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1 Dockets\UE-210402 PCORC\4-15-22 Compliance Filing\Working docs\"/>
    </mc:Choice>
  </mc:AlternateContent>
  <xr:revisionPtr revIDLastSave="0" documentId="13_ncr:1_{41DA5745-D204-46EE-9AEA-EA934235677B}" xr6:coauthVersionLast="47" xr6:coauthVersionMax="47" xr10:uidLastSave="{00000000-0000-0000-0000-000000000000}"/>
  <bookViews>
    <workbookView xWindow="-110" yWindow="-110" windowWidth="19420" windowHeight="10420" xr2:uid="{918CEF8D-F5FA-4838-A7D2-B46AC7C5B7EA}"/>
  </bookViews>
  <sheets>
    <sheet name="WA NPC" sheetId="1" r:id="rId1"/>
  </sheets>
  <externalReferences>
    <externalReference r:id="rId2"/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nscount" hidden="1">1</definedName>
    <definedName name="AverageFuelCost">[2]NPC!$E$661:$Q$686</definedName>
    <definedName name="Burn">[2]NPC!$E$634:$Q$659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ntractTypeDol">'[2]Check Dollars'!$R$258:$S$694</definedName>
    <definedName name="ContractTypeMWh">'[2]Check MWh'!$R$261:$S$693</definedName>
    <definedName name="DispatchSum">"GRID Thermal Generation!R2C1:R4C2"</definedName>
    <definedName name="DUDE" hidden="1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MBtu">[2]NPC!$E$607:$Q$632</definedName>
    <definedName name="Months">[2]NPC!$F$3:$Q$3</definedName>
    <definedName name="NameAverageFuelCost">[2]NPC!$C$661:$C$686</definedName>
    <definedName name="NameBurn">[2]NPC!$C$634:$C$659</definedName>
    <definedName name="NameMMBtu">[2]NPC!$C$607:$C$632</definedName>
    <definedName name="NameMWh">[2]NPC!$C$298:$C$603</definedName>
    <definedName name="_xlnm.Print_Area" localSheetId="0">'WA NPC'!$A$1:$R$606</definedName>
    <definedName name="PSATable">[2]Hermiston!$A$32:$E$57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0" i="1" l="1"/>
  <c r="F598" i="1"/>
  <c r="F594" i="1"/>
  <c r="F593" i="1"/>
  <c r="F592" i="1"/>
  <c r="F591" i="1"/>
  <c r="F590" i="1"/>
  <c r="R596" i="1"/>
  <c r="N596" i="1"/>
  <c r="J596" i="1"/>
  <c r="F589" i="1"/>
  <c r="F588" i="1"/>
  <c r="F587" i="1"/>
  <c r="F586" i="1"/>
  <c r="F585" i="1"/>
  <c r="F584" i="1"/>
  <c r="F583" i="1"/>
  <c r="F582" i="1"/>
  <c r="F581" i="1"/>
  <c r="F580" i="1"/>
  <c r="F578" i="1"/>
  <c r="Q596" i="1"/>
  <c r="P596" i="1"/>
  <c r="P602" i="1" s="1"/>
  <c r="M596" i="1"/>
  <c r="L596" i="1"/>
  <c r="L602" i="1" s="1"/>
  <c r="H596" i="1"/>
  <c r="H602" i="1" s="1"/>
  <c r="K575" i="1"/>
  <c r="G575" i="1"/>
  <c r="R575" i="1"/>
  <c r="P575" i="1"/>
  <c r="O575" i="1"/>
  <c r="N575" i="1"/>
  <c r="L575" i="1"/>
  <c r="J575" i="1"/>
  <c r="H575" i="1"/>
  <c r="F572" i="1"/>
  <c r="F567" i="1"/>
  <c r="R569" i="1"/>
  <c r="Q569" i="1"/>
  <c r="P569" i="1"/>
  <c r="O569" i="1"/>
  <c r="N569" i="1"/>
  <c r="M569" i="1"/>
  <c r="L569" i="1"/>
  <c r="K569" i="1"/>
  <c r="J569" i="1"/>
  <c r="I569" i="1"/>
  <c r="H569" i="1"/>
  <c r="F569" i="1" s="1"/>
  <c r="G569" i="1"/>
  <c r="F566" i="1"/>
  <c r="M563" i="1"/>
  <c r="F561" i="1"/>
  <c r="F559" i="1"/>
  <c r="F558" i="1"/>
  <c r="F557" i="1"/>
  <c r="F556" i="1"/>
  <c r="F555" i="1"/>
  <c r="F554" i="1"/>
  <c r="F553" i="1"/>
  <c r="R563" i="1"/>
  <c r="Q563" i="1"/>
  <c r="P563" i="1"/>
  <c r="N563" i="1"/>
  <c r="L563" i="1"/>
  <c r="J563" i="1"/>
  <c r="I563" i="1"/>
  <c r="H563" i="1"/>
  <c r="F547" i="1"/>
  <c r="F546" i="1"/>
  <c r="F545" i="1"/>
  <c r="F544" i="1"/>
  <c r="F543" i="1"/>
  <c r="H549" i="1"/>
  <c r="F541" i="1"/>
  <c r="F540" i="1"/>
  <c r="F539" i="1"/>
  <c r="P549" i="1"/>
  <c r="F538" i="1"/>
  <c r="Q549" i="1"/>
  <c r="O549" i="1"/>
  <c r="M549" i="1"/>
  <c r="K549" i="1"/>
  <c r="I549" i="1"/>
  <c r="G549" i="1"/>
  <c r="F537" i="1"/>
  <c r="O532" i="1"/>
  <c r="K532" i="1"/>
  <c r="G532" i="1"/>
  <c r="F531" i="1"/>
  <c r="F530" i="1"/>
  <c r="F528" i="1"/>
  <c r="F527" i="1"/>
  <c r="F526" i="1"/>
  <c r="F524" i="1"/>
  <c r="F523" i="1"/>
  <c r="R532" i="1"/>
  <c r="Q532" i="1"/>
  <c r="N532" i="1"/>
  <c r="M532" i="1"/>
  <c r="J532" i="1"/>
  <c r="I532" i="1"/>
  <c r="F522" i="1"/>
  <c r="M519" i="1"/>
  <c r="F517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R519" i="1"/>
  <c r="Q519" i="1"/>
  <c r="N519" i="1"/>
  <c r="J519" i="1"/>
  <c r="F502" i="1"/>
  <c r="P519" i="1"/>
  <c r="O519" i="1"/>
  <c r="L519" i="1"/>
  <c r="K519" i="1"/>
  <c r="H519" i="1"/>
  <c r="N498" i="1"/>
  <c r="F496" i="1"/>
  <c r="F495" i="1"/>
  <c r="F494" i="1"/>
  <c r="F493" i="1"/>
  <c r="F491" i="1"/>
  <c r="F490" i="1"/>
  <c r="F489" i="1"/>
  <c r="F488" i="1"/>
  <c r="F487" i="1"/>
  <c r="F486" i="1"/>
  <c r="R498" i="1"/>
  <c r="O498" i="1"/>
  <c r="K498" i="1"/>
  <c r="J498" i="1"/>
  <c r="G498" i="1"/>
  <c r="F485" i="1"/>
  <c r="Q498" i="1"/>
  <c r="P498" i="1"/>
  <c r="M498" i="1"/>
  <c r="L498" i="1"/>
  <c r="I498" i="1"/>
  <c r="H498" i="1"/>
  <c r="Q478" i="1"/>
  <c r="F475" i="1"/>
  <c r="F474" i="1"/>
  <c r="F473" i="1"/>
  <c r="R478" i="1"/>
  <c r="N478" i="1"/>
  <c r="M478" i="1"/>
  <c r="J478" i="1"/>
  <c r="P478" i="1"/>
  <c r="L478" i="1"/>
  <c r="H478" i="1"/>
  <c r="F466" i="1"/>
  <c r="F465" i="1"/>
  <c r="F464" i="1"/>
  <c r="F463" i="1"/>
  <c r="F462" i="1"/>
  <c r="F461" i="1"/>
  <c r="F459" i="1"/>
  <c r="F458" i="1"/>
  <c r="F457" i="1"/>
  <c r="F456" i="1"/>
  <c r="F455" i="1"/>
  <c r="F454" i="1"/>
  <c r="F453" i="1"/>
  <c r="F451" i="1"/>
  <c r="F450" i="1"/>
  <c r="F449" i="1"/>
  <c r="F448" i="1"/>
  <c r="F447" i="1"/>
  <c r="F446" i="1"/>
  <c r="F445" i="1"/>
  <c r="F443" i="1"/>
  <c r="F441" i="1"/>
  <c r="F439" i="1"/>
  <c r="F438" i="1"/>
  <c r="F437" i="1"/>
  <c r="F436" i="1"/>
  <c r="F435" i="1"/>
  <c r="F433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J468" i="1"/>
  <c r="F418" i="1"/>
  <c r="P468" i="1"/>
  <c r="L468" i="1"/>
  <c r="H468" i="1"/>
  <c r="R414" i="1"/>
  <c r="O414" i="1"/>
  <c r="N414" i="1"/>
  <c r="K414" i="1"/>
  <c r="J414" i="1"/>
  <c r="G414" i="1"/>
  <c r="Q414" i="1"/>
  <c r="P414" i="1"/>
  <c r="M414" i="1"/>
  <c r="L414" i="1"/>
  <c r="I414" i="1"/>
  <c r="H414" i="1"/>
  <c r="F406" i="1"/>
  <c r="F405" i="1"/>
  <c r="F404" i="1"/>
  <c r="F402" i="1"/>
  <c r="F401" i="1"/>
  <c r="F400" i="1"/>
  <c r="F399" i="1"/>
  <c r="F398" i="1"/>
  <c r="F397" i="1"/>
  <c r="F396" i="1"/>
  <c r="F394" i="1"/>
  <c r="F393" i="1"/>
  <c r="F392" i="1"/>
  <c r="F391" i="1"/>
  <c r="F390" i="1"/>
  <c r="F389" i="1"/>
  <c r="F388" i="1"/>
  <c r="F386" i="1"/>
  <c r="F385" i="1"/>
  <c r="F384" i="1"/>
  <c r="F383" i="1"/>
  <c r="F382" i="1"/>
  <c r="F381" i="1"/>
  <c r="F380" i="1"/>
  <c r="F378" i="1"/>
  <c r="F377" i="1"/>
  <c r="F376" i="1"/>
  <c r="F375" i="1"/>
  <c r="F374" i="1"/>
  <c r="F373" i="1"/>
  <c r="F372" i="1"/>
  <c r="Q409" i="1"/>
  <c r="P409" i="1"/>
  <c r="O409" i="1"/>
  <c r="M409" i="1"/>
  <c r="L409" i="1"/>
  <c r="K409" i="1"/>
  <c r="I409" i="1"/>
  <c r="H409" i="1"/>
  <c r="G409" i="1"/>
  <c r="F360" i="1"/>
  <c r="F359" i="1"/>
  <c r="F358" i="1"/>
  <c r="F357" i="1"/>
  <c r="F356" i="1"/>
  <c r="H362" i="1"/>
  <c r="F354" i="1"/>
  <c r="Q362" i="1"/>
  <c r="P362" i="1"/>
  <c r="O362" i="1"/>
  <c r="M362" i="1"/>
  <c r="L362" i="1"/>
  <c r="K362" i="1"/>
  <c r="I362" i="1"/>
  <c r="G362" i="1"/>
  <c r="F347" i="1"/>
  <c r="F345" i="1"/>
  <c r="F344" i="1"/>
  <c r="F342" i="1"/>
  <c r="F341" i="1"/>
  <c r="F340" i="1"/>
  <c r="F339" i="1"/>
  <c r="K350" i="1"/>
  <c r="F338" i="1"/>
  <c r="O350" i="1"/>
  <c r="F336" i="1"/>
  <c r="F335" i="1"/>
  <c r="F334" i="1"/>
  <c r="F333" i="1"/>
  <c r="P350" i="1"/>
  <c r="L350" i="1"/>
  <c r="H350" i="1"/>
  <c r="G350" i="1"/>
  <c r="F332" i="1"/>
  <c r="F327" i="1"/>
  <c r="F326" i="1"/>
  <c r="F325" i="1"/>
  <c r="F324" i="1"/>
  <c r="F323" i="1"/>
  <c r="F322" i="1"/>
  <c r="R329" i="1"/>
  <c r="Q329" i="1"/>
  <c r="N329" i="1"/>
  <c r="M329" i="1"/>
  <c r="J329" i="1"/>
  <c r="I329" i="1"/>
  <c r="Q316" i="1"/>
  <c r="M316" i="1"/>
  <c r="I316" i="1"/>
  <c r="P316" i="1"/>
  <c r="O316" i="1"/>
  <c r="L316" i="1"/>
  <c r="K316" i="1"/>
  <c r="H316" i="1"/>
  <c r="R316" i="1"/>
  <c r="N316" i="1"/>
  <c r="J316" i="1"/>
  <c r="F313" i="1"/>
  <c r="F306" i="1"/>
  <c r="F305" i="1"/>
  <c r="F304" i="1"/>
  <c r="F303" i="1"/>
  <c r="F292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Q294" i="1"/>
  <c r="M294" i="1"/>
  <c r="I294" i="1"/>
  <c r="F271" i="1"/>
  <c r="R294" i="1"/>
  <c r="P294" i="1"/>
  <c r="O294" i="1"/>
  <c r="N294" i="1"/>
  <c r="L294" i="1"/>
  <c r="K294" i="1"/>
  <c r="J294" i="1"/>
  <c r="H294" i="1"/>
  <c r="G294" i="1"/>
  <c r="F270" i="1"/>
  <c r="F261" i="1"/>
  <c r="F260" i="1"/>
  <c r="F259" i="1"/>
  <c r="F254" i="1"/>
  <c r="F253" i="1"/>
  <c r="F252" i="1"/>
  <c r="F251" i="1"/>
  <c r="F250" i="1"/>
  <c r="F249" i="1"/>
  <c r="F248" i="1"/>
  <c r="P257" i="1"/>
  <c r="O257" i="1"/>
  <c r="L257" i="1"/>
  <c r="K257" i="1"/>
  <c r="H257" i="1"/>
  <c r="G257" i="1"/>
  <c r="R257" i="1"/>
  <c r="Q257" i="1"/>
  <c r="N257" i="1"/>
  <c r="M257" i="1"/>
  <c r="J257" i="1"/>
  <c r="F241" i="1"/>
  <c r="F240" i="1"/>
  <c r="F239" i="1"/>
  <c r="F238" i="1"/>
  <c r="F237" i="1"/>
  <c r="F236" i="1"/>
  <c r="F235" i="1"/>
  <c r="F234" i="1"/>
  <c r="F233" i="1"/>
  <c r="Q243" i="1"/>
  <c r="P243" i="1"/>
  <c r="O243" i="1"/>
  <c r="M243" i="1"/>
  <c r="L243" i="1"/>
  <c r="K243" i="1"/>
  <c r="I243" i="1"/>
  <c r="F232" i="1"/>
  <c r="G243" i="1"/>
  <c r="F231" i="1"/>
  <c r="Q228" i="1"/>
  <c r="M228" i="1"/>
  <c r="I228" i="1"/>
  <c r="F226" i="1"/>
  <c r="R228" i="1"/>
  <c r="N228" i="1"/>
  <c r="J228" i="1"/>
  <c r="F224" i="1"/>
  <c r="P228" i="1"/>
  <c r="L228" i="1"/>
  <c r="H228" i="1"/>
  <c r="F217" i="1"/>
  <c r="L218" i="1"/>
  <c r="F213" i="1"/>
  <c r="H218" i="1"/>
  <c r="F212" i="1"/>
  <c r="F211" i="1"/>
  <c r="F210" i="1"/>
  <c r="N218" i="1"/>
  <c r="J218" i="1"/>
  <c r="F209" i="1"/>
  <c r="Q218" i="1"/>
  <c r="P218" i="1"/>
  <c r="M218" i="1"/>
  <c r="I218" i="1"/>
  <c r="O205" i="1"/>
  <c r="F203" i="1"/>
  <c r="F202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N205" i="1"/>
  <c r="J205" i="1"/>
  <c r="F187" i="1"/>
  <c r="R205" i="1"/>
  <c r="Q205" i="1"/>
  <c r="P205" i="1"/>
  <c r="M205" i="1"/>
  <c r="L205" i="1"/>
  <c r="K205" i="1"/>
  <c r="I205" i="1"/>
  <c r="H205" i="1"/>
  <c r="G205" i="1"/>
  <c r="F205" i="1" s="1"/>
  <c r="J183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R183" i="1"/>
  <c r="P183" i="1"/>
  <c r="O183" i="1"/>
  <c r="N183" i="1"/>
  <c r="L183" i="1"/>
  <c r="K183" i="1"/>
  <c r="H183" i="1"/>
  <c r="F169" i="1"/>
  <c r="F160" i="1"/>
  <c r="F159" i="1"/>
  <c r="F158" i="1"/>
  <c r="P163" i="1"/>
  <c r="L163" i="1"/>
  <c r="H163" i="1"/>
  <c r="F157" i="1"/>
  <c r="R163" i="1"/>
  <c r="R165" i="1" s="1"/>
  <c r="Q163" i="1"/>
  <c r="O163" i="1"/>
  <c r="N163" i="1"/>
  <c r="N165" i="1" s="1"/>
  <c r="M163" i="1"/>
  <c r="K163" i="1"/>
  <c r="J163" i="1"/>
  <c r="J165" i="1" s="1"/>
  <c r="I163" i="1"/>
  <c r="G163" i="1"/>
  <c r="F156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G153" i="1"/>
  <c r="F153" i="1" s="1"/>
  <c r="F99" i="1"/>
  <c r="F97" i="1"/>
  <c r="F92" i="1"/>
  <c r="F91" i="1"/>
  <c r="F90" i="1"/>
  <c r="F89" i="1"/>
  <c r="F88" i="1"/>
  <c r="F87" i="1"/>
  <c r="F86" i="1"/>
  <c r="F84" i="1"/>
  <c r="F82" i="1"/>
  <c r="F81" i="1"/>
  <c r="F80" i="1"/>
  <c r="F78" i="1"/>
  <c r="F77" i="1"/>
  <c r="F76" i="1"/>
  <c r="F74" i="1"/>
  <c r="F73" i="1"/>
  <c r="F72" i="1"/>
  <c r="F70" i="1"/>
  <c r="F69" i="1"/>
  <c r="F68" i="1"/>
  <c r="F66" i="1"/>
  <c r="F65" i="1"/>
  <c r="F64" i="1"/>
  <c r="F62" i="1"/>
  <c r="F61" i="1"/>
  <c r="F60" i="1"/>
  <c r="F58" i="1"/>
  <c r="R94" i="1"/>
  <c r="P94" i="1"/>
  <c r="N94" i="1"/>
  <c r="M94" i="1"/>
  <c r="L94" i="1"/>
  <c r="J94" i="1"/>
  <c r="I94" i="1"/>
  <c r="H94" i="1"/>
  <c r="F49" i="1"/>
  <c r="F48" i="1"/>
  <c r="F47" i="1"/>
  <c r="F46" i="1"/>
  <c r="F45" i="1"/>
  <c r="F44" i="1"/>
  <c r="F43" i="1"/>
  <c r="R51" i="1"/>
  <c r="Q51" i="1"/>
  <c r="P51" i="1"/>
  <c r="O51" i="1"/>
  <c r="N51" i="1"/>
  <c r="M51" i="1"/>
  <c r="L51" i="1"/>
  <c r="K51" i="1"/>
  <c r="F42" i="1"/>
  <c r="I51" i="1"/>
  <c r="H51" i="1"/>
  <c r="G51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Q39" i="1"/>
  <c r="M39" i="1"/>
  <c r="I39" i="1"/>
  <c r="F22" i="1"/>
  <c r="R39" i="1"/>
  <c r="P39" i="1"/>
  <c r="O39" i="1"/>
  <c r="N39" i="1"/>
  <c r="L39" i="1"/>
  <c r="K39" i="1"/>
  <c r="J39" i="1"/>
  <c r="H39" i="1"/>
  <c r="F21" i="1"/>
  <c r="F16" i="1"/>
  <c r="F15" i="1"/>
  <c r="F14" i="1"/>
  <c r="F13" i="1"/>
  <c r="F12" i="1"/>
  <c r="F11" i="1"/>
  <c r="F10" i="1"/>
  <c r="R18" i="1"/>
  <c r="Q18" i="1"/>
  <c r="P18" i="1"/>
  <c r="O18" i="1"/>
  <c r="N18" i="1"/>
  <c r="M18" i="1"/>
  <c r="L18" i="1"/>
  <c r="K18" i="1"/>
  <c r="J18" i="1"/>
  <c r="I18" i="1"/>
  <c r="H18" i="1"/>
  <c r="G18" i="1"/>
  <c r="F9" i="1"/>
  <c r="F18" i="1" l="1"/>
  <c r="H53" i="1"/>
  <c r="N53" i="1"/>
  <c r="K53" i="1"/>
  <c r="O53" i="1"/>
  <c r="L53" i="1"/>
  <c r="I53" i="1"/>
  <c r="M53" i="1"/>
  <c r="Q53" i="1"/>
  <c r="R53" i="1"/>
  <c r="J51" i="1"/>
  <c r="J53" i="1" s="1"/>
  <c r="G94" i="1"/>
  <c r="G165" i="1" s="1"/>
  <c r="F165" i="1" s="1"/>
  <c r="K94" i="1"/>
  <c r="O94" i="1"/>
  <c r="O165" i="1" s="1"/>
  <c r="F85" i="1"/>
  <c r="I165" i="1"/>
  <c r="M165" i="1"/>
  <c r="H165" i="1"/>
  <c r="L165" i="1"/>
  <c r="L220" i="1" s="1"/>
  <c r="P165" i="1"/>
  <c r="J220" i="1"/>
  <c r="N220" i="1"/>
  <c r="G39" i="1"/>
  <c r="F39" i="1" s="1"/>
  <c r="P53" i="1"/>
  <c r="P220" i="1"/>
  <c r="H220" i="1"/>
  <c r="Q94" i="1"/>
  <c r="Q165" i="1" s="1"/>
  <c r="F59" i="1"/>
  <c r="F63" i="1"/>
  <c r="F67" i="1"/>
  <c r="F71" i="1"/>
  <c r="F75" i="1"/>
  <c r="F79" i="1"/>
  <c r="F83" i="1"/>
  <c r="F163" i="1"/>
  <c r="K165" i="1"/>
  <c r="I257" i="1"/>
  <c r="F246" i="1"/>
  <c r="F57" i="1"/>
  <c r="F102" i="1"/>
  <c r="J243" i="1"/>
  <c r="F243" i="1" s="1"/>
  <c r="N243" i="1"/>
  <c r="R243" i="1"/>
  <c r="H243" i="1"/>
  <c r="I183" i="1"/>
  <c r="I220" i="1" s="1"/>
  <c r="M183" i="1"/>
  <c r="M220" i="1" s="1"/>
  <c r="Q183" i="1"/>
  <c r="G183" i="1"/>
  <c r="F186" i="1"/>
  <c r="G218" i="1"/>
  <c r="F208" i="1"/>
  <c r="K218" i="1"/>
  <c r="K220" i="1" s="1"/>
  <c r="O218" i="1"/>
  <c r="F216" i="1"/>
  <c r="P364" i="1"/>
  <c r="P366" i="1" s="1"/>
  <c r="R218" i="1"/>
  <c r="R220" i="1" s="1"/>
  <c r="F214" i="1"/>
  <c r="G228" i="1"/>
  <c r="F223" i="1"/>
  <c r="K228" i="1"/>
  <c r="O228" i="1"/>
  <c r="F257" i="1"/>
  <c r="F294" i="1"/>
  <c r="F247" i="1"/>
  <c r="F307" i="1"/>
  <c r="H329" i="1"/>
  <c r="H364" i="1" s="1"/>
  <c r="H366" i="1" s="1"/>
  <c r="L329" i="1"/>
  <c r="L364" i="1" s="1"/>
  <c r="L366" i="1" s="1"/>
  <c r="P329" i="1"/>
  <c r="F321" i="1"/>
  <c r="F337" i="1"/>
  <c r="F348" i="1"/>
  <c r="J362" i="1"/>
  <c r="N362" i="1"/>
  <c r="R362" i="1"/>
  <c r="R364" i="1" s="1"/>
  <c r="R366" i="1" s="1"/>
  <c r="F355" i="1"/>
  <c r="F379" i="1"/>
  <c r="F387" i="1"/>
  <c r="F395" i="1"/>
  <c r="F403" i="1"/>
  <c r="F414" i="1"/>
  <c r="F417" i="1"/>
  <c r="F472" i="1"/>
  <c r="I478" i="1"/>
  <c r="F498" i="1"/>
  <c r="F362" i="1"/>
  <c r="K364" i="1"/>
  <c r="K366" i="1" s="1"/>
  <c r="F501" i="1"/>
  <c r="G519" i="1"/>
  <c r="F320" i="1"/>
  <c r="I350" i="1"/>
  <c r="I364" i="1" s="1"/>
  <c r="I366" i="1" s="1"/>
  <c r="M350" i="1"/>
  <c r="Q350" i="1"/>
  <c r="Q364" i="1" s="1"/>
  <c r="Q366" i="1" s="1"/>
  <c r="F315" i="1"/>
  <c r="G316" i="1"/>
  <c r="F316" i="1" s="1"/>
  <c r="G329" i="1"/>
  <c r="F329" i="1" s="1"/>
  <c r="K329" i="1"/>
  <c r="O329" i="1"/>
  <c r="O364" i="1" s="1"/>
  <c r="O366" i="1" s="1"/>
  <c r="J350" i="1"/>
  <c r="N350" i="1"/>
  <c r="R350" i="1"/>
  <c r="F343" i="1"/>
  <c r="M364" i="1"/>
  <c r="M366" i="1" s="1"/>
  <c r="J409" i="1"/>
  <c r="J480" i="1" s="1"/>
  <c r="J534" i="1" s="1"/>
  <c r="N409" i="1"/>
  <c r="R409" i="1"/>
  <c r="F412" i="1"/>
  <c r="N468" i="1"/>
  <c r="R468" i="1"/>
  <c r="R480" i="1" s="1"/>
  <c r="R534" i="1" s="1"/>
  <c r="L549" i="1"/>
  <c r="I468" i="1"/>
  <c r="M468" i="1"/>
  <c r="M480" i="1" s="1"/>
  <c r="M534" i="1" s="1"/>
  <c r="Q468" i="1"/>
  <c r="Q480" i="1" s="1"/>
  <c r="Q534" i="1" s="1"/>
  <c r="F444" i="1"/>
  <c r="F452" i="1"/>
  <c r="F460" i="1"/>
  <c r="F471" i="1"/>
  <c r="G478" i="1"/>
  <c r="K478" i="1"/>
  <c r="O478" i="1"/>
  <c r="O480" i="1" s="1"/>
  <c r="O534" i="1" s="1"/>
  <c r="N480" i="1"/>
  <c r="N534" i="1" s="1"/>
  <c r="F525" i="1"/>
  <c r="G563" i="1"/>
  <c r="K563" i="1"/>
  <c r="O563" i="1"/>
  <c r="F560" i="1"/>
  <c r="I596" i="1"/>
  <c r="I602" i="1" s="1"/>
  <c r="M602" i="1"/>
  <c r="F579" i="1"/>
  <c r="F353" i="1"/>
  <c r="F371" i="1"/>
  <c r="F434" i="1"/>
  <c r="F442" i="1"/>
  <c r="H480" i="1"/>
  <c r="L480" i="1"/>
  <c r="P480" i="1"/>
  <c r="H532" i="1"/>
  <c r="L532" i="1"/>
  <c r="P532" i="1"/>
  <c r="P534" i="1" s="1"/>
  <c r="P604" i="1" s="1"/>
  <c r="P606" i="1" s="1"/>
  <c r="F573" i="1"/>
  <c r="J602" i="1"/>
  <c r="N602" i="1"/>
  <c r="R602" i="1"/>
  <c r="G468" i="1"/>
  <c r="K468" i="1"/>
  <c r="O468" i="1"/>
  <c r="F432" i="1"/>
  <c r="F440" i="1"/>
  <c r="F484" i="1"/>
  <c r="F492" i="1"/>
  <c r="I519" i="1"/>
  <c r="F529" i="1"/>
  <c r="J549" i="1"/>
  <c r="N549" i="1"/>
  <c r="R549" i="1"/>
  <c r="F542" i="1"/>
  <c r="I575" i="1"/>
  <c r="M575" i="1"/>
  <c r="Q575" i="1"/>
  <c r="Q602" i="1" s="1"/>
  <c r="F575" i="1"/>
  <c r="G596" i="1"/>
  <c r="K596" i="1"/>
  <c r="K602" i="1" s="1"/>
  <c r="O596" i="1"/>
  <c r="O602" i="1" s="1"/>
  <c r="F552" i="1"/>
  <c r="F577" i="1"/>
  <c r="Q220" i="1" l="1"/>
  <c r="Q604" i="1"/>
  <c r="Q606" i="1" s="1"/>
  <c r="L604" i="1"/>
  <c r="L606" i="1" s="1"/>
  <c r="M604" i="1"/>
  <c r="M606" i="1" s="1"/>
  <c r="F478" i="1"/>
  <c r="G480" i="1"/>
  <c r="O604" i="1"/>
  <c r="O606" i="1" s="1"/>
  <c r="F468" i="1"/>
  <c r="L534" i="1"/>
  <c r="R604" i="1"/>
  <c r="R606" i="1" s="1"/>
  <c r="H534" i="1"/>
  <c r="H604" i="1" s="1"/>
  <c r="H606" i="1" s="1"/>
  <c r="F549" i="1"/>
  <c r="N364" i="1"/>
  <c r="N366" i="1" s="1"/>
  <c r="F51" i="1"/>
  <c r="G602" i="1"/>
  <c r="F596" i="1"/>
  <c r="N604" i="1"/>
  <c r="N606" i="1" s="1"/>
  <c r="F532" i="1"/>
  <c r="K480" i="1"/>
  <c r="K534" i="1" s="1"/>
  <c r="K604" i="1" s="1"/>
  <c r="K606" i="1" s="1"/>
  <c r="F519" i="1"/>
  <c r="G364" i="1"/>
  <c r="I480" i="1"/>
  <c r="I534" i="1" s="1"/>
  <c r="I604" i="1" s="1"/>
  <c r="I606" i="1" s="1"/>
  <c r="F409" i="1"/>
  <c r="J364" i="1"/>
  <c r="J366" i="1" s="1"/>
  <c r="F228" i="1"/>
  <c r="G220" i="1"/>
  <c r="F218" i="1"/>
  <c r="F350" i="1"/>
  <c r="G53" i="1"/>
  <c r="F53" i="1" s="1"/>
  <c r="J604" i="1"/>
  <c r="J606" i="1" s="1"/>
  <c r="O220" i="1"/>
  <c r="F94" i="1"/>
  <c r="F563" i="1"/>
  <c r="F183" i="1"/>
  <c r="F220" i="1" l="1"/>
  <c r="F602" i="1"/>
  <c r="G366" i="1"/>
  <c r="F366" i="1" s="1"/>
  <c r="F364" i="1"/>
  <c r="F480" i="1"/>
  <c r="G534" i="1"/>
  <c r="F534" i="1" s="1"/>
  <c r="G604" i="1" l="1"/>
  <c r="F604" i="1" l="1"/>
  <c r="G606" i="1"/>
  <c r="F606" i="1" s="1"/>
  <c r="J267" i="1" l="1"/>
  <c r="J296" i="1" s="1"/>
  <c r="F262" i="1"/>
  <c r="G267" i="1"/>
  <c r="G296" i="1" s="1"/>
  <c r="L267" i="1"/>
  <c r="L296" i="1" s="1"/>
  <c r="M267" i="1"/>
  <c r="M296" i="1" s="1"/>
  <c r="P267" i="1"/>
  <c r="P296" i="1" s="1"/>
  <c r="R267" i="1"/>
  <c r="R296" i="1" s="1"/>
  <c r="H267" i="1"/>
  <c r="H296" i="1" s="1"/>
  <c r="Q267" i="1"/>
  <c r="Q296" i="1" s="1"/>
  <c r="I267" i="1"/>
  <c r="I296" i="1" s="1"/>
  <c r="K267" i="1"/>
  <c r="K296" i="1" s="1"/>
  <c r="N267" i="1"/>
  <c r="N296" i="1" s="1"/>
  <c r="O267" i="1"/>
  <c r="O296" i="1"/>
  <c r="F296" i="1" l="1"/>
  <c r="F267" i="1"/>
</calcChain>
</file>

<file path=xl/sharedStrings.xml><?xml version="1.0" encoding="utf-8"?>
<sst xmlns="http://schemas.openxmlformats.org/spreadsheetml/2006/main" count="505" uniqueCount="249">
  <si>
    <t>WAPCORC22</t>
  </si>
  <si>
    <t>Total</t>
  </si>
  <si>
    <t>WA Balancing Adjustment - Purchases</t>
  </si>
  <si>
    <t>Pryor Mountain Wind</t>
  </si>
  <si>
    <t>Net Position Balancing</t>
  </si>
  <si>
    <t>Total Gas Fuel Burn Expense</t>
  </si>
  <si>
    <t>Other Generation</t>
  </si>
  <si>
    <t>Blundell</t>
  </si>
  <si>
    <t>Blundell Bottoming Cycle</t>
  </si>
  <si>
    <t>Cedar Springs Wind II</t>
  </si>
  <si>
    <t>Dunlap I Wind</t>
  </si>
  <si>
    <t>Ekola Flats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</si>
  <si>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</si>
  <si>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</si>
  <si>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</si>
  <si>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</si>
  <si>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</si>
  <si>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</si>
  <si>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Marengo I Wind</t>
  </si>
  <si>
    <t>Marengo II Wind</t>
  </si>
  <si>
    <t>McFadden Ridge Wind</t>
  </si>
  <si>
    <t>Rolling Hills Wind</t>
  </si>
  <si>
    <t>Seven Mile Wind</t>
  </si>
  <si>
    <t>Seven Mile II Wind</t>
  </si>
  <si>
    <t>Black Cap Solar</t>
  </si>
  <si>
    <t xml:space="preserve">TB Flats Wind </t>
  </si>
  <si>
    <t>TB Flats Wind II</t>
  </si>
  <si>
    <t>Integration Charge</t>
  </si>
  <si>
    <t>Total Other Generation</t>
  </si>
  <si>
    <t>Net Power Cost</t>
  </si>
  <si>
    <t>Net Power Cost/Net System Load</t>
  </si>
  <si>
    <t>Adjustments to Load</t>
  </si>
  <si>
    <t>DSM Cool Keeper</t>
  </si>
  <si>
    <t>DSM (Irrigation)</t>
  </si>
  <si>
    <t>Kennecott Generation Adjustment</t>
  </si>
  <si>
    <t>MagCorp Buythrough</t>
  </si>
  <si>
    <t>Monsanto Buythrough</t>
  </si>
  <si>
    <t>Total Adjustments to Load</t>
  </si>
  <si>
    <t>WA Load</t>
  </si>
  <si>
    <t>Net System Load</t>
  </si>
  <si>
    <t>Special Sales For Resale</t>
  </si>
  <si>
    <t>Long Term Firm Sales</t>
  </si>
  <si>
    <t>Black Hills</t>
  </si>
  <si>
    <t>BPA Wind</t>
  </si>
  <si>
    <t>East Area Sales (WCA Sale)</t>
  </si>
  <si>
    <t>Hurricane Sale</t>
  </si>
  <si>
    <t>LADWP (IPP Layoff)</t>
  </si>
  <si>
    <t>Leaning Juniper Revenue</t>
  </si>
  <si>
    <t>SMUD</t>
  </si>
  <si>
    <t>UMPA II s45631</t>
  </si>
  <si>
    <t>Total Long Term Firm Sales</t>
  </si>
  <si>
    <t>Short Term Firm Sales</t>
  </si>
  <si>
    <t>COB</t>
  </si>
  <si>
    <t>Colorado</t>
  </si>
  <si>
    <t>Four Corners</t>
  </si>
  <si>
    <t>Idaho</t>
  </si>
  <si>
    <t>Mead</t>
  </si>
  <si>
    <t>Mid Columbia</t>
  </si>
  <si>
    <t>Mona</t>
  </si>
  <si>
    <t>NOB</t>
  </si>
  <si>
    <t>Palo Verde</t>
  </si>
  <si>
    <t>SP15</t>
  </si>
  <si>
    <t>Utah</t>
  </si>
  <si>
    <t>Washington</t>
  </si>
  <si>
    <t>West Main</t>
  </si>
  <si>
    <t>Wyoming</t>
  </si>
  <si>
    <t>STF Trading Margin</t>
  </si>
  <si>
    <t>STF Index Trades</t>
  </si>
  <si>
    <t>Total Short Term Firm Sales</t>
  </si>
  <si>
    <t>System Balancing Sales</t>
  </si>
  <si>
    <t>Trapped Energy</t>
  </si>
  <si>
    <t>Total System Balancing Sales</t>
  </si>
  <si>
    <t>Total Special Sales For Resale</t>
  </si>
  <si>
    <t>Total Requirements</t>
  </si>
  <si>
    <t>Purchased Power &amp; Net Interchange</t>
  </si>
  <si>
    <t>Long Term Firm Purchases</t>
  </si>
  <si>
    <t>APS Supplemental</t>
  </si>
  <si>
    <t>Avoided Cost Resource</t>
  </si>
  <si>
    <t>Cedar Springs Wind</t>
  </si>
  <si>
    <t>Cedar Springs Wind III</t>
  </si>
  <si>
    <t>Combine Hills Wind</t>
  </si>
  <si>
    <t>Cove Mountain Solar</t>
  </si>
  <si>
    <t>Cove Mountain Solar II</t>
  </si>
  <si>
    <t>Deseret Purchase</t>
  </si>
  <si>
    <t>Douglas PUD Settlement</t>
  </si>
  <si>
    <t>Eagle Mountain - UAMPS/UMPA</t>
  </si>
  <si>
    <t>Gemstate</t>
  </si>
  <si>
    <t>Georgia-Pacific Camas</t>
  </si>
  <si>
    <t>Hermiston Purchase</t>
  </si>
  <si>
    <t>Hunter Solar</t>
  </si>
  <si>
    <t>Hurricane Purchase</t>
  </si>
  <si>
    <t>IPP Purchase</t>
  </si>
  <si>
    <t>MagCorp</t>
  </si>
  <si>
    <t>MagCorp Reserves</t>
  </si>
  <si>
    <t>Milican Solar</t>
  </si>
  <si>
    <t>Milford Solar</t>
  </si>
  <si>
    <t>Nucor</t>
  </si>
  <si>
    <t>Old Mill Solar</t>
  </si>
  <si>
    <t>Monsanto Reserves</t>
  </si>
  <si>
    <t>Pavant III Solar</t>
  </si>
  <si>
    <t>PGE Cove</t>
  </si>
  <si>
    <t>Prineville Solar</t>
  </si>
  <si>
    <t>Rock River Wind</t>
  </si>
  <si>
    <t>Sigurd Solar</t>
  </si>
  <si>
    <t>Small Purchases east</t>
  </si>
  <si>
    <t>Small Purchases west</t>
  </si>
  <si>
    <t>Soda Lake Geothermal</t>
  </si>
  <si>
    <t>Three Buttes Wind</t>
  </si>
  <si>
    <t>Top of the World Wind</t>
  </si>
  <si>
    <t>Tri-State Purchase</t>
  </si>
  <si>
    <t>West Valley Toll</t>
  </si>
  <si>
    <t>Wolverine Creek Wind</t>
  </si>
  <si>
    <t>Long Term Firm Purchases Total</t>
  </si>
  <si>
    <t>Seasonal Purchased Power</t>
  </si>
  <si>
    <t>Constellation 2013-2016</t>
  </si>
  <si>
    <t>Seasonal Purchased Power Total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</si>
  <si>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</si>
  <si>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</si>
  <si>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</si>
  <si>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</si>
  <si>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</si>
  <si>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</si>
  <si>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</si>
  <si>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</si>
  <si>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Boswell Wind I QF</t>
  </si>
  <si>
    <t>Boswell Wind II QF</t>
  </si>
  <si>
    <t>Boswell Wind III QF</t>
  </si>
  <si>
    <t>Boswell Wind IV QF</t>
  </si>
  <si>
    <t>Chevron Wind QF</t>
  </si>
  <si>
    <t>DCFP QF</t>
  </si>
  <si>
    <t>Enterprise Solar I QF</t>
  </si>
  <si>
    <t>Escalante Solar I QF</t>
  </si>
  <si>
    <t>Escalante Solar II QF</t>
  </si>
  <si>
    <t>Escalante Solar III QF</t>
  </si>
  <si>
    <t>Evergreen BioPower QF</t>
  </si>
  <si>
    <t>ExxonMobil QF</t>
  </si>
  <si>
    <t>Five Pine Wind QF</t>
  </si>
  <si>
    <t>Foote Creek III Wind QF</t>
  </si>
  <si>
    <t>Glen Canyon A Solar QF</t>
  </si>
  <si>
    <t>Glen Canyon B Solar QF</t>
  </si>
  <si>
    <t>Granite Mountain East Solar QF</t>
  </si>
  <si>
    <t>Granite Mountain West Solar QF</t>
  </si>
  <si>
    <t>Iron Springs Solar QF</t>
  </si>
  <si>
    <t>Kennecott Refinery QF</t>
  </si>
  <si>
    <t>Kennecott Smelter QF</t>
  </si>
  <si>
    <t>Latigo Wind Park QF</t>
  </si>
  <si>
    <t>Monticello Wind QF</t>
  </si>
  <si>
    <t>Mountain Wind 1 QF</t>
  </si>
  <si>
    <t>Mountain Wind 2 QF</t>
  </si>
  <si>
    <t>North Point Wind QF</t>
  </si>
  <si>
    <t>Oregon Wind Farm QF</t>
  </si>
  <si>
    <t>Pavant II Solar QF</t>
  </si>
  <si>
    <t>Pioneer Wind Park I QF</t>
  </si>
  <si>
    <t>Power County North Wind QF</t>
  </si>
  <si>
    <t>Power County South Wind QF</t>
  </si>
  <si>
    <t>Roseburg Dillard QF</t>
  </si>
  <si>
    <t>Sage I Solar QF</t>
  </si>
  <si>
    <t>Sage II Solar QF</t>
  </si>
  <si>
    <t>Sage III Solar QF</t>
  </si>
  <si>
    <t>Spanish Fork Wind 2 QF</t>
  </si>
  <si>
    <t>Sunnyside QF</t>
  </si>
  <si>
    <t>Sweetwater Solar QF</t>
  </si>
  <si>
    <t>Tesoro QF</t>
  </si>
  <si>
    <t>Threemile Canyon Wind QF</t>
  </si>
  <si>
    <t>Three Peaks Solar QF</t>
  </si>
  <si>
    <t>Utah Pavant Solar QF</t>
  </si>
  <si>
    <t>Utah Red Hills Solar QF</t>
  </si>
  <si>
    <t>Qualifying Facilities Total</t>
  </si>
  <si>
    <t>Mid-Columbia Contracts</t>
  </si>
  <si>
    <t>Douglas - Wells</t>
  </si>
  <si>
    <t>Grant Reasonable</t>
  </si>
  <si>
    <t>Grant Meaningful Priority</t>
  </si>
  <si>
    <t>Grant Surplus</t>
  </si>
  <si>
    <t>Grant - Priest Rapids</t>
  </si>
  <si>
    <t>Mid-Columbia Contracts Total</t>
  </si>
  <si>
    <t>Total Long Term Firm Purchases</t>
  </si>
  <si>
    <t>Storage &amp; Exchange</t>
  </si>
  <si>
    <t>APS Exchange</t>
  </si>
  <si>
    <t>Black Hills CTs</t>
  </si>
  <si>
    <t>BPA Exchange</t>
  </si>
  <si>
    <t>BPA FC II Wind</t>
  </si>
  <si>
    <t>BPA FC IV Wind</t>
  </si>
  <si>
    <t>BPA So. Idaho</t>
  </si>
  <si>
    <t>Cowlitz Swift</t>
  </si>
  <si>
    <t>EWEB FC I</t>
  </si>
  <si>
    <t>PSCo Exchange</t>
  </si>
  <si>
    <t>PSCO FC III</t>
  </si>
  <si>
    <t>Redding Exchange</t>
  </si>
  <si>
    <t>SCL State Line</t>
  </si>
  <si>
    <t>Tri-State Exchange</t>
  </si>
  <si>
    <t>Total Storage &amp; Exchange</t>
  </si>
  <si>
    <t>Short Term Firm Purchases</t>
  </si>
  <si>
    <t>Total Short Term Firm Purchases</t>
  </si>
  <si>
    <t>System Balancing Purchases</t>
  </si>
  <si>
    <t>EIM Imports/Exports</t>
  </si>
  <si>
    <t>Emergency Purchases</t>
  </si>
  <si>
    <t>Total System Balancing Purchases</t>
  </si>
  <si>
    <t xml:space="preserve">Total Purchased Power &amp; Net Interchange </t>
  </si>
  <si>
    <t>Coal Generation</t>
  </si>
  <si>
    <t>Carbon</t>
  </si>
  <si>
    <t>Cholla</t>
  </si>
  <si>
    <t>Colstrip</t>
  </si>
  <si>
    <t>Craig</t>
  </si>
  <si>
    <t>Dave Johnston</t>
  </si>
  <si>
    <t>Hayden</t>
  </si>
  <si>
    <t>Hunter</t>
  </si>
  <si>
    <t>Huntington</t>
  </si>
  <si>
    <t>Jim Bridger</t>
  </si>
  <si>
    <t>Naughton</t>
  </si>
  <si>
    <t>Wyodak</t>
  </si>
  <si>
    <t>Total Coal Generation</t>
  </si>
  <si>
    <t>Gas Generation</t>
  </si>
  <si>
    <t>Chehalis</t>
  </si>
  <si>
    <t>Currant Creek</t>
  </si>
  <si>
    <t>Gadsby</t>
  </si>
  <si>
    <t>Gadsby CT</t>
  </si>
  <si>
    <t>Hermiston</t>
  </si>
  <si>
    <t>Lake Side 1</t>
  </si>
  <si>
    <t>Lake Side 2</t>
  </si>
  <si>
    <t>Little Mountain</t>
  </si>
  <si>
    <t>Naughton - Gas</t>
  </si>
  <si>
    <t>Not Used</t>
  </si>
  <si>
    <t>Total Gas Generation</t>
  </si>
  <si>
    <t>Hydro Generation</t>
  </si>
  <si>
    <t>West Hydro</t>
  </si>
  <si>
    <t>East Hydro</t>
  </si>
  <si>
    <t>Total Hydro Generation</t>
  </si>
  <si>
    <t>Total Blundell</t>
  </si>
  <si>
    <t>TB Flats Wind</t>
  </si>
  <si>
    <t>Total Wind Generation</t>
  </si>
  <si>
    <t>Total Solar Generation</t>
  </si>
  <si>
    <t>Total Resources</t>
  </si>
  <si>
    <t>Net position - long (short)</t>
  </si>
  <si>
    <t>Electric Swaps Sales</t>
  </si>
  <si>
    <t>STF Electric Swaps</t>
  </si>
  <si>
    <t>Total Purchased Power &amp; Net Interchange</t>
  </si>
  <si>
    <t>Wheeling &amp; U. of F. Expense</t>
  </si>
  <si>
    <t>Firm Wheeling</t>
  </si>
  <si>
    <t>C&amp;T EIM Admin fee</t>
  </si>
  <si>
    <t>ST Firm &amp; Non-Firm</t>
  </si>
  <si>
    <t>Total Wheeling &amp; U. of F. Expense</t>
  </si>
  <si>
    <t>Coal Fuel Burn Expense</t>
  </si>
  <si>
    <t>Total Coal Fuel Burn Expense</t>
  </si>
  <si>
    <t>Gas Fuel Burn Expense</t>
  </si>
  <si>
    <t>Total Gas Fuel Burn</t>
  </si>
  <si>
    <t>Gas Physical</t>
  </si>
  <si>
    <t>Gas Swaps</t>
  </si>
  <si>
    <t>Clay Basin Gas Storage</t>
  </si>
  <si>
    <t>Pipeline Reservation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</si>
</sst>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\ ;[Red]\(#,##0\)"/>
    <numFmt numFmtId="166" formatCode="_(* #,##0_);_(* \(#,##0\);_(* &quot;-&quot;??_);_(@_)"/>
    <numFmt numFmtId="167" formatCode="&quot;$&quot;#,##0_);[Red]\(&quot;$&quot;#,##0\);&quot;-     &quot;"/>
    <numFmt numFmtId="168" formatCode="_(* #,##0.0_);_(* \(#,##0.0\);_(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Helv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3" applyFont="1" applyAlignment="1">
      <alignment horizontal="left"/>
    </xf>
    <xf numFmtId="0" fontId="3" fillId="0" borderId="0" xfId="4" applyFont="1"/>
    <xf numFmtId="0" fontId="6" fillId="0" borderId="0" xfId="4" applyFont="1"/>
    <xf numFmtId="0" fontId="7" fillId="0" borderId="0" xfId="4" applyFont="1"/>
    <xf numFmtId="0" fontId="8" fillId="0" borderId="0" xfId="4" applyFont="1"/>
    <xf numFmtId="0" fontId="9" fillId="0" borderId="0" xfId="4" applyFont="1" applyAlignment="1">
      <alignment horizontal="center" vertical="center" wrapText="1"/>
    </xf>
    <xf numFmtId="164" fontId="10" fillId="0" borderId="0" xfId="4" applyNumberFormat="1" applyFont="1" applyAlignment="1">
      <alignment horizontal="center"/>
    </xf>
    <xf numFmtId="0" fontId="11" fillId="0" borderId="0" xfId="4" applyFont="1"/>
    <xf numFmtId="0" fontId="12" fillId="0" borderId="0" xfId="4" applyFont="1"/>
    <xf numFmtId="0" fontId="13" fillId="0" borderId="0" xfId="4" applyFont="1" applyAlignment="1">
      <alignment horizontal="center"/>
    </xf>
    <xf numFmtId="165" fontId="14" fillId="0" borderId="0" xfId="4" applyNumberFormat="1" applyFont="1"/>
    <xf numFmtId="0" fontId="15" fillId="0" borderId="0" xfId="4" applyFont="1"/>
    <xf numFmtId="0" fontId="16" fillId="0" borderId="0" xfId="4" applyFont="1"/>
    <xf numFmtId="165" fontId="15" fillId="0" borderId="0" xfId="4" applyNumberFormat="1" applyFont="1"/>
    <xf numFmtId="1" fontId="3" fillId="0" borderId="0" xfId="5" applyNumberFormat="1" applyFont="1"/>
    <xf numFmtId="165" fontId="7" fillId="0" borderId="0" xfId="4" applyNumberFormat="1" applyFont="1"/>
    <xf numFmtId="0" fontId="3" fillId="0" borderId="0" xfId="4" applyFont="1" applyAlignment="1">
      <alignment vertical="center"/>
    </xf>
    <xf numFmtId="166" fontId="3" fillId="0" borderId="0" xfId="1" applyNumberFormat="1" applyFont="1" applyFill="1" applyAlignment="1">
      <alignment vertical="center"/>
    </xf>
    <xf numFmtId="0" fontId="17" fillId="0" borderId="0" xfId="0" applyFont="1"/>
    <xf numFmtId="167" fontId="3" fillId="0" borderId="0" xfId="2" applyNumberFormat="1" applyFont="1" applyFill="1"/>
    <xf numFmtId="41" fontId="3" fillId="0" borderId="0" xfId="4" applyNumberFormat="1" applyFont="1"/>
    <xf numFmtId="41" fontId="3" fillId="0" borderId="0" xfId="1" applyNumberFormat="1" applyFont="1" applyBorder="1"/>
    <xf numFmtId="166" fontId="3" fillId="0" borderId="0" xfId="1" applyNumberFormat="1" applyFont="1"/>
    <xf numFmtId="41" fontId="3" fillId="0" borderId="0" xfId="6" applyNumberFormat="1" applyFont="1" applyFill="1"/>
    <xf numFmtId="41" fontId="3" fillId="0" borderId="0" xfId="1" applyNumberFormat="1" applyFont="1" applyFill="1" applyBorder="1"/>
    <xf numFmtId="166" fontId="3" fillId="0" borderId="0" xfId="1" applyNumberFormat="1" applyFont="1" applyFill="1"/>
    <xf numFmtId="166" fontId="3" fillId="0" borderId="0" xfId="4" applyNumberFormat="1" applyFont="1" applyAlignment="1">
      <alignment vertical="center"/>
    </xf>
    <xf numFmtId="166" fontId="17" fillId="0" borderId="0" xfId="0" applyNumberFormat="1" applyFont="1"/>
    <xf numFmtId="41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41" fontId="3" fillId="0" borderId="0" xfId="1" applyNumberFormat="1" applyFont="1"/>
    <xf numFmtId="0" fontId="14" fillId="0" borderId="0" xfId="4" applyFont="1" applyAlignment="1">
      <alignment vertical="center"/>
    </xf>
    <xf numFmtId="166" fontId="14" fillId="0" borderId="1" xfId="1" applyNumberFormat="1" applyFont="1" applyFill="1" applyBorder="1" applyAlignment="1">
      <alignment vertical="center"/>
    </xf>
    <xf numFmtId="41" fontId="14" fillId="0" borderId="0" xfId="1" applyNumberFormat="1" applyFont="1"/>
    <xf numFmtId="0" fontId="18" fillId="0" borderId="0" xfId="0" applyFont="1"/>
    <xf numFmtId="166" fontId="14" fillId="0" borderId="0" xfId="1" applyNumberFormat="1" applyFont="1"/>
    <xf numFmtId="168" fontId="3" fillId="0" borderId="0" xfId="1" applyNumberFormat="1" applyFont="1" applyFill="1" applyAlignment="1">
      <alignment vertical="center"/>
    </xf>
    <xf numFmtId="166" fontId="3" fillId="0" borderId="0" xfId="1" applyNumberFormat="1" applyFont="1" applyBorder="1"/>
    <xf numFmtId="166" fontId="3" fillId="0" borderId="0" xfId="1" applyNumberFormat="1" applyFont="1" applyFill="1" applyBorder="1"/>
    <xf numFmtId="166" fontId="3" fillId="2" borderId="0" xfId="1" applyNumberFormat="1" applyFont="1" applyFill="1" applyAlignment="1">
      <alignment vertical="center"/>
    </xf>
  </cellXfs>
  <cellStyles count="7">
    <cellStyle name="Comma" xfId="1" builtinId="3"/>
    <cellStyle name="Comma 6 2 2" xfId="6" xr:uid="{61476E8F-1EFC-435E-9BCB-6560B5BCEA35}"/>
    <cellStyle name="Currency" xfId="2" builtinId="4"/>
    <cellStyle name="Normal" xfId="0" builtinId="0"/>
    <cellStyle name="Normal_Actual NPC 2004 Workbook Clean up" xfId="4" xr:uid="{AA77FCF3-E724-48C2-8448-66BE8CD4E764}"/>
    <cellStyle name="Normal_Preliminary Actual NPC Mapping - Nov08_2009 02 12 - FERC Codes, test" xfId="3" xr:uid="{F7A131B0-760C-4CDE-84D3-20D038317380}"/>
    <cellStyle name="Normal_Type I (00)" xfId="5" xr:uid="{ACC9BF4D-5AFC-40AE-AA0A-12B4BD8A60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NPC\GRID%20Studies\WA%20UE-191024%20(GRC%202021)\Scenarios\WAGRC21%20s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Table 1"/>
      <sheetName val="Side-by-Side"/>
      <sheetName val="Recon"/>
      <sheetName val="NPC Summary"/>
      <sheetName val="Delta"/>
      <sheetName val="NPC"/>
      <sheetName val="Base"/>
      <sheetName val="Check Dollars"/>
      <sheetName val="Check MWh"/>
      <sheetName val="Check Other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  <sheetName val="WAGRC21 s16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F3">
            <v>44197</v>
          </cell>
          <cell r="G3">
            <v>44228</v>
          </cell>
          <cell r="H3">
            <v>44256</v>
          </cell>
          <cell r="I3">
            <v>44287</v>
          </cell>
          <cell r="J3">
            <v>44317</v>
          </cell>
          <cell r="K3">
            <v>44348</v>
          </cell>
          <cell r="L3">
            <v>44378</v>
          </cell>
          <cell r="M3">
            <v>44409</v>
          </cell>
          <cell r="N3">
            <v>44440</v>
          </cell>
          <cell r="O3">
            <v>44470</v>
          </cell>
          <cell r="P3">
            <v>44501</v>
          </cell>
          <cell r="Q3">
            <v>44531</v>
          </cell>
        </row>
        <row r="298">
          <cell r="C298"/>
        </row>
        <row r="301">
          <cell r="C301"/>
        </row>
        <row r="303">
          <cell r="C303" t="str">
            <v>DSM Cool Keeper</v>
          </cell>
        </row>
        <row r="304">
          <cell r="C304" t="str">
            <v>DSM (Irrigation)</v>
          </cell>
        </row>
        <row r="305">
          <cell r="C305" t="str">
            <v>Kennecott Generation Adjustment</v>
          </cell>
        </row>
        <row r="306">
          <cell r="C306" t="str">
            <v>MagCorp Buythrough</v>
          </cell>
        </row>
        <row r="307">
          <cell r="C307" t="str">
            <v>Monsanto Buythrough</v>
          </cell>
        </row>
        <row r="308">
          <cell r="C308"/>
        </row>
        <row r="309">
          <cell r="C309"/>
        </row>
        <row r="310">
          <cell r="C310"/>
        </row>
        <row r="311">
          <cell r="C311"/>
        </row>
        <row r="312">
          <cell r="C312"/>
        </row>
        <row r="315">
          <cell r="C315" t="str">
            <v>System Load</v>
          </cell>
        </row>
        <row r="320">
          <cell r="C320" t="str">
            <v>Black Hills</v>
          </cell>
        </row>
        <row r="321">
          <cell r="C321" t="str">
            <v>BPA Wind</v>
          </cell>
        </row>
        <row r="322">
          <cell r="C322" t="str">
            <v>East Area Sales (WCA Sale)</v>
          </cell>
        </row>
        <row r="323">
          <cell r="C323" t="str">
            <v>Hurricane Sale</v>
          </cell>
        </row>
        <row r="324">
          <cell r="C324" t="str">
            <v>LADWP (IPP Layoff)</v>
          </cell>
        </row>
        <row r="325">
          <cell r="C325" t="str">
            <v>Leaning Juniper Revenue</v>
          </cell>
        </row>
        <row r="326">
          <cell r="C326" t="str">
            <v>SMUD</v>
          </cell>
        </row>
        <row r="327">
          <cell r="C327" t="str">
            <v>UMPA II s45631</v>
          </cell>
        </row>
        <row r="328">
          <cell r="C328"/>
        </row>
        <row r="332">
          <cell r="C332" t="str">
            <v>COB</v>
          </cell>
        </row>
        <row r="333">
          <cell r="C333" t="str">
            <v>Colorado</v>
          </cell>
        </row>
        <row r="334">
          <cell r="C334" t="str">
            <v>Four Corners</v>
          </cell>
        </row>
        <row r="335">
          <cell r="C335" t="str">
            <v>Idaho</v>
          </cell>
        </row>
        <row r="336">
          <cell r="C336" t="str">
            <v>Mead</v>
          </cell>
        </row>
        <row r="337">
          <cell r="C337" t="str">
            <v>Mid Columbia</v>
          </cell>
        </row>
        <row r="338">
          <cell r="C338" t="str">
            <v>Mona</v>
          </cell>
        </row>
        <row r="339">
          <cell r="C339" t="str">
            <v>NOB</v>
          </cell>
        </row>
        <row r="340">
          <cell r="C340" t="str">
            <v>Palo Verde</v>
          </cell>
        </row>
        <row r="341">
          <cell r="C341" t="str">
            <v>SP15</v>
          </cell>
        </row>
        <row r="342">
          <cell r="C342" t="str">
            <v>Utah</v>
          </cell>
        </row>
        <row r="343">
          <cell r="C343" t="str">
            <v>Washington</v>
          </cell>
        </row>
        <row r="344">
          <cell r="C344" t="str">
            <v>West Main</v>
          </cell>
        </row>
        <row r="345">
          <cell r="C345" t="str">
            <v>Wyoming</v>
          </cell>
        </row>
        <row r="346">
          <cell r="C346"/>
        </row>
        <row r="347">
          <cell r="C347" t="str">
            <v>STF Trading Margin</v>
          </cell>
        </row>
        <row r="348">
          <cell r="C348" t="str">
            <v>STF Index Trades</v>
          </cell>
        </row>
        <row r="349">
          <cell r="C349"/>
        </row>
        <row r="353">
          <cell r="C353" t="str">
            <v>COB</v>
          </cell>
        </row>
        <row r="354">
          <cell r="C354" t="str">
            <v>Four Corners</v>
          </cell>
        </row>
        <row r="355">
          <cell r="C355" t="str">
            <v>Mead</v>
          </cell>
        </row>
        <row r="356">
          <cell r="C356" t="str">
            <v>Mid Columbia</v>
          </cell>
        </row>
        <row r="357">
          <cell r="C357" t="str">
            <v>Mona</v>
          </cell>
        </row>
        <row r="358">
          <cell r="C358" t="str">
            <v>NOB</v>
          </cell>
        </row>
        <row r="359">
          <cell r="C359" t="str">
            <v>Palo Verde</v>
          </cell>
        </row>
        <row r="360">
          <cell r="C360" t="str">
            <v>Trapped Energy</v>
          </cell>
        </row>
        <row r="371">
          <cell r="C371" t="str">
            <v>APS Supplemental</v>
          </cell>
        </row>
        <row r="372">
          <cell r="C372" t="str">
            <v>Avoided Cost Resource</v>
          </cell>
        </row>
        <row r="373">
          <cell r="C373" t="str">
            <v>Cedar Springs Wind</v>
          </cell>
        </row>
        <row r="374">
          <cell r="C374" t="str">
            <v>Cedar Springs Wind III</v>
          </cell>
        </row>
        <row r="375">
          <cell r="C375" t="str">
            <v>Combine Hills Wind</v>
          </cell>
        </row>
        <row r="376">
          <cell r="C376" t="str">
            <v>Cove Mountain Solar</v>
          </cell>
        </row>
        <row r="377">
          <cell r="C377" t="str">
            <v>Cove Mountain Solar II</v>
          </cell>
        </row>
        <row r="378">
          <cell r="C378" t="str">
            <v>Deseret Purchase</v>
          </cell>
        </row>
        <row r="379">
          <cell r="C379" t="str">
            <v>Douglas PUD Settlement</v>
          </cell>
        </row>
        <row r="380">
          <cell r="C380" t="str">
            <v>Eagle Mountain - UAMPS/UMPA</v>
          </cell>
        </row>
        <row r="381">
          <cell r="C381" t="str">
            <v>Gemstate</v>
          </cell>
        </row>
        <row r="382">
          <cell r="C382" t="str">
            <v>Georgia-Pacific Camas</v>
          </cell>
        </row>
        <row r="383">
          <cell r="C383" t="str">
            <v>Hermiston Purchase</v>
          </cell>
        </row>
        <row r="384">
          <cell r="C384" t="str">
            <v>Hunter Solar</v>
          </cell>
        </row>
        <row r="385">
          <cell r="C385" t="str">
            <v>Hurricane Purchase</v>
          </cell>
        </row>
        <row r="386">
          <cell r="C386" t="str">
            <v>IPP Purchase</v>
          </cell>
        </row>
        <row r="387">
          <cell r="C387" t="str">
            <v>MagCorp</v>
          </cell>
        </row>
        <row r="388">
          <cell r="C388" t="str">
            <v>MagCorp Reserves</v>
          </cell>
        </row>
        <row r="389">
          <cell r="C389" t="str">
            <v>Milican Solar</v>
          </cell>
        </row>
        <row r="390">
          <cell r="C390" t="str">
            <v>Milford Solar</v>
          </cell>
        </row>
        <row r="391">
          <cell r="C391" t="str">
            <v>Nucor</v>
          </cell>
        </row>
        <row r="392">
          <cell r="C392" t="str">
            <v>Old Mill Solar</v>
          </cell>
        </row>
        <row r="393">
          <cell r="C393" t="str">
            <v>Monsanto Reserves</v>
          </cell>
        </row>
        <row r="394">
          <cell r="C394" t="str">
            <v>Pavant III Solar</v>
          </cell>
        </row>
        <row r="395">
          <cell r="C395" t="str">
            <v>PGE Cove</v>
          </cell>
        </row>
        <row r="396">
          <cell r="C396" t="str">
            <v>Prineville Solar</v>
          </cell>
        </row>
        <row r="397">
          <cell r="C397" t="str">
            <v>Rock River Wind</v>
          </cell>
        </row>
        <row r="398">
          <cell r="C398" t="str">
            <v>Sigurd Solar</v>
          </cell>
        </row>
        <row r="399">
          <cell r="C399" t="str">
            <v>Small Purchases east</v>
          </cell>
        </row>
        <row r="400">
          <cell r="C400" t="str">
            <v>Small Purchases west</v>
          </cell>
        </row>
        <row r="401">
          <cell r="C401" t="str">
            <v>Soda Lake Geothermal</v>
          </cell>
        </row>
        <row r="402">
          <cell r="C402" t="str">
            <v>Three Buttes Wind</v>
          </cell>
        </row>
        <row r="403">
          <cell r="C403" t="str">
            <v>Top of the World Wind</v>
          </cell>
        </row>
        <row r="404">
          <cell r="C404" t="str">
            <v>Tri-State Purchase</v>
          </cell>
        </row>
        <row r="405">
          <cell r="C405" t="str">
            <v>West Valley Toll</v>
          </cell>
        </row>
        <row r="406">
          <cell r="C406" t="str">
            <v>Wolverine Creek Wind</v>
          </cell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 t="str">
            <v>Constellation 2013-2016</v>
          </cell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 t="str">
            <v>QF California</v>
          </cell>
        </row>
        <row r="418">
          <cell r="C418" t="str">
            <v>QF Idaho</v>
          </cell>
        </row>
        <row r="419">
          <cell r="C419" t="str">
            <v>QF Oregon</v>
          </cell>
        </row>
        <row r="420">
          <cell r="C420" t="str">
            <v>QF Utah</v>
          </cell>
        </row>
        <row r="421">
          <cell r="C421" t="str">
            <v>QF Washington</v>
          </cell>
        </row>
        <row r="422">
          <cell r="C422" t="str">
            <v>QF Wyoming</v>
          </cell>
        </row>
        <row r="423">
          <cell r="C423" t="str">
            <v>Biomass One QF</v>
          </cell>
        </row>
        <row r="424">
          <cell r="C424" t="str">
            <v>Boswell Wind I QF</v>
          </cell>
        </row>
        <row r="425">
          <cell r="C425" t="str">
            <v>Boswell Wind II QF</v>
          </cell>
        </row>
        <row r="426">
          <cell r="C426" t="str">
            <v>Boswell Wind III QF</v>
          </cell>
        </row>
        <row r="427">
          <cell r="C427" t="str">
            <v>Boswell Wind IV QF</v>
          </cell>
        </row>
        <row r="428">
          <cell r="C428" t="str">
            <v>Chevron Wind QF</v>
          </cell>
        </row>
        <row r="429">
          <cell r="C429" t="str">
            <v>DCFP QF</v>
          </cell>
        </row>
        <row r="430">
          <cell r="C430" t="str">
            <v>Enterprise Solar I QF</v>
          </cell>
        </row>
        <row r="431">
          <cell r="C431" t="str">
            <v>Escalante Solar I QF</v>
          </cell>
        </row>
        <row r="432">
          <cell r="C432" t="str">
            <v>Escalante Solar II QF</v>
          </cell>
        </row>
        <row r="433">
          <cell r="C433" t="str">
            <v>Escalante Solar III QF</v>
          </cell>
        </row>
        <row r="434">
          <cell r="C434" t="str">
            <v>Evergreen BioPower QF</v>
          </cell>
        </row>
        <row r="435">
          <cell r="C435" t="str">
            <v>ExxonMobil QF</v>
          </cell>
        </row>
        <row r="436">
          <cell r="C436" t="str">
            <v>Five Pine Wind QF</v>
          </cell>
        </row>
        <row r="437">
          <cell r="C437" t="str">
            <v>Foote Creek III Wind QF</v>
          </cell>
        </row>
        <row r="438">
          <cell r="C438" t="str">
            <v>Glen Canyon A Solar QF</v>
          </cell>
        </row>
        <row r="439">
          <cell r="C439" t="str">
            <v>Glen Canyon B Solar QF</v>
          </cell>
        </row>
        <row r="440">
          <cell r="C440" t="str">
            <v>Granite Mountain East Solar QF</v>
          </cell>
        </row>
        <row r="441">
          <cell r="C441" t="str">
            <v>Granite Mountain West Solar QF</v>
          </cell>
        </row>
        <row r="442">
          <cell r="C442" t="str">
            <v>Iron Springs Solar QF</v>
          </cell>
        </row>
        <row r="443">
          <cell r="C443" t="str">
            <v>Kennecott Refinery QF</v>
          </cell>
        </row>
        <row r="444">
          <cell r="C444" t="str">
            <v>Kennecott Smelter QF</v>
          </cell>
        </row>
        <row r="445">
          <cell r="C445" t="str">
            <v>Latigo Wind Park QF</v>
          </cell>
        </row>
        <row r="446">
          <cell r="C446" t="str">
            <v>Monticello Wind QF</v>
          </cell>
        </row>
        <row r="447">
          <cell r="C447" t="str">
            <v>Mountain Wind 1 QF</v>
          </cell>
        </row>
        <row r="448">
          <cell r="C448" t="str">
            <v>Mountain Wind 2 QF</v>
          </cell>
        </row>
        <row r="449">
          <cell r="C449" t="str">
            <v>North Point Wind QF</v>
          </cell>
        </row>
        <row r="450">
          <cell r="C450" t="str">
            <v>Oregon Wind Farm QF</v>
          </cell>
        </row>
        <row r="451">
          <cell r="C451" t="str">
            <v>Pavant II Solar QF</v>
          </cell>
        </row>
        <row r="452">
          <cell r="C452" t="str">
            <v>Pioneer Wind Park I QF</v>
          </cell>
        </row>
        <row r="453">
          <cell r="C453" t="str">
            <v>Power County North Wind QF</v>
          </cell>
        </row>
        <row r="454">
          <cell r="C454" t="str">
            <v>Power County South Wind QF</v>
          </cell>
        </row>
        <row r="455">
          <cell r="C455" t="str">
            <v>Roseburg Dillard QF</v>
          </cell>
        </row>
        <row r="456">
          <cell r="C456" t="str">
            <v>Sage I Solar QF</v>
          </cell>
        </row>
        <row r="457">
          <cell r="C457" t="str">
            <v>Sage II Solar QF</v>
          </cell>
        </row>
        <row r="458">
          <cell r="C458" t="str">
            <v>Sage III Solar QF</v>
          </cell>
        </row>
        <row r="459">
          <cell r="C459" t="str">
            <v>Spanish Fork Wind 2 QF</v>
          </cell>
        </row>
        <row r="460">
          <cell r="C460" t="str">
            <v>Sunnyside QF</v>
          </cell>
        </row>
        <row r="461">
          <cell r="C461" t="str">
            <v>Sweetwater Solar QF</v>
          </cell>
        </row>
        <row r="462">
          <cell r="C462" t="str">
            <v>Tesoro QF</v>
          </cell>
        </row>
        <row r="463">
          <cell r="C463" t="str">
            <v>Threemile Canyon Wind QF</v>
          </cell>
        </row>
        <row r="464">
          <cell r="C464" t="str">
            <v>Three Peaks Solar QF</v>
          </cell>
        </row>
        <row r="465">
          <cell r="C465" t="str">
            <v>Utah Pavant Solar QF</v>
          </cell>
        </row>
        <row r="466">
          <cell r="C466" t="str">
            <v>Utah Red Hills Solar QF</v>
          </cell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 t="str">
            <v>Douglas - Wells</v>
          </cell>
        </row>
        <row r="472">
          <cell r="C472" t="str">
            <v>Grant Reasonable</v>
          </cell>
        </row>
        <row r="473">
          <cell r="C473" t="str">
            <v>Grant Meaningful Priority</v>
          </cell>
        </row>
        <row r="474">
          <cell r="C474" t="str">
            <v>Grant Surplus</v>
          </cell>
        </row>
        <row r="475">
          <cell r="C475" t="str">
            <v>Grant - Priest Rapids</v>
          </cell>
        </row>
        <row r="476">
          <cell r="C476">
            <v>0</v>
          </cell>
        </row>
        <row r="477">
          <cell r="C477"/>
        </row>
        <row r="478">
          <cell r="C478"/>
        </row>
        <row r="479">
          <cell r="C479"/>
        </row>
        <row r="483">
          <cell r="C483">
            <v>0</v>
          </cell>
        </row>
        <row r="484">
          <cell r="C484" t="str">
            <v>APS Exchange</v>
          </cell>
        </row>
        <row r="485">
          <cell r="C485" t="str">
            <v>Black Hills CTs</v>
          </cell>
        </row>
        <row r="486">
          <cell r="C486" t="str">
            <v>BPA Exchange</v>
          </cell>
        </row>
        <row r="487">
          <cell r="C487" t="str">
            <v>BPA FC II Wind</v>
          </cell>
        </row>
        <row r="488">
          <cell r="C488" t="str">
            <v>BPA FC IV Wind</v>
          </cell>
        </row>
        <row r="489">
          <cell r="C489" t="str">
            <v>BPA So. Idaho</v>
          </cell>
        </row>
        <row r="490">
          <cell r="C490" t="str">
            <v>Cowlitz Swift</v>
          </cell>
        </row>
        <row r="491">
          <cell r="C491" t="str">
            <v>EWEB FC I</v>
          </cell>
        </row>
        <row r="492">
          <cell r="C492" t="str">
            <v>PSCo Exchange</v>
          </cell>
        </row>
        <row r="493">
          <cell r="C493" t="str">
            <v>PSCO FC III</v>
          </cell>
        </row>
        <row r="494">
          <cell r="C494" t="str">
            <v>Redding Exchange</v>
          </cell>
        </row>
        <row r="495">
          <cell r="C495" t="str">
            <v>SCL State Line</v>
          </cell>
        </row>
        <row r="496">
          <cell r="C496" t="str">
            <v>Tri-State Exchange</v>
          </cell>
        </row>
        <row r="501">
          <cell r="C501" t="str">
            <v>COB</v>
          </cell>
        </row>
        <row r="502">
          <cell r="C502" t="str">
            <v>Colorado</v>
          </cell>
        </row>
        <row r="503">
          <cell r="C503" t="str">
            <v>Four Corners</v>
          </cell>
        </row>
        <row r="504">
          <cell r="C504" t="str">
            <v>Idaho</v>
          </cell>
        </row>
        <row r="505">
          <cell r="C505" t="str">
            <v>Mead</v>
          </cell>
        </row>
        <row r="506">
          <cell r="C506" t="str">
            <v>Mid Columbia</v>
          </cell>
        </row>
        <row r="507">
          <cell r="C507" t="str">
            <v>Mona</v>
          </cell>
        </row>
        <row r="508">
          <cell r="C508" t="str">
            <v>NOB</v>
          </cell>
        </row>
        <row r="509">
          <cell r="C509" t="str">
            <v>Palo Verde</v>
          </cell>
        </row>
        <row r="510">
          <cell r="C510" t="str">
            <v>SP15</v>
          </cell>
        </row>
        <row r="511">
          <cell r="C511" t="str">
            <v>Utah</v>
          </cell>
        </row>
        <row r="512">
          <cell r="C512" t="str">
            <v>Washington</v>
          </cell>
        </row>
        <row r="513">
          <cell r="C513" t="str">
            <v>West Main</v>
          </cell>
        </row>
        <row r="514">
          <cell r="C514" t="str">
            <v>Wyoming</v>
          </cell>
        </row>
        <row r="515">
          <cell r="C515"/>
        </row>
        <row r="516">
          <cell r="C516"/>
        </row>
        <row r="517">
          <cell r="C517" t="str">
            <v>STF Index Trades</v>
          </cell>
        </row>
        <row r="518">
          <cell r="C518"/>
        </row>
        <row r="519">
          <cell r="C519"/>
        </row>
        <row r="522">
          <cell r="C522" t="str">
            <v>COB</v>
          </cell>
        </row>
        <row r="523">
          <cell r="C523" t="str">
            <v>Four Corners</v>
          </cell>
        </row>
        <row r="524">
          <cell r="C524" t="str">
            <v>Mead</v>
          </cell>
        </row>
        <row r="525">
          <cell r="C525" t="str">
            <v>Mid Columbia</v>
          </cell>
        </row>
        <row r="526">
          <cell r="C526" t="str">
            <v>Mona</v>
          </cell>
        </row>
        <row r="527">
          <cell r="C527" t="str">
            <v>NOB</v>
          </cell>
        </row>
        <row r="528">
          <cell r="C528" t="str">
            <v>Palo Verde</v>
          </cell>
        </row>
        <row r="529">
          <cell r="C529" t="str">
            <v>EIM Imports/Exports</v>
          </cell>
        </row>
        <row r="530">
          <cell r="C530" t="str">
            <v>Emergency Purchases</v>
          </cell>
        </row>
        <row r="531">
          <cell r="C531"/>
        </row>
        <row r="537">
          <cell r="C537" t="str">
            <v>Carbon</v>
          </cell>
        </row>
        <row r="538">
          <cell r="C538" t="str">
            <v>Cholla</v>
          </cell>
        </row>
        <row r="539">
          <cell r="C539" t="str">
            <v>Colstrip</v>
          </cell>
        </row>
        <row r="540">
          <cell r="C540" t="str">
            <v>Craig</v>
          </cell>
        </row>
        <row r="541">
          <cell r="C541" t="str">
            <v>Dave Johnston</v>
          </cell>
        </row>
        <row r="542">
          <cell r="C542" t="str">
            <v>Hayden</v>
          </cell>
        </row>
        <row r="543">
          <cell r="C543" t="str">
            <v>Hunter</v>
          </cell>
        </row>
        <row r="544">
          <cell r="C544" t="str">
            <v>Huntington</v>
          </cell>
        </row>
        <row r="545">
          <cell r="C545" t="str">
            <v>Jim Bridger</v>
          </cell>
        </row>
        <row r="546">
          <cell r="C546" t="str">
            <v>Naughton</v>
          </cell>
        </row>
        <row r="547">
          <cell r="C547" t="str">
            <v>Wyodak</v>
          </cell>
        </row>
        <row r="548">
          <cell r="C548"/>
        </row>
        <row r="552">
          <cell r="C552" t="str">
            <v>Chehalis</v>
          </cell>
        </row>
        <row r="553">
          <cell r="C553" t="str">
            <v>Currant Creek</v>
          </cell>
        </row>
        <row r="554">
          <cell r="C554" t="str">
            <v>Gadsby</v>
          </cell>
        </row>
        <row r="555">
          <cell r="C555" t="str">
            <v>Gadsby CT</v>
          </cell>
        </row>
        <row r="556">
          <cell r="C556" t="str">
            <v>Hermiston</v>
          </cell>
        </row>
        <row r="557">
          <cell r="C557" t="str">
            <v>Lake Side 1</v>
          </cell>
        </row>
        <row r="558">
          <cell r="C558" t="str">
            <v>Lake Side 2</v>
          </cell>
        </row>
        <row r="559">
          <cell r="C559" t="str">
            <v>Little Mountain</v>
          </cell>
        </row>
        <row r="560">
          <cell r="C560" t="str">
            <v>Naughton - Gas</v>
          </cell>
        </row>
        <row r="561">
          <cell r="C561" t="str">
            <v>Not Used</v>
          </cell>
        </row>
        <row r="562">
          <cell r="C562"/>
        </row>
        <row r="565">
          <cell r="C565"/>
        </row>
        <row r="566">
          <cell r="C566" t="str">
            <v>West Hydro</v>
          </cell>
        </row>
        <row r="567">
          <cell r="C567" t="str">
            <v>East Hydro</v>
          </cell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 t="str">
            <v>Blundell</v>
          </cell>
        </row>
        <row r="573">
          <cell r="C573" t="str">
            <v>Blundell Bottoming Cycle</v>
          </cell>
        </row>
        <row r="577">
          <cell r="C577" t="str">
            <v>Cedar Springs Wind II</v>
          </cell>
        </row>
        <row r="578">
          <cell r="C578" t="str">
            <v>Dunlap I Wind</v>
          </cell>
        </row>
        <row r="579">
          <cell r="C579" t="str">
            <v>Ekola Flats Wind</v>
          </cell>
        </row>
        <row r="580">
          <cell r="C580" t="str">
            <v>Foote Creek I Wind</v>
          </cell>
        </row>
        <row r="581">
          <cell r="C581" t="str">
            <v>Glenrock Wind</v>
          </cell>
        </row>
        <row r="582">
          <cell r="C582" t="str">
            <v>Glenrock III Wind</v>
          </cell>
        </row>
        <row r="583">
          <cell r="C583" t="str">
            <v>Goodnoe Wind</v>
          </cell>
        </row>
        <row r="584">
          <cell r="C584" t="str">
            <v>High Plains Wind</v>
          </cell>
        </row>
        <row r="585">
          <cell r="C585" t="str">
            <v>Leaning Juniper 1</v>
          </cell>
        </row>
        <row r="586">
          <cell r="C586" t="str">
            <v>Marengo I Wind</v>
          </cell>
        </row>
        <row r="587">
          <cell r="C587" t="str">
            <v>Marengo II Wind</v>
          </cell>
        </row>
        <row r="588">
          <cell r="C588" t="str">
            <v>McFadden Ridge Wind</v>
          </cell>
        </row>
        <row r="589">
          <cell r="C589" t="str">
            <v>Pryor Mountain Wind</v>
          </cell>
        </row>
        <row r="590">
          <cell r="C590" t="str">
            <v>Rolling Hills Wind</v>
          </cell>
        </row>
        <row r="591">
          <cell r="C591" t="str">
            <v>Seven Mile Wind</v>
          </cell>
        </row>
        <row r="592">
          <cell r="C592" t="str">
            <v>Seven Mile II Wind</v>
          </cell>
        </row>
        <row r="593">
          <cell r="C593" t="str">
            <v>TB Flats Wind</v>
          </cell>
        </row>
        <row r="594">
          <cell r="C594" t="str">
            <v>TB Flats Wind II</v>
          </cell>
        </row>
        <row r="597">
          <cell r="C597"/>
        </row>
        <row r="598">
          <cell r="C598" t="str">
            <v>Black Cap Solar</v>
          </cell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7">
          <cell r="C607"/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E608"/>
          <cell r="F608"/>
          <cell r="G608"/>
          <cell r="H608"/>
          <cell r="I608"/>
          <cell r="J608" t="str">
            <v>"The Rack"</v>
          </cell>
          <cell r="K608"/>
          <cell r="L608"/>
          <cell r="M608"/>
          <cell r="N608"/>
          <cell r="O608"/>
          <cell r="P608"/>
          <cell r="Q608"/>
        </row>
        <row r="609">
          <cell r="C609"/>
        </row>
        <row r="610"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</row>
        <row r="611">
          <cell r="C611" t="str">
            <v>Carbon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C612" t="str">
            <v>Cholla</v>
          </cell>
          <cell r="E612">
            <v>13430280.149999999</v>
          </cell>
          <cell r="F612">
            <v>1120430.8999999999</v>
          </cell>
          <cell r="G612">
            <v>706226.2</v>
          </cell>
          <cell r="H612">
            <v>931434.5</v>
          </cell>
          <cell r="I612">
            <v>1029865.4</v>
          </cell>
          <cell r="J612">
            <v>1051662.2</v>
          </cell>
          <cell r="K612">
            <v>1019782.75</v>
          </cell>
          <cell r="L612">
            <v>1168384.8999999999</v>
          </cell>
          <cell r="M612">
            <v>1494584</v>
          </cell>
          <cell r="N612">
            <v>1387553.1</v>
          </cell>
          <cell r="O612">
            <v>1112250.6000000001</v>
          </cell>
          <cell r="P612">
            <v>1132097.3999999999</v>
          </cell>
          <cell r="Q612">
            <v>1276008.2</v>
          </cell>
        </row>
        <row r="613">
          <cell r="C613" t="str">
            <v>Colstrip</v>
          </cell>
          <cell r="E613">
            <v>10423000.350000001</v>
          </cell>
          <cell r="F613">
            <v>1120111.6600000001</v>
          </cell>
          <cell r="G613">
            <v>886910.57</v>
          </cell>
          <cell r="H613">
            <v>894147.54</v>
          </cell>
          <cell r="I613">
            <v>748657.19</v>
          </cell>
          <cell r="J613">
            <v>578408.41999999993</v>
          </cell>
          <cell r="K613">
            <v>750151.02</v>
          </cell>
          <cell r="L613">
            <v>1074444.2</v>
          </cell>
          <cell r="M613">
            <v>1120088.6499999999</v>
          </cell>
          <cell r="N613">
            <v>1020390.5</v>
          </cell>
          <cell r="O613">
            <v>513308.64</v>
          </cell>
          <cell r="P613">
            <v>710218.3</v>
          </cell>
          <cell r="Q613">
            <v>1006163.6599999999</v>
          </cell>
        </row>
        <row r="614">
          <cell r="C614" t="str">
            <v>Craig</v>
          </cell>
          <cell r="E614">
            <v>12315105.899999999</v>
          </cell>
          <cell r="F614">
            <v>1150919.25</v>
          </cell>
          <cell r="G614">
            <v>957125.59999999986</v>
          </cell>
          <cell r="H614">
            <v>906640.4</v>
          </cell>
          <cell r="I614">
            <v>770637.03999999992</v>
          </cell>
          <cell r="J614">
            <v>873033.37</v>
          </cell>
          <cell r="K614">
            <v>821215.98</v>
          </cell>
          <cell r="L614">
            <v>1085541.8399999999</v>
          </cell>
          <cell r="M614">
            <v>1177119.8600000001</v>
          </cell>
          <cell r="N614">
            <v>1141128.8999999999</v>
          </cell>
          <cell r="O614">
            <v>1156794</v>
          </cell>
          <cell r="P614">
            <v>1090581.1599999999</v>
          </cell>
          <cell r="Q614">
            <v>1184368.5</v>
          </cell>
        </row>
        <row r="615">
          <cell r="C615" t="str">
            <v>Dave Johnston</v>
          </cell>
          <cell r="E615">
            <v>55890211.079999998</v>
          </cell>
          <cell r="F615">
            <v>4234342.7</v>
          </cell>
          <cell r="G615">
            <v>4148182.96</v>
          </cell>
          <cell r="H615">
            <v>4090635.65</v>
          </cell>
          <cell r="I615">
            <v>4164807.0999999996</v>
          </cell>
          <cell r="J615">
            <v>4420999.0500000007</v>
          </cell>
          <cell r="K615">
            <v>4775882.21</v>
          </cell>
          <cell r="L615">
            <v>5255320.7</v>
          </cell>
          <cell r="M615">
            <v>5755603.0399999991</v>
          </cell>
          <cell r="N615">
            <v>4994638.4700000007</v>
          </cell>
          <cell r="O615">
            <v>5144837</v>
          </cell>
          <cell r="P615">
            <v>4177698.2</v>
          </cell>
          <cell r="Q615">
            <v>4727264</v>
          </cell>
        </row>
        <row r="616">
          <cell r="C616" t="str">
            <v>Hayden</v>
          </cell>
          <cell r="E616">
            <v>5206247.6970000006</v>
          </cell>
          <cell r="F616">
            <v>450456.19</v>
          </cell>
          <cell r="G616">
            <v>340419.88</v>
          </cell>
          <cell r="H616">
            <v>459641.57</v>
          </cell>
          <cell r="I616">
            <v>364251.12</v>
          </cell>
          <cell r="J616">
            <v>416513.07</v>
          </cell>
          <cell r="K616">
            <v>475145.98</v>
          </cell>
          <cell r="L616">
            <v>466969.82000000007</v>
          </cell>
          <cell r="M616">
            <v>494838.47000000003</v>
          </cell>
          <cell r="N616">
            <v>543170.37</v>
          </cell>
          <cell r="O616">
            <v>284746.63699999999</v>
          </cell>
          <cell r="P616">
            <v>441636.37</v>
          </cell>
          <cell r="Q616">
            <v>468458.22</v>
          </cell>
        </row>
        <row r="617">
          <cell r="C617" t="str">
            <v>Hunter</v>
          </cell>
          <cell r="E617">
            <v>58819402.040000007</v>
          </cell>
          <cell r="F617">
            <v>6934501.4000000004</v>
          </cell>
          <cell r="G617">
            <v>5245370.0999999996</v>
          </cell>
          <cell r="H617">
            <v>4267504.9000000004</v>
          </cell>
          <cell r="I617">
            <v>2154184.5</v>
          </cell>
          <cell r="J617">
            <v>2733571.9000000004</v>
          </cell>
          <cell r="K617">
            <v>3506905.94</v>
          </cell>
          <cell r="L617">
            <v>6302558.5999999996</v>
          </cell>
          <cell r="M617">
            <v>6012864.5999999996</v>
          </cell>
          <cell r="N617">
            <v>4931244.0999999996</v>
          </cell>
          <cell r="O617">
            <v>4439805.5999999996</v>
          </cell>
          <cell r="P617">
            <v>5161351.2</v>
          </cell>
          <cell r="Q617">
            <v>7129539.1999999993</v>
          </cell>
        </row>
        <row r="618">
          <cell r="C618" t="str">
            <v>Huntington</v>
          </cell>
          <cell r="E618">
            <v>36070026.140000001</v>
          </cell>
          <cell r="F618">
            <v>4480244.0999999996</v>
          </cell>
          <cell r="G618">
            <v>2816619.1</v>
          </cell>
          <cell r="H618">
            <v>2762135.0999999996</v>
          </cell>
          <cell r="I618">
            <v>2159049.7000000002</v>
          </cell>
          <cell r="J618">
            <v>1901923.3399999999</v>
          </cell>
          <cell r="K618">
            <v>2177884.5999999996</v>
          </cell>
          <cell r="L618">
            <v>3914877.4</v>
          </cell>
          <cell r="M618">
            <v>3688453.8</v>
          </cell>
          <cell r="N618">
            <v>2448734.9000000004</v>
          </cell>
          <cell r="O618">
            <v>2040654.5</v>
          </cell>
          <cell r="P618">
            <v>2679148.4000000004</v>
          </cell>
          <cell r="Q618">
            <v>5000301.2</v>
          </cell>
        </row>
        <row r="619">
          <cell r="C619" t="str">
            <v>Jim Bridger</v>
          </cell>
          <cell r="E619">
            <v>83513936.060000017</v>
          </cell>
          <cell r="F619">
            <v>7038950.5</v>
          </cell>
          <cell r="G619">
            <v>6277722.3000000007</v>
          </cell>
          <cell r="H619">
            <v>6774397.4000000004</v>
          </cell>
          <cell r="I619">
            <v>5191101.66</v>
          </cell>
          <cell r="J619">
            <v>5010805.9000000004</v>
          </cell>
          <cell r="K619">
            <v>6640146.2000000002</v>
          </cell>
          <cell r="L619">
            <v>9382468.5999999996</v>
          </cell>
          <cell r="M619">
            <v>9202470.6999999993</v>
          </cell>
          <cell r="N619">
            <v>7160415.8999999994</v>
          </cell>
          <cell r="O619">
            <v>6938134.8000000007</v>
          </cell>
          <cell r="P619">
            <v>7118551.2000000002</v>
          </cell>
          <cell r="Q619">
            <v>6778770.9000000004</v>
          </cell>
        </row>
        <row r="620">
          <cell r="C620" t="str">
            <v>Naughton</v>
          </cell>
          <cell r="E620">
            <v>28498903.07</v>
          </cell>
          <cell r="F620">
            <v>2737388.8</v>
          </cell>
          <cell r="G620">
            <v>2354093.7000000002</v>
          </cell>
          <cell r="H620">
            <v>2295289.6</v>
          </cell>
          <cell r="I620">
            <v>1892115.26</v>
          </cell>
          <cell r="J620">
            <v>1554994.36</v>
          </cell>
          <cell r="K620">
            <v>2068770.45</v>
          </cell>
          <cell r="L620">
            <v>2664824.7999999998</v>
          </cell>
          <cell r="M620">
            <v>2704463.3</v>
          </cell>
          <cell r="N620">
            <v>2675932.5</v>
          </cell>
          <cell r="O620">
            <v>2377558.2999999998</v>
          </cell>
          <cell r="P620">
            <v>2576531.2000000002</v>
          </cell>
          <cell r="Q620">
            <v>2596940.7999999998</v>
          </cell>
        </row>
        <row r="621">
          <cell r="C621" t="str">
            <v>Wyodak</v>
          </cell>
          <cell r="E621">
            <v>19519460.300000004</v>
          </cell>
          <cell r="F621">
            <v>1469930.5</v>
          </cell>
          <cell r="G621">
            <v>1561462.4</v>
          </cell>
          <cell r="H621">
            <v>1088854.3999999999</v>
          </cell>
          <cell r="I621">
            <v>1370514.2</v>
          </cell>
          <cell r="J621">
            <v>1759663.1</v>
          </cell>
          <cell r="K621">
            <v>1712487.1</v>
          </cell>
          <cell r="L621">
            <v>2257697.7999999998</v>
          </cell>
          <cell r="M621">
            <v>2111696.5</v>
          </cell>
          <cell r="N621">
            <v>1934206.8</v>
          </cell>
          <cell r="O621">
            <v>1714738.1</v>
          </cell>
          <cell r="P621">
            <v>1487114.8</v>
          </cell>
          <cell r="Q621">
            <v>1051094.6000000001</v>
          </cell>
        </row>
        <row r="622"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</row>
        <row r="623">
          <cell r="C623" t="str">
            <v>Hermiston Purchase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</row>
        <row r="625"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</row>
        <row r="626">
          <cell r="C626" t="str">
            <v>Chehalis</v>
          </cell>
          <cell r="E626">
            <v>20141741.465799998</v>
          </cell>
          <cell r="F626">
            <v>840279.2</v>
          </cell>
          <cell r="G626">
            <v>577851.29299999995</v>
          </cell>
          <cell r="H626">
            <v>1159538.4550000001</v>
          </cell>
          <cell r="I626">
            <v>1766347.7120000001</v>
          </cell>
          <cell r="J626">
            <v>2240185.4273999999</v>
          </cell>
          <cell r="K626">
            <v>1740088.105</v>
          </cell>
          <cell r="L626">
            <v>2054549.5274</v>
          </cell>
          <cell r="M626">
            <v>2151107.7999999998</v>
          </cell>
          <cell r="N626">
            <v>2032639.8</v>
          </cell>
          <cell r="O626">
            <v>2475879</v>
          </cell>
          <cell r="P626">
            <v>1554965.2549999999</v>
          </cell>
          <cell r="Q626">
            <v>1548309.8910000001</v>
          </cell>
        </row>
        <row r="627">
          <cell r="C627" t="str">
            <v>Currant Creek</v>
          </cell>
          <cell r="E627">
            <v>22707738.556249999</v>
          </cell>
          <cell r="F627">
            <v>1025346.277</v>
          </cell>
          <cell r="G627">
            <v>1308201.7474999998</v>
          </cell>
          <cell r="H627">
            <v>1179715.2849999999</v>
          </cell>
          <cell r="I627">
            <v>1652811.473</v>
          </cell>
          <cell r="J627">
            <v>2013931.2424999999</v>
          </cell>
          <cell r="K627">
            <v>2227139.66</v>
          </cell>
          <cell r="L627">
            <v>2303549.4</v>
          </cell>
          <cell r="M627">
            <v>2316647.0799999996</v>
          </cell>
          <cell r="N627">
            <v>2258013.5299999998</v>
          </cell>
          <cell r="O627">
            <v>2303400.6100000003</v>
          </cell>
          <cell r="P627">
            <v>2296430.1100000003</v>
          </cell>
          <cell r="Q627">
            <v>1822552.1412499999</v>
          </cell>
        </row>
        <row r="628">
          <cell r="C628" t="str">
            <v>Gadsby</v>
          </cell>
          <cell r="E628">
            <v>1046326.1139</v>
          </cell>
          <cell r="F628">
            <v>15656.429199999999</v>
          </cell>
          <cell r="G628">
            <v>28863.966999999997</v>
          </cell>
          <cell r="H628">
            <v>0</v>
          </cell>
          <cell r="I628">
            <v>38498.183499999999</v>
          </cell>
          <cell r="J628">
            <v>0</v>
          </cell>
          <cell r="K628">
            <v>98793.199000000008</v>
          </cell>
          <cell r="L628">
            <v>306538.55499999999</v>
          </cell>
          <cell r="M628">
            <v>249314.49200000003</v>
          </cell>
          <cell r="N628">
            <v>168782.07299999997</v>
          </cell>
          <cell r="O628">
            <v>21092.899699999998</v>
          </cell>
          <cell r="P628">
            <v>43295.947500000002</v>
          </cell>
          <cell r="Q628">
            <v>75490.368000000002</v>
          </cell>
        </row>
        <row r="629">
          <cell r="C629" t="str">
            <v>Gadsby CT</v>
          </cell>
          <cell r="E629">
            <v>779116.74490000005</v>
          </cell>
          <cell r="F629">
            <v>24363.2497</v>
          </cell>
          <cell r="G629">
            <v>18314.349000000002</v>
          </cell>
          <cell r="H629">
            <v>4610.0280000000002</v>
          </cell>
          <cell r="I629">
            <v>41035.695</v>
          </cell>
          <cell r="J629">
            <v>13937.368200000001</v>
          </cell>
          <cell r="K629">
            <v>70358.489999999991</v>
          </cell>
          <cell r="L629">
            <v>201673.05</v>
          </cell>
          <cell r="M629">
            <v>136519.35999999999</v>
          </cell>
          <cell r="N629">
            <v>89501.401000000013</v>
          </cell>
          <cell r="O629">
            <v>50208.074000000001</v>
          </cell>
          <cell r="P629">
            <v>52733.709000000003</v>
          </cell>
          <cell r="Q629">
            <v>75861.971000000005</v>
          </cell>
        </row>
        <row r="630">
          <cell r="C630" t="str">
            <v>Hermiston</v>
          </cell>
          <cell r="E630">
            <v>10345208.469599999</v>
          </cell>
          <cell r="F630">
            <v>674397.73699999996</v>
          </cell>
          <cell r="G630">
            <v>391463.82780000003</v>
          </cell>
          <cell r="H630">
            <v>569369.353</v>
          </cell>
          <cell r="I630">
            <v>963076.61479999998</v>
          </cell>
          <cell r="J630">
            <v>351075.21</v>
          </cell>
          <cell r="K630">
            <v>739421.2736999999</v>
          </cell>
          <cell r="L630">
            <v>1090667.1261</v>
          </cell>
          <cell r="M630">
            <v>1187756.6052000001</v>
          </cell>
          <cell r="N630">
            <v>1163456.0104</v>
          </cell>
          <cell r="O630">
            <v>1231256.1716</v>
          </cell>
          <cell r="P630">
            <v>1067842.6000000001</v>
          </cell>
          <cell r="Q630">
            <v>915425.94</v>
          </cell>
        </row>
        <row r="631">
          <cell r="C631" t="str">
            <v>Lake Side 1</v>
          </cell>
          <cell r="E631">
            <v>26137938.734000001</v>
          </cell>
          <cell r="F631">
            <v>1633785.2409999999</v>
          </cell>
          <cell r="G631">
            <v>1684194.29</v>
          </cell>
          <cell r="H631">
            <v>1752628.2599999998</v>
          </cell>
          <cell r="I631">
            <v>2182264.1999999997</v>
          </cell>
          <cell r="J631">
            <v>2360431.3280000002</v>
          </cell>
          <cell r="K631">
            <v>2405893.892</v>
          </cell>
          <cell r="L631">
            <v>2674514.3899999997</v>
          </cell>
          <cell r="M631">
            <v>2706217.51</v>
          </cell>
          <cell r="N631">
            <v>2495969.3619999997</v>
          </cell>
          <cell r="O631">
            <v>2195257.2310000001</v>
          </cell>
          <cell r="P631">
            <v>2420896.1700000004</v>
          </cell>
          <cell r="Q631">
            <v>1625886.86</v>
          </cell>
        </row>
        <row r="632">
          <cell r="C632" t="str">
            <v>Lake Side 2</v>
          </cell>
          <cell r="E632">
            <v>24644045.693000004</v>
          </cell>
          <cell r="F632">
            <v>1981247.175</v>
          </cell>
          <cell r="G632">
            <v>1598187.152</v>
          </cell>
          <cell r="H632">
            <v>1966500.24</v>
          </cell>
          <cell r="I632">
            <v>2150357.0099999998</v>
          </cell>
          <cell r="J632">
            <v>2158006.23</v>
          </cell>
          <cell r="K632">
            <v>2279349.0999999996</v>
          </cell>
          <cell r="L632">
            <v>2127504.62</v>
          </cell>
          <cell r="M632">
            <v>2165531.7400000002</v>
          </cell>
          <cell r="N632">
            <v>2027389.92</v>
          </cell>
          <cell r="O632">
            <v>2141389.9159999997</v>
          </cell>
          <cell r="P632">
            <v>1969179.51</v>
          </cell>
          <cell r="Q632">
            <v>2079403.08</v>
          </cell>
        </row>
        <row r="634">
          <cell r="C634" t="str">
            <v>Naughton - Gas</v>
          </cell>
          <cell r="E634">
            <v>8971563.5599999987</v>
          </cell>
          <cell r="F634">
            <v>728670.4</v>
          </cell>
          <cell r="G634">
            <v>442152.9</v>
          </cell>
          <cell r="H634">
            <v>462457.25</v>
          </cell>
          <cell r="I634">
            <v>1028994.6</v>
          </cell>
          <cell r="J634">
            <v>834202.06</v>
          </cell>
          <cell r="K634">
            <v>1087144.3999999999</v>
          </cell>
          <cell r="L634">
            <v>982982.94</v>
          </cell>
          <cell r="M634">
            <v>780289.25</v>
          </cell>
          <cell r="N634">
            <v>602907.69999999995</v>
          </cell>
          <cell r="O634">
            <v>806724.6</v>
          </cell>
          <cell r="P634">
            <v>491668.66</v>
          </cell>
          <cell r="Q634">
            <v>723368.8</v>
          </cell>
        </row>
        <row r="635">
          <cell r="C635" t="str">
            <v>Not Used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</row>
        <row r="638">
          <cell r="C638" t="str">
            <v>Carbon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C639" t="str">
            <v>Cholla</v>
          </cell>
          <cell r="E639">
            <v>11.731793518722837</v>
          </cell>
          <cell r="F639">
            <v>11.69140076037403</v>
          </cell>
          <cell r="G639">
            <v>12.136521341898268</v>
          </cell>
          <cell r="H639">
            <v>12.027000408963403</v>
          </cell>
          <cell r="I639">
            <v>12.044639937573848</v>
          </cell>
          <cell r="J639">
            <v>12.26575440083494</v>
          </cell>
          <cell r="K639">
            <v>11.852062427140332</v>
          </cell>
          <cell r="L639">
            <v>11.495223371390649</v>
          </cell>
          <cell r="M639">
            <v>11.388292888574034</v>
          </cell>
          <cell r="N639">
            <v>11.352483675938689</v>
          </cell>
          <cell r="O639">
            <v>11.791953273650122</v>
          </cell>
          <cell r="P639">
            <v>11.715537505752</v>
          </cell>
          <cell r="Q639">
            <v>11.604122309696995</v>
          </cell>
        </row>
        <row r="640">
          <cell r="C640" t="str">
            <v>Colstrip</v>
          </cell>
          <cell r="E640">
            <v>10.811578666067881</v>
          </cell>
          <cell r="F640">
            <v>10.568525829197995</v>
          </cell>
          <cell r="G640">
            <v>10.72072130451919</v>
          </cell>
          <cell r="H640">
            <v>10.893712219603408</v>
          </cell>
          <cell r="I640">
            <v>11.291034035741552</v>
          </cell>
          <cell r="J640">
            <v>12.003479532354904</v>
          </cell>
          <cell r="K640">
            <v>11.212314931529034</v>
          </cell>
          <cell r="L640">
            <v>10.591592582329161</v>
          </cell>
          <cell r="M640">
            <v>10.583515062787397</v>
          </cell>
          <cell r="N640">
            <v>10.59287502880181</v>
          </cell>
          <cell r="O640">
            <v>10.99867537307566</v>
          </cell>
          <cell r="P640">
            <v>10.607244117163889</v>
          </cell>
          <cell r="Q640">
            <v>10.63162688050514</v>
          </cell>
        </row>
        <row r="641">
          <cell r="C641" t="str">
            <v>Craig</v>
          </cell>
          <cell r="E641">
            <v>10.105697800253985</v>
          </cell>
          <cell r="F641">
            <v>10.090529759633171</v>
          </cell>
          <cell r="G641">
            <v>10.142465378985714</v>
          </cell>
          <cell r="H641">
            <v>10.126747231458737</v>
          </cell>
          <cell r="I641">
            <v>10.12850578202568</v>
          </cell>
          <cell r="J641">
            <v>10.147763234956322</v>
          </cell>
          <cell r="K641">
            <v>10.101882555627162</v>
          </cell>
          <cell r="L641">
            <v>10.093280435547198</v>
          </cell>
          <cell r="M641">
            <v>10.086729672627632</v>
          </cell>
          <cell r="N641">
            <v>10.088698030596568</v>
          </cell>
          <cell r="O641">
            <v>10.095556130628632</v>
          </cell>
          <cell r="P641">
            <v>10.101081651083318</v>
          </cell>
          <cell r="Q641">
            <v>10.092608937979366</v>
          </cell>
        </row>
        <row r="642">
          <cell r="C642" t="str">
            <v>Dave Johnston</v>
          </cell>
          <cell r="E642">
            <v>11.199866583340071</v>
          </cell>
          <cell r="F642">
            <v>11.223222453287979</v>
          </cell>
          <cell r="G642">
            <v>11.180753612537545</v>
          </cell>
          <cell r="H642">
            <v>11.192634859699989</v>
          </cell>
          <cell r="I642">
            <v>11.210240709513146</v>
          </cell>
          <cell r="J642">
            <v>11.207038180360566</v>
          </cell>
          <cell r="K642">
            <v>11.186578877312019</v>
          </cell>
          <cell r="L642">
            <v>11.194979083813413</v>
          </cell>
          <cell r="M642">
            <v>11.190105368478651</v>
          </cell>
          <cell r="N642">
            <v>11.149378949650078</v>
          </cell>
          <cell r="O642">
            <v>11.187054624587935</v>
          </cell>
          <cell r="P642">
            <v>11.270685299625917</v>
          </cell>
          <cell r="Q642">
            <v>11.222386044355774</v>
          </cell>
        </row>
        <row r="643">
          <cell r="C643" t="str">
            <v>Hayden</v>
          </cell>
          <cell r="E643">
            <v>10.950928051090278</v>
          </cell>
          <cell r="F643">
            <v>10.938163277945222</v>
          </cell>
          <cell r="G643">
            <v>11.139805472390261</v>
          </cell>
          <cell r="H643">
            <v>10.888765510433878</v>
          </cell>
          <cell r="I643">
            <v>10.763015531581154</v>
          </cell>
          <cell r="J643">
            <v>11.089805413902225</v>
          </cell>
          <cell r="K643">
            <v>10.928065742329242</v>
          </cell>
          <cell r="L643">
            <v>10.962039247828908</v>
          </cell>
          <cell r="M643">
            <v>10.914357831730836</v>
          </cell>
          <cell r="N643">
            <v>10.813617030354795</v>
          </cell>
          <cell r="O643">
            <v>11.193682741858483</v>
          </cell>
          <cell r="P643">
            <v>10.995962796013737</v>
          </cell>
          <cell r="Q643">
            <v>10.941895129720637</v>
          </cell>
        </row>
        <row r="644">
          <cell r="C644" t="str">
            <v>Hunter</v>
          </cell>
          <cell r="E644">
            <v>10.64442530549802</v>
          </cell>
          <cell r="F644">
            <v>10.279550111534245</v>
          </cell>
          <cell r="G644">
            <v>10.522427824066188</v>
          </cell>
          <cell r="H644">
            <v>10.790306516013999</v>
          </cell>
          <cell r="I644">
            <v>11.754379179470469</v>
          </cell>
          <cell r="J644">
            <v>12.208498639624182</v>
          </cell>
          <cell r="K644">
            <v>11.313497266824704</v>
          </cell>
          <cell r="L644">
            <v>10.37035486984999</v>
          </cell>
          <cell r="M644">
            <v>10.426490296313959</v>
          </cell>
          <cell r="N644">
            <v>10.606592809647903</v>
          </cell>
          <cell r="O644">
            <v>10.855739968596593</v>
          </cell>
          <cell r="P644">
            <v>10.563493807181121</v>
          </cell>
          <cell r="Q644">
            <v>10.285486840347861</v>
          </cell>
        </row>
        <row r="645">
          <cell r="C645" t="str">
            <v>Huntington</v>
          </cell>
          <cell r="E645">
            <v>11.088014868359059</v>
          </cell>
          <cell r="F645">
            <v>10.408974241724341</v>
          </cell>
          <cell r="G645">
            <v>11.039072449856448</v>
          </cell>
          <cell r="H645">
            <v>11.465654057748324</v>
          </cell>
          <cell r="I645">
            <v>12.288232609464398</v>
          </cell>
          <cell r="J645">
            <v>13.055373952630715</v>
          </cell>
          <cell r="K645">
            <v>11.927364012842101</v>
          </cell>
          <cell r="L645">
            <v>10.618582533122344</v>
          </cell>
          <cell r="M645">
            <v>10.787803017590797</v>
          </cell>
          <cell r="N645">
            <v>11.121018174918508</v>
          </cell>
          <cell r="O645">
            <v>11.877003838581883</v>
          </cell>
          <cell r="P645">
            <v>11.269599881982556</v>
          </cell>
          <cell r="Q645">
            <v>10.368016858041376</v>
          </cell>
        </row>
        <row r="646">
          <cell r="C646" t="str">
            <v>Jim Bridger</v>
          </cell>
          <cell r="E646">
            <v>10.44120067453763</v>
          </cell>
          <cell r="F646">
            <v>10.408808906673698</v>
          </cell>
          <cell r="G646">
            <v>10.416384169238947</v>
          </cell>
          <cell r="H646">
            <v>10.499237727091662</v>
          </cell>
          <cell r="I646">
            <v>10.530411754617214</v>
          </cell>
          <cell r="J646">
            <v>10.643723569501635</v>
          </cell>
          <cell r="K646">
            <v>10.424002958057022</v>
          </cell>
          <cell r="L646">
            <v>10.402939186375725</v>
          </cell>
          <cell r="M646">
            <v>10.408789919219329</v>
          </cell>
          <cell r="N646">
            <v>10.358913497440179</v>
          </cell>
          <cell r="O646">
            <v>10.405305970753082</v>
          </cell>
          <cell r="P646">
            <v>10.444703614376715</v>
          </cell>
          <cell r="Q646">
            <v>10.460702607341581</v>
          </cell>
        </row>
        <row r="647">
          <cell r="C647" t="str">
            <v>Naughton</v>
          </cell>
          <cell r="E647">
            <v>10.828816895248979</v>
          </cell>
          <cell r="F647">
            <v>10.729156460294146</v>
          </cell>
          <cell r="G647">
            <v>10.79947469096745</v>
          </cell>
          <cell r="H647">
            <v>10.921566451626784</v>
          </cell>
          <cell r="I647">
            <v>11.210553224787994</v>
          </cell>
          <cell r="J647">
            <v>11.181787848092821</v>
          </cell>
          <cell r="K647">
            <v>10.942625651124338</v>
          </cell>
          <cell r="L647">
            <v>10.73550790290974</v>
          </cell>
          <cell r="M647">
            <v>10.726744752123738</v>
          </cell>
          <cell r="N647">
            <v>10.724673743172774</v>
          </cell>
          <cell r="O647">
            <v>10.816107790977057</v>
          </cell>
          <cell r="P647">
            <v>10.754121474717062</v>
          </cell>
          <cell r="Q647">
            <v>10.716859296377606</v>
          </cell>
        </row>
        <row r="648">
          <cell r="C648" t="str">
            <v>Wyodak</v>
          </cell>
          <cell r="E648">
            <v>12.596780353310788</v>
          </cell>
          <cell r="F648">
            <v>12.84012874002601</v>
          </cell>
          <cell r="G648">
            <v>12.669130720338698</v>
          </cell>
          <cell r="H648">
            <v>12.6943906697719</v>
          </cell>
          <cell r="I648">
            <v>12.569315319626289</v>
          </cell>
          <cell r="J648">
            <v>12.68273623354761</v>
          </cell>
          <cell r="K648">
            <v>12.505180192166693</v>
          </cell>
          <cell r="L648">
            <v>12.36841580381383</v>
          </cell>
          <cell r="M648">
            <v>12.393506144943975</v>
          </cell>
          <cell r="N648">
            <v>12.424749945888982</v>
          </cell>
          <cell r="O648">
            <v>12.66843482469776</v>
          </cell>
          <cell r="P648">
            <v>12.757475224911861</v>
          </cell>
          <cell r="Q648">
            <v>13.006810961737321</v>
          </cell>
        </row>
        <row r="649"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</row>
        <row r="650">
          <cell r="C650" t="str">
            <v>Hermiston Purchase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</row>
        <row r="652"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</row>
        <row r="653">
          <cell r="C653" t="str">
            <v>Chehalis</v>
          </cell>
          <cell r="E653">
            <v>7.4300612779737207</v>
          </cell>
          <cell r="F653">
            <v>7.8075533927780869</v>
          </cell>
          <cell r="G653">
            <v>8.239276738955077</v>
          </cell>
          <cell r="H653">
            <v>7.8260399089484407</v>
          </cell>
          <cell r="I653">
            <v>7.198643168660988</v>
          </cell>
          <cell r="J653">
            <v>7.2830985840526425</v>
          </cell>
          <cell r="K653">
            <v>7.2600895753329819</v>
          </cell>
          <cell r="L653">
            <v>7.3631357378059414</v>
          </cell>
          <cell r="M653">
            <v>7.3091644935571258</v>
          </cell>
          <cell r="N653">
            <v>7.362910185173889</v>
          </cell>
          <cell r="O653">
            <v>7.1686546139829517</v>
          </cell>
          <cell r="P653">
            <v>7.8073902017851831</v>
          </cell>
          <cell r="Q653">
            <v>7.8061793757589575</v>
          </cell>
        </row>
        <row r="654">
          <cell r="C654" t="str">
            <v>Currant Creek</v>
          </cell>
          <cell r="E654">
            <v>7.3512963534716365</v>
          </cell>
          <cell r="F654">
            <v>7.8058155910643539</v>
          </cell>
          <cell r="G654">
            <v>7.8108026073173864</v>
          </cell>
          <cell r="H654">
            <v>7.553396022415809</v>
          </cell>
          <cell r="I654">
            <v>7.3074641576083437</v>
          </cell>
          <cell r="J654">
            <v>7.3169599682343378</v>
          </cell>
          <cell r="K654">
            <v>7.2640598036059085</v>
          </cell>
          <cell r="L654">
            <v>7.2545193040864042</v>
          </cell>
          <cell r="M654">
            <v>7.239913529100539</v>
          </cell>
          <cell r="N654">
            <v>7.2413077284804688</v>
          </cell>
          <cell r="O654">
            <v>7.2093424991249382</v>
          </cell>
          <cell r="P654">
            <v>7.1553589395302337</v>
          </cell>
          <cell r="Q654">
            <v>7.7188583418687662</v>
          </cell>
        </row>
        <row r="655">
          <cell r="C655" t="str">
            <v>Gadsby</v>
          </cell>
          <cell r="E655">
            <v>18.610740193780636</v>
          </cell>
          <cell r="F655">
            <v>36.65979934860821</v>
          </cell>
          <cell r="G655">
            <v>27.76159154545531</v>
          </cell>
          <cell r="H655">
            <v>0</v>
          </cell>
          <cell r="I655">
            <v>26.924116284512642</v>
          </cell>
          <cell r="J655">
            <v>0</v>
          </cell>
          <cell r="K655">
            <v>18.402740922067306</v>
          </cell>
          <cell r="L655">
            <v>16.379403780399684</v>
          </cell>
          <cell r="M655">
            <v>16.719532751691951</v>
          </cell>
          <cell r="N655">
            <v>17.00283994857368</v>
          </cell>
          <cell r="O655">
            <v>53.321853770276235</v>
          </cell>
          <cell r="P655">
            <v>22.802392594185864</v>
          </cell>
          <cell r="Q655">
            <v>17.816464979509966</v>
          </cell>
        </row>
        <row r="656">
          <cell r="C656" t="str">
            <v>Gadsby CT</v>
          </cell>
          <cell r="E656">
            <v>18.140017483296255</v>
          </cell>
          <cell r="F656">
            <v>18.891703865578485</v>
          </cell>
          <cell r="G656">
            <v>22.372199056500286</v>
          </cell>
          <cell r="H656">
            <v>-33.863608169981603</v>
          </cell>
          <cell r="I656">
            <v>19.827037694497463</v>
          </cell>
          <cell r="J656">
            <v>31.930814983139701</v>
          </cell>
          <cell r="K656">
            <v>18.217282095764627</v>
          </cell>
          <cell r="L656">
            <v>17.100958229048217</v>
          </cell>
          <cell r="M656">
            <v>17.473575910721127</v>
          </cell>
          <cell r="N656">
            <v>17.729208494527843</v>
          </cell>
          <cell r="O656">
            <v>19.058071918768508</v>
          </cell>
          <cell r="P656">
            <v>18.433650012356004</v>
          </cell>
          <cell r="Q656">
            <v>17.008434496610306</v>
          </cell>
        </row>
        <row r="657">
          <cell r="C657" t="str">
            <v>Hermiston</v>
          </cell>
          <cell r="E657">
            <v>7.6097397146145616</v>
          </cell>
          <cell r="F657">
            <v>8.5267588808248842</v>
          </cell>
          <cell r="G657">
            <v>9.6290823512774359</v>
          </cell>
          <cell r="H657">
            <v>8.3005173694169851</v>
          </cell>
          <cell r="I657">
            <v>7.6314917118792032</v>
          </cell>
          <cell r="J657">
            <v>7.9543957313757483</v>
          </cell>
          <cell r="K657">
            <v>7.6558763123725084</v>
          </cell>
          <cell r="L657">
            <v>7.2177460055750133</v>
          </cell>
          <cell r="M657">
            <v>7.2154472711087312</v>
          </cell>
          <cell r="N657">
            <v>7.2032140398309563</v>
          </cell>
          <cell r="O657">
            <v>7.2178941428114651</v>
          </cell>
          <cell r="P657">
            <v>7.4607083029186674</v>
          </cell>
          <cell r="Q657">
            <v>8.0825872428652321</v>
          </cell>
        </row>
        <row r="658">
          <cell r="C658" t="str">
            <v>Lake Side 1</v>
          </cell>
          <cell r="E658">
            <v>7.1256898220175016</v>
          </cell>
          <cell r="F658">
            <v>7.4924137262553945</v>
          </cell>
          <cell r="G658">
            <v>7.4972137713549483</v>
          </cell>
          <cell r="H658">
            <v>7.443398167665098</v>
          </cell>
          <cell r="I658">
            <v>7.062946974401707</v>
          </cell>
          <cell r="J658">
            <v>7.0487983711328832</v>
          </cell>
          <cell r="K658">
            <v>7.0873921793840893</v>
          </cell>
          <cell r="L658">
            <v>7.0052542837007827</v>
          </cell>
          <cell r="M658">
            <v>6.9890452492878046</v>
          </cell>
          <cell r="N658">
            <v>6.9915131241398898</v>
          </cell>
          <cell r="O658">
            <v>7.0094293089800823</v>
          </cell>
          <cell r="P658">
            <v>6.9337733331232618</v>
          </cell>
          <cell r="Q658">
            <v>7.4468016572322249</v>
          </cell>
        </row>
        <row r="659">
          <cell r="C659" t="str">
            <v>Lake Side 2</v>
          </cell>
          <cell r="E659">
            <v>7.3870933025402641</v>
          </cell>
          <cell r="F659">
            <v>7.3811543561451876</v>
          </cell>
          <cell r="G659">
            <v>7.4037462878092795</v>
          </cell>
          <cell r="H659">
            <v>7.437888721376221</v>
          </cell>
          <cell r="I659">
            <v>7.3019802564566376</v>
          </cell>
          <cell r="J659">
            <v>7.3259029735047667</v>
          </cell>
          <cell r="K659">
            <v>7.3103137695194471</v>
          </cell>
          <cell r="L659">
            <v>7.4487360589475768</v>
          </cell>
          <cell r="M659">
            <v>7.4251553732962572</v>
          </cell>
          <cell r="N659">
            <v>7.4459866303906681</v>
          </cell>
          <cell r="O659">
            <v>7.3637779454566061</v>
          </cell>
          <cell r="P659">
            <v>7.402788846847506</v>
          </cell>
          <cell r="Q659">
            <v>7.4208597943535981</v>
          </cell>
        </row>
        <row r="661">
          <cell r="C661" t="str">
            <v>Naughton - Gas</v>
          </cell>
          <cell r="E661">
            <v>13.993357135953262</v>
          </cell>
          <cell r="F661">
            <v>14.001454058362565</v>
          </cell>
          <cell r="G661">
            <v>17.356429670061857</v>
          </cell>
          <cell r="H661">
            <v>17.662906186262227</v>
          </cell>
          <cell r="I661">
            <v>13.117510945052146</v>
          </cell>
          <cell r="J661">
            <v>14.03391182103338</v>
          </cell>
          <cell r="K661">
            <v>12.881867036804767</v>
          </cell>
          <cell r="L661">
            <v>12.860988909059429</v>
          </cell>
          <cell r="M661">
            <v>13.771245536843214</v>
          </cell>
          <cell r="N661">
            <v>14.628662307101328</v>
          </cell>
          <cell r="O661">
            <v>13.305251446337472</v>
          </cell>
          <cell r="P661">
            <v>16.703258598323838</v>
          </cell>
          <cell r="Q661">
            <v>14.245990971791143</v>
          </cell>
        </row>
        <row r="662">
          <cell r="C662" t="str">
            <v>Not Used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3"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</row>
        <row r="664"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</row>
        <row r="665">
          <cell r="C665" t="str">
            <v>Carbon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C666" t="str">
            <v>Cholla</v>
          </cell>
          <cell r="E666">
            <v>2.5979999999999994</v>
          </cell>
          <cell r="F666">
            <v>2.5979999999999999</v>
          </cell>
          <cell r="G666">
            <v>2.5979999999999999</v>
          </cell>
          <cell r="H666">
            <v>2.5979999999999999</v>
          </cell>
          <cell r="I666">
            <v>2.5979999999999999</v>
          </cell>
          <cell r="J666">
            <v>2.5979999999999999</v>
          </cell>
          <cell r="K666">
            <v>2.5979999999999999</v>
          </cell>
          <cell r="L666">
            <v>2.5979999999999999</v>
          </cell>
          <cell r="M666">
            <v>2.5979999999999999</v>
          </cell>
          <cell r="N666">
            <v>2.5979999999999999</v>
          </cell>
          <cell r="O666">
            <v>2.5979999999999999</v>
          </cell>
          <cell r="P666">
            <v>2.5979999999999999</v>
          </cell>
          <cell r="Q666">
            <v>2.5979999999999999</v>
          </cell>
        </row>
        <row r="667">
          <cell r="C667" t="str">
            <v>Colstrip</v>
          </cell>
          <cell r="E667">
            <v>1.5836132000000001</v>
          </cell>
          <cell r="F667">
            <v>1.5836132000000001</v>
          </cell>
          <cell r="G667">
            <v>1.5836132000000001</v>
          </cell>
          <cell r="H667">
            <v>1.5836132000000001</v>
          </cell>
          <cell r="I667">
            <v>1.5836132000000001</v>
          </cell>
          <cell r="J667">
            <v>1.5836132000000001</v>
          </cell>
          <cell r="K667">
            <v>1.5836132000000001</v>
          </cell>
          <cell r="L667">
            <v>1.5836132000000001</v>
          </cell>
          <cell r="M667">
            <v>1.5836132000000001</v>
          </cell>
          <cell r="N667">
            <v>1.5836132000000001</v>
          </cell>
          <cell r="O667">
            <v>1.5836132000000001</v>
          </cell>
          <cell r="P667">
            <v>1.5836132000000001</v>
          </cell>
          <cell r="Q667">
            <v>1.5836132000000001</v>
          </cell>
        </row>
        <row r="668">
          <cell r="C668" t="str">
            <v>Craig</v>
          </cell>
          <cell r="E668">
            <v>2.0249999999999995</v>
          </cell>
          <cell r="F668">
            <v>2.0249999999999999</v>
          </cell>
          <cell r="G668">
            <v>2.0249999999999999</v>
          </cell>
          <cell r="H668">
            <v>2.0249999999999999</v>
          </cell>
          <cell r="I668">
            <v>2.0249999999999999</v>
          </cell>
          <cell r="J668">
            <v>2.0249999999999999</v>
          </cell>
          <cell r="K668">
            <v>2.0249999999999999</v>
          </cell>
          <cell r="L668">
            <v>2.0249999999999999</v>
          </cell>
          <cell r="M668">
            <v>2.0249999999999999</v>
          </cell>
          <cell r="N668">
            <v>2.0249999999999999</v>
          </cell>
          <cell r="O668">
            <v>2.0249999999999999</v>
          </cell>
          <cell r="P668">
            <v>2.0249999999999999</v>
          </cell>
          <cell r="Q668">
            <v>2.0249999999999999</v>
          </cell>
        </row>
        <row r="669">
          <cell r="C669" t="str">
            <v>Dave Johnston</v>
          </cell>
          <cell r="E669">
            <v>1.2639999999999998</v>
          </cell>
          <cell r="F669">
            <v>1.264</v>
          </cell>
          <cell r="G669">
            <v>1.264</v>
          </cell>
          <cell r="H669">
            <v>1.264</v>
          </cell>
          <cell r="I669">
            <v>1.264</v>
          </cell>
          <cell r="J669">
            <v>1.264</v>
          </cell>
          <cell r="K669">
            <v>1.264</v>
          </cell>
          <cell r="L669">
            <v>1.264</v>
          </cell>
          <cell r="M669">
            <v>1.264</v>
          </cell>
          <cell r="N669">
            <v>1.264</v>
          </cell>
          <cell r="O669">
            <v>1.264</v>
          </cell>
          <cell r="P669">
            <v>1.264</v>
          </cell>
          <cell r="Q669">
            <v>1.264</v>
          </cell>
        </row>
        <row r="670">
          <cell r="C670" t="str">
            <v>Hayden</v>
          </cell>
          <cell r="E670">
            <v>2.5040000000000004</v>
          </cell>
          <cell r="F670">
            <v>2.504</v>
          </cell>
          <cell r="G670">
            <v>2.504</v>
          </cell>
          <cell r="H670">
            <v>2.504</v>
          </cell>
          <cell r="I670">
            <v>2.504</v>
          </cell>
          <cell r="J670">
            <v>2.504</v>
          </cell>
          <cell r="K670">
            <v>2.504</v>
          </cell>
          <cell r="L670">
            <v>2.504</v>
          </cell>
          <cell r="M670">
            <v>2.504</v>
          </cell>
          <cell r="N670">
            <v>2.504</v>
          </cell>
          <cell r="O670">
            <v>2.504</v>
          </cell>
          <cell r="P670">
            <v>2.504</v>
          </cell>
          <cell r="Q670">
            <v>2.504</v>
          </cell>
        </row>
        <row r="671">
          <cell r="C671" t="str">
            <v>Hunter</v>
          </cell>
          <cell r="E671">
            <v>2.1120000000000005</v>
          </cell>
          <cell r="F671">
            <v>2.1120000000000001</v>
          </cell>
          <cell r="G671">
            <v>2.1120000000000001</v>
          </cell>
          <cell r="H671">
            <v>2.1120000000000001</v>
          </cell>
          <cell r="I671">
            <v>2.1120000000000001</v>
          </cell>
          <cell r="J671">
            <v>2.1120000000000001</v>
          </cell>
          <cell r="K671">
            <v>2.1120000000000001</v>
          </cell>
          <cell r="L671">
            <v>2.1120000000000001</v>
          </cell>
          <cell r="M671">
            <v>2.1120000000000001</v>
          </cell>
          <cell r="N671">
            <v>2.1120000000000001</v>
          </cell>
          <cell r="O671">
            <v>2.1120000000000001</v>
          </cell>
          <cell r="P671">
            <v>2.1120000000000001</v>
          </cell>
          <cell r="Q671">
            <v>2.1120000000000001</v>
          </cell>
        </row>
        <row r="672">
          <cell r="C672" t="str">
            <v>Huntington</v>
          </cell>
          <cell r="E672">
            <v>2.0150000000000001</v>
          </cell>
          <cell r="F672">
            <v>2.0150000000000001</v>
          </cell>
          <cell r="G672">
            <v>2.0150000000000001</v>
          </cell>
          <cell r="H672">
            <v>2.0150000000000001</v>
          </cell>
          <cell r="I672">
            <v>2.0150000000000001</v>
          </cell>
          <cell r="J672">
            <v>2.0150000000000001</v>
          </cell>
          <cell r="K672">
            <v>2.0150000000000001</v>
          </cell>
          <cell r="L672">
            <v>2.0150000000000001</v>
          </cell>
          <cell r="M672">
            <v>2.0150000000000001</v>
          </cell>
          <cell r="N672">
            <v>2.0150000000000001</v>
          </cell>
          <cell r="O672">
            <v>2.0150000000000001</v>
          </cell>
          <cell r="P672">
            <v>2.0150000000000001</v>
          </cell>
          <cell r="Q672">
            <v>2.0150000000000001</v>
          </cell>
        </row>
        <row r="673">
          <cell r="C673" t="str">
            <v>Jim Bridger</v>
          </cell>
          <cell r="E673">
            <v>2.6465576000000004</v>
          </cell>
          <cell r="F673">
            <v>2.6465576</v>
          </cell>
          <cell r="G673">
            <v>2.6465576</v>
          </cell>
          <cell r="H673">
            <v>2.6465576</v>
          </cell>
          <cell r="I673">
            <v>2.6465576</v>
          </cell>
          <cell r="J673">
            <v>2.6465576</v>
          </cell>
          <cell r="K673">
            <v>2.6465576</v>
          </cell>
          <cell r="L673">
            <v>2.6465576</v>
          </cell>
          <cell r="M673">
            <v>2.6465576</v>
          </cell>
          <cell r="N673">
            <v>2.6465576</v>
          </cell>
          <cell r="O673">
            <v>2.6465576</v>
          </cell>
          <cell r="P673">
            <v>2.6465576</v>
          </cell>
          <cell r="Q673">
            <v>2.6465576</v>
          </cell>
        </row>
        <row r="674">
          <cell r="C674" t="str">
            <v>Naughton</v>
          </cell>
          <cell r="E674">
            <v>2.8490000000000002</v>
          </cell>
          <cell r="F674">
            <v>2.8490000000000002</v>
          </cell>
          <cell r="G674">
            <v>2.8490000000000002</v>
          </cell>
          <cell r="H674">
            <v>2.8490000000000002</v>
          </cell>
          <cell r="I674">
            <v>2.8490000000000002</v>
          </cell>
          <cell r="J674">
            <v>2.8490000000000002</v>
          </cell>
          <cell r="K674">
            <v>2.8490000000000002</v>
          </cell>
          <cell r="L674">
            <v>2.8490000000000002</v>
          </cell>
          <cell r="M674">
            <v>2.8490000000000002</v>
          </cell>
          <cell r="N674">
            <v>2.8490000000000002</v>
          </cell>
          <cell r="O674">
            <v>2.8490000000000002</v>
          </cell>
          <cell r="P674">
            <v>2.8490000000000002</v>
          </cell>
          <cell r="Q674">
            <v>2.8490000000000002</v>
          </cell>
        </row>
        <row r="675">
          <cell r="C675" t="str">
            <v>Wyodak</v>
          </cell>
          <cell r="E675">
            <v>1.167</v>
          </cell>
          <cell r="F675">
            <v>1.167</v>
          </cell>
          <cell r="G675">
            <v>1.167</v>
          </cell>
          <cell r="H675">
            <v>1.167</v>
          </cell>
          <cell r="I675">
            <v>1.167</v>
          </cell>
          <cell r="J675">
            <v>1.167</v>
          </cell>
          <cell r="K675">
            <v>1.167</v>
          </cell>
          <cell r="L675">
            <v>1.167</v>
          </cell>
          <cell r="M675">
            <v>1.167</v>
          </cell>
          <cell r="N675">
            <v>1.167</v>
          </cell>
          <cell r="O675">
            <v>1.167</v>
          </cell>
          <cell r="P675">
            <v>1.167</v>
          </cell>
          <cell r="Q675">
            <v>1.167</v>
          </cell>
        </row>
        <row r="676"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</row>
        <row r="677">
          <cell r="C677" t="str">
            <v>Hermiston Purchase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</row>
        <row r="679"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</row>
        <row r="680">
          <cell r="C680" t="str">
            <v>Chehalis</v>
          </cell>
          <cell r="E680">
            <v>2.2301583249999997</v>
          </cell>
          <cell r="F680">
            <v>3.2065999999999999</v>
          </cell>
          <cell r="G680">
            <v>2.8904000000000001</v>
          </cell>
          <cell r="H680">
            <v>2.4361999999999999</v>
          </cell>
          <cell r="I680">
            <v>1.5685</v>
          </cell>
          <cell r="J680">
            <v>1.5392999999999999</v>
          </cell>
          <cell r="K680">
            <v>1.5674999000000001</v>
          </cell>
          <cell r="L680">
            <v>1.9309000000000001</v>
          </cell>
          <cell r="M680">
            <v>1.9649000000000001</v>
          </cell>
          <cell r="N680">
            <v>1.9685999999999999</v>
          </cell>
          <cell r="O680">
            <v>1.8863000000000001</v>
          </cell>
          <cell r="P680">
            <v>2.62</v>
          </cell>
          <cell r="Q680">
            <v>3.1827000000000001</v>
          </cell>
        </row>
        <row r="681">
          <cell r="C681" t="str">
            <v>Currant Creek</v>
          </cell>
          <cell r="E681">
            <v>2.1108916833333331</v>
          </cell>
          <cell r="F681">
            <v>2.6025002000000002</v>
          </cell>
          <cell r="G681">
            <v>2.5387</v>
          </cell>
          <cell r="H681">
            <v>2.2378999999999998</v>
          </cell>
          <cell r="I681">
            <v>1.7519</v>
          </cell>
          <cell r="J681">
            <v>1.7213000000000001</v>
          </cell>
          <cell r="K681">
            <v>1.7738</v>
          </cell>
          <cell r="L681">
            <v>2.0665</v>
          </cell>
          <cell r="M681">
            <v>2.0762</v>
          </cell>
          <cell r="N681">
            <v>2.0543</v>
          </cell>
          <cell r="O681">
            <v>1.909</v>
          </cell>
          <cell r="P681">
            <v>2.1057999999999999</v>
          </cell>
          <cell r="Q681">
            <v>2.4927999999999999</v>
          </cell>
        </row>
        <row r="682">
          <cell r="C682" t="str">
            <v>Gadsby</v>
          </cell>
          <cell r="E682">
            <v>2.2700416999999997</v>
          </cell>
          <cell r="F682">
            <v>2.7662</v>
          </cell>
          <cell r="G682">
            <v>2.7019001999999999</v>
          </cell>
          <cell r="H682">
            <v>2.3982000000000001</v>
          </cell>
          <cell r="I682">
            <v>1.9077</v>
          </cell>
          <cell r="J682">
            <v>1.8768</v>
          </cell>
          <cell r="K682">
            <v>1.9298999999999999</v>
          </cell>
          <cell r="L682">
            <v>2.2252999999999998</v>
          </cell>
          <cell r="M682">
            <v>2.2349999999999999</v>
          </cell>
          <cell r="N682">
            <v>2.2128999999999999</v>
          </cell>
          <cell r="O682">
            <v>2.0661999999999998</v>
          </cell>
          <cell r="P682">
            <v>2.2648999999999999</v>
          </cell>
          <cell r="Q682">
            <v>2.6555002000000001</v>
          </cell>
        </row>
        <row r="683">
          <cell r="C683" t="str">
            <v>Gadsby CT</v>
          </cell>
          <cell r="E683">
            <v>2.2700416749999999</v>
          </cell>
          <cell r="F683">
            <v>2.7662</v>
          </cell>
          <cell r="G683">
            <v>2.7019000000000002</v>
          </cell>
          <cell r="H683">
            <v>2.3981998</v>
          </cell>
          <cell r="I683">
            <v>1.9076998000000001</v>
          </cell>
          <cell r="J683">
            <v>1.8768001000000001</v>
          </cell>
          <cell r="K683">
            <v>1.9298998999999999</v>
          </cell>
          <cell r="L683">
            <v>2.2253002999999998</v>
          </cell>
          <cell r="M683">
            <v>2.2349999999999999</v>
          </cell>
          <cell r="N683">
            <v>2.2129002</v>
          </cell>
          <cell r="O683">
            <v>2.0661999999999998</v>
          </cell>
          <cell r="P683">
            <v>2.2648999999999999</v>
          </cell>
          <cell r="Q683">
            <v>2.6555</v>
          </cell>
        </row>
        <row r="684">
          <cell r="C684" t="str">
            <v>Hermiston</v>
          </cell>
          <cell r="E684">
            <v>1.9166750000000004</v>
          </cell>
          <cell r="F684">
            <v>2.2351999999999999</v>
          </cell>
          <cell r="G684">
            <v>2.1890000000000001</v>
          </cell>
          <cell r="H684">
            <v>2.0428000000000002</v>
          </cell>
          <cell r="I684">
            <v>1.6961999999999999</v>
          </cell>
          <cell r="J684">
            <v>1.6712</v>
          </cell>
          <cell r="K684">
            <v>1.7001999999999999</v>
          </cell>
          <cell r="L684">
            <v>1.806</v>
          </cell>
          <cell r="M684">
            <v>1.8191999999999999</v>
          </cell>
          <cell r="N684">
            <v>1.8128</v>
          </cell>
          <cell r="O684">
            <v>1.8365</v>
          </cell>
          <cell r="P684">
            <v>2.0045000000000002</v>
          </cell>
          <cell r="Q684">
            <v>2.1865000000000001</v>
          </cell>
        </row>
        <row r="685">
          <cell r="C685" t="str">
            <v>Lake Side 1</v>
          </cell>
          <cell r="E685">
            <v>2.1005499999999997</v>
          </cell>
          <cell r="F685">
            <v>2.5869</v>
          </cell>
          <cell r="G685">
            <v>2.5238</v>
          </cell>
          <cell r="H685">
            <v>2.2262</v>
          </cell>
          <cell r="I685">
            <v>1.7454000000000001</v>
          </cell>
          <cell r="J685">
            <v>1.7151000000000001</v>
          </cell>
          <cell r="K685">
            <v>1.7670999999999999</v>
          </cell>
          <cell r="L685">
            <v>2.0567000000000002</v>
          </cell>
          <cell r="M685">
            <v>2.0661999999999998</v>
          </cell>
          <cell r="N685">
            <v>2.0445000000000002</v>
          </cell>
          <cell r="O685">
            <v>1.9008</v>
          </cell>
          <cell r="P685">
            <v>2.0954999999999999</v>
          </cell>
          <cell r="Q685">
            <v>2.4784000000000002</v>
          </cell>
        </row>
        <row r="686">
          <cell r="C686" t="str">
            <v>Lake Side 2</v>
          </cell>
          <cell r="E686">
            <v>2.1005499916666666</v>
          </cell>
          <cell r="F686">
            <v>2.5869</v>
          </cell>
          <cell r="G686">
            <v>2.5238</v>
          </cell>
          <cell r="H686">
            <v>2.2262</v>
          </cell>
          <cell r="I686">
            <v>1.7453997999999999</v>
          </cell>
          <cell r="J686">
            <v>1.7151000000000001</v>
          </cell>
          <cell r="K686">
            <v>1.7671001</v>
          </cell>
          <cell r="L686">
            <v>2.0567000000000002</v>
          </cell>
          <cell r="M686">
            <v>2.0661999999999998</v>
          </cell>
          <cell r="N686">
            <v>2.0445000000000002</v>
          </cell>
          <cell r="O686">
            <v>1.9008</v>
          </cell>
          <cell r="P686">
            <v>2.0954999999999999</v>
          </cell>
          <cell r="Q686">
            <v>2.4784000000000002</v>
          </cell>
        </row>
      </sheetData>
      <sheetData sheetId="7"/>
      <sheetData sheetId="8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Cap Solar</v>
          </cell>
          <cell r="S274">
            <v>15</v>
          </cell>
        </row>
        <row r="275">
          <cell r="R275" t="str">
            <v>Black Cap II Solar QF</v>
          </cell>
          <cell r="S275">
            <v>4</v>
          </cell>
        </row>
        <row r="276">
          <cell r="R276" t="str">
            <v>Black Hills</v>
          </cell>
          <cell r="S276">
            <v>1</v>
          </cell>
        </row>
        <row r="277">
          <cell r="R277" t="str">
            <v>Black Hills Losses</v>
          </cell>
          <cell r="S277">
            <v>1</v>
          </cell>
        </row>
        <row r="278">
          <cell r="R278" t="str">
            <v>Black Hills Reserve (CTs)</v>
          </cell>
          <cell r="S278">
            <v>6</v>
          </cell>
        </row>
        <row r="279">
          <cell r="R279" t="str">
            <v>Blanding</v>
          </cell>
          <cell r="S279">
            <v>1</v>
          </cell>
        </row>
        <row r="280">
          <cell r="R280" t="str">
            <v>Blanding Purchase</v>
          </cell>
          <cell r="S280">
            <v>2</v>
          </cell>
        </row>
        <row r="281">
          <cell r="R281" t="str">
            <v>Blue Mountain Wind QF</v>
          </cell>
          <cell r="S281">
            <v>4</v>
          </cell>
        </row>
        <row r="282">
          <cell r="R282" t="str">
            <v>BPA FC II delivery</v>
          </cell>
          <cell r="S282">
            <v>6</v>
          </cell>
        </row>
        <row r="283">
          <cell r="R283" t="str">
            <v>BPA FC II Generation</v>
          </cell>
          <cell r="S283">
            <v>6</v>
          </cell>
        </row>
        <row r="284">
          <cell r="R284" t="str">
            <v>BPA FC IV delivery</v>
          </cell>
          <cell r="S284">
            <v>6</v>
          </cell>
        </row>
        <row r="285">
          <cell r="R285" t="str">
            <v>BPA FC IV delivery Off</v>
          </cell>
          <cell r="S285">
            <v>6</v>
          </cell>
        </row>
        <row r="286">
          <cell r="R286" t="str">
            <v>BPA FC IV delivery On</v>
          </cell>
          <cell r="S286">
            <v>6</v>
          </cell>
        </row>
        <row r="287">
          <cell r="R287" t="str">
            <v>BPA FC IV Generation</v>
          </cell>
          <cell r="S287">
            <v>6</v>
          </cell>
        </row>
        <row r="288">
          <cell r="R288" t="str">
            <v>BPA Flathead Sale</v>
          </cell>
          <cell r="S288">
            <v>1</v>
          </cell>
        </row>
        <row r="289">
          <cell r="R289" t="str">
            <v>BPA Hermiston Losses</v>
          </cell>
          <cell r="S289">
            <v>8</v>
          </cell>
        </row>
        <row r="290">
          <cell r="R290" t="str">
            <v>BPA Palisades return</v>
          </cell>
          <cell r="S290">
            <v>6</v>
          </cell>
        </row>
        <row r="291">
          <cell r="R291" t="str">
            <v>BPA Palisades storage</v>
          </cell>
          <cell r="S291">
            <v>6</v>
          </cell>
        </row>
        <row r="292">
          <cell r="R292" t="str">
            <v>BPA Peaking</v>
          </cell>
          <cell r="S292">
            <v>6</v>
          </cell>
        </row>
        <row r="293">
          <cell r="R293" t="str">
            <v>BPA Peaking Replacement</v>
          </cell>
          <cell r="S293">
            <v>6</v>
          </cell>
        </row>
        <row r="294">
          <cell r="R294" t="str">
            <v>BPA So. Idaho Exchange In</v>
          </cell>
          <cell r="S294">
            <v>6</v>
          </cell>
        </row>
        <row r="295">
          <cell r="R295" t="str">
            <v>BPA So. Idaho Exchange Out</v>
          </cell>
          <cell r="S295">
            <v>6</v>
          </cell>
        </row>
        <row r="296">
          <cell r="R296" t="str">
            <v>BPA Spring Energy</v>
          </cell>
          <cell r="S296">
            <v>6</v>
          </cell>
        </row>
        <row r="297">
          <cell r="R297" t="str">
            <v>BPA Spring Energy deliver</v>
          </cell>
          <cell r="S297">
            <v>6</v>
          </cell>
        </row>
        <row r="298">
          <cell r="R298" t="str">
            <v>BPA Summer Storage</v>
          </cell>
          <cell r="S298">
            <v>6</v>
          </cell>
        </row>
        <row r="299">
          <cell r="R299" t="str">
            <v>BPA Summer Storage return</v>
          </cell>
          <cell r="S299">
            <v>6</v>
          </cell>
        </row>
        <row r="300">
          <cell r="R300" t="str">
            <v>BPA Wind Sale</v>
          </cell>
          <cell r="S300">
            <v>1</v>
          </cell>
        </row>
        <row r="301">
          <cell r="R301" t="str">
            <v>Bridger Losses In</v>
          </cell>
          <cell r="S301">
            <v>8</v>
          </cell>
        </row>
        <row r="302">
          <cell r="R302" t="str">
            <v>Bridger Losses Out</v>
          </cell>
          <cell r="S302">
            <v>8</v>
          </cell>
        </row>
        <row r="303">
          <cell r="R303" t="str">
            <v>Bridger Losses Out</v>
          </cell>
          <cell r="S303">
            <v>8</v>
          </cell>
        </row>
        <row r="304">
          <cell r="R304" t="str">
            <v>Cal ISO East - Four Corners Purchase</v>
          </cell>
          <cell r="S304">
            <v>13</v>
          </cell>
        </row>
        <row r="305">
          <cell r="R305" t="str">
            <v>Cal ISO East - Four Corners Sale</v>
          </cell>
          <cell r="S305">
            <v>12</v>
          </cell>
        </row>
        <row r="306">
          <cell r="R306" t="str">
            <v>Cal ISO East - Mona Purchase</v>
          </cell>
          <cell r="S306">
            <v>13</v>
          </cell>
        </row>
        <row r="307">
          <cell r="R307" t="str">
            <v>Cal ISO East - Mona Sale</v>
          </cell>
          <cell r="S307">
            <v>12</v>
          </cell>
        </row>
        <row r="308">
          <cell r="R308" t="str">
            <v>Cal ISO West - COB Purchase</v>
          </cell>
          <cell r="S308">
            <v>13</v>
          </cell>
        </row>
        <row r="309">
          <cell r="R309" t="str">
            <v>Cal ISO West - COB Sale</v>
          </cell>
          <cell r="S309">
            <v>12</v>
          </cell>
        </row>
        <row r="310">
          <cell r="R310" t="str">
            <v>California QF</v>
          </cell>
          <cell r="S310">
            <v>4</v>
          </cell>
        </row>
        <row r="311">
          <cell r="R311" t="str">
            <v>California Pre-MSP QF</v>
          </cell>
          <cell r="S311">
            <v>4</v>
          </cell>
        </row>
        <row r="312">
          <cell r="R312" t="str">
            <v>California Post-Merger Pre-MSP QF</v>
          </cell>
          <cell r="S312">
            <v>4</v>
          </cell>
        </row>
        <row r="313">
          <cell r="R313" t="str">
            <v>California Post-MSP QF</v>
          </cell>
          <cell r="S313">
            <v>4</v>
          </cell>
        </row>
        <row r="314">
          <cell r="R314" t="str">
            <v>California Pre-Merger QF</v>
          </cell>
          <cell r="S314">
            <v>4</v>
          </cell>
        </row>
        <row r="315">
          <cell r="R315" t="str">
            <v>Canadian Entitlement CEAEA</v>
          </cell>
          <cell r="S315">
            <v>5</v>
          </cell>
        </row>
        <row r="316">
          <cell r="R316" t="str">
            <v>Cargill p483225</v>
          </cell>
          <cell r="S316">
            <v>6</v>
          </cell>
        </row>
        <row r="317">
          <cell r="R317" t="str">
            <v>Cargill p485290</v>
          </cell>
          <cell r="S317">
            <v>6</v>
          </cell>
        </row>
        <row r="318">
          <cell r="R318" t="str">
            <v>Cargill s483226</v>
          </cell>
          <cell r="S318">
            <v>6</v>
          </cell>
        </row>
        <row r="319">
          <cell r="R319" t="str">
            <v>Cargill s485289</v>
          </cell>
          <cell r="S319">
            <v>6</v>
          </cell>
        </row>
        <row r="320">
          <cell r="R320" t="str">
            <v>Champlin Blue Mtn Wind QF</v>
          </cell>
          <cell r="S320">
            <v>4</v>
          </cell>
        </row>
        <row r="321">
          <cell r="R321" t="str">
            <v>Chehalis Station Service</v>
          </cell>
          <cell r="S321">
            <v>2</v>
          </cell>
        </row>
        <row r="322">
          <cell r="R322" t="str">
            <v>Chelan - Rocky Reach</v>
          </cell>
          <cell r="S322">
            <v>5</v>
          </cell>
        </row>
        <row r="323">
          <cell r="R323" t="str">
            <v>Chevron Wind QF</v>
          </cell>
          <cell r="S323">
            <v>4</v>
          </cell>
        </row>
        <row r="324">
          <cell r="R324" t="str">
            <v>Chopin Wind QF</v>
          </cell>
          <cell r="S324">
            <v>4</v>
          </cell>
        </row>
        <row r="325">
          <cell r="R325" t="str">
            <v>Clark Displacement</v>
          </cell>
          <cell r="S325">
            <v>2</v>
          </cell>
        </row>
        <row r="326">
          <cell r="R326" t="str">
            <v>Clark Displacement Buy Back</v>
          </cell>
          <cell r="S326">
            <v>2</v>
          </cell>
        </row>
        <row r="327">
          <cell r="R327" t="str">
            <v>Clark River Road reserve</v>
          </cell>
          <cell r="S327">
            <v>2</v>
          </cell>
        </row>
        <row r="328">
          <cell r="R328" t="str">
            <v>CLARK S&amp;I</v>
          </cell>
          <cell r="S328">
            <v>2</v>
          </cell>
        </row>
        <row r="329">
          <cell r="R329" t="str">
            <v>Clark S&amp;I Base Capacity</v>
          </cell>
          <cell r="S329">
            <v>2</v>
          </cell>
        </row>
        <row r="330">
          <cell r="R330" t="str">
            <v>CLARK Storage &amp; Integration</v>
          </cell>
          <cell r="S330">
            <v>2</v>
          </cell>
        </row>
        <row r="331">
          <cell r="R331" t="str">
            <v>Clay Basin Gas Storage</v>
          </cell>
          <cell r="S331">
            <v>11</v>
          </cell>
        </row>
        <row r="332">
          <cell r="R332" t="str">
            <v>Co-Gen II QF</v>
          </cell>
          <cell r="S332">
            <v>4</v>
          </cell>
        </row>
        <row r="333">
          <cell r="R333" t="str">
            <v>Combine Hills</v>
          </cell>
          <cell r="S333">
            <v>2</v>
          </cell>
        </row>
        <row r="334">
          <cell r="R334" t="str">
            <v>Constellation p257677</v>
          </cell>
          <cell r="S334">
            <v>2</v>
          </cell>
        </row>
        <row r="335">
          <cell r="R335" t="str">
            <v>Constellation p257678</v>
          </cell>
          <cell r="S335">
            <v>2</v>
          </cell>
        </row>
        <row r="336">
          <cell r="R336" t="str">
            <v>Constellation p268849</v>
          </cell>
          <cell r="S336">
            <v>2</v>
          </cell>
        </row>
        <row r="337">
          <cell r="R337" t="str">
            <v>Constellation Seasonal 2013-2016</v>
          </cell>
          <cell r="S337">
            <v>3</v>
          </cell>
        </row>
        <row r="338">
          <cell r="R338" t="str">
            <v>Cowlitz Swift deliver</v>
          </cell>
          <cell r="S338">
            <v>6</v>
          </cell>
        </row>
        <row r="339">
          <cell r="R339" t="str">
            <v>D.R. Johnson (QF)</v>
          </cell>
          <cell r="S339">
            <v>4</v>
          </cell>
        </row>
        <row r="340">
          <cell r="R340" t="str">
            <v>Deseret G&amp;T Expansion</v>
          </cell>
          <cell r="S340">
            <v>2</v>
          </cell>
        </row>
        <row r="341">
          <cell r="R341" t="str">
            <v>Deseret Purchase</v>
          </cell>
          <cell r="S341">
            <v>2</v>
          </cell>
        </row>
        <row r="342">
          <cell r="R342" t="str">
            <v>Douglas - Wells</v>
          </cell>
          <cell r="S342">
            <v>5</v>
          </cell>
        </row>
        <row r="343">
          <cell r="R343" t="str">
            <v>Douglas County Forest Products QF</v>
          </cell>
          <cell r="S343">
            <v>4</v>
          </cell>
        </row>
        <row r="344">
          <cell r="R344" t="str">
            <v>Douglas PUD - Lands Energy Share</v>
          </cell>
          <cell r="S344">
            <v>5</v>
          </cell>
        </row>
        <row r="345">
          <cell r="R345" t="str">
            <v>Douglas PUD Settlement</v>
          </cell>
          <cell r="S345">
            <v>2</v>
          </cell>
        </row>
        <row r="346">
          <cell r="R346" t="str">
            <v>DSM Cool Keeper Reserve</v>
          </cell>
          <cell r="S346">
            <v>8</v>
          </cell>
        </row>
        <row r="347">
          <cell r="R347" t="str">
            <v>DSM Idaho Irrigation</v>
          </cell>
          <cell r="S347">
            <v>8</v>
          </cell>
        </row>
        <row r="348">
          <cell r="R348" t="str">
            <v>DSM Idaho Irrigation Shifted</v>
          </cell>
          <cell r="S348">
            <v>8</v>
          </cell>
        </row>
        <row r="349">
          <cell r="R349" t="str">
            <v>DSM Utah Irrigation</v>
          </cell>
          <cell r="S349">
            <v>8</v>
          </cell>
        </row>
        <row r="350">
          <cell r="R350" t="str">
            <v>DSM Utah Irrigation Shifted</v>
          </cell>
          <cell r="S350">
            <v>8</v>
          </cell>
        </row>
        <row r="351">
          <cell r="R351" t="str">
            <v>Duke HLH</v>
          </cell>
          <cell r="S351">
            <v>2</v>
          </cell>
        </row>
        <row r="352">
          <cell r="R352" t="str">
            <v>Duke p99206</v>
          </cell>
          <cell r="S352">
            <v>2</v>
          </cell>
        </row>
        <row r="353">
          <cell r="R353" t="str">
            <v>Dunlap I Wind</v>
          </cell>
          <cell r="S353">
            <v>9</v>
          </cell>
        </row>
        <row r="354">
          <cell r="R354" t="str">
            <v>East Control Area Sale</v>
          </cell>
          <cell r="S354">
            <v>1</v>
          </cell>
        </row>
        <row r="355">
          <cell r="R355" t="str">
            <v>Electric Swaps - East</v>
          </cell>
          <cell r="S355">
            <v>13</v>
          </cell>
        </row>
        <row r="356">
          <cell r="R356" t="str">
            <v>Electric Swaps - East Buy</v>
          </cell>
          <cell r="S356">
            <v>13</v>
          </cell>
        </row>
        <row r="357">
          <cell r="R357" t="str">
            <v>Electric Swaps - East Sell</v>
          </cell>
          <cell r="S357">
            <v>12</v>
          </cell>
        </row>
        <row r="358">
          <cell r="R358" t="str">
            <v>Electric Swaps - West</v>
          </cell>
          <cell r="S358">
            <v>13</v>
          </cell>
        </row>
        <row r="359">
          <cell r="R359" t="str">
            <v>Electric Swaps - West Buy</v>
          </cell>
          <cell r="S359">
            <v>13</v>
          </cell>
        </row>
        <row r="360">
          <cell r="R360" t="str">
            <v>Electric Swaps - West Sell</v>
          </cell>
          <cell r="S360">
            <v>12</v>
          </cell>
        </row>
        <row r="361">
          <cell r="R361" t="str">
            <v>Enterprise Solar I QF</v>
          </cell>
          <cell r="S361">
            <v>4</v>
          </cell>
        </row>
        <row r="362">
          <cell r="R362" t="str">
            <v>Escalante Solar I QF</v>
          </cell>
          <cell r="S362">
            <v>4</v>
          </cell>
        </row>
        <row r="363">
          <cell r="R363" t="str">
            <v>Escalante Solar II QF</v>
          </cell>
          <cell r="S363">
            <v>4</v>
          </cell>
        </row>
        <row r="364">
          <cell r="R364" t="str">
            <v>Escalante Solar III QF</v>
          </cell>
          <cell r="S364">
            <v>4</v>
          </cell>
        </row>
        <row r="365">
          <cell r="R365" t="str">
            <v>Evergreen BioPower QF</v>
          </cell>
          <cell r="S365">
            <v>4</v>
          </cell>
        </row>
        <row r="366">
          <cell r="R366" t="str">
            <v>EWEB FC I delivery</v>
          </cell>
          <cell r="S366">
            <v>6</v>
          </cell>
        </row>
        <row r="367">
          <cell r="R367" t="str">
            <v>EWEB FC I Generation</v>
          </cell>
          <cell r="S367">
            <v>6</v>
          </cell>
        </row>
        <row r="368">
          <cell r="R368" t="str">
            <v>EWEB/BPA Wind Sale</v>
          </cell>
          <cell r="S368">
            <v>6</v>
          </cell>
        </row>
        <row r="369">
          <cell r="R369" t="str">
            <v>Excess Gas Sales</v>
          </cell>
          <cell r="S369">
            <v>11</v>
          </cell>
        </row>
        <row r="370">
          <cell r="R370" t="str">
            <v>ExxonMobil QF</v>
          </cell>
          <cell r="S370">
            <v>4</v>
          </cell>
        </row>
        <row r="371">
          <cell r="R371" t="str">
            <v>Five Pine Wind QF</v>
          </cell>
          <cell r="S371">
            <v>4</v>
          </cell>
        </row>
        <row r="372">
          <cell r="R372" t="str">
            <v>Flathead &amp; ENI Sale</v>
          </cell>
          <cell r="S372">
            <v>1</v>
          </cell>
        </row>
        <row r="373">
          <cell r="R373" t="str">
            <v>Foote Creek I Generation</v>
          </cell>
          <cell r="S373">
            <v>9</v>
          </cell>
        </row>
        <row r="374">
          <cell r="R374" t="str">
            <v>Foote Creek III Wind QF</v>
          </cell>
          <cell r="S374">
            <v>4</v>
          </cell>
        </row>
        <row r="375">
          <cell r="R375" t="str">
            <v>Fort James (CoGen)</v>
          </cell>
          <cell r="S375">
            <v>2</v>
          </cell>
        </row>
        <row r="376">
          <cell r="R376" t="str">
            <v>Gas Swaps</v>
          </cell>
          <cell r="S376">
            <v>11</v>
          </cell>
        </row>
        <row r="377">
          <cell r="R377" t="str">
            <v>Gas Physical - East</v>
          </cell>
          <cell r="S377">
            <v>11</v>
          </cell>
        </row>
        <row r="378">
          <cell r="R378" t="str">
            <v>Gas Physical - West</v>
          </cell>
          <cell r="S378">
            <v>11</v>
          </cell>
        </row>
        <row r="379">
          <cell r="R379" t="str">
            <v>Gas Physical - Chehalis</v>
          </cell>
          <cell r="S379">
            <v>11</v>
          </cell>
        </row>
        <row r="380">
          <cell r="R380" t="str">
            <v>Gas Physical - Existing East</v>
          </cell>
          <cell r="S380">
            <v>11</v>
          </cell>
        </row>
        <row r="381">
          <cell r="R381" t="str">
            <v>Gas Physical - Hermiston</v>
          </cell>
          <cell r="S381">
            <v>11</v>
          </cell>
        </row>
        <row r="382">
          <cell r="R382" t="str">
            <v>Gas Physical - New East</v>
          </cell>
          <cell r="S382">
            <v>11</v>
          </cell>
        </row>
        <row r="383">
          <cell r="R383" t="str">
            <v>Gas Swaps - East</v>
          </cell>
          <cell r="S383">
            <v>11</v>
          </cell>
        </row>
        <row r="384">
          <cell r="R384" t="str">
            <v>Gas Swaps - West</v>
          </cell>
          <cell r="S384">
            <v>11</v>
          </cell>
        </row>
        <row r="385">
          <cell r="R385" t="str">
            <v>Gas Swaps - Chehalis</v>
          </cell>
          <cell r="S385">
            <v>11</v>
          </cell>
        </row>
        <row r="386">
          <cell r="R386" t="str">
            <v>Gas Swaps - Existing East</v>
          </cell>
          <cell r="S386">
            <v>11</v>
          </cell>
        </row>
        <row r="387">
          <cell r="R387" t="str">
            <v>Gas Swaps - Hermiston</v>
          </cell>
          <cell r="S387">
            <v>11</v>
          </cell>
        </row>
        <row r="388">
          <cell r="R388" t="str">
            <v>Gas Swaps - New East</v>
          </cell>
          <cell r="S388">
            <v>11</v>
          </cell>
        </row>
        <row r="389">
          <cell r="R389" t="str">
            <v>Gem State (City of Idaho Falls)</v>
          </cell>
          <cell r="S389">
            <v>2</v>
          </cell>
        </row>
        <row r="390">
          <cell r="R390" t="str">
            <v>Gem State Power Cost</v>
          </cell>
          <cell r="S390">
            <v>2</v>
          </cell>
        </row>
        <row r="391">
          <cell r="R391" t="str">
            <v>Glenrock Wind</v>
          </cell>
          <cell r="S391">
            <v>9</v>
          </cell>
        </row>
        <row r="392">
          <cell r="R392" t="str">
            <v>Glenrock III Wind</v>
          </cell>
          <cell r="S392">
            <v>9</v>
          </cell>
        </row>
        <row r="393">
          <cell r="R393" t="str">
            <v>Goodnoe Wind</v>
          </cell>
          <cell r="S393">
            <v>9</v>
          </cell>
        </row>
        <row r="394">
          <cell r="R394" t="str">
            <v>Grant - Priest Rapids</v>
          </cell>
          <cell r="S394">
            <v>5</v>
          </cell>
        </row>
        <row r="395">
          <cell r="R395" t="str">
            <v>Grant - Wanapum</v>
          </cell>
          <cell r="S395">
            <v>5</v>
          </cell>
        </row>
        <row r="396">
          <cell r="R396" t="str">
            <v>Grant County</v>
          </cell>
          <cell r="S396">
            <v>2</v>
          </cell>
        </row>
        <row r="397">
          <cell r="R397" t="str">
            <v>Grant Displacement</v>
          </cell>
          <cell r="S397">
            <v>5</v>
          </cell>
        </row>
        <row r="398">
          <cell r="R398" t="str">
            <v>Grant Meaningful Priority</v>
          </cell>
          <cell r="S398">
            <v>5</v>
          </cell>
        </row>
        <row r="399">
          <cell r="R399" t="str">
            <v>Grant Reasonable</v>
          </cell>
          <cell r="S399">
            <v>5</v>
          </cell>
        </row>
        <row r="400">
          <cell r="R400" t="str">
            <v>Grant Power Auction</v>
          </cell>
          <cell r="S400">
            <v>5</v>
          </cell>
        </row>
        <row r="401">
          <cell r="R401" t="str">
            <v>Granite Mountain East Solar QF</v>
          </cell>
          <cell r="S401">
            <v>4</v>
          </cell>
        </row>
        <row r="402">
          <cell r="R402" t="str">
            <v>Granite Mountain West Solar QF</v>
          </cell>
          <cell r="S402">
            <v>4</v>
          </cell>
        </row>
        <row r="403">
          <cell r="R403" t="str">
            <v>High Plains Wind</v>
          </cell>
          <cell r="S403">
            <v>9</v>
          </cell>
        </row>
        <row r="404">
          <cell r="R404" t="str">
            <v>High Plateau Wind QF</v>
          </cell>
          <cell r="S404">
            <v>4</v>
          </cell>
        </row>
        <row r="405">
          <cell r="R405" t="str">
            <v>Hermiston Purchase</v>
          </cell>
          <cell r="S405">
            <v>2</v>
          </cell>
        </row>
        <row r="406">
          <cell r="R406" t="str">
            <v>Hurricane Purchase</v>
          </cell>
          <cell r="S406">
            <v>2</v>
          </cell>
        </row>
        <row r="407">
          <cell r="R407" t="str">
            <v>Hurricane Sale</v>
          </cell>
          <cell r="S407">
            <v>1</v>
          </cell>
        </row>
        <row r="408">
          <cell r="R408" t="str">
            <v>Idaho Power P278538</v>
          </cell>
          <cell r="S408">
            <v>2</v>
          </cell>
        </row>
        <row r="409">
          <cell r="R409" t="str">
            <v>Idaho Power P278538 HLH</v>
          </cell>
          <cell r="S409">
            <v>2</v>
          </cell>
        </row>
        <row r="410">
          <cell r="R410" t="str">
            <v>Idaho Power P278538 LLH</v>
          </cell>
          <cell r="S410">
            <v>2</v>
          </cell>
        </row>
        <row r="411">
          <cell r="R411" t="str">
            <v>Idaho Power RTSA Purchase</v>
          </cell>
          <cell r="S411">
            <v>2</v>
          </cell>
        </row>
        <row r="412">
          <cell r="R412" t="str">
            <v>Idaho Power RTSA return</v>
          </cell>
          <cell r="S412">
            <v>8</v>
          </cell>
        </row>
        <row r="413">
          <cell r="R413" t="str">
            <v>Idaho QF</v>
          </cell>
          <cell r="S413">
            <v>4</v>
          </cell>
        </row>
        <row r="414">
          <cell r="R414" t="str">
            <v>Idaho Pre-MSP QF</v>
          </cell>
          <cell r="S414">
            <v>4</v>
          </cell>
        </row>
        <row r="415">
          <cell r="R415" t="str">
            <v>Idaho Post-Merger Pre-MSP QF</v>
          </cell>
          <cell r="S415">
            <v>4</v>
          </cell>
        </row>
        <row r="416">
          <cell r="R416" t="str">
            <v>Idaho Post-MSP QF</v>
          </cell>
          <cell r="S416">
            <v>4</v>
          </cell>
        </row>
        <row r="417">
          <cell r="R417" t="str">
            <v>Idaho Pre-Merger QF</v>
          </cell>
          <cell r="S417">
            <v>4</v>
          </cell>
        </row>
        <row r="418">
          <cell r="R418" t="str">
            <v>IPP Purchase</v>
          </cell>
          <cell r="S418">
            <v>2</v>
          </cell>
        </row>
        <row r="419">
          <cell r="R419" t="str">
            <v>IPP Sale (LADWP)</v>
          </cell>
          <cell r="S419">
            <v>1</v>
          </cell>
        </row>
        <row r="420">
          <cell r="R420" t="str">
            <v>IRP - DSM East Irrigation Ld Control</v>
          </cell>
          <cell r="S420">
            <v>7</v>
          </cell>
        </row>
        <row r="421">
          <cell r="R421" t="str">
            <v>IRP - DSM East Irrigation Ld Control - Return</v>
          </cell>
          <cell r="S421">
            <v>7</v>
          </cell>
        </row>
        <row r="422">
          <cell r="R422" t="str">
            <v>IRP - DSM East Summer Ld Control</v>
          </cell>
          <cell r="S422">
            <v>7</v>
          </cell>
        </row>
        <row r="423">
          <cell r="R423" t="str">
            <v>IRP - DSM East Summer Ld Control - Return</v>
          </cell>
          <cell r="S423">
            <v>7</v>
          </cell>
        </row>
        <row r="424">
          <cell r="R424" t="str">
            <v>IRP - DSM West Irrigation Ld Control</v>
          </cell>
          <cell r="S424">
            <v>7</v>
          </cell>
        </row>
        <row r="425">
          <cell r="R425" t="str">
            <v>IRP - DSM West Irrigation Ld Control - Return</v>
          </cell>
          <cell r="S425">
            <v>7</v>
          </cell>
        </row>
        <row r="426">
          <cell r="R426" t="str">
            <v>IRP - FOT Four Corners</v>
          </cell>
          <cell r="S426">
            <v>7</v>
          </cell>
        </row>
        <row r="427">
          <cell r="R427" t="str">
            <v>IRP - FOT Mid-C</v>
          </cell>
          <cell r="S427">
            <v>7</v>
          </cell>
        </row>
        <row r="428">
          <cell r="R428" t="str">
            <v>IRP - FOT West Main</v>
          </cell>
          <cell r="S428">
            <v>7</v>
          </cell>
        </row>
        <row r="429">
          <cell r="R429" t="str">
            <v>IRP - Wind Mid-C</v>
          </cell>
          <cell r="S429">
            <v>7</v>
          </cell>
        </row>
        <row r="430">
          <cell r="R430" t="str">
            <v>IRP - Wind Walla Walla</v>
          </cell>
          <cell r="S430">
            <v>7</v>
          </cell>
        </row>
        <row r="431">
          <cell r="R431" t="str">
            <v>IRP - Wind Wyoming SE</v>
          </cell>
          <cell r="S431">
            <v>7</v>
          </cell>
        </row>
        <row r="432">
          <cell r="R432" t="str">
            <v>IRP - Wind Wyoming SW</v>
          </cell>
          <cell r="S432">
            <v>7</v>
          </cell>
        </row>
        <row r="433">
          <cell r="R433" t="str">
            <v>IRP - Wind Yakima</v>
          </cell>
          <cell r="S433">
            <v>7</v>
          </cell>
        </row>
        <row r="434">
          <cell r="R434" t="str">
            <v>Iron Springs Solar QF</v>
          </cell>
          <cell r="S434">
            <v>4</v>
          </cell>
        </row>
        <row r="435">
          <cell r="R435" t="str">
            <v>Kennecott Generation Adjustment</v>
          </cell>
          <cell r="S435">
            <v>8</v>
          </cell>
        </row>
        <row r="436">
          <cell r="R436" t="str">
            <v>Kennecott Incentive</v>
          </cell>
          <cell r="S436">
            <v>2</v>
          </cell>
        </row>
        <row r="437">
          <cell r="R437" t="str">
            <v>Kennecott Incentive (Historical)</v>
          </cell>
          <cell r="S437">
            <v>2</v>
          </cell>
        </row>
        <row r="438">
          <cell r="R438" t="str">
            <v>Kennecott QF</v>
          </cell>
          <cell r="S438">
            <v>4</v>
          </cell>
        </row>
        <row r="439">
          <cell r="R439" t="str">
            <v>Kennecott Refinery QF</v>
          </cell>
          <cell r="S439">
            <v>4</v>
          </cell>
        </row>
        <row r="440">
          <cell r="R440" t="str">
            <v>Kennecott Smelter QF</v>
          </cell>
          <cell r="S440">
            <v>4</v>
          </cell>
        </row>
        <row r="441">
          <cell r="R441" t="str">
            <v>LADWP s491300</v>
          </cell>
          <cell r="S441">
            <v>1</v>
          </cell>
        </row>
        <row r="442">
          <cell r="R442" t="str">
            <v>LADWP s491301</v>
          </cell>
          <cell r="S442">
            <v>1</v>
          </cell>
        </row>
        <row r="443">
          <cell r="R443" t="str">
            <v>LADWP p491303</v>
          </cell>
          <cell r="S443">
            <v>2</v>
          </cell>
        </row>
        <row r="444">
          <cell r="R444" t="str">
            <v>LADWP s491303</v>
          </cell>
          <cell r="S444">
            <v>2</v>
          </cell>
        </row>
        <row r="445">
          <cell r="R445" t="str">
            <v>LADWP p491304</v>
          </cell>
          <cell r="S445">
            <v>2</v>
          </cell>
        </row>
        <row r="446">
          <cell r="R446" t="str">
            <v>LADWP s491304</v>
          </cell>
          <cell r="S446">
            <v>2</v>
          </cell>
        </row>
        <row r="447">
          <cell r="R447" t="str">
            <v>Latigo Wind Park QF</v>
          </cell>
          <cell r="S447">
            <v>4</v>
          </cell>
        </row>
        <row r="448">
          <cell r="R448" t="str">
            <v>Leaning Juniper 1</v>
          </cell>
          <cell r="S448">
            <v>9</v>
          </cell>
        </row>
        <row r="449">
          <cell r="R449" t="str">
            <v>Leaning Juniper Revenue</v>
          </cell>
          <cell r="S449">
            <v>1</v>
          </cell>
        </row>
        <row r="450">
          <cell r="R450" t="str">
            <v>Lewis River Loss of Efficiency</v>
          </cell>
          <cell r="S450">
            <v>8</v>
          </cell>
        </row>
        <row r="451">
          <cell r="R451" t="str">
            <v>Lewis River Motoring Loss</v>
          </cell>
          <cell r="S451">
            <v>8</v>
          </cell>
        </row>
        <row r="452">
          <cell r="R452" t="str">
            <v>Load Contingency East Obligation</v>
          </cell>
          <cell r="S452">
            <v>8</v>
          </cell>
        </row>
        <row r="453">
          <cell r="R453" t="str">
            <v>Load Contingency East Offset</v>
          </cell>
          <cell r="S453">
            <v>8</v>
          </cell>
        </row>
        <row r="454">
          <cell r="R454" t="str">
            <v>Load Contingency West Obligation</v>
          </cell>
          <cell r="S454">
            <v>8</v>
          </cell>
        </row>
        <row r="455">
          <cell r="R455" t="str">
            <v>Load Contingency West Offset</v>
          </cell>
          <cell r="S455">
            <v>8</v>
          </cell>
        </row>
        <row r="456">
          <cell r="R456" t="str">
            <v>Long Ridge Wind I QF</v>
          </cell>
          <cell r="S456">
            <v>4</v>
          </cell>
        </row>
        <row r="457">
          <cell r="R457" t="str">
            <v>Long Ridge Wind II QF</v>
          </cell>
          <cell r="S457">
            <v>4</v>
          </cell>
        </row>
        <row r="458">
          <cell r="R458" t="str">
            <v>Lower Ridge Wind QF</v>
          </cell>
          <cell r="S458">
            <v>4</v>
          </cell>
        </row>
        <row r="459">
          <cell r="R459" t="str">
            <v>MagCorp Buythrough</v>
          </cell>
          <cell r="S459">
            <v>8</v>
          </cell>
        </row>
        <row r="460">
          <cell r="R460" t="str">
            <v>MagCorp Buythrough Winter</v>
          </cell>
          <cell r="S460">
            <v>8</v>
          </cell>
        </row>
        <row r="461">
          <cell r="R461" t="str">
            <v>MagCorp Curtailment</v>
          </cell>
          <cell r="S461">
            <v>8</v>
          </cell>
        </row>
        <row r="462">
          <cell r="R462" t="str">
            <v>MagCorp Curtailment (Historical)</v>
          </cell>
          <cell r="S462">
            <v>8</v>
          </cell>
        </row>
        <row r="463">
          <cell r="R463" t="str">
            <v>MagCorp Curtailment Winter</v>
          </cell>
          <cell r="S463">
            <v>8</v>
          </cell>
        </row>
        <row r="464">
          <cell r="R464" t="str">
            <v>MagCorp Curtailment Winter (Historical)</v>
          </cell>
          <cell r="S464">
            <v>8</v>
          </cell>
        </row>
        <row r="465">
          <cell r="R465" t="str">
            <v>Marengo</v>
          </cell>
          <cell r="S465">
            <v>9</v>
          </cell>
        </row>
        <row r="466">
          <cell r="R466" t="str">
            <v>Marengo I</v>
          </cell>
          <cell r="S466">
            <v>9</v>
          </cell>
        </row>
        <row r="467">
          <cell r="R467" t="str">
            <v>Marengo II</v>
          </cell>
          <cell r="S467">
            <v>9</v>
          </cell>
        </row>
        <row r="468">
          <cell r="R468" t="str">
            <v>Mariah Wind QF</v>
          </cell>
          <cell r="S468">
            <v>4</v>
          </cell>
        </row>
        <row r="469">
          <cell r="R469" t="str">
            <v>McFadden Ridge Wind</v>
          </cell>
          <cell r="S469">
            <v>9</v>
          </cell>
        </row>
        <row r="470">
          <cell r="R470" t="str">
            <v>Monsanto Curtailment</v>
          </cell>
          <cell r="S470">
            <v>8</v>
          </cell>
        </row>
        <row r="471">
          <cell r="R471" t="str">
            <v>Monsanto Buythrough</v>
          </cell>
          <cell r="S471">
            <v>8</v>
          </cell>
        </row>
        <row r="472">
          <cell r="R472" t="str">
            <v>Monsanto Curtailment (Historical)</v>
          </cell>
          <cell r="S472">
            <v>2</v>
          </cell>
        </row>
        <row r="473">
          <cell r="R473" t="str">
            <v>Monsanto Excess Demand</v>
          </cell>
          <cell r="S473">
            <v>8</v>
          </cell>
        </row>
        <row r="474">
          <cell r="R474" t="str">
            <v>Monticello Wind QF</v>
          </cell>
          <cell r="S474">
            <v>4</v>
          </cell>
        </row>
        <row r="475">
          <cell r="R475" t="str">
            <v>Morgan Stanley p189046</v>
          </cell>
          <cell r="S475">
            <v>2</v>
          </cell>
        </row>
        <row r="476">
          <cell r="R476" t="str">
            <v>Morgan Stanley p196538</v>
          </cell>
          <cell r="S476">
            <v>3</v>
          </cell>
        </row>
        <row r="477">
          <cell r="R477" t="str">
            <v>Morgan Stanley p206006</v>
          </cell>
          <cell r="S477">
            <v>3</v>
          </cell>
        </row>
        <row r="478">
          <cell r="R478" t="str">
            <v>Morgan Stanley p206008</v>
          </cell>
          <cell r="S478">
            <v>3</v>
          </cell>
        </row>
        <row r="479">
          <cell r="R479" t="str">
            <v>Morgan Stanley p207863</v>
          </cell>
          <cell r="S479">
            <v>6</v>
          </cell>
        </row>
        <row r="480">
          <cell r="R480" t="str">
            <v>Morgan Stanley p244840</v>
          </cell>
          <cell r="S480">
            <v>3</v>
          </cell>
        </row>
        <row r="481">
          <cell r="R481" t="str">
            <v>Morgan Stanley p244841</v>
          </cell>
          <cell r="S481">
            <v>3</v>
          </cell>
        </row>
        <row r="482">
          <cell r="R482" t="str">
            <v>Morgan Stanley p272153</v>
          </cell>
          <cell r="S482">
            <v>2</v>
          </cell>
        </row>
        <row r="483">
          <cell r="R483" t="str">
            <v>Morgan Stanley p272154</v>
          </cell>
          <cell r="S483">
            <v>2</v>
          </cell>
        </row>
        <row r="484">
          <cell r="R484" t="str">
            <v>Morgan Stanley p272156</v>
          </cell>
          <cell r="S484">
            <v>2</v>
          </cell>
        </row>
        <row r="485">
          <cell r="R485" t="str">
            <v>Morgan Stanley p272157</v>
          </cell>
          <cell r="S485">
            <v>2</v>
          </cell>
        </row>
        <row r="486">
          <cell r="R486" t="str">
            <v>Morgan Stanley p272158</v>
          </cell>
          <cell r="S486">
            <v>2</v>
          </cell>
        </row>
        <row r="487">
          <cell r="R487" t="str">
            <v>Morgan Stanley s207862</v>
          </cell>
          <cell r="S487">
            <v>2</v>
          </cell>
        </row>
        <row r="488">
          <cell r="R488" t="str">
            <v>Mountain Wind 1 QF</v>
          </cell>
          <cell r="S488">
            <v>4</v>
          </cell>
        </row>
        <row r="489">
          <cell r="R489" t="str">
            <v>Mountain Wind 2 QF</v>
          </cell>
          <cell r="S489">
            <v>4</v>
          </cell>
        </row>
        <row r="490">
          <cell r="R490" t="str">
            <v>Mule Hollow Wind QF</v>
          </cell>
          <cell r="S490">
            <v>4</v>
          </cell>
        </row>
        <row r="491">
          <cell r="R491" t="str">
            <v>NCPA p309009</v>
          </cell>
          <cell r="S491">
            <v>6</v>
          </cell>
        </row>
        <row r="492">
          <cell r="R492" t="str">
            <v>NCPA s309008</v>
          </cell>
          <cell r="S492">
            <v>6</v>
          </cell>
        </row>
        <row r="493">
          <cell r="R493" t="str">
            <v>Nebo Capacity Payment</v>
          </cell>
          <cell r="S493">
            <v>2</v>
          </cell>
        </row>
        <row r="494">
          <cell r="R494" t="str">
            <v>Non-Owned East - Obligation</v>
          </cell>
          <cell r="S494">
            <v>2</v>
          </cell>
        </row>
        <row r="495">
          <cell r="R495" t="str">
            <v>Non-Owned East - Offset</v>
          </cell>
          <cell r="S495">
            <v>2</v>
          </cell>
        </row>
        <row r="496">
          <cell r="R496" t="str">
            <v>Non-Owned West - Obligation</v>
          </cell>
          <cell r="S496">
            <v>2</v>
          </cell>
        </row>
        <row r="497">
          <cell r="R497" t="str">
            <v>Non-Owned West - Offset</v>
          </cell>
          <cell r="S497">
            <v>2</v>
          </cell>
        </row>
        <row r="498">
          <cell r="R498" t="str">
            <v>Non-Owned East Wind - Obligation</v>
          </cell>
          <cell r="S498">
            <v>2</v>
          </cell>
        </row>
        <row r="499">
          <cell r="R499" t="str">
            <v>Non-Owned East Wind - Offset</v>
          </cell>
          <cell r="S499">
            <v>2</v>
          </cell>
        </row>
        <row r="500">
          <cell r="R500" t="str">
            <v>Non-Owned West Wind - Obligation</v>
          </cell>
          <cell r="S500">
            <v>2</v>
          </cell>
        </row>
        <row r="501">
          <cell r="R501" t="str">
            <v>Non-Owned West Wind - Offset</v>
          </cell>
          <cell r="S501">
            <v>2</v>
          </cell>
        </row>
        <row r="502">
          <cell r="R502" t="str">
            <v>North Point Wind QF</v>
          </cell>
          <cell r="S502">
            <v>4</v>
          </cell>
        </row>
        <row r="503">
          <cell r="R503" t="str">
            <v>NUCOR</v>
          </cell>
          <cell r="S503">
            <v>2</v>
          </cell>
        </row>
        <row r="504">
          <cell r="R504" t="str">
            <v>NUCOR (De-rate)</v>
          </cell>
          <cell r="S504">
            <v>2</v>
          </cell>
        </row>
        <row r="505">
          <cell r="R505" t="str">
            <v>NVE s523485</v>
          </cell>
          <cell r="S505">
            <v>1</v>
          </cell>
        </row>
        <row r="506">
          <cell r="R506" t="str">
            <v>NVE s811499</v>
          </cell>
          <cell r="S506">
            <v>1</v>
          </cell>
        </row>
        <row r="507">
          <cell r="R507" t="str">
            <v>Old Mill Solar</v>
          </cell>
          <cell r="S507">
            <v>2</v>
          </cell>
        </row>
        <row r="508">
          <cell r="R508" t="str">
            <v>OM Power I Geothermal QF</v>
          </cell>
          <cell r="S508">
            <v>4</v>
          </cell>
        </row>
        <row r="509">
          <cell r="R509" t="str">
            <v>Oregon QF</v>
          </cell>
          <cell r="S509">
            <v>4</v>
          </cell>
        </row>
        <row r="510">
          <cell r="R510" t="str">
            <v>Oregon Pre-MSP QF</v>
          </cell>
          <cell r="S510">
            <v>4</v>
          </cell>
        </row>
        <row r="511">
          <cell r="R511" t="str">
            <v>Oregon Post-Merger Pre-MSP QF</v>
          </cell>
          <cell r="S511">
            <v>4</v>
          </cell>
        </row>
        <row r="512">
          <cell r="R512" t="str">
            <v>Oregon Post-MSP QF</v>
          </cell>
          <cell r="S512">
            <v>4</v>
          </cell>
        </row>
        <row r="513">
          <cell r="R513" t="str">
            <v>Oregon Post-MSP Solar QF</v>
          </cell>
          <cell r="S513">
            <v>4</v>
          </cell>
        </row>
        <row r="514">
          <cell r="R514" t="str">
            <v>Oregon Post-MSP Wind QF</v>
          </cell>
          <cell r="S514">
            <v>4</v>
          </cell>
        </row>
        <row r="515">
          <cell r="R515" t="str">
            <v>Oregon Pre-Merger QF</v>
          </cell>
          <cell r="S515">
            <v>4</v>
          </cell>
        </row>
        <row r="516">
          <cell r="R516" t="str">
            <v>Oregon Wind Farm QF</v>
          </cell>
          <cell r="S516">
            <v>4</v>
          </cell>
        </row>
        <row r="517">
          <cell r="R517" t="str">
            <v>Orem Family Wind QF</v>
          </cell>
          <cell r="S517">
            <v>4</v>
          </cell>
        </row>
        <row r="518">
          <cell r="R518" t="str">
            <v>Monsanto Reserves</v>
          </cell>
          <cell r="S518">
            <v>2</v>
          </cell>
        </row>
        <row r="519">
          <cell r="R519" t="str">
            <v>Monsanto Reserves (De-rate)</v>
          </cell>
          <cell r="S519">
            <v>1</v>
          </cell>
        </row>
        <row r="520">
          <cell r="R520" t="str">
            <v>Pacific Gas and Electric s524491</v>
          </cell>
          <cell r="S520">
            <v>1</v>
          </cell>
        </row>
        <row r="521">
          <cell r="R521" t="str">
            <v>Pavant II Solar QF</v>
          </cell>
          <cell r="S521">
            <v>4</v>
          </cell>
        </row>
        <row r="522">
          <cell r="R522" t="str">
            <v>Pavant III Solar</v>
          </cell>
          <cell r="S522">
            <v>2</v>
          </cell>
        </row>
        <row r="523">
          <cell r="R523" t="str">
            <v>PGE Cove</v>
          </cell>
          <cell r="S523">
            <v>2</v>
          </cell>
        </row>
        <row r="524">
          <cell r="R524" t="str">
            <v>Pine City Wind QF</v>
          </cell>
          <cell r="S524">
            <v>4</v>
          </cell>
        </row>
        <row r="525">
          <cell r="R525" t="str">
            <v>Pioneer Wind Park I QF</v>
          </cell>
          <cell r="S525">
            <v>4</v>
          </cell>
        </row>
        <row r="526">
          <cell r="R526" t="str">
            <v>Pioneer Wind Park II QF</v>
          </cell>
          <cell r="S526">
            <v>4</v>
          </cell>
        </row>
        <row r="527">
          <cell r="R527" t="str">
            <v>Pipeline Chehalis - Lateral</v>
          </cell>
          <cell r="S527">
            <v>11</v>
          </cell>
        </row>
        <row r="528">
          <cell r="R528" t="str">
            <v>Pipeline Chehalis - Main</v>
          </cell>
          <cell r="S528">
            <v>11</v>
          </cell>
        </row>
        <row r="529">
          <cell r="R529" t="str">
            <v>Pipeline Currant Creek Lateral</v>
          </cell>
          <cell r="S529">
            <v>11</v>
          </cell>
        </row>
        <row r="530">
          <cell r="R530" t="str">
            <v>Pipeline Hermiston Owned</v>
          </cell>
          <cell r="S530">
            <v>11</v>
          </cell>
        </row>
        <row r="531">
          <cell r="R531" t="str">
            <v>Pipeline Kern River Gas</v>
          </cell>
          <cell r="S531">
            <v>11</v>
          </cell>
        </row>
        <row r="532">
          <cell r="R532" t="str">
            <v>Pipeline Lake Side Lateral</v>
          </cell>
          <cell r="S532">
            <v>11</v>
          </cell>
        </row>
        <row r="533">
          <cell r="R533" t="str">
            <v>Pipeline Lake Side 2</v>
          </cell>
          <cell r="S533">
            <v>11</v>
          </cell>
        </row>
        <row r="534">
          <cell r="R534" t="str">
            <v>Pipeline Naughton</v>
          </cell>
          <cell r="S534">
            <v>11</v>
          </cell>
        </row>
        <row r="535">
          <cell r="R535" t="str">
            <v>Pipeline Reservation Fees</v>
          </cell>
          <cell r="S535">
            <v>11</v>
          </cell>
        </row>
        <row r="536">
          <cell r="R536" t="str">
            <v>Pipeline Southern System Expansion</v>
          </cell>
          <cell r="S536">
            <v>11</v>
          </cell>
        </row>
        <row r="537">
          <cell r="R537" t="str">
            <v>Power County North Wind QF</v>
          </cell>
          <cell r="S537">
            <v>4</v>
          </cell>
        </row>
        <row r="538">
          <cell r="R538" t="str">
            <v>Power County South Wind QF</v>
          </cell>
          <cell r="S538">
            <v>4</v>
          </cell>
        </row>
        <row r="539">
          <cell r="R539" t="str">
            <v>PSCo Exchange</v>
          </cell>
          <cell r="S539">
            <v>6</v>
          </cell>
        </row>
        <row r="540">
          <cell r="R540" t="str">
            <v>PSCo Exchange deliver</v>
          </cell>
          <cell r="S540">
            <v>6</v>
          </cell>
        </row>
        <row r="541">
          <cell r="R541" t="str">
            <v>PSCo FC III delivery</v>
          </cell>
          <cell r="S541">
            <v>6</v>
          </cell>
        </row>
        <row r="542">
          <cell r="R542" t="str">
            <v>PSCo FC III Generation</v>
          </cell>
          <cell r="S542">
            <v>6</v>
          </cell>
        </row>
        <row r="543">
          <cell r="R543" t="str">
            <v>PSCo Sale summer</v>
          </cell>
          <cell r="S543">
            <v>1</v>
          </cell>
        </row>
        <row r="544">
          <cell r="R544" t="str">
            <v>PSCo Sale winter</v>
          </cell>
          <cell r="S544">
            <v>1</v>
          </cell>
        </row>
        <row r="545">
          <cell r="R545" t="str">
            <v>Redding Exchange In</v>
          </cell>
          <cell r="S545">
            <v>6</v>
          </cell>
        </row>
        <row r="546">
          <cell r="R546" t="str">
            <v>Redding Exchange Out</v>
          </cell>
          <cell r="S546">
            <v>6</v>
          </cell>
        </row>
        <row r="547">
          <cell r="R547" t="str">
            <v>Ramp Loss East</v>
          </cell>
          <cell r="S547">
            <v>8</v>
          </cell>
        </row>
        <row r="548">
          <cell r="R548" t="str">
            <v>Ramp Loss West</v>
          </cell>
          <cell r="S548">
            <v>8</v>
          </cell>
        </row>
        <row r="549">
          <cell r="R549" t="str">
            <v>Rock River I</v>
          </cell>
          <cell r="S549">
            <v>2</v>
          </cell>
        </row>
        <row r="550">
          <cell r="R550" t="str">
            <v>Rolling Hills Wind</v>
          </cell>
          <cell r="S550">
            <v>9</v>
          </cell>
        </row>
        <row r="551">
          <cell r="R551" t="str">
            <v>Roseburg Dillard QF</v>
          </cell>
          <cell r="S551">
            <v>4</v>
          </cell>
        </row>
        <row r="552">
          <cell r="R552" t="str">
            <v>Roseburg Forest Products</v>
          </cell>
          <cell r="S552">
            <v>2</v>
          </cell>
        </row>
        <row r="553">
          <cell r="R553" t="str">
            <v>Salt River Project</v>
          </cell>
          <cell r="S553">
            <v>1</v>
          </cell>
        </row>
        <row r="554">
          <cell r="R554" t="str">
            <v>SCE Settlement</v>
          </cell>
          <cell r="S554">
            <v>1</v>
          </cell>
        </row>
        <row r="555">
          <cell r="R555" t="str">
            <v>Schwendiman QF</v>
          </cell>
          <cell r="S555">
            <v>4</v>
          </cell>
        </row>
        <row r="556">
          <cell r="R556" t="str">
            <v>SCE s513948</v>
          </cell>
          <cell r="S556">
            <v>1</v>
          </cell>
        </row>
        <row r="557">
          <cell r="R557" t="str">
            <v>SCL State Line delivery</v>
          </cell>
          <cell r="S557">
            <v>6</v>
          </cell>
        </row>
        <row r="558">
          <cell r="R558" t="str">
            <v>SCL State Line delivery LLH</v>
          </cell>
          <cell r="S558">
            <v>6</v>
          </cell>
        </row>
        <row r="559">
          <cell r="R559" t="str">
            <v>SCL State Line generation</v>
          </cell>
          <cell r="S559">
            <v>6</v>
          </cell>
        </row>
        <row r="560">
          <cell r="R560" t="str">
            <v>SCL State Line losses</v>
          </cell>
          <cell r="S560">
            <v>6</v>
          </cell>
        </row>
        <row r="561">
          <cell r="R561" t="str">
            <v>SCL State Line reserves</v>
          </cell>
          <cell r="S561">
            <v>6</v>
          </cell>
        </row>
        <row r="562">
          <cell r="R562" t="str">
            <v>SDGE s513949</v>
          </cell>
          <cell r="S562">
            <v>1</v>
          </cell>
        </row>
        <row r="563">
          <cell r="R563" t="str">
            <v>Seven Mile Wind</v>
          </cell>
          <cell r="S563">
            <v>9</v>
          </cell>
        </row>
        <row r="564">
          <cell r="R564" t="str">
            <v>Seven Mile II Wind</v>
          </cell>
          <cell r="S564">
            <v>9</v>
          </cell>
        </row>
        <row r="565">
          <cell r="R565" t="str">
            <v>Shell Sale 2013-2014</v>
          </cell>
          <cell r="S565">
            <v>1</v>
          </cell>
        </row>
        <row r="566">
          <cell r="R566" t="str">
            <v>Shell p489963</v>
          </cell>
          <cell r="S566">
            <v>6</v>
          </cell>
        </row>
        <row r="567">
          <cell r="R567" t="str">
            <v>Shell s489962</v>
          </cell>
          <cell r="S567">
            <v>6</v>
          </cell>
        </row>
        <row r="568">
          <cell r="R568" t="str">
            <v>Sierra Pacific II</v>
          </cell>
          <cell r="S568">
            <v>1</v>
          </cell>
        </row>
        <row r="569">
          <cell r="R569" t="str">
            <v>Sigurd Solar QF</v>
          </cell>
          <cell r="S569">
            <v>4</v>
          </cell>
        </row>
        <row r="570">
          <cell r="R570" t="str">
            <v>Simplot Phosphates</v>
          </cell>
          <cell r="S570">
            <v>4</v>
          </cell>
        </row>
        <row r="571">
          <cell r="R571" t="str">
            <v>Small Purchases east</v>
          </cell>
          <cell r="S571">
            <v>2</v>
          </cell>
        </row>
        <row r="572">
          <cell r="R572" t="str">
            <v>Small Purchases west</v>
          </cell>
          <cell r="S572">
            <v>2</v>
          </cell>
        </row>
        <row r="573">
          <cell r="R573" t="str">
            <v>Soda Lake Geothermal</v>
          </cell>
          <cell r="S573">
            <v>2</v>
          </cell>
        </row>
        <row r="574">
          <cell r="R574" t="str">
            <v>SMUD</v>
          </cell>
          <cell r="S574">
            <v>1</v>
          </cell>
        </row>
        <row r="575">
          <cell r="R575" t="str">
            <v>SMUD Provisional</v>
          </cell>
          <cell r="S575">
            <v>1</v>
          </cell>
        </row>
        <row r="576">
          <cell r="R576" t="str">
            <v>SMUD Monthly</v>
          </cell>
          <cell r="S576">
            <v>1</v>
          </cell>
        </row>
        <row r="577">
          <cell r="R577" t="str">
            <v>SMUD Monthly (contract price)</v>
          </cell>
          <cell r="S577">
            <v>1</v>
          </cell>
        </row>
        <row r="578">
          <cell r="R578" t="str">
            <v>SMUD Monthly (imputed price)</v>
          </cell>
          <cell r="S578">
            <v>1</v>
          </cell>
        </row>
        <row r="579">
          <cell r="R579" t="str">
            <v>Spanish Fork Wind 2 QF</v>
          </cell>
          <cell r="S579">
            <v>4</v>
          </cell>
        </row>
        <row r="580">
          <cell r="R580" t="str">
            <v>Station Service East</v>
          </cell>
          <cell r="S580">
            <v>8</v>
          </cell>
        </row>
        <row r="581">
          <cell r="R581" t="str">
            <v>Station Service West</v>
          </cell>
          <cell r="S581">
            <v>8</v>
          </cell>
        </row>
        <row r="582">
          <cell r="R582" t="str">
            <v>STF Index Trades - Buy - East</v>
          </cell>
          <cell r="S582">
            <v>13</v>
          </cell>
        </row>
        <row r="583">
          <cell r="R583" t="str">
            <v>STF Index Trades - Buy - West</v>
          </cell>
          <cell r="S583">
            <v>13</v>
          </cell>
        </row>
        <row r="584">
          <cell r="R584" t="str">
            <v>STF Index Trades - Sell - East</v>
          </cell>
          <cell r="S584">
            <v>12</v>
          </cell>
        </row>
        <row r="585">
          <cell r="R585" t="str">
            <v>STF Index Trades - Sell - West</v>
          </cell>
          <cell r="S585">
            <v>12</v>
          </cell>
        </row>
        <row r="586">
          <cell r="R586" t="str">
            <v>STF Trading Margin</v>
          </cell>
          <cell r="S586">
            <v>12</v>
          </cell>
        </row>
        <row r="587">
          <cell r="R587" t="str">
            <v>Sunnyside (QF) additional</v>
          </cell>
          <cell r="S587">
            <v>4</v>
          </cell>
        </row>
        <row r="588">
          <cell r="R588" t="str">
            <v>Sunnyside (QF) base</v>
          </cell>
          <cell r="S588">
            <v>4</v>
          </cell>
        </row>
        <row r="589">
          <cell r="R589" t="str">
            <v>Sweetwater Solar QF</v>
          </cell>
          <cell r="S589">
            <v>4</v>
          </cell>
        </row>
        <row r="590">
          <cell r="R590" t="str">
            <v>Tata Chemicals QF</v>
          </cell>
          <cell r="S590">
            <v>4</v>
          </cell>
        </row>
        <row r="591">
          <cell r="R591" t="str">
            <v>Tesoro QF</v>
          </cell>
          <cell r="S591">
            <v>4</v>
          </cell>
        </row>
        <row r="592">
          <cell r="R592" t="str">
            <v>Three Buttes Wind</v>
          </cell>
          <cell r="S592">
            <v>2</v>
          </cell>
        </row>
        <row r="593">
          <cell r="R593" t="str">
            <v>Three Peaks Solar QF</v>
          </cell>
          <cell r="S593">
            <v>4</v>
          </cell>
        </row>
        <row r="594">
          <cell r="R594" t="str">
            <v>Threemile Canyon Wind QF</v>
          </cell>
          <cell r="S594">
            <v>4</v>
          </cell>
        </row>
        <row r="595">
          <cell r="R595" t="str">
            <v>Top of the World Wind</v>
          </cell>
          <cell r="S595">
            <v>2</v>
          </cell>
        </row>
        <row r="596">
          <cell r="R596" t="str">
            <v>TransAlta p371343</v>
          </cell>
          <cell r="S596">
            <v>6</v>
          </cell>
        </row>
        <row r="597">
          <cell r="R597" t="str">
            <v>TransAlta Purchase Flat</v>
          </cell>
          <cell r="S597">
            <v>2</v>
          </cell>
        </row>
        <row r="598">
          <cell r="R598" t="str">
            <v>TransAlta Purchase Index</v>
          </cell>
          <cell r="S598">
            <v>2</v>
          </cell>
        </row>
        <row r="599">
          <cell r="R599" t="str">
            <v>TransAlta s371344</v>
          </cell>
          <cell r="S599">
            <v>6</v>
          </cell>
        </row>
        <row r="600">
          <cell r="R600" t="str">
            <v>Transmission East</v>
          </cell>
          <cell r="S600">
            <v>10</v>
          </cell>
        </row>
        <row r="601">
          <cell r="R601" t="str">
            <v>Transmission West</v>
          </cell>
          <cell r="S601">
            <v>10</v>
          </cell>
        </row>
        <row r="602">
          <cell r="R602" t="str">
            <v>Tri-State Exchange</v>
          </cell>
          <cell r="S602">
            <v>6</v>
          </cell>
        </row>
        <row r="603">
          <cell r="R603" t="str">
            <v>Tri-State Exchange return</v>
          </cell>
          <cell r="S603">
            <v>6</v>
          </cell>
        </row>
        <row r="604">
          <cell r="R604" t="str">
            <v>Tri-State Purchase</v>
          </cell>
          <cell r="S604">
            <v>2</v>
          </cell>
        </row>
        <row r="605">
          <cell r="R605" t="str">
            <v>UAMPS s223863</v>
          </cell>
          <cell r="S605">
            <v>1</v>
          </cell>
        </row>
        <row r="606">
          <cell r="R606" t="str">
            <v>UAMPS s404236</v>
          </cell>
          <cell r="S606">
            <v>1</v>
          </cell>
        </row>
        <row r="607">
          <cell r="R607" t="str">
            <v>UBS AG 6X16 at 4C</v>
          </cell>
          <cell r="S607">
            <v>3</v>
          </cell>
        </row>
        <row r="608">
          <cell r="R608" t="str">
            <v>UBS p223199</v>
          </cell>
          <cell r="S608">
            <v>3</v>
          </cell>
        </row>
        <row r="609">
          <cell r="R609" t="str">
            <v>UBS p268848</v>
          </cell>
          <cell r="S609">
            <v>3</v>
          </cell>
        </row>
        <row r="610">
          <cell r="R610" t="str">
            <v>UBS p268850</v>
          </cell>
          <cell r="S610">
            <v>3</v>
          </cell>
        </row>
        <row r="611">
          <cell r="R611" t="str">
            <v>UAMPS p1626656</v>
          </cell>
          <cell r="S611">
            <v>2</v>
          </cell>
        </row>
        <row r="612">
          <cell r="R612" t="str">
            <v>UAMPS p1626657</v>
          </cell>
          <cell r="S612">
            <v>2</v>
          </cell>
        </row>
        <row r="613">
          <cell r="R613" t="str">
            <v>UMPA p1625961</v>
          </cell>
          <cell r="S613">
            <v>2</v>
          </cell>
        </row>
        <row r="614">
          <cell r="R614" t="str">
            <v>UMPA II</v>
          </cell>
          <cell r="S614">
            <v>1</v>
          </cell>
        </row>
        <row r="615">
          <cell r="R615" t="str">
            <v>US Magnesium QF</v>
          </cell>
          <cell r="S615">
            <v>4</v>
          </cell>
        </row>
        <row r="616">
          <cell r="R616" t="str">
            <v>US Magnesium Reserve</v>
          </cell>
          <cell r="S616">
            <v>2</v>
          </cell>
        </row>
        <row r="617">
          <cell r="R617" t="str">
            <v>Utah QF</v>
          </cell>
          <cell r="S617">
            <v>4</v>
          </cell>
        </row>
        <row r="618">
          <cell r="R618" t="str">
            <v>Utah Pre-MSP QF</v>
          </cell>
          <cell r="S618">
            <v>4</v>
          </cell>
        </row>
        <row r="619">
          <cell r="R619" t="str">
            <v>Utah Post-Merger Pre-MSP QF</v>
          </cell>
          <cell r="S619">
            <v>4</v>
          </cell>
        </row>
        <row r="620">
          <cell r="R620" t="str">
            <v>Utah Post-MSP QF</v>
          </cell>
          <cell r="S620">
            <v>4</v>
          </cell>
        </row>
        <row r="621">
          <cell r="R621" t="str">
            <v>Utah Post-MSP Solar QF</v>
          </cell>
          <cell r="S621">
            <v>4</v>
          </cell>
        </row>
        <row r="622">
          <cell r="R622" t="str">
            <v>Utah Pre-Merger QF</v>
          </cell>
          <cell r="S622">
            <v>4</v>
          </cell>
        </row>
        <row r="623">
          <cell r="R623" t="str">
            <v>Utah Pavant Solar QF</v>
          </cell>
          <cell r="S623">
            <v>4</v>
          </cell>
        </row>
        <row r="624">
          <cell r="R624" t="str">
            <v>Utah Red Hills Solar QF</v>
          </cell>
          <cell r="S624">
            <v>4</v>
          </cell>
        </row>
        <row r="625">
          <cell r="R625" t="str">
            <v>Washington QF</v>
          </cell>
          <cell r="S625">
            <v>4</v>
          </cell>
        </row>
        <row r="626">
          <cell r="R626" t="str">
            <v>Washington Pre-MSP QF</v>
          </cell>
          <cell r="S626">
            <v>4</v>
          </cell>
        </row>
        <row r="627">
          <cell r="R627" t="str">
            <v>Washington Post-Merger Pre-MSP QF</v>
          </cell>
          <cell r="S627">
            <v>4</v>
          </cell>
        </row>
        <row r="628">
          <cell r="R628" t="str">
            <v>Washington Post-MSP QF</v>
          </cell>
          <cell r="S628">
            <v>4</v>
          </cell>
        </row>
        <row r="629">
          <cell r="R629" t="str">
            <v>Washington Pre-Merger QF</v>
          </cell>
          <cell r="S629">
            <v>4</v>
          </cell>
        </row>
        <row r="630">
          <cell r="R630" t="str">
            <v>West Valley Toll</v>
          </cell>
          <cell r="S630">
            <v>2</v>
          </cell>
        </row>
        <row r="631">
          <cell r="R631" t="str">
            <v>Weyerhaeuser QF</v>
          </cell>
          <cell r="S631">
            <v>4</v>
          </cell>
        </row>
        <row r="632">
          <cell r="R632" t="str">
            <v>Weyerhaeuser Reserve</v>
          </cell>
          <cell r="S632">
            <v>2</v>
          </cell>
        </row>
        <row r="633">
          <cell r="R633" t="str">
            <v>Wolverine Creek</v>
          </cell>
          <cell r="S633">
            <v>2</v>
          </cell>
        </row>
        <row r="634">
          <cell r="R634" t="str">
            <v>Wyoming QF</v>
          </cell>
          <cell r="S634">
            <v>4</v>
          </cell>
        </row>
        <row r="635">
          <cell r="R635" t="str">
            <v>Wyoming Pre-MSP QF</v>
          </cell>
          <cell r="S635">
            <v>4</v>
          </cell>
        </row>
        <row r="636">
          <cell r="R636" t="str">
            <v>Wyoming Post-Merger Pre-MSP QF</v>
          </cell>
          <cell r="S636">
            <v>4</v>
          </cell>
        </row>
        <row r="637">
          <cell r="R637" t="str">
            <v>Wyoming Post-MSP QF</v>
          </cell>
          <cell r="S637">
            <v>4</v>
          </cell>
        </row>
        <row r="638">
          <cell r="R638" t="str">
            <v>Wyoming Pre-Merger QF</v>
          </cell>
          <cell r="S638">
            <v>4</v>
          </cell>
        </row>
        <row r="639">
          <cell r="R639" t="str">
            <v>Boswell Wind I QF</v>
          </cell>
          <cell r="S639">
            <v>4</v>
          </cell>
        </row>
        <row r="640">
          <cell r="R640" t="str">
            <v>Boswell Wind II QF</v>
          </cell>
          <cell r="S640">
            <v>4</v>
          </cell>
        </row>
        <row r="641">
          <cell r="R641" t="str">
            <v>Boswell Wind III QF</v>
          </cell>
          <cell r="S641">
            <v>4</v>
          </cell>
        </row>
        <row r="642">
          <cell r="R642" t="str">
            <v>Boswell Wind IV QF</v>
          </cell>
          <cell r="S642">
            <v>4</v>
          </cell>
        </row>
        <row r="643">
          <cell r="R643" t="str">
            <v>Glen Canyon A Solar QF</v>
          </cell>
          <cell r="S643">
            <v>4</v>
          </cell>
        </row>
        <row r="644">
          <cell r="R644" t="str">
            <v>Glen Canyon B Solar QF</v>
          </cell>
          <cell r="S644">
            <v>4</v>
          </cell>
        </row>
        <row r="645">
          <cell r="R645" t="str">
            <v>Sage I Solar QF</v>
          </cell>
          <cell r="S645">
            <v>4</v>
          </cell>
        </row>
        <row r="646">
          <cell r="R646" t="str">
            <v>Sage II Solar QF</v>
          </cell>
          <cell r="S646">
            <v>4</v>
          </cell>
        </row>
        <row r="647">
          <cell r="R647" t="str">
            <v>Sage III Solar QF</v>
          </cell>
          <cell r="S647">
            <v>4</v>
          </cell>
        </row>
        <row r="648">
          <cell r="R648" t="str">
            <v>Cove Mountain Solar</v>
          </cell>
          <cell r="S648">
            <v>2</v>
          </cell>
        </row>
        <row r="649">
          <cell r="R649" t="str">
            <v>Hunter Solar</v>
          </cell>
          <cell r="S649">
            <v>2</v>
          </cell>
        </row>
        <row r="650">
          <cell r="R650" t="str">
            <v>Milican Solar</v>
          </cell>
          <cell r="S650">
            <v>2</v>
          </cell>
        </row>
        <row r="651">
          <cell r="R651" t="str">
            <v>Milford Solar</v>
          </cell>
          <cell r="S651">
            <v>2</v>
          </cell>
        </row>
        <row r="652">
          <cell r="R652" t="str">
            <v>Prineville Solar</v>
          </cell>
          <cell r="S652">
            <v>2</v>
          </cell>
        </row>
        <row r="653">
          <cell r="R653" t="str">
            <v>Sigurd Solar</v>
          </cell>
          <cell r="S653">
            <v>2</v>
          </cell>
        </row>
        <row r="654">
          <cell r="R654" t="str">
            <v>Cove Mountain Solar II</v>
          </cell>
          <cell r="S654">
            <v>2</v>
          </cell>
        </row>
        <row r="655">
          <cell r="R655" t="str">
            <v>Cedar Springs Wind</v>
          </cell>
          <cell r="S655">
            <v>2</v>
          </cell>
        </row>
        <row r="656">
          <cell r="R656" t="str">
            <v>Cedar Springs Wind II</v>
          </cell>
          <cell r="S656">
            <v>9</v>
          </cell>
        </row>
        <row r="657">
          <cell r="R657" t="str">
            <v>Ekola Flats wind</v>
          </cell>
          <cell r="S657">
            <v>9</v>
          </cell>
        </row>
        <row r="658">
          <cell r="R658" t="str">
            <v>TB Flats Wind</v>
          </cell>
          <cell r="S658">
            <v>9</v>
          </cell>
        </row>
        <row r="659">
          <cell r="R659" t="str">
            <v>TB Flats Wind II</v>
          </cell>
          <cell r="S659">
            <v>9</v>
          </cell>
        </row>
        <row r="660">
          <cell r="R660" t="str">
            <v>Cedar Springs Wind III</v>
          </cell>
          <cell r="S660">
            <v>2</v>
          </cell>
        </row>
      </sheetData>
      <sheetData sheetId="9">
        <row r="261">
          <cell r="R261" t="str">
            <v>AMP Resources (Cove Fort)</v>
          </cell>
          <cell r="S261">
            <v>2</v>
          </cell>
        </row>
        <row r="262">
          <cell r="R262" t="str">
            <v>APGI 7X24 return</v>
          </cell>
          <cell r="S262">
            <v>6</v>
          </cell>
        </row>
        <row r="263">
          <cell r="R263" t="str">
            <v>APGI LLH return</v>
          </cell>
          <cell r="S263">
            <v>6</v>
          </cell>
        </row>
        <row r="264">
          <cell r="R264" t="str">
            <v>APS 6X16 at 4C</v>
          </cell>
          <cell r="S264">
            <v>3</v>
          </cell>
        </row>
        <row r="265">
          <cell r="R265" t="str">
            <v>APS 7X16 at 4C</v>
          </cell>
          <cell r="S265">
            <v>3</v>
          </cell>
        </row>
        <row r="266">
          <cell r="R266" t="str">
            <v>APS 7X16 at Mona</v>
          </cell>
          <cell r="S266">
            <v>3</v>
          </cell>
        </row>
        <row r="267">
          <cell r="R267" t="str">
            <v>APS Exchange</v>
          </cell>
          <cell r="S267">
            <v>6</v>
          </cell>
        </row>
        <row r="268">
          <cell r="R268" t="str">
            <v>APS Exchange deliver</v>
          </cell>
          <cell r="S268">
            <v>6</v>
          </cell>
        </row>
        <row r="269">
          <cell r="R269" t="str">
            <v>APS p207861</v>
          </cell>
          <cell r="S269">
            <v>6</v>
          </cell>
        </row>
        <row r="270">
          <cell r="R270" t="str">
            <v>APS s207860</v>
          </cell>
          <cell r="S270">
            <v>6</v>
          </cell>
        </row>
        <row r="271">
          <cell r="R271" t="str">
            <v>APS Supplemental Purchase coal</v>
          </cell>
          <cell r="S271">
            <v>2</v>
          </cell>
        </row>
        <row r="272">
          <cell r="R272" t="str">
            <v>APS Supplemental Purchase other</v>
          </cell>
          <cell r="S272">
            <v>2</v>
          </cell>
        </row>
        <row r="273">
          <cell r="R273" t="str">
            <v>Aquila hydro hedge</v>
          </cell>
          <cell r="S273">
            <v>2</v>
          </cell>
        </row>
        <row r="274">
          <cell r="R274" t="str">
            <v>Biomass (QF)</v>
          </cell>
          <cell r="S274">
            <v>4</v>
          </cell>
        </row>
        <row r="275">
          <cell r="R275" t="str">
            <v>Biomass Non-Generation</v>
          </cell>
          <cell r="S275">
            <v>4</v>
          </cell>
        </row>
        <row r="276">
          <cell r="R276" t="str">
            <v>Biomass One QF</v>
          </cell>
          <cell r="S276">
            <v>4</v>
          </cell>
        </row>
        <row r="277">
          <cell r="R277" t="str">
            <v>Black Cap Solar</v>
          </cell>
          <cell r="S277">
            <v>15</v>
          </cell>
        </row>
        <row r="278">
          <cell r="R278" t="str">
            <v>Black Cap II Solar QF</v>
          </cell>
          <cell r="S278">
            <v>4</v>
          </cell>
        </row>
        <row r="279">
          <cell r="R279" t="str">
            <v>Black Hills</v>
          </cell>
          <cell r="S279">
            <v>1</v>
          </cell>
        </row>
        <row r="280">
          <cell r="R280" t="str">
            <v>Black Hills Losses</v>
          </cell>
          <cell r="S280">
            <v>1</v>
          </cell>
        </row>
        <row r="281">
          <cell r="R281" t="str">
            <v>Black Hills Reserve (CTs)</v>
          </cell>
          <cell r="S281">
            <v>6</v>
          </cell>
        </row>
        <row r="282">
          <cell r="R282" t="str">
            <v>Blanding</v>
          </cell>
          <cell r="S282">
            <v>1</v>
          </cell>
        </row>
        <row r="283">
          <cell r="R283" t="str">
            <v>Blanding Purchase</v>
          </cell>
          <cell r="S283">
            <v>2</v>
          </cell>
        </row>
        <row r="284">
          <cell r="R284" t="str">
            <v>Blue Mountain Wind QF</v>
          </cell>
          <cell r="S284">
            <v>4</v>
          </cell>
        </row>
        <row r="285">
          <cell r="R285" t="str">
            <v>BPA FC II delivery</v>
          </cell>
          <cell r="S285">
            <v>6</v>
          </cell>
        </row>
        <row r="286">
          <cell r="R286" t="str">
            <v>BPA FC II Generation</v>
          </cell>
          <cell r="S286">
            <v>6</v>
          </cell>
        </row>
        <row r="287">
          <cell r="R287" t="str">
            <v>BPA FC IV delivery</v>
          </cell>
          <cell r="S287">
            <v>6</v>
          </cell>
        </row>
        <row r="288">
          <cell r="R288" t="str">
            <v>BPA FC IV delivery Off</v>
          </cell>
          <cell r="S288">
            <v>6</v>
          </cell>
        </row>
        <row r="289">
          <cell r="R289" t="str">
            <v>BPA FC IV delivery On</v>
          </cell>
          <cell r="S289">
            <v>6</v>
          </cell>
        </row>
        <row r="290">
          <cell r="R290" t="str">
            <v>BPA FC IV Generation</v>
          </cell>
          <cell r="S290">
            <v>6</v>
          </cell>
        </row>
        <row r="291">
          <cell r="R291" t="str">
            <v>BPA Flathead Sale</v>
          </cell>
          <cell r="S291">
            <v>1</v>
          </cell>
        </row>
        <row r="292">
          <cell r="R292" t="str">
            <v>BPA Hermiston Losses</v>
          </cell>
          <cell r="S292">
            <v>8</v>
          </cell>
        </row>
        <row r="293">
          <cell r="R293" t="str">
            <v>BPA Palisades return</v>
          </cell>
          <cell r="S293">
            <v>6</v>
          </cell>
        </row>
        <row r="294">
          <cell r="R294" t="str">
            <v>BPA Palisades storage</v>
          </cell>
          <cell r="S294">
            <v>6</v>
          </cell>
        </row>
        <row r="295">
          <cell r="R295" t="str">
            <v>BPA Peaking</v>
          </cell>
          <cell r="S295">
            <v>6</v>
          </cell>
        </row>
        <row r="296">
          <cell r="R296" t="str">
            <v>BPA Peaking Replacement</v>
          </cell>
          <cell r="S296">
            <v>6</v>
          </cell>
        </row>
        <row r="297">
          <cell r="R297" t="str">
            <v>BPA So. Idaho Exchange In</v>
          </cell>
          <cell r="S297">
            <v>6</v>
          </cell>
        </row>
        <row r="298">
          <cell r="R298" t="str">
            <v>BPA So. Idaho Exchange Out</v>
          </cell>
          <cell r="S298">
            <v>6</v>
          </cell>
        </row>
        <row r="299">
          <cell r="R299" t="str">
            <v>BPA Spring Energy</v>
          </cell>
          <cell r="S299">
            <v>6</v>
          </cell>
        </row>
        <row r="300">
          <cell r="R300" t="str">
            <v>BPA Spring Energy deliver</v>
          </cell>
          <cell r="S300">
            <v>6</v>
          </cell>
        </row>
        <row r="301">
          <cell r="R301" t="str">
            <v>BPA Summer Storage</v>
          </cell>
          <cell r="S301">
            <v>6</v>
          </cell>
        </row>
        <row r="302">
          <cell r="R302" t="str">
            <v>BPA Summer Storage return</v>
          </cell>
          <cell r="S302">
            <v>6</v>
          </cell>
        </row>
        <row r="303">
          <cell r="R303" t="str">
            <v>BPA Wind Sale</v>
          </cell>
          <cell r="S303">
            <v>1</v>
          </cell>
        </row>
        <row r="304">
          <cell r="R304" t="str">
            <v>Bridger Losses In</v>
          </cell>
          <cell r="S304">
            <v>8</v>
          </cell>
        </row>
        <row r="305">
          <cell r="R305" t="str">
            <v>Bridger Losses Out</v>
          </cell>
          <cell r="S305">
            <v>8</v>
          </cell>
        </row>
        <row r="306">
          <cell r="R306" t="str">
            <v>Bridger Losses Out</v>
          </cell>
          <cell r="S306">
            <v>8</v>
          </cell>
        </row>
        <row r="307">
          <cell r="R307" t="str">
            <v>Cal ISO East - Four Corners Purchase</v>
          </cell>
          <cell r="S307">
            <v>13</v>
          </cell>
        </row>
        <row r="308">
          <cell r="R308" t="str">
            <v>Cal ISO East - Four Corners Sale</v>
          </cell>
          <cell r="S308">
            <v>12</v>
          </cell>
        </row>
        <row r="309">
          <cell r="R309" t="str">
            <v>Cal ISO East - Mona Purchase</v>
          </cell>
          <cell r="S309">
            <v>13</v>
          </cell>
        </row>
        <row r="310">
          <cell r="R310" t="str">
            <v>Cal ISO East - Mona Sale</v>
          </cell>
          <cell r="S310">
            <v>12</v>
          </cell>
        </row>
        <row r="311">
          <cell r="R311" t="str">
            <v>Cal ISO West - COB Purchase</v>
          </cell>
          <cell r="S311">
            <v>13</v>
          </cell>
        </row>
        <row r="312">
          <cell r="R312" t="str">
            <v>Cal ISO West - COB Sale</v>
          </cell>
          <cell r="S312">
            <v>12</v>
          </cell>
        </row>
        <row r="313">
          <cell r="R313" t="str">
            <v>California QF</v>
          </cell>
          <cell r="S313">
            <v>4</v>
          </cell>
        </row>
        <row r="314">
          <cell r="R314" t="str">
            <v>California Pre-MSP QF</v>
          </cell>
          <cell r="S314">
            <v>4</v>
          </cell>
        </row>
        <row r="315">
          <cell r="R315" t="str">
            <v>California Post-Merger Pre-MSP QF</v>
          </cell>
          <cell r="S315">
            <v>4</v>
          </cell>
        </row>
        <row r="316">
          <cell r="R316" t="str">
            <v>California Post-MSP QF</v>
          </cell>
          <cell r="S316">
            <v>4</v>
          </cell>
        </row>
        <row r="317">
          <cell r="R317" t="str">
            <v>California Pre-Merger QF</v>
          </cell>
          <cell r="S317">
            <v>4</v>
          </cell>
        </row>
        <row r="318">
          <cell r="R318" t="str">
            <v>Canadian Entitlement CEAEA</v>
          </cell>
          <cell r="S318">
            <v>5</v>
          </cell>
        </row>
        <row r="319">
          <cell r="R319" t="str">
            <v>Cargill p483225</v>
          </cell>
          <cell r="S319">
            <v>6</v>
          </cell>
        </row>
        <row r="320">
          <cell r="R320" t="str">
            <v>Cargill p485290</v>
          </cell>
          <cell r="S320">
            <v>6</v>
          </cell>
        </row>
        <row r="321">
          <cell r="R321" t="str">
            <v>Cargill s483226</v>
          </cell>
          <cell r="S321">
            <v>6</v>
          </cell>
        </row>
        <row r="322">
          <cell r="R322" t="str">
            <v>Cargill s485289</v>
          </cell>
          <cell r="S322">
            <v>6</v>
          </cell>
        </row>
        <row r="323">
          <cell r="R323" t="str">
            <v>Champlin Blue Mtn Wind QF</v>
          </cell>
          <cell r="S323">
            <v>4</v>
          </cell>
        </row>
        <row r="324">
          <cell r="R324" t="str">
            <v>Chehalis Station Service</v>
          </cell>
          <cell r="S324">
            <v>2</v>
          </cell>
        </row>
        <row r="325">
          <cell r="R325" t="str">
            <v>Chelan - Rocky Reach</v>
          </cell>
          <cell r="S325">
            <v>5</v>
          </cell>
        </row>
        <row r="326">
          <cell r="R326" t="str">
            <v>Chevron Wind QF</v>
          </cell>
          <cell r="S326">
            <v>4</v>
          </cell>
        </row>
        <row r="327">
          <cell r="R327" t="str">
            <v>Chopin Wind QF</v>
          </cell>
          <cell r="S327">
            <v>4</v>
          </cell>
        </row>
        <row r="328">
          <cell r="R328" t="str">
            <v>Clark Displacement</v>
          </cell>
          <cell r="S328">
            <v>2</v>
          </cell>
        </row>
        <row r="329">
          <cell r="R329" t="str">
            <v>Clark Displacement Buy Back</v>
          </cell>
          <cell r="S329">
            <v>2</v>
          </cell>
        </row>
        <row r="330">
          <cell r="R330" t="str">
            <v>Clark River Road reserve</v>
          </cell>
          <cell r="S330">
            <v>2</v>
          </cell>
        </row>
        <row r="331">
          <cell r="R331" t="str">
            <v>CLARK S&amp;I</v>
          </cell>
          <cell r="S331">
            <v>2</v>
          </cell>
        </row>
        <row r="332">
          <cell r="R332" t="str">
            <v>Clark S&amp;I Base Capacity</v>
          </cell>
          <cell r="S332">
            <v>2</v>
          </cell>
        </row>
        <row r="333">
          <cell r="R333" t="str">
            <v>CLARK Storage &amp; Integration</v>
          </cell>
          <cell r="S333">
            <v>2</v>
          </cell>
        </row>
        <row r="334">
          <cell r="R334" t="str">
            <v>Clay Basin Gas Storage</v>
          </cell>
          <cell r="S334">
            <v>11</v>
          </cell>
        </row>
        <row r="335">
          <cell r="R335" t="str">
            <v>Co-Gen II QF</v>
          </cell>
          <cell r="S335">
            <v>4</v>
          </cell>
        </row>
        <row r="336">
          <cell r="R336" t="str">
            <v>Combine Hills</v>
          </cell>
          <cell r="S336">
            <v>2</v>
          </cell>
        </row>
        <row r="337">
          <cell r="R337" t="str">
            <v>Constellation p257677</v>
          </cell>
          <cell r="S337">
            <v>2</v>
          </cell>
        </row>
        <row r="338">
          <cell r="R338" t="str">
            <v>Constellation p257678</v>
          </cell>
          <cell r="S338">
            <v>2</v>
          </cell>
        </row>
        <row r="339">
          <cell r="R339" t="str">
            <v>Constellation p268849</v>
          </cell>
          <cell r="S339">
            <v>2</v>
          </cell>
        </row>
        <row r="340">
          <cell r="R340" t="str">
            <v>Constellation Seasonal 2013-2016</v>
          </cell>
          <cell r="S340">
            <v>3</v>
          </cell>
        </row>
        <row r="341">
          <cell r="R341" t="str">
            <v>Cowlitz Swift deliver</v>
          </cell>
          <cell r="S341">
            <v>6</v>
          </cell>
        </row>
        <row r="342">
          <cell r="R342" t="str">
            <v>D.R. Johnson (QF)</v>
          </cell>
          <cell r="S342">
            <v>4</v>
          </cell>
        </row>
        <row r="343">
          <cell r="R343" t="str">
            <v>Deseret G&amp;T Expansion</v>
          </cell>
          <cell r="S343">
            <v>2</v>
          </cell>
        </row>
        <row r="344">
          <cell r="R344" t="str">
            <v>Deseret Purchase</v>
          </cell>
          <cell r="S344">
            <v>2</v>
          </cell>
        </row>
        <row r="345">
          <cell r="R345" t="str">
            <v>Douglas - Wells</v>
          </cell>
          <cell r="S345">
            <v>5</v>
          </cell>
        </row>
        <row r="346">
          <cell r="R346" t="str">
            <v>Douglas County Forest Products QF</v>
          </cell>
          <cell r="S346">
            <v>4</v>
          </cell>
        </row>
        <row r="347">
          <cell r="R347" t="str">
            <v>Douglas PUD - Lands Energy Share</v>
          </cell>
          <cell r="S347">
            <v>5</v>
          </cell>
        </row>
        <row r="348">
          <cell r="R348" t="str">
            <v>Douglas PUD Settlement</v>
          </cell>
          <cell r="S348">
            <v>2</v>
          </cell>
        </row>
        <row r="349">
          <cell r="R349" t="str">
            <v>DSM Cool Keeper Reserve</v>
          </cell>
          <cell r="S349">
            <v>8</v>
          </cell>
        </row>
        <row r="350">
          <cell r="R350" t="str">
            <v>DSM Idaho Irrigation</v>
          </cell>
          <cell r="S350">
            <v>8</v>
          </cell>
        </row>
        <row r="351">
          <cell r="R351" t="str">
            <v>DSM Idaho Irrigation Shifted</v>
          </cell>
          <cell r="S351">
            <v>8</v>
          </cell>
        </row>
        <row r="352">
          <cell r="R352" t="str">
            <v>DSM Utah Irrigation</v>
          </cell>
          <cell r="S352">
            <v>8</v>
          </cell>
        </row>
        <row r="353">
          <cell r="R353" t="str">
            <v>DSM Utah Irrigation Shifted</v>
          </cell>
          <cell r="S353">
            <v>8</v>
          </cell>
        </row>
        <row r="354">
          <cell r="R354" t="str">
            <v>Duke HLH</v>
          </cell>
          <cell r="S354">
            <v>2</v>
          </cell>
        </row>
        <row r="355">
          <cell r="R355" t="str">
            <v>Duke p99206</v>
          </cell>
          <cell r="S355">
            <v>2</v>
          </cell>
        </row>
        <row r="356">
          <cell r="R356" t="str">
            <v>Dunlap I Wind</v>
          </cell>
          <cell r="S356">
            <v>9</v>
          </cell>
        </row>
        <row r="357">
          <cell r="R357" t="str">
            <v>East Control Area Sale</v>
          </cell>
          <cell r="S357">
            <v>1</v>
          </cell>
        </row>
        <row r="358">
          <cell r="R358" t="str">
            <v>Electric Swaps - East</v>
          </cell>
          <cell r="S358">
            <v>13</v>
          </cell>
        </row>
        <row r="359">
          <cell r="R359" t="str">
            <v>Electric Swaps - East Buy</v>
          </cell>
          <cell r="S359">
            <v>13</v>
          </cell>
        </row>
        <row r="360">
          <cell r="R360" t="str">
            <v>Electric Swaps - East Sell</v>
          </cell>
          <cell r="S360">
            <v>12</v>
          </cell>
        </row>
        <row r="361">
          <cell r="R361" t="str">
            <v>Electric Swaps - West</v>
          </cell>
          <cell r="S361">
            <v>13</v>
          </cell>
        </row>
        <row r="362">
          <cell r="R362" t="str">
            <v>Electric Swaps - West Buy</v>
          </cell>
          <cell r="S362">
            <v>13</v>
          </cell>
        </row>
        <row r="363">
          <cell r="R363" t="str">
            <v>Electric Swaps - West Sell</v>
          </cell>
          <cell r="S363">
            <v>12</v>
          </cell>
        </row>
        <row r="364">
          <cell r="R364" t="str">
            <v>Enterprise Solar I QF</v>
          </cell>
          <cell r="S364">
            <v>4</v>
          </cell>
        </row>
        <row r="365">
          <cell r="R365" t="str">
            <v>Escalante Solar I QF</v>
          </cell>
          <cell r="S365">
            <v>4</v>
          </cell>
        </row>
        <row r="366">
          <cell r="R366" t="str">
            <v>Escalante Solar II QF</v>
          </cell>
          <cell r="S366">
            <v>4</v>
          </cell>
        </row>
        <row r="367">
          <cell r="R367" t="str">
            <v>Escalante Solar III QF</v>
          </cell>
          <cell r="S367">
            <v>4</v>
          </cell>
        </row>
        <row r="368">
          <cell r="R368" t="str">
            <v>Evergreen BioPower QF</v>
          </cell>
          <cell r="S368">
            <v>4</v>
          </cell>
        </row>
        <row r="369">
          <cell r="R369" t="str">
            <v>EWEB FC I delivery</v>
          </cell>
          <cell r="S369">
            <v>6</v>
          </cell>
        </row>
        <row r="370">
          <cell r="R370" t="str">
            <v>EWEB FC I Generation</v>
          </cell>
          <cell r="S370">
            <v>6</v>
          </cell>
        </row>
        <row r="371">
          <cell r="R371" t="str">
            <v>EWEB/BPA Wind Sale</v>
          </cell>
          <cell r="S371">
            <v>6</v>
          </cell>
        </row>
        <row r="372">
          <cell r="R372" t="str">
            <v>Excess Gas Sales</v>
          </cell>
          <cell r="S372">
            <v>11</v>
          </cell>
        </row>
        <row r="373">
          <cell r="R373" t="str">
            <v>ExxonMobil QF</v>
          </cell>
          <cell r="S373">
            <v>4</v>
          </cell>
        </row>
        <row r="374">
          <cell r="R374" t="str">
            <v>Five Pine Wind QF</v>
          </cell>
          <cell r="S374">
            <v>4</v>
          </cell>
        </row>
        <row r="375">
          <cell r="R375" t="str">
            <v>Flathead &amp; ENI Sale</v>
          </cell>
          <cell r="S375">
            <v>1</v>
          </cell>
        </row>
        <row r="376">
          <cell r="R376" t="str">
            <v>Foote Creek I Generation</v>
          </cell>
          <cell r="S376">
            <v>9</v>
          </cell>
        </row>
        <row r="377">
          <cell r="R377" t="str">
            <v>Foote Creek III Wind QF</v>
          </cell>
          <cell r="S377">
            <v>4</v>
          </cell>
        </row>
        <row r="378">
          <cell r="R378" t="str">
            <v>Fort James (CoGen)</v>
          </cell>
          <cell r="S378">
            <v>2</v>
          </cell>
        </row>
        <row r="379">
          <cell r="R379" t="str">
            <v>Gas Swaps</v>
          </cell>
          <cell r="S379">
            <v>11</v>
          </cell>
        </row>
        <row r="380">
          <cell r="R380" t="str">
            <v>Gas Physical - East</v>
          </cell>
          <cell r="S380">
            <v>11</v>
          </cell>
        </row>
        <row r="381">
          <cell r="R381" t="str">
            <v>Gas Physical - West</v>
          </cell>
          <cell r="S381">
            <v>11</v>
          </cell>
        </row>
        <row r="382">
          <cell r="R382" t="str">
            <v>Gas Physical - Chehalis</v>
          </cell>
          <cell r="S382">
            <v>11</v>
          </cell>
        </row>
        <row r="383">
          <cell r="R383" t="str">
            <v>Gas Physical - Existing East</v>
          </cell>
          <cell r="S383">
            <v>11</v>
          </cell>
        </row>
        <row r="384">
          <cell r="R384" t="str">
            <v>Gas Physical - Hermiston</v>
          </cell>
          <cell r="S384">
            <v>11</v>
          </cell>
        </row>
        <row r="385">
          <cell r="R385" t="str">
            <v>Gas Physical - New East</v>
          </cell>
          <cell r="S385">
            <v>11</v>
          </cell>
        </row>
        <row r="386">
          <cell r="R386" t="str">
            <v>Gas Swaps - East</v>
          </cell>
          <cell r="S386">
            <v>11</v>
          </cell>
        </row>
        <row r="387">
          <cell r="R387" t="str">
            <v>Gas Swaps - West</v>
          </cell>
          <cell r="S387">
            <v>11</v>
          </cell>
        </row>
        <row r="388">
          <cell r="R388" t="str">
            <v>Gas Swaps - Chehalis</v>
          </cell>
          <cell r="S388">
            <v>11</v>
          </cell>
        </row>
        <row r="389">
          <cell r="R389" t="str">
            <v>Gas Swaps - Existing East</v>
          </cell>
          <cell r="S389">
            <v>11</v>
          </cell>
        </row>
        <row r="390">
          <cell r="R390" t="str">
            <v>Gas Swaps - Hermiston</v>
          </cell>
          <cell r="S390">
            <v>11</v>
          </cell>
        </row>
        <row r="391">
          <cell r="R391" t="str">
            <v>Gas Swaps - New East</v>
          </cell>
          <cell r="S391">
            <v>11</v>
          </cell>
        </row>
        <row r="392">
          <cell r="R392" t="str">
            <v>Gem State (City of Idaho Falls)</v>
          </cell>
          <cell r="S392">
            <v>2</v>
          </cell>
        </row>
        <row r="393">
          <cell r="R393" t="str">
            <v>Gem State Power Cost</v>
          </cell>
          <cell r="S393">
            <v>2</v>
          </cell>
        </row>
        <row r="394">
          <cell r="R394" t="str">
            <v>Glenrock Wind</v>
          </cell>
          <cell r="S394">
            <v>9</v>
          </cell>
        </row>
        <row r="395">
          <cell r="R395" t="str">
            <v>Glenrock III Wind</v>
          </cell>
          <cell r="S395">
            <v>9</v>
          </cell>
        </row>
        <row r="396">
          <cell r="R396" t="str">
            <v>Goodnoe Wind</v>
          </cell>
          <cell r="S396">
            <v>9</v>
          </cell>
        </row>
        <row r="397">
          <cell r="R397" t="str">
            <v>Grant - Priest Rapids</v>
          </cell>
          <cell r="S397">
            <v>5</v>
          </cell>
        </row>
        <row r="398">
          <cell r="R398" t="str">
            <v>Grant - Wanapum</v>
          </cell>
          <cell r="S398">
            <v>5</v>
          </cell>
        </row>
        <row r="399">
          <cell r="R399" t="str">
            <v>Grant County</v>
          </cell>
          <cell r="S399">
            <v>2</v>
          </cell>
        </row>
        <row r="400">
          <cell r="R400" t="str">
            <v>Grant Displacement</v>
          </cell>
          <cell r="S400">
            <v>5</v>
          </cell>
        </row>
        <row r="401">
          <cell r="R401" t="str">
            <v>Grant Meaningful Priority</v>
          </cell>
          <cell r="S401">
            <v>5</v>
          </cell>
        </row>
        <row r="402">
          <cell r="R402" t="str">
            <v>Grant Reasonable</v>
          </cell>
          <cell r="S402">
            <v>5</v>
          </cell>
        </row>
        <row r="403">
          <cell r="R403" t="str">
            <v>Grant Power Auction</v>
          </cell>
          <cell r="S403">
            <v>5</v>
          </cell>
        </row>
        <row r="404">
          <cell r="R404" t="str">
            <v>Granite Mountain East Solar QF</v>
          </cell>
          <cell r="S404">
            <v>4</v>
          </cell>
        </row>
        <row r="405">
          <cell r="R405" t="str">
            <v>Granite Mountain West Solar QF</v>
          </cell>
          <cell r="S405">
            <v>4</v>
          </cell>
        </row>
        <row r="406">
          <cell r="R406" t="str">
            <v>High Plains Wind</v>
          </cell>
          <cell r="S406">
            <v>9</v>
          </cell>
        </row>
        <row r="407">
          <cell r="R407" t="str">
            <v>High Plateau Wind QF</v>
          </cell>
          <cell r="S407">
            <v>4</v>
          </cell>
        </row>
        <row r="408">
          <cell r="R408" t="str">
            <v>Hermiston Purchase</v>
          </cell>
          <cell r="S408">
            <v>2</v>
          </cell>
        </row>
        <row r="409">
          <cell r="R409" t="str">
            <v>Hurricane Purchase</v>
          </cell>
          <cell r="S409">
            <v>2</v>
          </cell>
        </row>
        <row r="410">
          <cell r="R410" t="str">
            <v>Hurricane Sale</v>
          </cell>
          <cell r="S410">
            <v>1</v>
          </cell>
        </row>
        <row r="411">
          <cell r="R411" t="str">
            <v>Idaho Power P278538</v>
          </cell>
          <cell r="S411">
            <v>2</v>
          </cell>
        </row>
        <row r="412">
          <cell r="R412" t="str">
            <v>Idaho Power P278538 HLH</v>
          </cell>
          <cell r="S412">
            <v>2</v>
          </cell>
        </row>
        <row r="413">
          <cell r="R413" t="str">
            <v>Idaho Power P278538 LLH</v>
          </cell>
          <cell r="S413">
            <v>2</v>
          </cell>
        </row>
        <row r="414">
          <cell r="R414" t="str">
            <v>Idaho Power RTSA Purchase</v>
          </cell>
          <cell r="S414">
            <v>2</v>
          </cell>
        </row>
        <row r="415">
          <cell r="R415" t="str">
            <v>Idaho Power RTSA return</v>
          </cell>
          <cell r="S415">
            <v>8</v>
          </cell>
        </row>
        <row r="416">
          <cell r="R416" t="str">
            <v>Idaho QF</v>
          </cell>
          <cell r="S416">
            <v>4</v>
          </cell>
        </row>
        <row r="417">
          <cell r="R417" t="str">
            <v>Idaho Pre-MSP QF</v>
          </cell>
          <cell r="S417">
            <v>4</v>
          </cell>
        </row>
        <row r="418">
          <cell r="R418" t="str">
            <v>Idaho Post-Merger Pre-MSP QF</v>
          </cell>
          <cell r="S418">
            <v>4</v>
          </cell>
        </row>
        <row r="419">
          <cell r="R419" t="str">
            <v>Idaho Post-MSP QF</v>
          </cell>
          <cell r="S419">
            <v>4</v>
          </cell>
        </row>
        <row r="420">
          <cell r="R420" t="str">
            <v>Idaho Pre-Merger QF</v>
          </cell>
          <cell r="S420">
            <v>4</v>
          </cell>
        </row>
        <row r="421">
          <cell r="R421" t="str">
            <v>IPP Purchase</v>
          </cell>
          <cell r="S421">
            <v>2</v>
          </cell>
        </row>
        <row r="422">
          <cell r="R422" t="str">
            <v>IPP Sale (LADWP)</v>
          </cell>
          <cell r="S422">
            <v>1</v>
          </cell>
        </row>
        <row r="423">
          <cell r="R423" t="str">
            <v>IRP - DSM East Irrigation Ld Control</v>
          </cell>
          <cell r="S423">
            <v>7</v>
          </cell>
        </row>
        <row r="424">
          <cell r="R424" t="str">
            <v>IRP - DSM East Irrigation Ld Control - Return</v>
          </cell>
          <cell r="S424">
            <v>7</v>
          </cell>
        </row>
        <row r="425">
          <cell r="R425" t="str">
            <v>IRP - DSM East Summer Ld Control</v>
          </cell>
          <cell r="S425">
            <v>7</v>
          </cell>
        </row>
        <row r="426">
          <cell r="R426" t="str">
            <v>IRP - DSM East Summer Ld Control - Return</v>
          </cell>
          <cell r="S426">
            <v>7</v>
          </cell>
        </row>
        <row r="427">
          <cell r="R427" t="str">
            <v>IRP - DSM West Irrigation Ld Control</v>
          </cell>
          <cell r="S427">
            <v>7</v>
          </cell>
        </row>
        <row r="428">
          <cell r="R428" t="str">
            <v>IRP - DSM West Irrigation Ld Control - Return</v>
          </cell>
          <cell r="S428">
            <v>7</v>
          </cell>
        </row>
        <row r="429">
          <cell r="R429" t="str">
            <v>IRP - FOT Four Corners</v>
          </cell>
          <cell r="S429">
            <v>7</v>
          </cell>
        </row>
        <row r="430">
          <cell r="R430" t="str">
            <v>IRP - FOT Mid-C</v>
          </cell>
          <cell r="S430">
            <v>7</v>
          </cell>
        </row>
        <row r="431">
          <cell r="R431" t="str">
            <v>IRP - FOT West Main</v>
          </cell>
          <cell r="S431">
            <v>7</v>
          </cell>
        </row>
        <row r="432">
          <cell r="R432" t="str">
            <v>IRP - Wind Mid-C</v>
          </cell>
          <cell r="S432">
            <v>7</v>
          </cell>
        </row>
        <row r="433">
          <cell r="R433" t="str">
            <v>IRP - Wind Walla Walla</v>
          </cell>
          <cell r="S433">
            <v>7</v>
          </cell>
        </row>
        <row r="434">
          <cell r="R434" t="str">
            <v>IRP - Wind Wyoming SE</v>
          </cell>
          <cell r="S434">
            <v>7</v>
          </cell>
        </row>
        <row r="435">
          <cell r="R435" t="str">
            <v>IRP - Wind Wyoming SW</v>
          </cell>
          <cell r="S435">
            <v>7</v>
          </cell>
        </row>
        <row r="436">
          <cell r="R436" t="str">
            <v>IRP - Wind Yakima</v>
          </cell>
          <cell r="S436">
            <v>7</v>
          </cell>
        </row>
        <row r="437">
          <cell r="R437" t="str">
            <v>Iron Springs Solar QF</v>
          </cell>
          <cell r="S437">
            <v>4</v>
          </cell>
        </row>
        <row r="438">
          <cell r="R438" t="str">
            <v>Kennecott Generation Adjustment</v>
          </cell>
          <cell r="S438">
            <v>8</v>
          </cell>
        </row>
        <row r="439">
          <cell r="R439" t="str">
            <v>Kennecott Incentive</v>
          </cell>
          <cell r="S439">
            <v>2</v>
          </cell>
        </row>
        <row r="440">
          <cell r="R440" t="str">
            <v>Kennecott Incentive (Historical)</v>
          </cell>
          <cell r="S440">
            <v>2</v>
          </cell>
        </row>
        <row r="441">
          <cell r="R441" t="str">
            <v>Kennecott QF</v>
          </cell>
          <cell r="S441">
            <v>4</v>
          </cell>
        </row>
        <row r="442">
          <cell r="R442" t="str">
            <v>Kennecott Refinery QF</v>
          </cell>
          <cell r="S442">
            <v>4</v>
          </cell>
        </row>
        <row r="443">
          <cell r="R443" t="str">
            <v>Kennecott Smelter QF</v>
          </cell>
          <cell r="S443">
            <v>4</v>
          </cell>
        </row>
        <row r="444">
          <cell r="R444" t="str">
            <v>LADWP s491300</v>
          </cell>
          <cell r="S444">
            <v>1</v>
          </cell>
        </row>
        <row r="445">
          <cell r="R445" t="str">
            <v>LADWP s491301</v>
          </cell>
          <cell r="S445">
            <v>1</v>
          </cell>
        </row>
        <row r="446">
          <cell r="R446" t="str">
            <v>LADWP p491303</v>
          </cell>
          <cell r="S446">
            <v>2</v>
          </cell>
        </row>
        <row r="447">
          <cell r="R447" t="str">
            <v>LADWP s491303</v>
          </cell>
          <cell r="S447">
            <v>2</v>
          </cell>
        </row>
        <row r="448">
          <cell r="R448" t="str">
            <v>LADWP p491304</v>
          </cell>
          <cell r="S448">
            <v>2</v>
          </cell>
        </row>
        <row r="449">
          <cell r="R449" t="str">
            <v>LADWP s491304</v>
          </cell>
          <cell r="S449">
            <v>2</v>
          </cell>
        </row>
        <row r="450">
          <cell r="R450" t="str">
            <v>Latigo Wind Park QF</v>
          </cell>
          <cell r="S450">
            <v>4</v>
          </cell>
        </row>
        <row r="451">
          <cell r="R451" t="str">
            <v>Leaning Juniper 1</v>
          </cell>
          <cell r="S451">
            <v>9</v>
          </cell>
        </row>
        <row r="452">
          <cell r="R452" t="str">
            <v>Leaning Juniper Revenue</v>
          </cell>
          <cell r="S452">
            <v>1</v>
          </cell>
        </row>
        <row r="453">
          <cell r="R453" t="str">
            <v>Lewis River Loss of Efficiency</v>
          </cell>
          <cell r="S453">
            <v>8</v>
          </cell>
        </row>
        <row r="454">
          <cell r="R454" t="str">
            <v>Lewis River Motoring Loss</v>
          </cell>
          <cell r="S454">
            <v>8</v>
          </cell>
        </row>
        <row r="455">
          <cell r="R455" t="str">
            <v>Load Contingency East Obligation</v>
          </cell>
          <cell r="S455">
            <v>8</v>
          </cell>
        </row>
        <row r="456">
          <cell r="R456" t="str">
            <v>Load Contingency East Offset</v>
          </cell>
          <cell r="S456">
            <v>8</v>
          </cell>
        </row>
        <row r="457">
          <cell r="R457" t="str">
            <v>Load Contingency West Obligation</v>
          </cell>
          <cell r="S457">
            <v>8</v>
          </cell>
        </row>
        <row r="458">
          <cell r="R458" t="str">
            <v>Load Contingency West Offset</v>
          </cell>
          <cell r="S458">
            <v>8</v>
          </cell>
        </row>
        <row r="459">
          <cell r="R459" t="str">
            <v>Long Ridge Wind I QF</v>
          </cell>
          <cell r="S459">
            <v>4</v>
          </cell>
        </row>
        <row r="460">
          <cell r="R460" t="str">
            <v>Long Ridge Wind II QF</v>
          </cell>
          <cell r="S460">
            <v>4</v>
          </cell>
        </row>
        <row r="461">
          <cell r="R461" t="str">
            <v>Lower Ridge Wind QF</v>
          </cell>
          <cell r="S461">
            <v>4</v>
          </cell>
        </row>
        <row r="462">
          <cell r="R462" t="str">
            <v>MagCorp Buythrough</v>
          </cell>
          <cell r="S462">
            <v>8</v>
          </cell>
        </row>
        <row r="463">
          <cell r="R463" t="str">
            <v>MagCorp Buythrough Winter</v>
          </cell>
          <cell r="S463">
            <v>8</v>
          </cell>
        </row>
        <row r="464">
          <cell r="R464" t="str">
            <v>MagCorp Curtailment</v>
          </cell>
          <cell r="S464">
            <v>8</v>
          </cell>
        </row>
        <row r="465">
          <cell r="R465" t="str">
            <v>MagCorp Curtailment (Historical)</v>
          </cell>
          <cell r="S465">
            <v>8</v>
          </cell>
        </row>
        <row r="466">
          <cell r="R466" t="str">
            <v>MagCorp Curtailment Winter</v>
          </cell>
          <cell r="S466">
            <v>8</v>
          </cell>
        </row>
        <row r="467">
          <cell r="R467" t="str">
            <v>MagCorp Curtailment Winter (Historical)</v>
          </cell>
          <cell r="S467">
            <v>8</v>
          </cell>
        </row>
        <row r="468">
          <cell r="R468" t="str">
            <v>Marengo</v>
          </cell>
          <cell r="S468">
            <v>9</v>
          </cell>
        </row>
        <row r="469">
          <cell r="R469" t="str">
            <v>Marengo I</v>
          </cell>
          <cell r="S469">
            <v>9</v>
          </cell>
        </row>
        <row r="470">
          <cell r="R470" t="str">
            <v>Marengo II</v>
          </cell>
          <cell r="S470">
            <v>9</v>
          </cell>
        </row>
        <row r="471">
          <cell r="R471" t="str">
            <v>Mariah Wind QF</v>
          </cell>
          <cell r="S471">
            <v>4</v>
          </cell>
        </row>
        <row r="472">
          <cell r="R472" t="str">
            <v>McFadden Ridge Wind</v>
          </cell>
          <cell r="S472">
            <v>9</v>
          </cell>
        </row>
        <row r="473">
          <cell r="R473" t="str">
            <v>Monsanto Curtailment</v>
          </cell>
          <cell r="S473">
            <v>8</v>
          </cell>
        </row>
        <row r="474">
          <cell r="R474" t="str">
            <v>Monsanto Buythrough</v>
          </cell>
          <cell r="S474">
            <v>8</v>
          </cell>
        </row>
        <row r="475">
          <cell r="R475" t="str">
            <v>Monsanto Curtailment (Historical)</v>
          </cell>
          <cell r="S475">
            <v>2</v>
          </cell>
        </row>
        <row r="476">
          <cell r="R476" t="str">
            <v>Monsanto Excess Demand</v>
          </cell>
          <cell r="S476">
            <v>8</v>
          </cell>
        </row>
        <row r="477">
          <cell r="R477" t="str">
            <v>Monticello Wind QF</v>
          </cell>
          <cell r="S477">
            <v>4</v>
          </cell>
        </row>
        <row r="478">
          <cell r="R478" t="str">
            <v>Morgan Stanley p189046</v>
          </cell>
          <cell r="S478">
            <v>2</v>
          </cell>
        </row>
        <row r="479">
          <cell r="R479" t="str">
            <v>Morgan Stanley p196538</v>
          </cell>
          <cell r="S479">
            <v>3</v>
          </cell>
        </row>
        <row r="480">
          <cell r="R480" t="str">
            <v>Morgan Stanley p206006</v>
          </cell>
          <cell r="S480">
            <v>3</v>
          </cell>
        </row>
        <row r="481">
          <cell r="R481" t="str">
            <v>Morgan Stanley p206008</v>
          </cell>
          <cell r="S481">
            <v>3</v>
          </cell>
        </row>
        <row r="482">
          <cell r="R482" t="str">
            <v>Morgan Stanley p207863</v>
          </cell>
          <cell r="S482">
            <v>6</v>
          </cell>
        </row>
        <row r="483">
          <cell r="R483" t="str">
            <v>Morgan Stanley p244840</v>
          </cell>
          <cell r="S483">
            <v>3</v>
          </cell>
        </row>
        <row r="484">
          <cell r="R484" t="str">
            <v>Morgan Stanley p244841</v>
          </cell>
          <cell r="S484">
            <v>3</v>
          </cell>
        </row>
        <row r="485">
          <cell r="R485" t="str">
            <v>Morgan Stanley p272153</v>
          </cell>
          <cell r="S485">
            <v>2</v>
          </cell>
        </row>
        <row r="486">
          <cell r="R486" t="str">
            <v>Morgan Stanley p272154</v>
          </cell>
          <cell r="S486">
            <v>2</v>
          </cell>
        </row>
        <row r="487">
          <cell r="R487" t="str">
            <v>Morgan Stanley p272156</v>
          </cell>
          <cell r="S487">
            <v>2</v>
          </cell>
        </row>
        <row r="488">
          <cell r="R488" t="str">
            <v>Morgan Stanley p272157</v>
          </cell>
          <cell r="S488">
            <v>2</v>
          </cell>
        </row>
        <row r="489">
          <cell r="R489" t="str">
            <v>Morgan Stanley p272158</v>
          </cell>
          <cell r="S489">
            <v>2</v>
          </cell>
        </row>
        <row r="490">
          <cell r="R490" t="str">
            <v>Morgan Stanley s207862</v>
          </cell>
          <cell r="S490">
            <v>2</v>
          </cell>
        </row>
        <row r="491">
          <cell r="R491" t="str">
            <v>Mountain Wind 1 QF</v>
          </cell>
          <cell r="S491">
            <v>4</v>
          </cell>
        </row>
        <row r="492">
          <cell r="R492" t="str">
            <v>Mountain Wind 2 QF</v>
          </cell>
          <cell r="S492">
            <v>4</v>
          </cell>
        </row>
        <row r="493">
          <cell r="R493" t="str">
            <v>Mule Hollow Wind QF</v>
          </cell>
          <cell r="S493">
            <v>4</v>
          </cell>
        </row>
        <row r="494">
          <cell r="R494" t="str">
            <v>NCPA p309009</v>
          </cell>
          <cell r="S494">
            <v>6</v>
          </cell>
        </row>
        <row r="495">
          <cell r="R495" t="str">
            <v>NCPA s309008</v>
          </cell>
          <cell r="S495">
            <v>6</v>
          </cell>
        </row>
        <row r="496">
          <cell r="R496" t="str">
            <v>Nebo Capacity Payment</v>
          </cell>
          <cell r="S496">
            <v>2</v>
          </cell>
        </row>
        <row r="497">
          <cell r="R497" t="str">
            <v>Non-Owned East - Obligation</v>
          </cell>
          <cell r="S497">
            <v>2</v>
          </cell>
        </row>
        <row r="498">
          <cell r="R498" t="str">
            <v>Non-Owned East - Offset</v>
          </cell>
          <cell r="S498">
            <v>2</v>
          </cell>
        </row>
        <row r="499">
          <cell r="R499" t="str">
            <v>Non-Owned West - Obligation</v>
          </cell>
          <cell r="S499">
            <v>2</v>
          </cell>
        </row>
        <row r="500">
          <cell r="R500" t="str">
            <v>Non-Owned West - Offset</v>
          </cell>
          <cell r="S500">
            <v>2</v>
          </cell>
        </row>
        <row r="501">
          <cell r="R501" t="str">
            <v>Non-Owned East Wind - Obligation</v>
          </cell>
          <cell r="S501">
            <v>2</v>
          </cell>
        </row>
        <row r="502">
          <cell r="R502" t="str">
            <v>Non-Owned East Wind - Offset</v>
          </cell>
          <cell r="S502">
            <v>2</v>
          </cell>
        </row>
        <row r="503">
          <cell r="R503" t="str">
            <v>Non-Owned West Wind - Obligation</v>
          </cell>
          <cell r="S503">
            <v>2</v>
          </cell>
        </row>
        <row r="504">
          <cell r="R504" t="str">
            <v>Non-Owned West Wind - Offset</v>
          </cell>
          <cell r="S504">
            <v>2</v>
          </cell>
        </row>
        <row r="505">
          <cell r="R505" t="str">
            <v>North Point Wind QF</v>
          </cell>
          <cell r="S505">
            <v>4</v>
          </cell>
        </row>
        <row r="506">
          <cell r="R506" t="str">
            <v>NUCOR</v>
          </cell>
          <cell r="S506">
            <v>2</v>
          </cell>
        </row>
        <row r="507">
          <cell r="R507" t="str">
            <v>NUCOR (De-rate)</v>
          </cell>
          <cell r="S507">
            <v>2</v>
          </cell>
        </row>
        <row r="508">
          <cell r="R508" t="str">
            <v>NVE s523485</v>
          </cell>
          <cell r="S508">
            <v>1</v>
          </cell>
        </row>
        <row r="509">
          <cell r="R509" t="str">
            <v>NVE s811499</v>
          </cell>
          <cell r="S509">
            <v>1</v>
          </cell>
        </row>
        <row r="510">
          <cell r="R510" t="str">
            <v>Old Mill Solar</v>
          </cell>
          <cell r="S510">
            <v>2</v>
          </cell>
        </row>
        <row r="511">
          <cell r="R511" t="str">
            <v>OM Power I Geothermal QF</v>
          </cell>
          <cell r="S511">
            <v>4</v>
          </cell>
        </row>
        <row r="512">
          <cell r="R512" t="str">
            <v>Oregon QF</v>
          </cell>
          <cell r="S512">
            <v>4</v>
          </cell>
        </row>
        <row r="513">
          <cell r="R513" t="str">
            <v>Oregon Pre-MSP QF</v>
          </cell>
          <cell r="S513">
            <v>4</v>
          </cell>
        </row>
        <row r="514">
          <cell r="R514" t="str">
            <v>Oregon Post-Merger Pre-MSP QF</v>
          </cell>
          <cell r="S514">
            <v>4</v>
          </cell>
        </row>
        <row r="515">
          <cell r="R515" t="str">
            <v>Oregon Post-MSP QF</v>
          </cell>
          <cell r="S515">
            <v>4</v>
          </cell>
        </row>
        <row r="516">
          <cell r="R516" t="str">
            <v>Oregon Post-MSP Solar QF</v>
          </cell>
          <cell r="S516">
            <v>4</v>
          </cell>
        </row>
        <row r="517">
          <cell r="R517" t="str">
            <v>Oregon Post-MSP Wind QF</v>
          </cell>
          <cell r="S517">
            <v>4</v>
          </cell>
        </row>
        <row r="518">
          <cell r="R518" t="str">
            <v>Oregon Pre-Merger QF</v>
          </cell>
          <cell r="S518">
            <v>4</v>
          </cell>
        </row>
        <row r="519">
          <cell r="R519" t="str">
            <v>Oregon Wind Farm QF</v>
          </cell>
          <cell r="S519">
            <v>4</v>
          </cell>
        </row>
        <row r="520">
          <cell r="R520" t="str">
            <v>Orem Family Wind QF</v>
          </cell>
          <cell r="S520">
            <v>4</v>
          </cell>
        </row>
        <row r="521">
          <cell r="R521" t="str">
            <v>Monsanto Reserves</v>
          </cell>
          <cell r="S521">
            <v>2</v>
          </cell>
        </row>
        <row r="522">
          <cell r="R522" t="str">
            <v>Monsanto Reserves (De-rate)</v>
          </cell>
          <cell r="S522">
            <v>1</v>
          </cell>
        </row>
        <row r="523">
          <cell r="R523" t="str">
            <v>Pacific Gas and Electric s524491</v>
          </cell>
          <cell r="S523">
            <v>1</v>
          </cell>
        </row>
        <row r="524">
          <cell r="R524" t="str">
            <v>Pavant II Solar QF</v>
          </cell>
          <cell r="S524">
            <v>4</v>
          </cell>
        </row>
        <row r="525">
          <cell r="R525" t="str">
            <v>Pavant III Solar</v>
          </cell>
          <cell r="S525">
            <v>2</v>
          </cell>
        </row>
        <row r="526">
          <cell r="R526" t="str">
            <v>PGE Cove</v>
          </cell>
          <cell r="S526">
            <v>2</v>
          </cell>
        </row>
        <row r="527">
          <cell r="R527" t="str">
            <v>Pine City Wind QF</v>
          </cell>
          <cell r="S527">
            <v>4</v>
          </cell>
        </row>
        <row r="528">
          <cell r="R528" t="str">
            <v>Pioneer Wind Park I QF</v>
          </cell>
          <cell r="S528">
            <v>4</v>
          </cell>
        </row>
        <row r="529">
          <cell r="R529" t="str">
            <v>Pioneer Wind Park II QF</v>
          </cell>
          <cell r="S529">
            <v>4</v>
          </cell>
        </row>
        <row r="530">
          <cell r="R530" t="str">
            <v>Pipeline Chehalis - Lateral</v>
          </cell>
          <cell r="S530">
            <v>11</v>
          </cell>
        </row>
        <row r="531">
          <cell r="R531" t="str">
            <v>Pipeline Chehalis - Main</v>
          </cell>
          <cell r="S531">
            <v>11</v>
          </cell>
        </row>
        <row r="532">
          <cell r="R532" t="str">
            <v>Pipeline Currant Creek Lateral</v>
          </cell>
          <cell r="S532">
            <v>11</v>
          </cell>
        </row>
        <row r="533">
          <cell r="R533" t="str">
            <v>Pipeline Hermiston Owned</v>
          </cell>
          <cell r="S533">
            <v>11</v>
          </cell>
        </row>
        <row r="534">
          <cell r="R534" t="str">
            <v>Pipeline Kern River Gas</v>
          </cell>
          <cell r="S534">
            <v>11</v>
          </cell>
        </row>
        <row r="535">
          <cell r="R535" t="str">
            <v>Pipeline Lake Side Lateral</v>
          </cell>
          <cell r="S535">
            <v>11</v>
          </cell>
        </row>
        <row r="536">
          <cell r="R536" t="str">
            <v>Pipeline Lake Side 2</v>
          </cell>
          <cell r="S536">
            <v>11</v>
          </cell>
        </row>
        <row r="537">
          <cell r="R537" t="str">
            <v>Pipeline Naughton</v>
          </cell>
          <cell r="S537">
            <v>14</v>
          </cell>
        </row>
        <row r="538">
          <cell r="R538" t="str">
            <v>Pipeline Reservation Fees</v>
          </cell>
          <cell r="S538">
            <v>11</v>
          </cell>
        </row>
        <row r="539">
          <cell r="R539" t="str">
            <v>Pipeline Southern System Expansion</v>
          </cell>
          <cell r="S539">
            <v>11</v>
          </cell>
        </row>
        <row r="540">
          <cell r="R540" t="str">
            <v>Power County North Wind QF</v>
          </cell>
          <cell r="S540">
            <v>4</v>
          </cell>
        </row>
        <row r="541">
          <cell r="R541" t="str">
            <v>Power County South Wind QF</v>
          </cell>
          <cell r="S541">
            <v>4</v>
          </cell>
        </row>
        <row r="542">
          <cell r="R542" t="str">
            <v>PSCo Exchange</v>
          </cell>
          <cell r="S542">
            <v>6</v>
          </cell>
        </row>
        <row r="543">
          <cell r="R543" t="str">
            <v>PSCo Exchange deliver</v>
          </cell>
          <cell r="S543">
            <v>6</v>
          </cell>
        </row>
        <row r="544">
          <cell r="R544" t="str">
            <v>PSCo FC III delivery</v>
          </cell>
          <cell r="S544">
            <v>6</v>
          </cell>
        </row>
        <row r="545">
          <cell r="R545" t="str">
            <v>PSCo FC III Generation</v>
          </cell>
          <cell r="S545">
            <v>6</v>
          </cell>
        </row>
        <row r="546">
          <cell r="R546" t="str">
            <v>PSCo Sale summer</v>
          </cell>
          <cell r="S546">
            <v>1</v>
          </cell>
        </row>
        <row r="547">
          <cell r="R547" t="str">
            <v>PSCo Sale winter</v>
          </cell>
          <cell r="S547">
            <v>1</v>
          </cell>
        </row>
        <row r="548">
          <cell r="R548" t="str">
            <v>Redding Exchange In</v>
          </cell>
          <cell r="S548">
            <v>6</v>
          </cell>
        </row>
        <row r="549">
          <cell r="R549" t="str">
            <v>Redding Exchange Out</v>
          </cell>
          <cell r="S549">
            <v>6</v>
          </cell>
        </row>
        <row r="550">
          <cell r="R550" t="str">
            <v>Ramp Loss East</v>
          </cell>
          <cell r="S550">
            <v>8</v>
          </cell>
        </row>
        <row r="551">
          <cell r="R551" t="str">
            <v>Ramp Loss West</v>
          </cell>
          <cell r="S551">
            <v>8</v>
          </cell>
        </row>
        <row r="552">
          <cell r="R552" t="str">
            <v>Rock River I</v>
          </cell>
          <cell r="S552">
            <v>2</v>
          </cell>
        </row>
        <row r="553">
          <cell r="R553" t="str">
            <v>Rolling Hills Wind</v>
          </cell>
          <cell r="S553">
            <v>9</v>
          </cell>
        </row>
        <row r="554">
          <cell r="R554" t="str">
            <v>Roseburg Dillard QF</v>
          </cell>
          <cell r="S554">
            <v>4</v>
          </cell>
        </row>
        <row r="555">
          <cell r="R555" t="str">
            <v>Roseburg Forest Products</v>
          </cell>
          <cell r="S555">
            <v>2</v>
          </cell>
        </row>
        <row r="556">
          <cell r="R556" t="str">
            <v>Salt River Project</v>
          </cell>
          <cell r="S556">
            <v>1</v>
          </cell>
        </row>
        <row r="557">
          <cell r="R557" t="str">
            <v>SCE Settlement</v>
          </cell>
          <cell r="S557">
            <v>1</v>
          </cell>
        </row>
        <row r="558">
          <cell r="R558" t="str">
            <v>Schwendiman QF</v>
          </cell>
          <cell r="S558">
            <v>4</v>
          </cell>
        </row>
        <row r="559">
          <cell r="R559" t="str">
            <v>SCE s513948</v>
          </cell>
          <cell r="S559">
            <v>1</v>
          </cell>
        </row>
        <row r="560">
          <cell r="R560" t="str">
            <v>SCL State Line delivery</v>
          </cell>
          <cell r="S560">
            <v>6</v>
          </cell>
        </row>
        <row r="561">
          <cell r="R561" t="str">
            <v>SCL State Line delivery LLH</v>
          </cell>
          <cell r="S561">
            <v>6</v>
          </cell>
        </row>
        <row r="562">
          <cell r="R562" t="str">
            <v>SCL State Line generation</v>
          </cell>
          <cell r="S562">
            <v>6</v>
          </cell>
        </row>
        <row r="563">
          <cell r="R563" t="str">
            <v>SCL State Line losses</v>
          </cell>
          <cell r="S563">
            <v>6</v>
          </cell>
        </row>
        <row r="564">
          <cell r="R564" t="str">
            <v>SCL State Line reserves</v>
          </cell>
          <cell r="S564">
            <v>6</v>
          </cell>
        </row>
        <row r="565">
          <cell r="R565" t="str">
            <v>SDGE s513949</v>
          </cell>
          <cell r="S565">
            <v>1</v>
          </cell>
        </row>
        <row r="566">
          <cell r="R566" t="str">
            <v>Seven Mile Wind</v>
          </cell>
          <cell r="S566">
            <v>9</v>
          </cell>
        </row>
        <row r="567">
          <cell r="R567" t="str">
            <v>Seven Mile II Wind</v>
          </cell>
          <cell r="S567">
            <v>9</v>
          </cell>
        </row>
        <row r="568">
          <cell r="R568" t="str">
            <v>Shell Sale 2013-2014</v>
          </cell>
          <cell r="S568">
            <v>1</v>
          </cell>
        </row>
        <row r="569">
          <cell r="R569" t="str">
            <v>Shell p489963</v>
          </cell>
          <cell r="S569">
            <v>6</v>
          </cell>
        </row>
        <row r="570">
          <cell r="R570" t="str">
            <v>Shell s489962</v>
          </cell>
          <cell r="S570">
            <v>6</v>
          </cell>
        </row>
        <row r="571">
          <cell r="R571" t="str">
            <v>Sierra Pacific II</v>
          </cell>
          <cell r="S571">
            <v>1</v>
          </cell>
        </row>
        <row r="572">
          <cell r="R572" t="str">
            <v>Sigurd Solar QF</v>
          </cell>
          <cell r="S572">
            <v>4</v>
          </cell>
        </row>
        <row r="573">
          <cell r="R573" t="str">
            <v>Simplot Phosphates</v>
          </cell>
          <cell r="S573">
            <v>4</v>
          </cell>
        </row>
        <row r="574">
          <cell r="R574" t="str">
            <v>Small Purchases east</v>
          </cell>
          <cell r="S574">
            <v>2</v>
          </cell>
        </row>
        <row r="575">
          <cell r="R575" t="str">
            <v>Small Purchases west</v>
          </cell>
          <cell r="S575">
            <v>2</v>
          </cell>
        </row>
        <row r="576">
          <cell r="R576" t="str">
            <v>Soda Lake Geothermal</v>
          </cell>
          <cell r="S576">
            <v>2</v>
          </cell>
        </row>
        <row r="577">
          <cell r="R577" t="str">
            <v>SMUD</v>
          </cell>
          <cell r="S577">
            <v>1</v>
          </cell>
        </row>
        <row r="578">
          <cell r="R578" t="str">
            <v>SMUD Provisional</v>
          </cell>
          <cell r="S578">
            <v>1</v>
          </cell>
        </row>
        <row r="579">
          <cell r="R579" t="str">
            <v>SMUD Monthly</v>
          </cell>
          <cell r="S579">
            <v>1</v>
          </cell>
        </row>
        <row r="580">
          <cell r="R580" t="str">
            <v>SMUD Monthly (contract price)</v>
          </cell>
          <cell r="S580">
            <v>1</v>
          </cell>
        </row>
        <row r="581">
          <cell r="R581" t="str">
            <v>SMUD Monthly (imputed price)</v>
          </cell>
          <cell r="S581">
            <v>1</v>
          </cell>
        </row>
        <row r="582">
          <cell r="R582" t="str">
            <v>Spanish Fork Wind 2 QF</v>
          </cell>
          <cell r="S582">
            <v>4</v>
          </cell>
        </row>
        <row r="583">
          <cell r="R583" t="str">
            <v>Station Service East</v>
          </cell>
          <cell r="S583">
            <v>8</v>
          </cell>
        </row>
        <row r="584">
          <cell r="R584" t="str">
            <v>Station Service West</v>
          </cell>
          <cell r="S584">
            <v>8</v>
          </cell>
        </row>
        <row r="585">
          <cell r="R585" t="str">
            <v>STF Index Trades - Buy - East</v>
          </cell>
          <cell r="S585">
            <v>13</v>
          </cell>
        </row>
        <row r="586">
          <cell r="R586" t="str">
            <v>STF Index Trades - Buy - West</v>
          </cell>
          <cell r="S586">
            <v>13</v>
          </cell>
        </row>
        <row r="587">
          <cell r="R587" t="str">
            <v>STF Index Trades - Sell - East</v>
          </cell>
          <cell r="S587">
            <v>12</v>
          </cell>
        </row>
        <row r="588">
          <cell r="R588" t="str">
            <v>STF Index Trades - Sell - West</v>
          </cell>
          <cell r="S588">
            <v>12</v>
          </cell>
        </row>
        <row r="589">
          <cell r="R589" t="str">
            <v>STF Trading Margin</v>
          </cell>
          <cell r="S589">
            <v>12</v>
          </cell>
        </row>
        <row r="590">
          <cell r="R590" t="str">
            <v>Sunnyside (QF) additional</v>
          </cell>
          <cell r="S590">
            <v>4</v>
          </cell>
        </row>
        <row r="591">
          <cell r="R591" t="str">
            <v>Sunnyside (QF) base</v>
          </cell>
          <cell r="S591">
            <v>4</v>
          </cell>
        </row>
        <row r="592">
          <cell r="R592" t="str">
            <v>Sweetwater Solar QF</v>
          </cell>
          <cell r="S592">
            <v>4</v>
          </cell>
        </row>
        <row r="593">
          <cell r="R593" t="str">
            <v>Tata Chemicals QF</v>
          </cell>
          <cell r="S593">
            <v>4</v>
          </cell>
        </row>
        <row r="594">
          <cell r="R594" t="str">
            <v>Tesoro QF</v>
          </cell>
          <cell r="S594">
            <v>4</v>
          </cell>
        </row>
        <row r="595">
          <cell r="R595" t="str">
            <v>Three Buttes Wind</v>
          </cell>
          <cell r="S595">
            <v>2</v>
          </cell>
        </row>
        <row r="596">
          <cell r="R596" t="str">
            <v>Three Peaks Solar QF</v>
          </cell>
          <cell r="S596">
            <v>4</v>
          </cell>
        </row>
        <row r="597">
          <cell r="R597" t="str">
            <v>Threemile Canyon Wind QF</v>
          </cell>
          <cell r="S597">
            <v>4</v>
          </cell>
        </row>
        <row r="598">
          <cell r="R598" t="str">
            <v>Top of the World Wind</v>
          </cell>
          <cell r="S598">
            <v>2</v>
          </cell>
        </row>
        <row r="599">
          <cell r="R599" t="str">
            <v>TransAlta p371343</v>
          </cell>
          <cell r="S599">
            <v>6</v>
          </cell>
        </row>
        <row r="600">
          <cell r="R600" t="str">
            <v>TransAlta Purchase Flat</v>
          </cell>
          <cell r="S600">
            <v>2</v>
          </cell>
        </row>
        <row r="601">
          <cell r="R601" t="str">
            <v>TransAlta Purchase Index</v>
          </cell>
          <cell r="S601">
            <v>2</v>
          </cell>
        </row>
        <row r="602">
          <cell r="R602" t="str">
            <v>TransAlta s371344</v>
          </cell>
          <cell r="S602">
            <v>6</v>
          </cell>
        </row>
        <row r="603">
          <cell r="R603" t="str">
            <v>Transmission East</v>
          </cell>
          <cell r="S603">
            <v>10</v>
          </cell>
        </row>
        <row r="604">
          <cell r="R604" t="str">
            <v>Transmission West</v>
          </cell>
          <cell r="S604">
            <v>10</v>
          </cell>
        </row>
        <row r="605">
          <cell r="R605" t="str">
            <v>Tri-State Exchange</v>
          </cell>
          <cell r="S605">
            <v>6</v>
          </cell>
        </row>
        <row r="606">
          <cell r="R606" t="str">
            <v>Tri-State Exchange return</v>
          </cell>
          <cell r="S606">
            <v>6</v>
          </cell>
        </row>
        <row r="607">
          <cell r="R607" t="str">
            <v>Tri-State Purchase</v>
          </cell>
          <cell r="S607">
            <v>2</v>
          </cell>
        </row>
        <row r="608">
          <cell r="R608" t="str">
            <v>UAMPS s223863</v>
          </cell>
          <cell r="S608">
            <v>1</v>
          </cell>
        </row>
        <row r="609">
          <cell r="R609" t="str">
            <v>UAMPS s404236</v>
          </cell>
          <cell r="S609">
            <v>1</v>
          </cell>
        </row>
        <row r="610">
          <cell r="R610" t="str">
            <v>UBS AG 6X16 at 4C</v>
          </cell>
          <cell r="S610">
            <v>3</v>
          </cell>
        </row>
        <row r="611">
          <cell r="R611" t="str">
            <v>UBS p223199</v>
          </cell>
          <cell r="S611">
            <v>3</v>
          </cell>
        </row>
        <row r="612">
          <cell r="R612" t="str">
            <v>UBS p268848</v>
          </cell>
          <cell r="S612">
            <v>3</v>
          </cell>
        </row>
        <row r="613">
          <cell r="R613" t="str">
            <v>UBS p268850</v>
          </cell>
          <cell r="S613">
            <v>3</v>
          </cell>
        </row>
        <row r="614">
          <cell r="R614" t="str">
            <v>UAMPS p1626656</v>
          </cell>
          <cell r="S614">
            <v>2</v>
          </cell>
        </row>
        <row r="615">
          <cell r="R615" t="str">
            <v>UAMPS p1626657</v>
          </cell>
          <cell r="S615">
            <v>2</v>
          </cell>
        </row>
        <row r="616">
          <cell r="R616" t="str">
            <v>UMPA p1625961</v>
          </cell>
          <cell r="S616">
            <v>2</v>
          </cell>
        </row>
        <row r="617">
          <cell r="R617" t="str">
            <v>UMPA II</v>
          </cell>
          <cell r="S617">
            <v>1</v>
          </cell>
        </row>
        <row r="618">
          <cell r="R618" t="str">
            <v>US Magnesium QF</v>
          </cell>
          <cell r="S618">
            <v>4</v>
          </cell>
        </row>
        <row r="619">
          <cell r="R619" t="str">
            <v>US Magnesium Reserve</v>
          </cell>
          <cell r="S619">
            <v>2</v>
          </cell>
        </row>
        <row r="620">
          <cell r="R620" t="str">
            <v>Utah QF</v>
          </cell>
          <cell r="S620">
            <v>4</v>
          </cell>
        </row>
        <row r="621">
          <cell r="R621" t="str">
            <v>Utah Pre-MSP QF</v>
          </cell>
          <cell r="S621">
            <v>4</v>
          </cell>
        </row>
        <row r="622">
          <cell r="R622" t="str">
            <v>Utah Post-Merger Pre-MSP QF</v>
          </cell>
          <cell r="S622">
            <v>4</v>
          </cell>
        </row>
        <row r="623">
          <cell r="R623" t="str">
            <v>Utah Post-MSP QF</v>
          </cell>
          <cell r="S623">
            <v>4</v>
          </cell>
        </row>
        <row r="624">
          <cell r="R624" t="str">
            <v>Utah Post-MSP Solar QF</v>
          </cell>
          <cell r="S624">
            <v>4</v>
          </cell>
        </row>
        <row r="625">
          <cell r="R625" t="str">
            <v>Utah Pre-Merger QF</v>
          </cell>
          <cell r="S625">
            <v>4</v>
          </cell>
        </row>
        <row r="626">
          <cell r="R626" t="str">
            <v>Utah Pavant Solar QF</v>
          </cell>
          <cell r="S626">
            <v>4</v>
          </cell>
        </row>
        <row r="627">
          <cell r="R627" t="str">
            <v>Utah Red Hills Solar QF</v>
          </cell>
          <cell r="S627">
            <v>4</v>
          </cell>
        </row>
        <row r="628">
          <cell r="R628" t="str">
            <v>Washington QF</v>
          </cell>
          <cell r="S628">
            <v>4</v>
          </cell>
        </row>
        <row r="629">
          <cell r="R629" t="str">
            <v>Washington Pre-MSP QF</v>
          </cell>
          <cell r="S629">
            <v>4</v>
          </cell>
        </row>
        <row r="630">
          <cell r="R630" t="str">
            <v>Washington Post-Merger Pre-MSP QF</v>
          </cell>
          <cell r="S630">
            <v>4</v>
          </cell>
        </row>
        <row r="631">
          <cell r="R631" t="str">
            <v>Washington Post-MSP QF</v>
          </cell>
          <cell r="S631">
            <v>4</v>
          </cell>
        </row>
        <row r="632">
          <cell r="R632" t="str">
            <v>Washington Pre-Merger QF</v>
          </cell>
          <cell r="S632">
            <v>4</v>
          </cell>
        </row>
        <row r="633">
          <cell r="R633" t="str">
            <v>West Valley Toll</v>
          </cell>
          <cell r="S633">
            <v>2</v>
          </cell>
        </row>
        <row r="634">
          <cell r="R634" t="str">
            <v>Weyerhaeuser QF</v>
          </cell>
          <cell r="S634">
            <v>4</v>
          </cell>
        </row>
        <row r="635">
          <cell r="R635" t="str">
            <v>Weyerhaeuser Reserve</v>
          </cell>
          <cell r="S635">
            <v>2</v>
          </cell>
        </row>
        <row r="636">
          <cell r="R636" t="str">
            <v>Wolverine Creek</v>
          </cell>
          <cell r="S636">
            <v>2</v>
          </cell>
        </row>
        <row r="637">
          <cell r="R637" t="str">
            <v>Wyoming QF</v>
          </cell>
          <cell r="S637">
            <v>4</v>
          </cell>
        </row>
        <row r="638">
          <cell r="R638" t="str">
            <v>Wyoming Pre-MSP QF</v>
          </cell>
          <cell r="S638">
            <v>4</v>
          </cell>
        </row>
        <row r="639">
          <cell r="R639" t="str">
            <v>Wyoming Post-Merger Pre-MSP QF</v>
          </cell>
          <cell r="S639">
            <v>4</v>
          </cell>
        </row>
        <row r="640">
          <cell r="R640" t="str">
            <v>Wyoming Post-MSP QF</v>
          </cell>
          <cell r="S640">
            <v>4</v>
          </cell>
        </row>
        <row r="641">
          <cell r="R641" t="str">
            <v>Wyoming Pre-Merger QF</v>
          </cell>
          <cell r="S641">
            <v>4</v>
          </cell>
        </row>
        <row r="642">
          <cell r="R642" t="str">
            <v>Boswell Wind I QF</v>
          </cell>
          <cell r="S642">
            <v>4</v>
          </cell>
        </row>
        <row r="643">
          <cell r="R643" t="str">
            <v>Boswell Wind II QF</v>
          </cell>
          <cell r="S643">
            <v>4</v>
          </cell>
        </row>
        <row r="644">
          <cell r="R644" t="str">
            <v>Boswell Wind III QF</v>
          </cell>
          <cell r="S644">
            <v>4</v>
          </cell>
        </row>
        <row r="645">
          <cell r="R645" t="str">
            <v>Boswell Wind IV QF</v>
          </cell>
          <cell r="S645">
            <v>4</v>
          </cell>
        </row>
        <row r="646">
          <cell r="R646" t="str">
            <v>Glen Canyon A Solar QF</v>
          </cell>
          <cell r="S646">
            <v>4</v>
          </cell>
        </row>
        <row r="647">
          <cell r="R647" t="str">
            <v>Glen Canyon B Solar QF</v>
          </cell>
          <cell r="S647">
            <v>4</v>
          </cell>
        </row>
        <row r="648">
          <cell r="R648" t="str">
            <v>Sage I Solar QF</v>
          </cell>
          <cell r="S648">
            <v>4</v>
          </cell>
        </row>
        <row r="649">
          <cell r="R649" t="str">
            <v>Sage II Solar QF</v>
          </cell>
          <cell r="S649">
            <v>4</v>
          </cell>
        </row>
        <row r="650">
          <cell r="R650" t="str">
            <v>Sage III Solar QF</v>
          </cell>
          <cell r="S650">
            <v>4</v>
          </cell>
        </row>
        <row r="651">
          <cell r="R651" t="str">
            <v>Cove Mountain Solar</v>
          </cell>
          <cell r="S651">
            <v>2</v>
          </cell>
        </row>
        <row r="652">
          <cell r="R652" t="str">
            <v>Hunter Solar</v>
          </cell>
          <cell r="S652">
            <v>2</v>
          </cell>
        </row>
        <row r="653">
          <cell r="R653" t="str">
            <v>Milican Solar</v>
          </cell>
          <cell r="S653">
            <v>2</v>
          </cell>
        </row>
        <row r="654">
          <cell r="R654" t="str">
            <v>Milford Solar</v>
          </cell>
          <cell r="S654">
            <v>2</v>
          </cell>
        </row>
        <row r="655">
          <cell r="R655" t="str">
            <v>Prineville Solar</v>
          </cell>
          <cell r="S655">
            <v>2</v>
          </cell>
        </row>
        <row r="656">
          <cell r="R656" t="str">
            <v>Sigurd Solar</v>
          </cell>
          <cell r="S656">
            <v>2</v>
          </cell>
        </row>
        <row r="657">
          <cell r="R657" t="str">
            <v>Cove Mountain Solar II</v>
          </cell>
          <cell r="S657">
            <v>2</v>
          </cell>
        </row>
        <row r="658">
          <cell r="R658" t="str">
            <v>Cedar Springs Wind</v>
          </cell>
          <cell r="S658">
            <v>2</v>
          </cell>
        </row>
        <row r="659">
          <cell r="R659" t="str">
            <v>Cedar Springs Wind II</v>
          </cell>
          <cell r="S659">
            <v>9</v>
          </cell>
        </row>
        <row r="660">
          <cell r="R660" t="str">
            <v>Ekola Flats wind</v>
          </cell>
          <cell r="S660">
            <v>9</v>
          </cell>
        </row>
        <row r="661">
          <cell r="R661" t="str">
            <v>TB Flats Wind</v>
          </cell>
          <cell r="S661">
            <v>9</v>
          </cell>
        </row>
        <row r="662">
          <cell r="R662" t="str">
            <v>TB Flats Wind II</v>
          </cell>
          <cell r="S662">
            <v>9</v>
          </cell>
        </row>
        <row r="663">
          <cell r="R663" t="str">
            <v>Cedar Springs Wind III</v>
          </cell>
          <cell r="S663">
            <v>2</v>
          </cell>
        </row>
        <row r="664">
          <cell r="R664" t="str">
            <v>Pryor Mountain Wind</v>
          </cell>
          <cell r="S664">
            <v>9</v>
          </cell>
        </row>
      </sheetData>
      <sheetData sheetId="10"/>
      <sheetData sheetId="11"/>
      <sheetData sheetId="12"/>
      <sheetData sheetId="13"/>
      <sheetData sheetId="1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/>
          <cell r="E32"/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/>
          <cell r="E33"/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/>
          <cell r="E34"/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/>
          <cell r="E35"/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/>
          <cell r="E36"/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/>
          <cell r="E37"/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/>
          <cell r="E38"/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/>
          <cell r="E39"/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/>
          <cell r="E40"/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/>
          <cell r="E41"/>
        </row>
        <row r="42">
          <cell r="A42">
            <v>40848</v>
          </cell>
          <cell r="B42">
            <v>0.68683689633884992</v>
          </cell>
          <cell r="C42">
            <v>0</v>
          </cell>
          <cell r="D42"/>
          <cell r="E42"/>
        </row>
        <row r="43">
          <cell r="A43">
            <v>41214</v>
          </cell>
          <cell r="B43">
            <v>0.7177445566740982</v>
          </cell>
          <cell r="C43">
            <v>0</v>
          </cell>
          <cell r="D43"/>
          <cell r="E43"/>
        </row>
        <row r="44">
          <cell r="A44">
            <v>41579</v>
          </cell>
          <cell r="B44">
            <v>0.75004306172443236</v>
          </cell>
          <cell r="C44">
            <v>0</v>
          </cell>
          <cell r="D44"/>
          <cell r="E44"/>
        </row>
        <row r="45">
          <cell r="A45">
            <v>41944</v>
          </cell>
          <cell r="B45">
            <v>0.78379499950203191</v>
          </cell>
          <cell r="C45">
            <v>0</v>
          </cell>
          <cell r="D45"/>
          <cell r="E45"/>
        </row>
        <row r="46">
          <cell r="A46">
            <v>42309</v>
          </cell>
          <cell r="B46">
            <v>0.81906577447962303</v>
          </cell>
          <cell r="C46">
            <v>0</v>
          </cell>
          <cell r="D46"/>
          <cell r="E46"/>
        </row>
        <row r="47">
          <cell r="A47">
            <v>42552</v>
          </cell>
          <cell r="B47"/>
          <cell r="C47"/>
          <cell r="D47"/>
          <cell r="E47"/>
        </row>
        <row r="48">
          <cell r="A48"/>
          <cell r="B48"/>
        </row>
        <row r="49">
          <cell r="A49"/>
          <cell r="B49"/>
        </row>
        <row r="50">
          <cell r="A50"/>
          <cell r="B50"/>
        </row>
        <row r="51">
          <cell r="A51"/>
          <cell r="B51"/>
        </row>
        <row r="52">
          <cell r="A52"/>
          <cell r="B52"/>
        </row>
        <row r="53">
          <cell r="A53"/>
          <cell r="B53"/>
        </row>
        <row r="54">
          <cell r="A54"/>
          <cell r="B54"/>
        </row>
        <row r="55">
          <cell r="A55"/>
          <cell r="B55"/>
        </row>
        <row r="56">
          <cell r="A56"/>
          <cell r="B56"/>
        </row>
        <row r="57">
          <cell r="A57"/>
          <cell r="B57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0316-10B3-4AE9-B422-701B90C7DF25}">
  <sheetPr>
    <pageSetUpPr fitToPage="1"/>
  </sheetPr>
  <dimension ref="A1:T677"/>
  <sheetViews>
    <sheetView tabSelected="1" view="pageLayout" topLeftCell="B167" zoomScaleNormal="100" workbookViewId="0">
      <selection activeCell="J168" sqref="J168"/>
    </sheetView>
  </sheetViews>
  <sheetFormatPr defaultColWidth="9.453125" defaultRowHeight="12" customHeight="1" x14ac:dyDescent="0.3"/>
  <cols>
    <col min="1" max="2" width="2.7265625" style="2" customWidth="1"/>
    <col min="3" max="3" width="34.54296875" style="2" bestFit="1" customWidth="1"/>
    <col min="4" max="4" width="2.7265625" style="2" customWidth="1"/>
    <col min="5" max="5" width="1.1796875" style="2" customWidth="1"/>
    <col min="6" max="6" width="16.26953125" style="36" customWidth="1"/>
    <col min="7" max="9" width="15.7265625" style="23" customWidth="1"/>
    <col min="10" max="10" width="15.7265625" style="26" customWidth="1"/>
    <col min="11" max="15" width="15.7265625" style="23" customWidth="1"/>
    <col min="16" max="16" width="15.7265625" style="26" customWidth="1"/>
    <col min="17" max="17" width="15.7265625" style="23" customWidth="1"/>
    <col min="18" max="18" width="15.7265625" style="38" customWidth="1"/>
    <col min="19" max="19" width="9.453125" style="38"/>
    <col min="20" max="20" width="10.453125" style="26" customWidth="1"/>
    <col min="21" max="16384" width="9.453125" style="23"/>
  </cols>
  <sheetData>
    <row r="1" spans="1:20" s="2" customFormat="1" ht="18" x14ac:dyDescent="0.4">
      <c r="A1" s="1" t="s">
        <v>0</v>
      </c>
    </row>
    <row r="2" spans="1:20" s="3" customFormat="1" ht="15.5" x14ac:dyDescent="0.35">
      <c r="B2" s="4"/>
      <c r="C2" s="5"/>
      <c r="D2" s="5"/>
      <c r="E2" s="5"/>
      <c r="F2" s="6" t="s">
        <v>1</v>
      </c>
      <c r="G2" s="7">
        <v>44562</v>
      </c>
      <c r="H2" s="7">
        <v>44593</v>
      </c>
      <c r="I2" s="7">
        <v>44621</v>
      </c>
      <c r="J2" s="7">
        <v>44652</v>
      </c>
      <c r="K2" s="7">
        <v>44682</v>
      </c>
      <c r="L2" s="7">
        <v>44713</v>
      </c>
      <c r="M2" s="7">
        <v>44743</v>
      </c>
      <c r="N2" s="7">
        <v>44774</v>
      </c>
      <c r="O2" s="7">
        <v>44805</v>
      </c>
      <c r="P2" s="7">
        <v>44835</v>
      </c>
      <c r="Q2" s="7">
        <v>44866</v>
      </c>
      <c r="R2" s="7">
        <v>44896</v>
      </c>
    </row>
    <row r="3" spans="1:20" s="8" customFormat="1" ht="12" customHeight="1" x14ac:dyDescent="0.3">
      <c r="B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0" s="2" customFormat="1" ht="13" x14ac:dyDescent="0.3">
      <c r="F4" s="11"/>
    </row>
    <row r="5" spans="1:20" s="2" customFormat="1" ht="13" x14ac:dyDescent="0.3">
      <c r="B5" s="12"/>
      <c r="C5" s="13"/>
      <c r="D5" s="13"/>
      <c r="E5" s="13"/>
      <c r="F5" s="14"/>
    </row>
    <row r="6" spans="1:20" s="3" customFormat="1" ht="15.5" x14ac:dyDescent="0.35">
      <c r="A6" s="2"/>
      <c r="B6" s="15"/>
      <c r="C6" s="2"/>
      <c r="D6" s="2"/>
      <c r="E6" s="2"/>
      <c r="F6" s="16"/>
    </row>
    <row r="7" spans="1:20" s="2" customFormat="1" ht="12.5" x14ac:dyDescent="0.25">
      <c r="A7" s="17" t="s">
        <v>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20" s="2" customFormat="1" ht="12.5" x14ac:dyDescent="0.25">
      <c r="A8" s="17"/>
      <c r="B8" s="17" t="s">
        <v>41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20" s="2" customFormat="1" ht="12.5" x14ac:dyDescent="0.25">
      <c r="A9" s="17"/>
      <c r="B9" s="17"/>
      <c r="C9" s="17" t="s">
        <v>42</v>
      </c>
      <c r="D9" s="17"/>
      <c r="E9" s="17"/>
      <c r="F9" s="18">
        <f>SUM(G9:R9)</f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T9" s="19"/>
    </row>
    <row r="10" spans="1:20" s="2" customFormat="1" ht="12.5" x14ac:dyDescent="0.25">
      <c r="A10" s="17"/>
      <c r="B10" s="17"/>
      <c r="C10" s="17" t="s">
        <v>43</v>
      </c>
      <c r="D10" s="17"/>
      <c r="E10" s="17"/>
      <c r="F10" s="18">
        <f t="shared" ref="F10:F16" si="0">SUM(G10:R10)</f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T10" s="19"/>
    </row>
    <row r="11" spans="1:20" s="2" customFormat="1" ht="12.5" x14ac:dyDescent="0.25">
      <c r="A11" s="17"/>
      <c r="B11" s="17"/>
      <c r="C11" s="17" t="s">
        <v>44</v>
      </c>
      <c r="D11" s="17"/>
      <c r="E11" s="17"/>
      <c r="F11" s="18">
        <f t="shared" si="0"/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T11" s="19"/>
    </row>
    <row r="12" spans="1:20" s="2" customFormat="1" ht="12.5" x14ac:dyDescent="0.25">
      <c r="A12" s="17"/>
      <c r="B12" s="17"/>
      <c r="C12" s="17" t="s">
        <v>45</v>
      </c>
      <c r="D12" s="17"/>
      <c r="E12" s="17"/>
      <c r="F12" s="18">
        <f t="shared" si="0"/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T12" s="19"/>
    </row>
    <row r="13" spans="1:20" s="2" customFormat="1" ht="12.5" x14ac:dyDescent="0.25">
      <c r="A13" s="17"/>
      <c r="B13" s="17"/>
      <c r="C13" s="17" t="s">
        <v>46</v>
      </c>
      <c r="D13" s="17"/>
      <c r="E13" s="17"/>
      <c r="F13" s="18">
        <f t="shared" si="0"/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T13" s="19"/>
    </row>
    <row r="14" spans="1:20" s="2" customFormat="1" ht="12.5" x14ac:dyDescent="0.25">
      <c r="A14" s="17"/>
      <c r="B14" s="17"/>
      <c r="C14" s="17" t="s">
        <v>47</v>
      </c>
      <c r="D14" s="17"/>
      <c r="E14" s="17"/>
      <c r="F14" s="18">
        <f t="shared" si="0"/>
        <v>9184.3290295019997</v>
      </c>
      <c r="G14" s="18">
        <v>630.21798219600009</v>
      </c>
      <c r="H14" s="18">
        <v>593.70265191599992</v>
      </c>
      <c r="I14" s="18">
        <v>739.06675425000003</v>
      </c>
      <c r="J14" s="18">
        <v>383.71845501593998</v>
      </c>
      <c r="K14" s="18">
        <v>306.7660176768</v>
      </c>
      <c r="L14" s="18">
        <v>539.78040792027002</v>
      </c>
      <c r="M14" s="18">
        <v>1392.6677251509</v>
      </c>
      <c r="N14" s="18">
        <v>1599.2035666694997</v>
      </c>
      <c r="O14" s="18">
        <v>1147.6361192472</v>
      </c>
      <c r="P14" s="18">
        <v>694.97887496399994</v>
      </c>
      <c r="Q14" s="18">
        <v>536.60851001999993</v>
      </c>
      <c r="R14" s="18">
        <v>619.98196447538999</v>
      </c>
      <c r="T14" s="19"/>
    </row>
    <row r="15" spans="1:20" s="2" customFormat="1" ht="12.5" x14ac:dyDescent="0.25">
      <c r="A15" s="17"/>
      <c r="B15" s="17"/>
      <c r="C15" s="17" t="s">
        <v>48</v>
      </c>
      <c r="D15" s="17"/>
      <c r="E15" s="17"/>
      <c r="F15" s="18">
        <f t="shared" si="0"/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T15" s="19"/>
    </row>
    <row r="16" spans="1:20" s="2" customFormat="1" ht="12.5" x14ac:dyDescent="0.25">
      <c r="A16" s="17"/>
      <c r="B16" s="17"/>
      <c r="C16" s="17" t="s">
        <v>49</v>
      </c>
      <c r="D16" s="17"/>
      <c r="E16" s="17"/>
      <c r="F16" s="18">
        <f t="shared" si="0"/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T16" s="19"/>
    </row>
    <row r="17" spans="1:20" s="2" customFormat="1" ht="12.5" x14ac:dyDescent="0.25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T17" s="19"/>
    </row>
    <row r="18" spans="1:20" s="2" customFormat="1" ht="12.5" x14ac:dyDescent="0.25">
      <c r="A18" s="17"/>
      <c r="B18" s="17" t="s">
        <v>50</v>
      </c>
      <c r="C18" s="17"/>
      <c r="D18" s="17"/>
      <c r="E18" s="17"/>
      <c r="F18" s="18">
        <f>SUM(G18:R18)</f>
        <v>9184.3290295019997</v>
      </c>
      <c r="G18" s="18">
        <f>SUM(G9:G16)</f>
        <v>630.21798219600009</v>
      </c>
      <c r="H18" s="18">
        <f t="shared" ref="H18:R18" si="1">SUM(H9:H16)</f>
        <v>593.70265191599992</v>
      </c>
      <c r="I18" s="18">
        <f t="shared" si="1"/>
        <v>739.06675425000003</v>
      </c>
      <c r="J18" s="18">
        <f t="shared" si="1"/>
        <v>383.71845501593998</v>
      </c>
      <c r="K18" s="18">
        <f t="shared" si="1"/>
        <v>306.7660176768</v>
      </c>
      <c r="L18" s="18">
        <f t="shared" si="1"/>
        <v>539.78040792027002</v>
      </c>
      <c r="M18" s="18">
        <f t="shared" si="1"/>
        <v>1392.6677251509</v>
      </c>
      <c r="N18" s="18">
        <f t="shared" si="1"/>
        <v>1599.2035666694997</v>
      </c>
      <c r="O18" s="18">
        <f t="shared" si="1"/>
        <v>1147.6361192472</v>
      </c>
      <c r="P18" s="18">
        <f t="shared" si="1"/>
        <v>694.97887496399994</v>
      </c>
      <c r="Q18" s="18">
        <f t="shared" si="1"/>
        <v>536.60851001999993</v>
      </c>
      <c r="R18" s="18">
        <f t="shared" si="1"/>
        <v>619.98196447538999</v>
      </c>
      <c r="T18" s="19"/>
    </row>
    <row r="19" spans="1:20" s="2" customFormat="1" ht="12.5" x14ac:dyDescent="0.25">
      <c r="A19" s="17"/>
      <c r="B19" s="17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T19" s="19"/>
    </row>
    <row r="20" spans="1:20" s="2" customFormat="1" ht="12.5" x14ac:dyDescent="0.25">
      <c r="A20" s="17"/>
      <c r="B20" s="17" t="s">
        <v>51</v>
      </c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T20" s="19"/>
    </row>
    <row r="21" spans="1:20" s="2" customFormat="1" ht="12.5" x14ac:dyDescent="0.25">
      <c r="A21" s="17"/>
      <c r="B21" s="17"/>
      <c r="C21" s="17" t="s">
        <v>52</v>
      </c>
      <c r="D21" s="17"/>
      <c r="E21" s="17"/>
      <c r="F21" s="18">
        <f>SUM(G21:R21)</f>
        <v>153925.53659999999</v>
      </c>
      <c r="G21" s="18">
        <v>56091.509100000003</v>
      </c>
      <c r="H21" s="18">
        <v>46960.333200000001</v>
      </c>
      <c r="I21" s="18">
        <v>50873.694300000003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T21" s="19"/>
    </row>
    <row r="22" spans="1:20" s="2" customFormat="1" ht="12.5" x14ac:dyDescent="0.25">
      <c r="A22" s="17"/>
      <c r="B22" s="17"/>
      <c r="C22" s="17" t="s">
        <v>53</v>
      </c>
      <c r="D22" s="17"/>
      <c r="E22" s="17"/>
      <c r="F22" s="18">
        <f t="shared" ref="F22:F39" si="2">SUM(G22:R22)</f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T22" s="19"/>
    </row>
    <row r="23" spans="1:20" s="2" customFormat="1" ht="12.5" x14ac:dyDescent="0.25">
      <c r="A23" s="17"/>
      <c r="B23" s="17"/>
      <c r="C23" s="17" t="s">
        <v>54</v>
      </c>
      <c r="D23" s="17"/>
      <c r="E23" s="17"/>
      <c r="F23" s="18">
        <f t="shared" si="2"/>
        <v>1228577.7663574468</v>
      </c>
      <c r="G23" s="18">
        <v>249280.63340399999</v>
      </c>
      <c r="H23" s="18">
        <v>181748.67480000001</v>
      </c>
      <c r="I23" s="18">
        <v>201493.57337999999</v>
      </c>
      <c r="J23" s="18">
        <v>158065.41959999999</v>
      </c>
      <c r="K23" s="18">
        <v>163437.11306999999</v>
      </c>
      <c r="L23" s="18">
        <v>158682.49650000001</v>
      </c>
      <c r="M23" s="18">
        <v>0</v>
      </c>
      <c r="N23" s="18">
        <v>0</v>
      </c>
      <c r="O23" s="18">
        <v>0</v>
      </c>
      <c r="P23" s="18">
        <v>39043.103784300001</v>
      </c>
      <c r="Q23" s="18">
        <v>37783.648034847</v>
      </c>
      <c r="R23" s="18">
        <v>39043.103784300001</v>
      </c>
      <c r="T23" s="19"/>
    </row>
    <row r="24" spans="1:20" s="2" customFormat="1" ht="12.5" x14ac:dyDescent="0.25">
      <c r="A24" s="17"/>
      <c r="B24" s="17"/>
      <c r="C24" s="17" t="s">
        <v>55</v>
      </c>
      <c r="D24" s="17"/>
      <c r="E24" s="17"/>
      <c r="F24" s="18">
        <f t="shared" si="2"/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9"/>
    </row>
    <row r="25" spans="1:20" s="2" customFormat="1" ht="12.5" x14ac:dyDescent="0.25">
      <c r="A25" s="17"/>
      <c r="B25" s="17"/>
      <c r="C25" s="17" t="s">
        <v>56</v>
      </c>
      <c r="D25" s="17"/>
      <c r="E25" s="17"/>
      <c r="F25" s="18">
        <f t="shared" si="2"/>
        <v>343828.99800344696</v>
      </c>
      <c r="G25" s="18">
        <v>74986.559999999998</v>
      </c>
      <c r="H25" s="18">
        <v>71987.097599999994</v>
      </c>
      <c r="I25" s="18">
        <v>80985.484800000006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39043.103784300001</v>
      </c>
      <c r="Q25" s="18">
        <v>37783.648034847</v>
      </c>
      <c r="R25" s="18">
        <v>39043.103784300001</v>
      </c>
      <c r="T25" s="19"/>
    </row>
    <row r="26" spans="1:20" s="2" customFormat="1" ht="12.5" x14ac:dyDescent="0.25">
      <c r="A26" s="17"/>
      <c r="B26" s="17"/>
      <c r="C26" s="17" t="s">
        <v>57</v>
      </c>
      <c r="D26" s="17"/>
      <c r="E26" s="17"/>
      <c r="F26" s="18">
        <f t="shared" si="2"/>
        <v>121103.29440000001</v>
      </c>
      <c r="G26" s="18">
        <v>39836.61</v>
      </c>
      <c r="H26" s="18">
        <v>38243.145600000003</v>
      </c>
      <c r="I26" s="18">
        <v>43023.538800000002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T26" s="19"/>
    </row>
    <row r="27" spans="1:20" s="2" customFormat="1" ht="12.5" x14ac:dyDescent="0.25">
      <c r="A27" s="17"/>
      <c r="B27" s="17"/>
      <c r="C27" s="17" t="s">
        <v>58</v>
      </c>
      <c r="D27" s="17"/>
      <c r="E27" s="17"/>
      <c r="F27" s="18">
        <f t="shared" si="2"/>
        <v>50381.595000000001</v>
      </c>
      <c r="G27" s="18">
        <v>50381.595000000001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T27" s="19"/>
    </row>
    <row r="28" spans="1:20" s="2" customFormat="1" ht="12.5" x14ac:dyDescent="0.25">
      <c r="A28" s="17"/>
      <c r="B28" s="17"/>
      <c r="C28" s="17" t="s">
        <v>59</v>
      </c>
      <c r="D28" s="17"/>
      <c r="E28" s="17"/>
      <c r="F28" s="18">
        <f t="shared" si="2"/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19"/>
    </row>
    <row r="29" spans="1:20" s="2" customFormat="1" ht="12.5" x14ac:dyDescent="0.25">
      <c r="A29" s="17"/>
      <c r="B29" s="17"/>
      <c r="C29" s="17" t="s">
        <v>60</v>
      </c>
      <c r="D29" s="17"/>
      <c r="E29" s="17"/>
      <c r="F29" s="18">
        <f t="shared" si="2"/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T29" s="19"/>
    </row>
    <row r="30" spans="1:20" s="2" customFormat="1" ht="12.5" x14ac:dyDescent="0.25">
      <c r="A30" s="17"/>
      <c r="B30" s="17"/>
      <c r="C30" s="17" t="s">
        <v>61</v>
      </c>
      <c r="D30" s="17"/>
      <c r="E30" s="17"/>
      <c r="F30" s="18">
        <f t="shared" si="2"/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T30" s="19"/>
    </row>
    <row r="31" spans="1:20" s="2" customFormat="1" ht="12.5" x14ac:dyDescent="0.25">
      <c r="A31" s="17"/>
      <c r="B31" s="17"/>
      <c r="C31" s="17" t="s">
        <v>62</v>
      </c>
      <c r="D31" s="17"/>
      <c r="E31" s="17"/>
      <c r="F31" s="18">
        <f t="shared" si="2"/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T31" s="19"/>
    </row>
    <row r="32" spans="1:20" s="2" customFormat="1" ht="12.5" x14ac:dyDescent="0.25">
      <c r="A32" s="17"/>
      <c r="B32" s="17"/>
      <c r="C32" s="17" t="s">
        <v>63</v>
      </c>
      <c r="D32" s="17"/>
      <c r="E32" s="17"/>
      <c r="F32" s="18">
        <f t="shared" si="2"/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T32" s="19"/>
    </row>
    <row r="33" spans="1:20" s="2" customFormat="1" ht="12.5" x14ac:dyDescent="0.25">
      <c r="A33" s="17"/>
      <c r="B33" s="17"/>
      <c r="C33" s="17" t="s">
        <v>64</v>
      </c>
      <c r="D33" s="17"/>
      <c r="E33" s="17"/>
      <c r="F33" s="18">
        <f t="shared" si="2"/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T33" s="19"/>
    </row>
    <row r="34" spans="1:20" s="2" customFormat="1" ht="12.5" x14ac:dyDescent="0.25">
      <c r="A34" s="17"/>
      <c r="B34" s="17"/>
      <c r="C34" s="17" t="s">
        <v>65</v>
      </c>
      <c r="D34" s="17"/>
      <c r="E34" s="17"/>
      <c r="F34" s="18">
        <f t="shared" si="2"/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T34" s="19"/>
    </row>
    <row r="35" spans="1:20" s="2" customFormat="1" ht="12.5" x14ac:dyDescent="0.25">
      <c r="A35" s="17"/>
      <c r="B35" s="17"/>
      <c r="C35" s="17" t="s">
        <v>233</v>
      </c>
      <c r="D35" s="17"/>
      <c r="E35" s="17"/>
      <c r="F35" s="18">
        <f t="shared" si="2"/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T35" s="19"/>
    </row>
    <row r="36" spans="1:20" s="2" customFormat="1" ht="12.5" x14ac:dyDescent="0.25">
      <c r="A36" s="17"/>
      <c r="B36" s="17"/>
      <c r="C36" s="17" t="s">
        <v>66</v>
      </c>
      <c r="D36" s="17"/>
      <c r="E36" s="17"/>
      <c r="F36" s="18">
        <f t="shared" si="2"/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T36" s="19"/>
    </row>
    <row r="37" spans="1:20" s="2" customFormat="1" ht="12.5" x14ac:dyDescent="0.25">
      <c r="A37" s="17"/>
      <c r="B37" s="17"/>
      <c r="C37" s="17" t="s">
        <v>67</v>
      </c>
      <c r="D37" s="17"/>
      <c r="E37" s="17"/>
      <c r="F37" s="18">
        <f t="shared" si="2"/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T37" s="19"/>
    </row>
    <row r="38" spans="1:20" s="2" customFormat="1" ht="12.5" x14ac:dyDescent="0.25">
      <c r="A38" s="17"/>
      <c r="B38" s="17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T38" s="19"/>
    </row>
    <row r="39" spans="1:20" s="2" customFormat="1" ht="12.5" x14ac:dyDescent="0.25">
      <c r="A39" s="17"/>
      <c r="B39" s="17" t="s">
        <v>68</v>
      </c>
      <c r="C39" s="17"/>
      <c r="D39" s="17"/>
      <c r="E39" s="17"/>
      <c r="F39" s="18">
        <f t="shared" si="2"/>
        <v>1897817.1903608942</v>
      </c>
      <c r="G39" s="18">
        <f>SUM(G21:G37)</f>
        <v>470576.907504</v>
      </c>
      <c r="H39" s="18">
        <f t="shared" ref="H39:R39" si="3">SUM(H21:H37)</f>
        <v>338939.2512</v>
      </c>
      <c r="I39" s="18">
        <f t="shared" si="3"/>
        <v>376376.29128</v>
      </c>
      <c r="J39" s="18">
        <f t="shared" si="3"/>
        <v>158065.41959999999</v>
      </c>
      <c r="K39" s="18">
        <f t="shared" si="3"/>
        <v>163437.11306999999</v>
      </c>
      <c r="L39" s="18">
        <f t="shared" si="3"/>
        <v>158682.49650000001</v>
      </c>
      <c r="M39" s="18">
        <f t="shared" si="3"/>
        <v>0</v>
      </c>
      <c r="N39" s="18">
        <f t="shared" si="3"/>
        <v>0</v>
      </c>
      <c r="O39" s="18">
        <f t="shared" si="3"/>
        <v>0</v>
      </c>
      <c r="P39" s="18">
        <f t="shared" si="3"/>
        <v>78086.207568600003</v>
      </c>
      <c r="Q39" s="18">
        <f t="shared" si="3"/>
        <v>75567.296069693999</v>
      </c>
      <c r="R39" s="18">
        <f t="shared" si="3"/>
        <v>78086.207568600003</v>
      </c>
      <c r="T39" s="19"/>
    </row>
    <row r="40" spans="1:20" s="2" customFormat="1" ht="12.5" x14ac:dyDescent="0.25">
      <c r="A40" s="17"/>
      <c r="B40" s="17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9"/>
    </row>
    <row r="41" spans="1:20" s="2" customFormat="1" ht="12.5" x14ac:dyDescent="0.25">
      <c r="A41" s="17"/>
      <c r="B41" s="17" t="s">
        <v>69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T41" s="19"/>
    </row>
    <row r="42" spans="1:20" s="2" customFormat="1" ht="12.5" x14ac:dyDescent="0.25">
      <c r="A42" s="17"/>
      <c r="B42" s="17"/>
      <c r="C42" s="17" t="s">
        <v>52</v>
      </c>
      <c r="D42" s="17"/>
      <c r="E42" s="17"/>
      <c r="F42" s="18">
        <f t="shared" ref="F42:F51" si="4">SUM(G42:R42)</f>
        <v>-153925.53668261398</v>
      </c>
      <c r="G42" s="18">
        <v>-56091.509106442973</v>
      </c>
      <c r="H42" s="18">
        <v>-46960.333205871633</v>
      </c>
      <c r="I42" s="18">
        <v>-50873.694306403864</v>
      </c>
      <c r="J42" s="18">
        <v>-4.3804466258734465E-6</v>
      </c>
      <c r="K42" s="18">
        <v>-7.0017995312809944E-6</v>
      </c>
      <c r="L42" s="18">
        <v>-8.1815524026751518E-6</v>
      </c>
      <c r="M42" s="18">
        <v>-4.1714520193636417E-6</v>
      </c>
      <c r="N42" s="18">
        <v>-5.0144735723733902E-6</v>
      </c>
      <c r="O42" s="18">
        <v>-8.1603648141026497E-6</v>
      </c>
      <c r="P42" s="18">
        <v>-8.8049564510583878E-6</v>
      </c>
      <c r="Q42" s="18">
        <v>-9.6827279776334763E-6</v>
      </c>
      <c r="R42" s="18">
        <v>-8.4977364167571068E-6</v>
      </c>
      <c r="T42" s="19"/>
    </row>
    <row r="43" spans="1:20" s="2" customFormat="1" ht="12.5" x14ac:dyDescent="0.25">
      <c r="A43" s="17"/>
      <c r="B43" s="17"/>
      <c r="C43" s="17" t="s">
        <v>54</v>
      </c>
      <c r="D43" s="17"/>
      <c r="E43" s="17"/>
      <c r="F43" s="18">
        <f t="shared" si="4"/>
        <v>-1228577.7666580146</v>
      </c>
      <c r="G43" s="18">
        <v>-249280.63344447361</v>
      </c>
      <c r="H43" s="18">
        <v>-181748.6748291158</v>
      </c>
      <c r="I43" s="18">
        <v>-201493.57340544695</v>
      </c>
      <c r="J43" s="18">
        <v>-158065.41962920432</v>
      </c>
      <c r="K43" s="18">
        <v>-163437.11309303762</v>
      </c>
      <c r="L43" s="18">
        <v>-158682.4965237194</v>
      </c>
      <c r="M43" s="18">
        <v>-9.497394785284996E-6</v>
      </c>
      <c r="N43" s="18">
        <v>-1.1151889339089394E-5</v>
      </c>
      <c r="O43" s="18">
        <v>-2.0375475287437439E-5</v>
      </c>
      <c r="P43" s="18">
        <v>-39043.103818645584</v>
      </c>
      <c r="Q43" s="18">
        <v>-37783.648067289847</v>
      </c>
      <c r="R43" s="18">
        <v>-39043.103806056431</v>
      </c>
      <c r="T43" s="19"/>
    </row>
    <row r="44" spans="1:20" s="2" customFormat="1" ht="12.5" x14ac:dyDescent="0.25">
      <c r="A44" s="17"/>
      <c r="B44" s="17"/>
      <c r="C44" s="17" t="s">
        <v>56</v>
      </c>
      <c r="D44" s="17"/>
      <c r="E44" s="17"/>
      <c r="F44" s="18">
        <f t="shared" si="4"/>
        <v>62221.965201244297</v>
      </c>
      <c r="G44" s="18">
        <v>-74986.56002465653</v>
      </c>
      <c r="H44" s="18">
        <v>-71987.097613346006</v>
      </c>
      <c r="I44" s="18">
        <v>-80985.484818352706</v>
      </c>
      <c r="J44" s="18">
        <v>-1.2715172488242388E-5</v>
      </c>
      <c r="K44" s="18">
        <v>-1.3110024156048894E-5</v>
      </c>
      <c r="L44" s="18">
        <v>406050.96338461642</v>
      </c>
      <c r="M44" s="18">
        <v>-1.5228171832859516E-5</v>
      </c>
      <c r="N44" s="18">
        <v>-1.4695804566144943E-5</v>
      </c>
      <c r="O44" s="18">
        <v>-1.7735874280333519E-5</v>
      </c>
      <c r="P44" s="18">
        <v>-39043.103804825048</v>
      </c>
      <c r="Q44" s="18">
        <v>-37783.648051445256</v>
      </c>
      <c r="R44" s="18">
        <v>-39043.10379726153</v>
      </c>
      <c r="T44" s="19"/>
    </row>
    <row r="45" spans="1:20" s="2" customFormat="1" ht="12.5" x14ac:dyDescent="0.25">
      <c r="A45" s="17"/>
      <c r="B45" s="17"/>
      <c r="C45" s="17" t="s">
        <v>57</v>
      </c>
      <c r="D45" s="17"/>
      <c r="E45" s="17"/>
      <c r="F45" s="18">
        <f t="shared" si="4"/>
        <v>-121103.29488550732</v>
      </c>
      <c r="G45" s="18">
        <v>-39836.610048200469</v>
      </c>
      <c r="H45" s="18">
        <v>-38243.145611176034</v>
      </c>
      <c r="I45" s="18">
        <v>-43023.538809117854</v>
      </c>
      <c r="J45" s="18">
        <v>-3.2849027775228024E-5</v>
      </c>
      <c r="K45" s="18">
        <v>-4.6780332922935486E-5</v>
      </c>
      <c r="L45" s="18">
        <v>-5.2497256547212601E-5</v>
      </c>
      <c r="M45" s="18">
        <v>-5.3046271204948425E-5</v>
      </c>
      <c r="N45" s="18">
        <v>-4.7235284000635147E-5</v>
      </c>
      <c r="O45" s="18">
        <v>-3.7507154047489166E-5</v>
      </c>
      <c r="P45" s="18">
        <v>-5.4344767704606056E-5</v>
      </c>
      <c r="Q45" s="18">
        <v>-3.6720302887260914E-5</v>
      </c>
      <c r="R45" s="18">
        <v>-5.6032557040452957E-5</v>
      </c>
      <c r="T45" s="19"/>
    </row>
    <row r="46" spans="1:20" s="2" customFormat="1" ht="12.5" x14ac:dyDescent="0.25">
      <c r="A46" s="17"/>
      <c r="B46" s="17"/>
      <c r="C46" s="17" t="s">
        <v>58</v>
      </c>
      <c r="D46" s="17"/>
      <c r="E46" s="17"/>
      <c r="F46" s="18">
        <f t="shared" si="4"/>
        <v>211933.28295036012</v>
      </c>
      <c r="G46" s="18">
        <v>-50381.595045600028</v>
      </c>
      <c r="H46" s="18">
        <v>-1.7792277503758669E-5</v>
      </c>
      <c r="I46" s="18">
        <v>-1.0679374099709094E-5</v>
      </c>
      <c r="J46" s="18">
        <v>-1.5366909792646766E-5</v>
      </c>
      <c r="K46" s="18">
        <v>-1.3506782124750316E-5</v>
      </c>
      <c r="L46" s="18">
        <v>262314.87818340526</v>
      </c>
      <c r="M46" s="18">
        <v>-7.7259610407054424E-6</v>
      </c>
      <c r="N46" s="18">
        <v>-1.2359174434095621E-5</v>
      </c>
      <c r="O46" s="18">
        <v>-3.5247765481472015E-5</v>
      </c>
      <c r="P46" s="18">
        <v>-2.8837297577410936E-5</v>
      </c>
      <c r="Q46" s="18">
        <v>-2.7196016162633896E-5</v>
      </c>
      <c r="R46" s="18">
        <v>-1.873355358839035E-5</v>
      </c>
      <c r="T46" s="19"/>
    </row>
    <row r="47" spans="1:20" s="2" customFormat="1" ht="12.5" x14ac:dyDescent="0.25">
      <c r="A47" s="17"/>
      <c r="B47" s="17"/>
      <c r="C47" s="17" t="s">
        <v>59</v>
      </c>
      <c r="D47" s="17"/>
      <c r="E47" s="17"/>
      <c r="F47" s="18">
        <f t="shared" si="4"/>
        <v>-1.126663846662268E-4</v>
      </c>
      <c r="G47" s="18">
        <v>-6.7236614995636046E-6</v>
      </c>
      <c r="H47" s="18">
        <v>-1.2120362953282893E-5</v>
      </c>
      <c r="I47" s="18">
        <v>-6.5821950556710362E-6</v>
      </c>
      <c r="J47" s="18">
        <v>-1.1019947123713791E-6</v>
      </c>
      <c r="K47" s="18">
        <v>-5.6716380640864372E-6</v>
      </c>
      <c r="L47" s="18">
        <v>-8.6904910858720541E-6</v>
      </c>
      <c r="M47" s="18">
        <v>-1.5825731679797173E-5</v>
      </c>
      <c r="N47" s="18">
        <v>-2.020510146394372E-5</v>
      </c>
      <c r="O47" s="18">
        <v>-8.9340901467949152E-6</v>
      </c>
      <c r="P47" s="18">
        <v>-6.1430037021636963E-6</v>
      </c>
      <c r="Q47" s="18">
        <v>-5.6732096709311008E-6</v>
      </c>
      <c r="R47" s="18">
        <v>-1.4994904631748796E-5</v>
      </c>
      <c r="T47" s="19"/>
    </row>
    <row r="48" spans="1:20" s="2" customFormat="1" ht="12.5" x14ac:dyDescent="0.25">
      <c r="A48" s="17"/>
      <c r="B48" s="17"/>
      <c r="C48" s="17" t="s">
        <v>60</v>
      </c>
      <c r="D48" s="17"/>
      <c r="E48" s="17"/>
      <c r="F48" s="18">
        <f t="shared" si="4"/>
        <v>-17790.900712997172</v>
      </c>
      <c r="G48" s="18">
        <v>-1.1325435480102897E-5</v>
      </c>
      <c r="H48" s="18">
        <v>-1.9111685105599463E-5</v>
      </c>
      <c r="I48" s="18">
        <v>-2.1204061340540648E-5</v>
      </c>
      <c r="J48" s="18">
        <v>-3.7793179217260331E-6</v>
      </c>
      <c r="K48" s="18">
        <v>-4.2262363422196358E-6</v>
      </c>
      <c r="L48" s="18">
        <v>-2.232368387922179E-7</v>
      </c>
      <c r="M48" s="18">
        <v>-3.9053120417520404E-6</v>
      </c>
      <c r="N48" s="18">
        <v>-3.0426745070144534E-6</v>
      </c>
      <c r="O48" s="18">
        <v>-3.8048019632697105E-6</v>
      </c>
      <c r="P48" s="18">
        <v>-17790.900631813765</v>
      </c>
      <c r="Q48" s="18">
        <v>-4.8262008931487799E-6</v>
      </c>
      <c r="R48" s="18">
        <v>-5.7344441302120686E-6</v>
      </c>
      <c r="T48" s="19"/>
    </row>
    <row r="49" spans="1:20" s="2" customFormat="1" ht="12.5" x14ac:dyDescent="0.25">
      <c r="A49" s="17"/>
      <c r="B49" s="17"/>
      <c r="C49" s="17" t="s">
        <v>70</v>
      </c>
      <c r="D49" s="17"/>
      <c r="E49" s="17"/>
      <c r="F49" s="18">
        <f t="shared" si="4"/>
        <v>108940.34099693308</v>
      </c>
      <c r="G49" s="18">
        <v>3090.354137959941</v>
      </c>
      <c r="H49" s="18">
        <v>0</v>
      </c>
      <c r="I49" s="18">
        <v>1178.8429262526922</v>
      </c>
      <c r="J49" s="18">
        <v>0</v>
      </c>
      <c r="K49" s="18">
        <v>14774.882846700377</v>
      </c>
      <c r="L49" s="18">
        <v>0</v>
      </c>
      <c r="M49" s="18">
        <v>53162.200005805214</v>
      </c>
      <c r="N49" s="18">
        <v>3653.580020942492</v>
      </c>
      <c r="O49" s="18">
        <v>19543.301734857931</v>
      </c>
      <c r="P49" s="18">
        <v>3442.1661533833953</v>
      </c>
      <c r="Q49" s="18">
        <v>7045.4083107901324</v>
      </c>
      <c r="R49" s="18">
        <v>3049.6048602409005</v>
      </c>
      <c r="T49" s="19"/>
    </row>
    <row r="50" spans="1:20" s="2" customFormat="1" ht="12.5" x14ac:dyDescent="0.25">
      <c r="A50" s="17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T50" s="19"/>
    </row>
    <row r="51" spans="1:20" s="2" customFormat="1" ht="12.5" x14ac:dyDescent="0.25">
      <c r="A51" s="17"/>
      <c r="B51" s="17" t="s">
        <v>71</v>
      </c>
      <c r="C51" s="17"/>
      <c r="D51" s="17"/>
      <c r="E51" s="17"/>
      <c r="F51" s="18">
        <f t="shared" si="4"/>
        <v>-1138301.9099032616</v>
      </c>
      <c r="G51" s="18">
        <f>SUM(G42:G49)</f>
        <v>-467486.55354946275</v>
      </c>
      <c r="H51" s="18">
        <f t="shared" ref="H51:R51" si="5">SUM(H42:H49)</f>
        <v>-338939.25130853377</v>
      </c>
      <c r="I51" s="18">
        <f t="shared" si="5"/>
        <v>-375197.44845153432</v>
      </c>
      <c r="J51" s="18">
        <f t="shared" si="5"/>
        <v>-158065.41969939717</v>
      </c>
      <c r="K51" s="18">
        <f t="shared" si="5"/>
        <v>-148662.23033663403</v>
      </c>
      <c r="L51" s="18">
        <f t="shared" si="5"/>
        <v>509683.34497470973</v>
      </c>
      <c r="M51" s="18">
        <f t="shared" si="5"/>
        <v>53162.19989640492</v>
      </c>
      <c r="N51" s="18">
        <f t="shared" si="5"/>
        <v>3653.5799072380901</v>
      </c>
      <c r="O51" s="18">
        <f t="shared" si="5"/>
        <v>19543.301603092405</v>
      </c>
      <c r="P51" s="18">
        <f t="shared" si="5"/>
        <v>-92434.94220003103</v>
      </c>
      <c r="Q51" s="18">
        <f t="shared" si="5"/>
        <v>-68521.887892043422</v>
      </c>
      <c r="R51" s="18">
        <f t="shared" si="5"/>
        <v>-75036.602847070259</v>
      </c>
      <c r="T51" s="19"/>
    </row>
    <row r="52" spans="1:20" s="2" customFormat="1" ht="12.5" x14ac:dyDescent="0.25">
      <c r="A52" s="17"/>
      <c r="B52" s="17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T52" s="19"/>
    </row>
    <row r="53" spans="1:20" s="2" customFormat="1" ht="12.5" x14ac:dyDescent="0.25">
      <c r="A53" s="17" t="s">
        <v>72</v>
      </c>
      <c r="B53" s="17"/>
      <c r="C53" s="17"/>
      <c r="D53" s="17"/>
      <c r="E53" s="17"/>
      <c r="F53" s="18">
        <f>SUM(G53:R53)</f>
        <v>768699.6094871345</v>
      </c>
      <c r="G53" s="18">
        <f>SUM(G51,G39,G18)</f>
        <v>3720.5719367332476</v>
      </c>
      <c r="H53" s="18">
        <f t="shared" ref="H53:R53" si="6">SUM(H51,H39,H18)</f>
        <v>593.70254338222821</v>
      </c>
      <c r="I53" s="18">
        <f t="shared" si="6"/>
        <v>1917.9095827156839</v>
      </c>
      <c r="J53" s="18">
        <f t="shared" si="6"/>
        <v>383.71835561876287</v>
      </c>
      <c r="K53" s="18">
        <f t="shared" si="6"/>
        <v>15081.648751042758</v>
      </c>
      <c r="L53" s="18">
        <f t="shared" si="6"/>
        <v>668905.62188263005</v>
      </c>
      <c r="M53" s="18">
        <f t="shared" si="6"/>
        <v>54554.867621555823</v>
      </c>
      <c r="N53" s="18">
        <f t="shared" si="6"/>
        <v>5252.7834739075897</v>
      </c>
      <c r="O53" s="18">
        <f t="shared" si="6"/>
        <v>20690.937722339604</v>
      </c>
      <c r="P53" s="18">
        <f t="shared" si="6"/>
        <v>-13653.755756467028</v>
      </c>
      <c r="Q53" s="18">
        <f t="shared" si="6"/>
        <v>7582.0166876705771</v>
      </c>
      <c r="R53" s="18">
        <f t="shared" si="6"/>
        <v>3669.5866860051337</v>
      </c>
      <c r="T53" s="19"/>
    </row>
    <row r="54" spans="1:20" s="2" customFormat="1" ht="12.5" x14ac:dyDescent="0.25">
      <c r="A54" s="17"/>
      <c r="B54" s="17"/>
      <c r="C54" s="17"/>
      <c r="D54" s="17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T54" s="19"/>
    </row>
    <row r="55" spans="1:20" s="2" customFormat="1" ht="12.5" x14ac:dyDescent="0.25">
      <c r="A55" s="17" t="s">
        <v>74</v>
      </c>
      <c r="B55" s="17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T55" s="19"/>
    </row>
    <row r="56" spans="1:20" s="2" customFormat="1" ht="12.5" x14ac:dyDescent="0.25">
      <c r="A56" s="17"/>
      <c r="B56" s="17" t="s">
        <v>75</v>
      </c>
      <c r="C56" s="17"/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T56" s="19"/>
    </row>
    <row r="57" spans="1:20" s="2" customFormat="1" ht="12.5" x14ac:dyDescent="0.25">
      <c r="A57" s="17"/>
      <c r="B57" s="17"/>
      <c r="C57" s="17" t="s">
        <v>76</v>
      </c>
      <c r="D57" s="17"/>
      <c r="E57" s="17"/>
      <c r="F57" s="18">
        <f t="shared" ref="F57:F92" si="7">SUM(G57:R57)</f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T57" s="19"/>
    </row>
    <row r="58" spans="1:20" s="2" customFormat="1" ht="12.5" x14ac:dyDescent="0.25">
      <c r="A58" s="17"/>
      <c r="B58" s="17"/>
      <c r="C58" s="17" t="s">
        <v>77</v>
      </c>
      <c r="D58" s="17"/>
      <c r="E58" s="17"/>
      <c r="F58" s="18">
        <f t="shared" si="7"/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T58" s="19"/>
    </row>
    <row r="59" spans="1:20" s="2" customFormat="1" ht="12" customHeight="1" x14ac:dyDescent="0.25">
      <c r="A59" s="17"/>
      <c r="B59" s="17"/>
      <c r="C59" s="17" t="s">
        <v>78</v>
      </c>
      <c r="D59" s="17"/>
      <c r="E59" s="17"/>
      <c r="F59" s="18">
        <f t="shared" si="7"/>
        <v>915716.5319986199</v>
      </c>
      <c r="G59" s="18">
        <v>54067.043824199995</v>
      </c>
      <c r="H59" s="18">
        <v>43847.305217099994</v>
      </c>
      <c r="I59" s="18">
        <v>82849.244504399991</v>
      </c>
      <c r="J59" s="18">
        <v>80176.678982729994</v>
      </c>
      <c r="K59" s="18">
        <v>82849.244504399991</v>
      </c>
      <c r="L59" s="18">
        <v>80176.678982729994</v>
      </c>
      <c r="M59" s="18">
        <v>82849.244504399991</v>
      </c>
      <c r="N59" s="18">
        <v>82849.244504399991</v>
      </c>
      <c r="O59" s="18">
        <v>80176.678982729994</v>
      </c>
      <c r="P59" s="18">
        <v>82849.244504399991</v>
      </c>
      <c r="Q59" s="18">
        <v>80176.678982729994</v>
      </c>
      <c r="R59" s="18">
        <v>82849.244504399991</v>
      </c>
      <c r="T59" s="19"/>
    </row>
    <row r="60" spans="1:20" s="2" customFormat="1" ht="12" customHeight="1" x14ac:dyDescent="0.25">
      <c r="A60" s="17"/>
      <c r="B60" s="17"/>
      <c r="C60" s="17" t="s">
        <v>79</v>
      </c>
      <c r="D60" s="17"/>
      <c r="E60" s="17"/>
      <c r="F60" s="18">
        <f t="shared" si="7"/>
        <v>695820.14347853698</v>
      </c>
      <c r="G60" s="18">
        <v>41083.605248399996</v>
      </c>
      <c r="H60" s="18">
        <v>33317.995766913002</v>
      </c>
      <c r="I60" s="18">
        <v>62954.166903803998</v>
      </c>
      <c r="J60" s="18">
        <v>60923.385260100011</v>
      </c>
      <c r="K60" s="18">
        <v>62954.166903803998</v>
      </c>
      <c r="L60" s="18">
        <v>60923.385260100011</v>
      </c>
      <c r="M60" s="18">
        <v>62954.166903803998</v>
      </c>
      <c r="N60" s="18">
        <v>62954.166903803998</v>
      </c>
      <c r="O60" s="18">
        <v>60923.385260100011</v>
      </c>
      <c r="P60" s="18">
        <v>62954.166903803998</v>
      </c>
      <c r="Q60" s="18">
        <v>60923.385260100011</v>
      </c>
      <c r="R60" s="18">
        <v>62954.166903803998</v>
      </c>
      <c r="T60" s="19"/>
    </row>
    <row r="61" spans="1:20" s="2" customFormat="1" ht="12.5" x14ac:dyDescent="0.25">
      <c r="A61" s="17"/>
      <c r="B61" s="17"/>
      <c r="C61" s="17" t="s">
        <v>80</v>
      </c>
      <c r="D61" s="17"/>
      <c r="E61" s="17"/>
      <c r="F61" s="18">
        <f t="shared" si="7"/>
        <v>429868.033372998</v>
      </c>
      <c r="G61" s="18">
        <v>29841.519956787</v>
      </c>
      <c r="H61" s="18">
        <v>36158.446744991998</v>
      </c>
      <c r="I61" s="18">
        <v>43994.294496900002</v>
      </c>
      <c r="J61" s="18">
        <v>43697.066519699998</v>
      </c>
      <c r="K61" s="18">
        <v>37284.274413639003</v>
      </c>
      <c r="L61" s="18">
        <v>32174.063452574996</v>
      </c>
      <c r="M61" s="18">
        <v>35871.826007258998</v>
      </c>
      <c r="N61" s="18">
        <v>30570.385101992997</v>
      </c>
      <c r="O61" s="18">
        <v>28545.928105958999</v>
      </c>
      <c r="P61" s="18">
        <v>29900.789255700001</v>
      </c>
      <c r="Q61" s="18">
        <v>36436.957920593995</v>
      </c>
      <c r="R61" s="18">
        <v>45392.481396899995</v>
      </c>
      <c r="T61" s="19"/>
    </row>
    <row r="62" spans="1:20" s="2" customFormat="1" ht="12.5" x14ac:dyDescent="0.25">
      <c r="A62" s="17"/>
      <c r="B62" s="17"/>
      <c r="C62" s="17" t="s">
        <v>81</v>
      </c>
      <c r="D62" s="17"/>
      <c r="E62" s="17"/>
      <c r="F62" s="18">
        <f t="shared" si="7"/>
        <v>300618.38827944</v>
      </c>
      <c r="G62" s="18">
        <v>14417.987161743</v>
      </c>
      <c r="H62" s="18">
        <v>15147.764096651999</v>
      </c>
      <c r="I62" s="18">
        <v>26404.185412539002</v>
      </c>
      <c r="J62" s="18">
        <v>28744.240140197999</v>
      </c>
      <c r="K62" s="18">
        <v>33084.515504700001</v>
      </c>
      <c r="L62" s="18">
        <v>35581.179038030998</v>
      </c>
      <c r="M62" s="18">
        <v>34514.776109186998</v>
      </c>
      <c r="N62" s="18">
        <v>32658.142861871998</v>
      </c>
      <c r="O62" s="18">
        <v>28005.449273999999</v>
      </c>
      <c r="P62" s="18">
        <v>22544.381197799998</v>
      </c>
      <c r="Q62" s="18">
        <v>16198.386650721</v>
      </c>
      <c r="R62" s="18">
        <v>13317.380831996999</v>
      </c>
      <c r="T62" s="19"/>
    </row>
    <row r="63" spans="1:20" s="2" customFormat="1" ht="12.5" x14ac:dyDescent="0.25">
      <c r="A63" s="17"/>
      <c r="B63" s="17"/>
      <c r="C63" s="17" t="s">
        <v>82</v>
      </c>
      <c r="D63" s="17"/>
      <c r="E63" s="17"/>
      <c r="F63" s="18">
        <f t="shared" si="7"/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T63" s="19"/>
    </row>
    <row r="64" spans="1:20" s="2" customFormat="1" ht="12.5" x14ac:dyDescent="0.25">
      <c r="A64" s="17"/>
      <c r="B64" s="17"/>
      <c r="C64" s="17" t="s">
        <v>83</v>
      </c>
      <c r="D64" s="17"/>
      <c r="E64" s="17"/>
      <c r="F64" s="18">
        <f t="shared" si="7"/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T64" s="19"/>
    </row>
    <row r="65" spans="1:20" s="2" customFormat="1" ht="12.5" x14ac:dyDescent="0.25">
      <c r="A65" s="17"/>
      <c r="B65" s="17"/>
      <c r="C65" s="17" t="s">
        <v>84</v>
      </c>
      <c r="D65" s="17"/>
      <c r="E65" s="17"/>
      <c r="F65" s="18">
        <f t="shared" si="7"/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T65" s="19"/>
    </row>
    <row r="66" spans="1:20" s="2" customFormat="1" ht="12.5" x14ac:dyDescent="0.25">
      <c r="A66" s="17"/>
      <c r="B66" s="17"/>
      <c r="C66" s="17" t="s">
        <v>85</v>
      </c>
      <c r="D66" s="17"/>
      <c r="E66" s="17"/>
      <c r="F66" s="18">
        <f t="shared" si="7"/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T66" s="19"/>
    </row>
    <row r="67" spans="1:20" s="2" customFormat="1" ht="12.5" x14ac:dyDescent="0.25">
      <c r="A67" s="17"/>
      <c r="B67" s="17"/>
      <c r="C67" s="17" t="s">
        <v>86</v>
      </c>
      <c r="D67" s="17"/>
      <c r="E67" s="17"/>
      <c r="F67" s="18">
        <f t="shared" si="7"/>
        <v>127747.699584</v>
      </c>
      <c r="G67" s="18">
        <v>10645.641632000001</v>
      </c>
      <c r="H67" s="18">
        <v>10645.641632000001</v>
      </c>
      <c r="I67" s="18">
        <v>10645.641632000001</v>
      </c>
      <c r="J67" s="18">
        <v>10645.641632000001</v>
      </c>
      <c r="K67" s="18">
        <v>10645.641632000001</v>
      </c>
      <c r="L67" s="18">
        <v>10645.641632000001</v>
      </c>
      <c r="M67" s="18">
        <v>10645.641632000001</v>
      </c>
      <c r="N67" s="18">
        <v>10645.641632000001</v>
      </c>
      <c r="O67" s="18">
        <v>10645.641632000001</v>
      </c>
      <c r="P67" s="18">
        <v>10645.641632000001</v>
      </c>
      <c r="Q67" s="18">
        <v>10645.641632000001</v>
      </c>
      <c r="R67" s="18">
        <v>10645.641632000001</v>
      </c>
      <c r="T67" s="19"/>
    </row>
    <row r="68" spans="1:20" s="2" customFormat="1" ht="12.5" x14ac:dyDescent="0.25">
      <c r="A68" s="17"/>
      <c r="B68" s="17"/>
      <c r="C68" s="17" t="s">
        <v>87</v>
      </c>
      <c r="D68" s="17"/>
      <c r="E68" s="17"/>
      <c r="F68" s="18">
        <f t="shared" si="7"/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T68" s="19"/>
    </row>
    <row r="69" spans="1:20" s="2" customFormat="1" ht="12.5" x14ac:dyDescent="0.25">
      <c r="A69" s="17"/>
      <c r="B69" s="17"/>
      <c r="C69" s="17" t="s">
        <v>88</v>
      </c>
      <c r="D69" s="17"/>
      <c r="E69" s="17"/>
      <c r="F69" s="18">
        <f t="shared" si="7"/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T69" s="19"/>
    </row>
    <row r="70" spans="1:20" s="2" customFormat="1" ht="12.5" x14ac:dyDescent="0.25">
      <c r="A70" s="17"/>
      <c r="B70" s="17"/>
      <c r="C70" s="17" t="s">
        <v>89</v>
      </c>
      <c r="D70" s="17"/>
      <c r="E70" s="17"/>
      <c r="F70" s="18">
        <f t="shared" si="7"/>
        <v>553554.30271155294</v>
      </c>
      <c r="G70" s="18">
        <v>29138.730528599997</v>
      </c>
      <c r="H70" s="18">
        <v>33033.653917605006</v>
      </c>
      <c r="I70" s="18">
        <v>50325.097313699996</v>
      </c>
      <c r="J70" s="18">
        <v>52522.777481328005</v>
      </c>
      <c r="K70" s="18">
        <v>59891.566367061001</v>
      </c>
      <c r="L70" s="18">
        <v>61976.469950999999</v>
      </c>
      <c r="M70" s="18">
        <v>58919.302737305996</v>
      </c>
      <c r="N70" s="18">
        <v>55386.19801439999</v>
      </c>
      <c r="O70" s="18">
        <v>51643.587560399996</v>
      </c>
      <c r="P70" s="18">
        <v>44071.371385371</v>
      </c>
      <c r="Q70" s="18">
        <v>31257.794318058</v>
      </c>
      <c r="R70" s="18">
        <v>25387.753136724001</v>
      </c>
      <c r="T70" s="19"/>
    </row>
    <row r="71" spans="1:20" s="2" customFormat="1" ht="12.5" x14ac:dyDescent="0.25">
      <c r="A71" s="17"/>
      <c r="B71" s="17"/>
      <c r="C71" s="17" t="s">
        <v>90</v>
      </c>
      <c r="D71" s="17"/>
      <c r="E71" s="17"/>
      <c r="F71" s="18">
        <f t="shared" si="7"/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T71" s="19"/>
    </row>
    <row r="72" spans="1:20" s="2" customFormat="1" ht="12.5" x14ac:dyDescent="0.25">
      <c r="A72" s="17"/>
      <c r="B72" s="17"/>
      <c r="C72" s="17" t="s">
        <v>91</v>
      </c>
      <c r="D72" s="17"/>
      <c r="E72" s="17"/>
      <c r="F72" s="18">
        <f t="shared" si="7"/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T72" s="19"/>
    </row>
    <row r="73" spans="1:20" s="2" customFormat="1" ht="12.5" x14ac:dyDescent="0.25">
      <c r="A73" s="17"/>
      <c r="B73" s="17"/>
      <c r="C73" s="17" t="s">
        <v>92</v>
      </c>
      <c r="D73" s="17"/>
      <c r="E73" s="17"/>
      <c r="F73" s="18">
        <f t="shared" si="7"/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T73" s="19"/>
    </row>
    <row r="74" spans="1:20" s="2" customFormat="1" ht="12.5" x14ac:dyDescent="0.25">
      <c r="A74" s="17"/>
      <c r="B74" s="17"/>
      <c r="C74" s="17" t="s">
        <v>93</v>
      </c>
      <c r="D74" s="17"/>
      <c r="E74" s="17"/>
      <c r="F74" s="18">
        <f t="shared" si="7"/>
        <v>346740.19676999998</v>
      </c>
      <c r="G74" s="18">
        <v>29129.935229999999</v>
      </c>
      <c r="H74" s="18">
        <v>28816.71012</v>
      </c>
      <c r="I74" s="18">
        <v>29129.935229999999</v>
      </c>
      <c r="J74" s="18">
        <v>29443.160339999999</v>
      </c>
      <c r="K74" s="18">
        <v>29443.160339999999</v>
      </c>
      <c r="L74" s="18">
        <v>29443.160339999999</v>
      </c>
      <c r="M74" s="18">
        <v>29129.935229999999</v>
      </c>
      <c r="N74" s="18">
        <v>29129.935229999999</v>
      </c>
      <c r="O74" s="18">
        <v>26937.35946</v>
      </c>
      <c r="P74" s="18">
        <v>28503.48501</v>
      </c>
      <c r="Q74" s="18">
        <v>29129.935229999999</v>
      </c>
      <c r="R74" s="18">
        <v>28503.48501</v>
      </c>
      <c r="T74" s="19"/>
    </row>
    <row r="75" spans="1:20" s="2" customFormat="1" ht="12.5" x14ac:dyDescent="0.25">
      <c r="A75" s="17"/>
      <c r="B75" s="17"/>
      <c r="C75" s="17" t="s">
        <v>94</v>
      </c>
      <c r="D75" s="17"/>
      <c r="E75" s="17"/>
      <c r="F75" s="18">
        <f t="shared" si="7"/>
        <v>213837.27333625799</v>
      </c>
      <c r="G75" s="18">
        <v>7039.4789242800007</v>
      </c>
      <c r="H75" s="18">
        <v>10742.5980189</v>
      </c>
      <c r="I75" s="18">
        <v>16469.649672299998</v>
      </c>
      <c r="J75" s="18">
        <v>20730.237600600001</v>
      </c>
      <c r="K75" s="18">
        <v>24604.582256099999</v>
      </c>
      <c r="L75" s="18">
        <v>26781.586832582998</v>
      </c>
      <c r="M75" s="18">
        <v>30159.945931499999</v>
      </c>
      <c r="N75" s="18">
        <v>26650.186946163001</v>
      </c>
      <c r="O75" s="18">
        <v>21447.888974424</v>
      </c>
      <c r="P75" s="18">
        <v>14043.698933715001</v>
      </c>
      <c r="Q75" s="18">
        <v>8994.9161814929994</v>
      </c>
      <c r="R75" s="18">
        <v>6172.5030642000002</v>
      </c>
      <c r="T75" s="19"/>
    </row>
    <row r="76" spans="1:20" s="2" customFormat="1" ht="12.5" x14ac:dyDescent="0.25">
      <c r="A76" s="17"/>
      <c r="B76" s="17"/>
      <c r="C76" s="17" t="s">
        <v>95</v>
      </c>
      <c r="D76" s="17"/>
      <c r="E76" s="17"/>
      <c r="F76" s="18">
        <f t="shared" si="7"/>
        <v>548981.25633271795</v>
      </c>
      <c r="G76" s="18">
        <v>27804.002332887001</v>
      </c>
      <c r="H76" s="18">
        <v>32018.256221985001</v>
      </c>
      <c r="I76" s="18">
        <v>47228.878817999997</v>
      </c>
      <c r="J76" s="18">
        <v>52533.248417099996</v>
      </c>
      <c r="K76" s="18">
        <v>61760.771501715004</v>
      </c>
      <c r="L76" s="18">
        <v>65117.164850099995</v>
      </c>
      <c r="M76" s="18">
        <v>57989.543911199995</v>
      </c>
      <c r="N76" s="18">
        <v>55825.684713017996</v>
      </c>
      <c r="O76" s="18">
        <v>52075.117169559002</v>
      </c>
      <c r="P76" s="18">
        <v>41997.820844726994</v>
      </c>
      <c r="Q76" s="18">
        <v>30554.9063919</v>
      </c>
      <c r="R76" s="18">
        <v>24075.861160526998</v>
      </c>
      <c r="T76" s="19"/>
    </row>
    <row r="77" spans="1:20" s="2" customFormat="1" ht="12.5" x14ac:dyDescent="0.25">
      <c r="A77" s="17"/>
      <c r="B77" s="17"/>
      <c r="C77" s="17" t="s">
        <v>96</v>
      </c>
      <c r="D77" s="17"/>
      <c r="E77" s="17"/>
      <c r="F77" s="18">
        <f t="shared" si="7"/>
        <v>556915.80780000018</v>
      </c>
      <c r="G77" s="18">
        <v>46409.650650000003</v>
      </c>
      <c r="H77" s="18">
        <v>46409.650650000003</v>
      </c>
      <c r="I77" s="18">
        <v>46409.650650000003</v>
      </c>
      <c r="J77" s="18">
        <v>46409.650650000003</v>
      </c>
      <c r="K77" s="18">
        <v>46409.650650000003</v>
      </c>
      <c r="L77" s="18">
        <v>46409.650650000003</v>
      </c>
      <c r="M77" s="18">
        <v>46409.650650000003</v>
      </c>
      <c r="N77" s="18">
        <v>46409.650650000003</v>
      </c>
      <c r="O77" s="18">
        <v>46409.650650000003</v>
      </c>
      <c r="P77" s="18">
        <v>46409.650650000003</v>
      </c>
      <c r="Q77" s="18">
        <v>46409.650650000003</v>
      </c>
      <c r="R77" s="18">
        <v>46409.650650000003</v>
      </c>
      <c r="T77" s="19"/>
    </row>
    <row r="78" spans="1:20" s="2" customFormat="1" ht="12.5" x14ac:dyDescent="0.25">
      <c r="A78" s="17"/>
      <c r="B78" s="17"/>
      <c r="C78" s="17" t="s">
        <v>97</v>
      </c>
      <c r="D78" s="17"/>
      <c r="E78" s="17"/>
      <c r="F78" s="18">
        <f t="shared" si="7"/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T78" s="19"/>
    </row>
    <row r="79" spans="1:20" s="2" customFormat="1" ht="12.5" x14ac:dyDescent="0.25">
      <c r="A79" s="17"/>
      <c r="B79" s="17"/>
      <c r="C79" s="17" t="s">
        <v>98</v>
      </c>
      <c r="D79" s="17"/>
      <c r="E79" s="17"/>
      <c r="F79" s="18">
        <f t="shared" si="7"/>
        <v>1562219.96563116</v>
      </c>
      <c r="G79" s="18">
        <v>130184.99713593</v>
      </c>
      <c r="H79" s="18">
        <v>130184.99713593</v>
      </c>
      <c r="I79" s="18">
        <v>130184.99713593</v>
      </c>
      <c r="J79" s="18">
        <v>130184.99713593</v>
      </c>
      <c r="K79" s="18">
        <v>130184.99713593</v>
      </c>
      <c r="L79" s="18">
        <v>130184.99713593</v>
      </c>
      <c r="M79" s="18">
        <v>130184.99713593</v>
      </c>
      <c r="N79" s="18">
        <v>130184.99713593</v>
      </c>
      <c r="O79" s="18">
        <v>130184.99713593</v>
      </c>
      <c r="P79" s="18">
        <v>130184.99713593</v>
      </c>
      <c r="Q79" s="18">
        <v>130184.99713593</v>
      </c>
      <c r="R79" s="18">
        <v>130184.99713593</v>
      </c>
      <c r="T79" s="19"/>
    </row>
    <row r="80" spans="1:20" s="2" customFormat="1" ht="12.5" x14ac:dyDescent="0.25">
      <c r="A80" s="17"/>
      <c r="B80" s="17"/>
      <c r="C80" s="17" t="s">
        <v>99</v>
      </c>
      <c r="D80" s="17"/>
      <c r="E80" s="17"/>
      <c r="F80" s="18">
        <f t="shared" si="7"/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T80" s="19"/>
    </row>
    <row r="81" spans="1:20" s="2" customFormat="1" ht="12.5" x14ac:dyDescent="0.25">
      <c r="A81" s="17"/>
      <c r="B81" s="17"/>
      <c r="C81" s="17" t="s">
        <v>100</v>
      </c>
      <c r="D81" s="17"/>
      <c r="E81" s="17"/>
      <c r="F81" s="18">
        <f t="shared" si="7"/>
        <v>11510.725425422401</v>
      </c>
      <c r="G81" s="18">
        <v>959.22711878519999</v>
      </c>
      <c r="H81" s="18">
        <v>959.22711878519999</v>
      </c>
      <c r="I81" s="18">
        <v>959.22711878519999</v>
      </c>
      <c r="J81" s="18">
        <v>959.22711878519999</v>
      </c>
      <c r="K81" s="18">
        <v>959.22711878519999</v>
      </c>
      <c r="L81" s="18">
        <v>959.22711878519999</v>
      </c>
      <c r="M81" s="18">
        <v>959.22711878519999</v>
      </c>
      <c r="N81" s="18">
        <v>959.22711878519999</v>
      </c>
      <c r="O81" s="18">
        <v>959.22711878519999</v>
      </c>
      <c r="P81" s="18">
        <v>959.22711878519999</v>
      </c>
      <c r="Q81" s="18">
        <v>959.22711878519999</v>
      </c>
      <c r="R81" s="18">
        <v>959.22711878519999</v>
      </c>
      <c r="T81" s="19"/>
    </row>
    <row r="82" spans="1:20" s="2" customFormat="1" ht="12.5" x14ac:dyDescent="0.25">
      <c r="A82" s="17"/>
      <c r="B82" s="17"/>
      <c r="C82" s="17" t="s">
        <v>101</v>
      </c>
      <c r="D82" s="17"/>
      <c r="E82" s="17"/>
      <c r="F82" s="18">
        <f t="shared" si="7"/>
        <v>142468.3567977318</v>
      </c>
      <c r="G82" s="18">
        <v>4835.3829925005002</v>
      </c>
      <c r="H82" s="18">
        <v>7379.0368145999992</v>
      </c>
      <c r="I82" s="18">
        <v>10942.004778803999</v>
      </c>
      <c r="J82" s="18">
        <v>13772.626268643</v>
      </c>
      <c r="K82" s="18">
        <v>16346.63968839</v>
      </c>
      <c r="L82" s="18">
        <v>17792.985222441002</v>
      </c>
      <c r="M82" s="18">
        <v>20037.476218815002</v>
      </c>
      <c r="N82" s="18">
        <v>17705.687197176001</v>
      </c>
      <c r="O82" s="18">
        <v>14249.416125087</v>
      </c>
      <c r="P82" s="18">
        <v>9330.2652168000004</v>
      </c>
      <c r="Q82" s="18">
        <v>5975.9867237399994</v>
      </c>
      <c r="R82" s="18">
        <v>4100.8495507353</v>
      </c>
      <c r="T82" s="19"/>
    </row>
    <row r="83" spans="1:20" s="2" customFormat="1" ht="12.5" x14ac:dyDescent="0.25">
      <c r="A83" s="17"/>
      <c r="B83" s="17"/>
      <c r="C83" s="17" t="s">
        <v>102</v>
      </c>
      <c r="D83" s="17"/>
      <c r="E83" s="17"/>
      <c r="F83" s="18">
        <f t="shared" si="7"/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T83" s="19"/>
    </row>
    <row r="84" spans="1:20" s="2" customFormat="1" ht="12.5" x14ac:dyDescent="0.25">
      <c r="A84" s="17"/>
      <c r="B84" s="17"/>
      <c r="C84" s="17" t="s">
        <v>103</v>
      </c>
      <c r="D84" s="17"/>
      <c r="E84" s="17"/>
      <c r="F84" s="18">
        <f t="shared" si="7"/>
        <v>464540.31664246804</v>
      </c>
      <c r="G84" s="18">
        <v>24301.730286900001</v>
      </c>
      <c r="H84" s="18">
        <v>27133.007674806002</v>
      </c>
      <c r="I84" s="18">
        <v>40017.551553837002</v>
      </c>
      <c r="J84" s="18">
        <v>43692.062963373006</v>
      </c>
      <c r="K84" s="18">
        <v>50217.405678000003</v>
      </c>
      <c r="L84" s="18">
        <v>55192.685823</v>
      </c>
      <c r="M84" s="18">
        <v>51313.844864007006</v>
      </c>
      <c r="N84" s="18">
        <v>47039.002927982998</v>
      </c>
      <c r="O84" s="18">
        <v>43916.058519300001</v>
      </c>
      <c r="P84" s="18">
        <v>35636.053187195997</v>
      </c>
      <c r="Q84" s="18">
        <v>25043.736279968998</v>
      </c>
      <c r="R84" s="18">
        <v>21037.176884097</v>
      </c>
      <c r="T84" s="19"/>
    </row>
    <row r="85" spans="1:20" s="2" customFormat="1" ht="12.5" x14ac:dyDescent="0.25">
      <c r="A85" s="17"/>
      <c r="B85" s="17"/>
      <c r="C85" s="17" t="s">
        <v>104</v>
      </c>
      <c r="D85" s="17"/>
      <c r="E85" s="17"/>
      <c r="F85" s="18">
        <f t="shared" si="7"/>
        <v>1062.5554601993599</v>
      </c>
      <c r="G85" s="18">
        <v>87.224764868080015</v>
      </c>
      <c r="H85" s="18">
        <v>90.196982023800004</v>
      </c>
      <c r="I85" s="18">
        <v>87.136681315720011</v>
      </c>
      <c r="J85" s="18">
        <v>87.123667265720002</v>
      </c>
      <c r="K85" s="18">
        <v>91.704655998000007</v>
      </c>
      <c r="L85" s="18">
        <v>89.44716154436</v>
      </c>
      <c r="M85" s="18">
        <v>91.154095497260002</v>
      </c>
      <c r="N85" s="18">
        <v>89.407427790560007</v>
      </c>
      <c r="O85" s="18">
        <v>85.778997614239998</v>
      </c>
      <c r="P85" s="18">
        <v>86.057078860000004</v>
      </c>
      <c r="Q85" s="18">
        <v>89.897678208960002</v>
      </c>
      <c r="R85" s="18">
        <v>87.426269212660003</v>
      </c>
      <c r="T85" s="19"/>
    </row>
    <row r="86" spans="1:20" s="2" customFormat="1" ht="12.5" x14ac:dyDescent="0.25">
      <c r="A86" s="17"/>
      <c r="B86" s="17"/>
      <c r="C86" s="17" t="s">
        <v>105</v>
      </c>
      <c r="D86" s="17"/>
      <c r="E86" s="17"/>
      <c r="F86" s="18">
        <f t="shared" si="7"/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T86" s="19"/>
    </row>
    <row r="87" spans="1:20" s="2" customFormat="1" ht="12.5" x14ac:dyDescent="0.25">
      <c r="A87" s="17"/>
      <c r="B87" s="17"/>
      <c r="C87" s="17" t="s">
        <v>106</v>
      </c>
      <c r="D87" s="17"/>
      <c r="E87" s="17"/>
      <c r="F87" s="18">
        <f t="shared" si="7"/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T87" s="19"/>
    </row>
    <row r="88" spans="1:20" s="2" customFormat="1" ht="12.5" x14ac:dyDescent="0.25">
      <c r="A88" s="17"/>
      <c r="B88" s="17"/>
      <c r="C88" s="17" t="s">
        <v>107</v>
      </c>
      <c r="D88" s="17"/>
      <c r="E88" s="17"/>
      <c r="F88" s="18">
        <f t="shared" si="7"/>
        <v>1617875.3725040609</v>
      </c>
      <c r="G88" s="18">
        <v>217981.39948200001</v>
      </c>
      <c r="H88" s="18">
        <v>141140.35077219</v>
      </c>
      <c r="I88" s="18">
        <v>167284.68049358999</v>
      </c>
      <c r="J88" s="18">
        <v>125700.21267209999</v>
      </c>
      <c r="K88" s="18">
        <v>111595.50397017</v>
      </c>
      <c r="L88" s="18">
        <v>94147.47809181</v>
      </c>
      <c r="M88" s="18">
        <v>62867.126332394997</v>
      </c>
      <c r="N88" s="18">
        <v>74268.066589595997</v>
      </c>
      <c r="O88" s="18">
        <v>92597.768349570004</v>
      </c>
      <c r="P88" s="18">
        <v>136006.59278151</v>
      </c>
      <c r="Q88" s="18">
        <v>183302.96575239001</v>
      </c>
      <c r="R88" s="18">
        <v>210983.22721673999</v>
      </c>
      <c r="T88" s="19"/>
    </row>
    <row r="89" spans="1:20" s="2" customFormat="1" ht="12.5" x14ac:dyDescent="0.25">
      <c r="A89" s="17"/>
      <c r="B89" s="17"/>
      <c r="C89" s="17" t="s">
        <v>108</v>
      </c>
      <c r="D89" s="17"/>
      <c r="E89" s="17"/>
      <c r="F89" s="18">
        <f t="shared" si="7"/>
        <v>3176269.2683429401</v>
      </c>
      <c r="G89" s="18">
        <v>424652.63860800001</v>
      </c>
      <c r="H89" s="18">
        <v>282195.28091700003</v>
      </c>
      <c r="I89" s="18">
        <v>331638.45036299998</v>
      </c>
      <c r="J89" s="18">
        <v>255128.22282816001</v>
      </c>
      <c r="K89" s="18">
        <v>227344.02999164999</v>
      </c>
      <c r="L89" s="18">
        <v>187375.98886083</v>
      </c>
      <c r="M89" s="18">
        <v>134339.73528590999</v>
      </c>
      <c r="N89" s="18">
        <v>146325.21600906001</v>
      </c>
      <c r="O89" s="18">
        <v>179362.071306</v>
      </c>
      <c r="P89" s="18">
        <v>274899.86036568001</v>
      </c>
      <c r="Q89" s="18">
        <v>350415.67160060996</v>
      </c>
      <c r="R89" s="18">
        <v>382592.10220703995</v>
      </c>
      <c r="T89" s="19"/>
    </row>
    <row r="90" spans="1:20" s="2" customFormat="1" ht="12.5" x14ac:dyDescent="0.25">
      <c r="A90" s="17"/>
      <c r="B90" s="17"/>
      <c r="C90" s="17" t="s">
        <v>109</v>
      </c>
      <c r="D90" s="17"/>
      <c r="E90" s="17"/>
      <c r="F90" s="18">
        <f t="shared" si="7"/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T90" s="19"/>
    </row>
    <row r="91" spans="1:20" s="2" customFormat="1" ht="12.5" x14ac:dyDescent="0.25">
      <c r="A91" s="17"/>
      <c r="B91" s="17"/>
      <c r="C91" s="17" t="s">
        <v>110</v>
      </c>
      <c r="D91" s="17"/>
      <c r="E91" s="17"/>
      <c r="F91" s="18">
        <f t="shared" si="7"/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T91" s="19"/>
    </row>
    <row r="92" spans="1:20" s="2" customFormat="1" ht="12.5" x14ac:dyDescent="0.25">
      <c r="A92" s="17"/>
      <c r="B92" s="17"/>
      <c r="C92" s="17" t="s">
        <v>111</v>
      </c>
      <c r="D92" s="17"/>
      <c r="E92" s="17"/>
      <c r="F92" s="18">
        <f t="shared" si="7"/>
        <v>811446.57536758203</v>
      </c>
      <c r="G92" s="18">
        <v>60124.736059937997</v>
      </c>
      <c r="H92" s="18">
        <v>70251.354013499993</v>
      </c>
      <c r="I92" s="18">
        <v>89516.350326150015</v>
      </c>
      <c r="J92" s="18">
        <v>82338.166574729999</v>
      </c>
      <c r="K92" s="18">
        <v>62456.380888671003</v>
      </c>
      <c r="L92" s="18">
        <v>66480.857932500003</v>
      </c>
      <c r="M92" s="18">
        <v>52931.7551169</v>
      </c>
      <c r="N92" s="18">
        <v>50566.647770099997</v>
      </c>
      <c r="O92" s="18">
        <v>59418.004135248004</v>
      </c>
      <c r="P92" s="18">
        <v>65682.941101074</v>
      </c>
      <c r="Q92" s="18">
        <v>75882.724456671</v>
      </c>
      <c r="R92" s="18">
        <v>75796.656992100005</v>
      </c>
      <c r="T92" s="19"/>
    </row>
    <row r="93" spans="1:20" s="2" customFormat="1" ht="12.5" x14ac:dyDescent="0.25">
      <c r="A93" s="17"/>
      <c r="B93" s="17"/>
      <c r="C93" s="17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T93" s="19"/>
    </row>
    <row r="94" spans="1:20" s="2" customFormat="1" ht="12.5" x14ac:dyDescent="0.25">
      <c r="A94" s="17"/>
      <c r="B94" s="17" t="s">
        <v>112</v>
      </c>
      <c r="C94" s="17"/>
      <c r="D94" s="17"/>
      <c r="E94" s="17"/>
      <c r="F94" s="18">
        <f>SUM(G94:R94)</f>
        <v>12477192.769835688</v>
      </c>
      <c r="G94" s="18">
        <f>SUM(G57:G92)</f>
        <v>1152704.9319378189</v>
      </c>
      <c r="H94" s="18">
        <f t="shared" ref="H94:R94" si="8">SUM(H57:H92)</f>
        <v>949471.47381498199</v>
      </c>
      <c r="I94" s="18">
        <f t="shared" si="8"/>
        <v>1187041.1430850548</v>
      </c>
      <c r="J94" s="18">
        <f t="shared" si="8"/>
        <v>1077688.726252743</v>
      </c>
      <c r="K94" s="18">
        <f t="shared" si="8"/>
        <v>1048123.4632010133</v>
      </c>
      <c r="L94" s="18">
        <f t="shared" si="8"/>
        <v>1001452.6483359595</v>
      </c>
      <c r="M94" s="18">
        <f t="shared" si="8"/>
        <v>902169.3497848952</v>
      </c>
      <c r="N94" s="18">
        <f t="shared" si="8"/>
        <v>900217.48873407079</v>
      </c>
      <c r="O94" s="18">
        <f t="shared" si="8"/>
        <v>927584.00875670637</v>
      </c>
      <c r="P94" s="18">
        <f t="shared" si="8"/>
        <v>1036706.2443033522</v>
      </c>
      <c r="Q94" s="18">
        <f t="shared" si="8"/>
        <v>1122583.4599639</v>
      </c>
      <c r="R94" s="18">
        <f t="shared" si="8"/>
        <v>1171449.831665192</v>
      </c>
      <c r="T94" s="19"/>
    </row>
    <row r="95" spans="1:20" s="2" customFormat="1" ht="12.5" x14ac:dyDescent="0.25">
      <c r="A95" s="17"/>
      <c r="B95" s="17"/>
      <c r="C95" s="17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T95" s="19"/>
    </row>
    <row r="96" spans="1:20" s="2" customFormat="1" ht="12.5" x14ac:dyDescent="0.25">
      <c r="A96" s="17"/>
      <c r="B96" s="17" t="s">
        <v>113</v>
      </c>
      <c r="C96" s="17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T96" s="19"/>
    </row>
    <row r="97" spans="1:20" s="2" customFormat="1" ht="12.5" x14ac:dyDescent="0.25">
      <c r="A97" s="17"/>
      <c r="B97" s="17"/>
      <c r="C97" s="17" t="s">
        <v>114</v>
      </c>
      <c r="D97" s="17"/>
      <c r="E97" s="17"/>
      <c r="F97" s="18">
        <f t="shared" ref="F97" si="9">SUM(G97:R97)</f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T97" s="19"/>
    </row>
    <row r="98" spans="1:20" s="2" customFormat="1" ht="12.5" x14ac:dyDescent="0.25">
      <c r="A98" s="17"/>
      <c r="B98" s="17"/>
      <c r="C98" s="17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T98" s="19"/>
    </row>
    <row r="99" spans="1:20" s="2" customFormat="1" ht="16.149999999999999" customHeight="1" x14ac:dyDescent="0.25">
      <c r="A99" s="17"/>
      <c r="B99" s="17" t="s">
        <v>115</v>
      </c>
      <c r="C99" s="17"/>
      <c r="D99" s="17"/>
      <c r="E99" s="17"/>
      <c r="F99" s="18">
        <f t="shared" ref="F99" si="10">SUM(G99:R99)</f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T99" s="19"/>
    </row>
    <row r="100" spans="1:20" s="2" customFormat="1" ht="12.5" x14ac:dyDescent="0.25">
      <c r="A100" s="17"/>
      <c r="B100" s="17"/>
      <c r="C100" s="17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T100" s="19"/>
    </row>
    <row r="101" spans="1:20" s="2" customFormat="1" ht="12.5" x14ac:dyDescent="0.25">
      <c r="A101" s="17"/>
      <c r="B101" s="17" t="s">
        <v>116</v>
      </c>
      <c r="C101" s="17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T101" s="19"/>
    </row>
    <row r="102" spans="1:20" s="2" customFormat="1" ht="12.5" x14ac:dyDescent="0.25">
      <c r="A102" s="17"/>
      <c r="B102" s="17"/>
      <c r="C102" s="17" t="s">
        <v>117</v>
      </c>
      <c r="D102" s="17"/>
      <c r="E102" s="17"/>
      <c r="F102" s="18">
        <f t="shared" ref="F102:F151" si="11">SUM(G102:R102)</f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T102" s="19"/>
    </row>
    <row r="103" spans="1:20" s="2" customFormat="1" ht="12.5" x14ac:dyDescent="0.25">
      <c r="A103" s="17"/>
      <c r="B103" s="17"/>
      <c r="C103" s="17" t="s">
        <v>118</v>
      </c>
      <c r="D103" s="17"/>
      <c r="E103" s="17"/>
      <c r="F103" s="18">
        <f t="shared" si="11"/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T103" s="19"/>
    </row>
    <row r="104" spans="1:20" s="2" customFormat="1" ht="12.5" x14ac:dyDescent="0.25">
      <c r="A104" s="17"/>
      <c r="B104" s="17"/>
      <c r="C104" s="17" t="s">
        <v>119</v>
      </c>
      <c r="D104" s="17"/>
      <c r="E104" s="17"/>
      <c r="F104" s="18">
        <f t="shared" si="11"/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T104" s="19"/>
    </row>
    <row r="105" spans="1:20" s="2" customFormat="1" ht="12.5" x14ac:dyDescent="0.25">
      <c r="A105" s="17"/>
      <c r="B105" s="17"/>
      <c r="C105" s="17" t="s">
        <v>120</v>
      </c>
      <c r="D105" s="17"/>
      <c r="E105" s="17"/>
      <c r="F105" s="18">
        <f t="shared" si="11"/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T105" s="19"/>
    </row>
    <row r="106" spans="1:20" s="2" customFormat="1" ht="12.5" x14ac:dyDescent="0.25">
      <c r="A106" s="17"/>
      <c r="B106" s="17"/>
      <c r="C106" s="17" t="s">
        <v>121</v>
      </c>
      <c r="D106" s="17"/>
      <c r="E106" s="17"/>
      <c r="F106" s="18">
        <f t="shared" si="11"/>
        <v>214001.4437</v>
      </c>
      <c r="G106" s="18">
        <v>0</v>
      </c>
      <c r="H106" s="18">
        <v>0</v>
      </c>
      <c r="I106" s="18">
        <v>0</v>
      </c>
      <c r="J106" s="18">
        <v>5769.3119999999999</v>
      </c>
      <c r="K106" s="18">
        <v>20936.060000000001</v>
      </c>
      <c r="L106" s="18">
        <v>50653.537800000006</v>
      </c>
      <c r="M106" s="18">
        <v>56972.05</v>
      </c>
      <c r="N106" s="18">
        <v>52341.9876</v>
      </c>
      <c r="O106" s="18">
        <v>25044.9123</v>
      </c>
      <c r="P106" s="18">
        <v>2283.5839999999998</v>
      </c>
      <c r="Q106" s="18">
        <v>0</v>
      </c>
      <c r="R106" s="18">
        <v>0</v>
      </c>
      <c r="T106" s="19"/>
    </row>
    <row r="107" spans="1:20" s="2" customFormat="1" ht="12.5" x14ac:dyDescent="0.25">
      <c r="A107" s="17"/>
      <c r="B107" s="17"/>
      <c r="C107" s="17" t="s">
        <v>122</v>
      </c>
      <c r="D107" s="17"/>
      <c r="E107" s="17"/>
      <c r="F107" s="18">
        <f t="shared" si="11"/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T107" s="19"/>
    </row>
    <row r="108" spans="1:20" s="2" customFormat="1" ht="12.5" x14ac:dyDescent="0.25">
      <c r="A108" s="17"/>
      <c r="B108" s="17"/>
      <c r="C108" s="17" t="s">
        <v>123</v>
      </c>
      <c r="D108" s="17"/>
      <c r="E108" s="17"/>
      <c r="F108" s="18">
        <f t="shared" si="11"/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T108" s="19"/>
    </row>
    <row r="109" spans="1:20" s="2" customFormat="1" ht="12.5" x14ac:dyDescent="0.25">
      <c r="A109" s="17"/>
      <c r="B109" s="17"/>
      <c r="C109" s="17" t="s">
        <v>124</v>
      </c>
      <c r="D109" s="17"/>
      <c r="E109" s="17"/>
      <c r="F109" s="18">
        <f t="shared" si="11"/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T109" s="19"/>
    </row>
    <row r="110" spans="1:20" s="2" customFormat="1" ht="12.5" x14ac:dyDescent="0.25">
      <c r="A110" s="17"/>
      <c r="B110" s="17"/>
      <c r="C110" s="17" t="s">
        <v>125</v>
      </c>
      <c r="D110" s="17"/>
      <c r="E110" s="17"/>
      <c r="F110" s="18">
        <f t="shared" si="11"/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T110" s="19"/>
    </row>
    <row r="111" spans="1:20" s="2" customFormat="1" ht="12.5" x14ac:dyDescent="0.25">
      <c r="A111" s="17"/>
      <c r="B111" s="17"/>
      <c r="C111" s="17" t="s">
        <v>126</v>
      </c>
      <c r="D111" s="17"/>
      <c r="E111" s="17"/>
      <c r="F111" s="18">
        <f t="shared" si="11"/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T111" s="19"/>
    </row>
    <row r="112" spans="1:20" s="2" customFormat="1" ht="12.5" x14ac:dyDescent="0.25">
      <c r="A112" s="17"/>
      <c r="B112" s="17"/>
      <c r="C112" s="17" t="s">
        <v>127</v>
      </c>
      <c r="D112" s="17"/>
      <c r="E112" s="17"/>
      <c r="F112" s="18">
        <f t="shared" si="11"/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T112" s="19"/>
    </row>
    <row r="113" spans="1:20" s="2" customFormat="1" ht="12.5" x14ac:dyDescent="0.25">
      <c r="A113" s="17"/>
      <c r="B113" s="17"/>
      <c r="C113" s="17" t="s">
        <v>128</v>
      </c>
      <c r="D113" s="17"/>
      <c r="E113" s="17"/>
      <c r="F113" s="18">
        <f t="shared" si="11"/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T113" s="19"/>
    </row>
    <row r="114" spans="1:20" s="2" customFormat="1" ht="12.5" x14ac:dyDescent="0.25">
      <c r="A114" s="17"/>
      <c r="B114" s="17"/>
      <c r="C114" s="17" t="s">
        <v>129</v>
      </c>
      <c r="D114" s="17"/>
      <c r="E114" s="17"/>
      <c r="F114" s="18">
        <f t="shared" si="11"/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T114" s="19"/>
    </row>
    <row r="115" spans="1:20" s="2" customFormat="1" ht="12.5" x14ac:dyDescent="0.25">
      <c r="A115" s="17"/>
      <c r="B115" s="17"/>
      <c r="C115" s="17" t="s">
        <v>130</v>
      </c>
      <c r="D115" s="17"/>
      <c r="E115" s="17"/>
      <c r="F115" s="18">
        <f t="shared" si="11"/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T115" s="19"/>
    </row>
    <row r="116" spans="1:20" s="2" customFormat="1" ht="12.5" x14ac:dyDescent="0.25">
      <c r="A116" s="17"/>
      <c r="B116" s="17"/>
      <c r="C116" s="17" t="s">
        <v>131</v>
      </c>
      <c r="D116" s="17"/>
      <c r="E116" s="17"/>
      <c r="F116" s="18">
        <f t="shared" si="11"/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T116" s="19"/>
    </row>
    <row r="117" spans="1:20" s="2" customFormat="1" ht="12.5" x14ac:dyDescent="0.25">
      <c r="A117" s="17"/>
      <c r="B117" s="17"/>
      <c r="C117" s="17" t="s">
        <v>132</v>
      </c>
      <c r="D117" s="17"/>
      <c r="E117" s="17"/>
      <c r="F117" s="18">
        <f t="shared" si="11"/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T117" s="19"/>
    </row>
    <row r="118" spans="1:20" s="2" customFormat="1" ht="12.5" x14ac:dyDescent="0.25">
      <c r="A118" s="17"/>
      <c r="B118" s="17"/>
      <c r="C118" s="17" t="s">
        <v>133</v>
      </c>
      <c r="D118" s="17"/>
      <c r="E118" s="17"/>
      <c r="F118" s="18">
        <f t="shared" si="11"/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T118" s="19"/>
    </row>
    <row r="119" spans="1:20" s="2" customFormat="1" ht="12.5" x14ac:dyDescent="0.25">
      <c r="A119" s="17"/>
      <c r="B119" s="17"/>
      <c r="C119" s="17" t="s">
        <v>134</v>
      </c>
      <c r="D119" s="17"/>
      <c r="E119" s="17"/>
      <c r="F119" s="18">
        <f t="shared" si="11"/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T119" s="19"/>
    </row>
    <row r="120" spans="1:20" s="2" customFormat="1" ht="12.5" x14ac:dyDescent="0.25">
      <c r="A120" s="17"/>
      <c r="B120" s="17"/>
      <c r="C120" s="17" t="s">
        <v>135</v>
      </c>
      <c r="D120" s="17"/>
      <c r="E120" s="17"/>
      <c r="F120" s="18">
        <f t="shared" si="11"/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T120" s="19"/>
    </row>
    <row r="121" spans="1:20" s="2" customFormat="1" ht="12.5" x14ac:dyDescent="0.25">
      <c r="A121" s="17"/>
      <c r="B121" s="17"/>
      <c r="C121" s="17" t="s">
        <v>136</v>
      </c>
      <c r="D121" s="17"/>
      <c r="E121" s="17"/>
      <c r="F121" s="18">
        <f t="shared" si="11"/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T121" s="19"/>
    </row>
    <row r="122" spans="1:20" s="2" customFormat="1" ht="12.5" x14ac:dyDescent="0.25">
      <c r="A122" s="17"/>
      <c r="B122" s="17"/>
      <c r="C122" s="17" t="s">
        <v>137</v>
      </c>
      <c r="D122" s="17"/>
      <c r="E122" s="17"/>
      <c r="F122" s="18">
        <f t="shared" si="11"/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T122" s="19"/>
    </row>
    <row r="123" spans="1:20" s="2" customFormat="1" ht="12.5" x14ac:dyDescent="0.25">
      <c r="A123" s="17"/>
      <c r="B123" s="17"/>
      <c r="C123" s="17" t="s">
        <v>138</v>
      </c>
      <c r="D123" s="17"/>
      <c r="E123" s="17"/>
      <c r="F123" s="18">
        <f t="shared" si="11"/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T123" s="19"/>
    </row>
    <row r="124" spans="1:20" s="2" customFormat="1" ht="12.5" x14ac:dyDescent="0.25">
      <c r="A124" s="17"/>
      <c r="B124" s="17"/>
      <c r="C124" s="17" t="s">
        <v>139</v>
      </c>
      <c r="D124" s="17"/>
      <c r="E124" s="17"/>
      <c r="F124" s="18">
        <f t="shared" si="11"/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T124" s="19"/>
    </row>
    <row r="125" spans="1:20" s="2" customFormat="1" ht="12.5" x14ac:dyDescent="0.25">
      <c r="A125" s="17"/>
      <c r="B125" s="17"/>
      <c r="C125" s="17" t="s">
        <v>140</v>
      </c>
      <c r="D125" s="17"/>
      <c r="E125" s="17"/>
      <c r="F125" s="18">
        <f t="shared" si="11"/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T125" s="19"/>
    </row>
    <row r="126" spans="1:20" s="2" customFormat="1" ht="12.5" x14ac:dyDescent="0.25">
      <c r="A126" s="17"/>
      <c r="B126" s="17"/>
      <c r="C126" s="17" t="s">
        <v>141</v>
      </c>
      <c r="D126" s="17"/>
      <c r="E126" s="17"/>
      <c r="F126" s="18">
        <f t="shared" si="11"/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T126" s="19"/>
    </row>
    <row r="127" spans="1:20" s="2" customFormat="1" ht="12.5" x14ac:dyDescent="0.25">
      <c r="A127" s="17"/>
      <c r="B127" s="17"/>
      <c r="C127" s="17" t="s">
        <v>142</v>
      </c>
      <c r="D127" s="17"/>
      <c r="E127" s="17"/>
      <c r="F127" s="18">
        <f t="shared" si="11"/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T127" s="19"/>
    </row>
    <row r="128" spans="1:20" s="2" customFormat="1" ht="12.5" x14ac:dyDescent="0.25">
      <c r="A128" s="17"/>
      <c r="B128" s="17"/>
      <c r="C128" s="17" t="s">
        <v>143</v>
      </c>
      <c r="D128" s="17"/>
      <c r="E128" s="17"/>
      <c r="F128" s="18">
        <f t="shared" si="11"/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T128" s="19"/>
    </row>
    <row r="129" spans="1:20" s="2" customFormat="1" ht="12.5" x14ac:dyDescent="0.25">
      <c r="A129" s="17"/>
      <c r="B129" s="17"/>
      <c r="C129" s="17" t="s">
        <v>144</v>
      </c>
      <c r="D129" s="17"/>
      <c r="E129" s="17"/>
      <c r="F129" s="18">
        <f t="shared" si="11"/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T129" s="19"/>
    </row>
    <row r="130" spans="1:20" s="2" customFormat="1" ht="12.5" x14ac:dyDescent="0.25">
      <c r="A130" s="17"/>
      <c r="B130" s="17"/>
      <c r="C130" s="17" t="s">
        <v>145</v>
      </c>
      <c r="D130" s="17"/>
      <c r="E130" s="17"/>
      <c r="F130" s="18">
        <f t="shared" si="11"/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T130" s="19"/>
    </row>
    <row r="131" spans="1:20" s="2" customFormat="1" ht="12.5" x14ac:dyDescent="0.25">
      <c r="A131" s="17"/>
      <c r="B131" s="17"/>
      <c r="C131" s="17" t="s">
        <v>146</v>
      </c>
      <c r="D131" s="17"/>
      <c r="E131" s="17"/>
      <c r="F131" s="18">
        <f t="shared" si="11"/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T131" s="19"/>
    </row>
    <row r="132" spans="1:20" s="2" customFormat="1" ht="12.5" x14ac:dyDescent="0.25">
      <c r="A132" s="17"/>
      <c r="B132" s="17"/>
      <c r="C132" s="17" t="s">
        <v>147</v>
      </c>
      <c r="D132" s="17"/>
      <c r="E132" s="17"/>
      <c r="F132" s="18">
        <f t="shared" si="11"/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T132" s="19"/>
    </row>
    <row r="133" spans="1:20" s="2" customFormat="1" ht="12.5" x14ac:dyDescent="0.25">
      <c r="A133" s="17"/>
      <c r="B133" s="17"/>
      <c r="C133" s="17" t="s">
        <v>148</v>
      </c>
      <c r="D133" s="17"/>
      <c r="E133" s="17"/>
      <c r="F133" s="18">
        <f t="shared" si="11"/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T133" s="19"/>
    </row>
    <row r="134" spans="1:20" s="2" customFormat="1" ht="12.5" x14ac:dyDescent="0.25">
      <c r="A134" s="17"/>
      <c r="B134" s="17"/>
      <c r="C134" s="17" t="s">
        <v>149</v>
      </c>
      <c r="D134" s="17"/>
      <c r="E134" s="17"/>
      <c r="F134" s="18">
        <f t="shared" si="11"/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T134" s="19"/>
    </row>
    <row r="135" spans="1:20" s="2" customFormat="1" ht="12.5" x14ac:dyDescent="0.25">
      <c r="A135" s="17"/>
      <c r="B135" s="17"/>
      <c r="C135" s="17" t="s">
        <v>150</v>
      </c>
      <c r="D135" s="17"/>
      <c r="E135" s="17"/>
      <c r="F135" s="18">
        <f t="shared" si="11"/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T135" s="19"/>
    </row>
    <row r="136" spans="1:20" s="2" customFormat="1" ht="12.5" x14ac:dyDescent="0.25">
      <c r="A136" s="17"/>
      <c r="B136" s="17"/>
      <c r="C136" s="17" t="s">
        <v>151</v>
      </c>
      <c r="D136" s="17"/>
      <c r="E136" s="17"/>
      <c r="F136" s="18">
        <f t="shared" si="11"/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T136" s="19"/>
    </row>
    <row r="137" spans="1:20" s="2" customFormat="1" ht="12.5" x14ac:dyDescent="0.25">
      <c r="A137" s="17"/>
      <c r="B137" s="17"/>
      <c r="C137" s="17" t="s">
        <v>152</v>
      </c>
      <c r="D137" s="17"/>
      <c r="E137" s="17"/>
      <c r="F137" s="18">
        <f t="shared" si="11"/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T137" s="19"/>
    </row>
    <row r="138" spans="1:20" s="2" customFormat="1" ht="12.5" x14ac:dyDescent="0.25">
      <c r="A138" s="17"/>
      <c r="B138" s="17"/>
      <c r="C138" s="17" t="s">
        <v>153</v>
      </c>
      <c r="D138" s="17"/>
      <c r="E138" s="17"/>
      <c r="F138" s="18">
        <f t="shared" si="11"/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T138" s="19"/>
    </row>
    <row r="139" spans="1:20" s="2" customFormat="1" ht="12.5" x14ac:dyDescent="0.25">
      <c r="A139" s="17"/>
      <c r="B139" s="17"/>
      <c r="C139" s="17" t="s">
        <v>154</v>
      </c>
      <c r="D139" s="17"/>
      <c r="E139" s="17"/>
      <c r="F139" s="18">
        <f t="shared" si="11"/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T139" s="19"/>
    </row>
    <row r="140" spans="1:20" s="2" customFormat="1" ht="12.5" x14ac:dyDescent="0.25">
      <c r="A140" s="17"/>
      <c r="B140" s="17"/>
      <c r="C140" s="17" t="s">
        <v>155</v>
      </c>
      <c r="D140" s="17"/>
      <c r="E140" s="17"/>
      <c r="F140" s="18">
        <f t="shared" si="11"/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T140" s="19"/>
    </row>
    <row r="141" spans="1:20" s="2" customFormat="1" ht="12.5" x14ac:dyDescent="0.25">
      <c r="A141" s="17"/>
      <c r="B141" s="17"/>
      <c r="C141" s="17" t="s">
        <v>156</v>
      </c>
      <c r="D141" s="17"/>
      <c r="E141" s="17"/>
      <c r="F141" s="18">
        <f t="shared" si="11"/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T141" s="19"/>
    </row>
    <row r="142" spans="1:20" s="2" customFormat="1" ht="12.5" x14ac:dyDescent="0.25">
      <c r="A142" s="17"/>
      <c r="B142" s="17"/>
      <c r="C142" s="17" t="s">
        <v>157</v>
      </c>
      <c r="D142" s="17"/>
      <c r="E142" s="17"/>
      <c r="F142" s="18">
        <f t="shared" si="11"/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T142" s="19"/>
    </row>
    <row r="143" spans="1:20" s="2" customFormat="1" ht="12.5" x14ac:dyDescent="0.25">
      <c r="A143" s="17"/>
      <c r="B143" s="17"/>
      <c r="C143" s="17" t="s">
        <v>158</v>
      </c>
      <c r="D143" s="17"/>
      <c r="E143" s="17"/>
      <c r="F143" s="18">
        <f t="shared" si="11"/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T143" s="19"/>
    </row>
    <row r="144" spans="1:20" s="2" customFormat="1" ht="12.5" x14ac:dyDescent="0.25">
      <c r="A144" s="17"/>
      <c r="B144" s="17"/>
      <c r="C144" s="17" t="s">
        <v>159</v>
      </c>
      <c r="D144" s="17"/>
      <c r="E144" s="17"/>
      <c r="F144" s="18">
        <f t="shared" si="11"/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T144" s="19"/>
    </row>
    <row r="145" spans="1:20" s="2" customFormat="1" ht="12.5" x14ac:dyDescent="0.25">
      <c r="A145" s="17"/>
      <c r="B145" s="17"/>
      <c r="C145" s="17" t="s">
        <v>160</v>
      </c>
      <c r="D145" s="17"/>
      <c r="E145" s="17"/>
      <c r="F145" s="18">
        <f t="shared" si="11"/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T145" s="19"/>
    </row>
    <row r="146" spans="1:20" s="2" customFormat="1" ht="12.5" x14ac:dyDescent="0.25">
      <c r="A146" s="17"/>
      <c r="B146" s="17"/>
      <c r="C146" s="17" t="s">
        <v>161</v>
      </c>
      <c r="D146" s="17"/>
      <c r="E146" s="17"/>
      <c r="F146" s="18">
        <f t="shared" si="11"/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T146" s="19"/>
    </row>
    <row r="147" spans="1:20" s="2" customFormat="1" ht="12.5" x14ac:dyDescent="0.25">
      <c r="A147" s="17"/>
      <c r="B147" s="17"/>
      <c r="C147" s="17" t="s">
        <v>162</v>
      </c>
      <c r="D147" s="17"/>
      <c r="E147" s="17"/>
      <c r="F147" s="18">
        <f t="shared" si="11"/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T147" s="19"/>
    </row>
    <row r="148" spans="1:20" s="2" customFormat="1" ht="12.5" x14ac:dyDescent="0.25">
      <c r="A148" s="17"/>
      <c r="B148" s="17"/>
      <c r="C148" s="17" t="s">
        <v>163</v>
      </c>
      <c r="D148" s="17"/>
      <c r="E148" s="17"/>
      <c r="F148" s="18">
        <f t="shared" si="11"/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T148" s="19"/>
    </row>
    <row r="149" spans="1:20" s="2" customFormat="1" ht="12.5" x14ac:dyDescent="0.25">
      <c r="A149" s="17"/>
      <c r="B149" s="17"/>
      <c r="C149" s="17" t="s">
        <v>164</v>
      </c>
      <c r="D149" s="17"/>
      <c r="E149" s="17"/>
      <c r="F149" s="18">
        <f t="shared" si="11"/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T149" s="19"/>
    </row>
    <row r="150" spans="1:20" s="2" customFormat="1" ht="12.5" x14ac:dyDescent="0.25">
      <c r="A150" s="17"/>
      <c r="B150" s="17"/>
      <c r="C150" s="17" t="s">
        <v>165</v>
      </c>
      <c r="D150" s="17"/>
      <c r="E150" s="17"/>
      <c r="F150" s="18">
        <f t="shared" si="11"/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T150" s="19"/>
    </row>
    <row r="151" spans="1:20" s="2" customFormat="1" ht="12.5" x14ac:dyDescent="0.25">
      <c r="A151" s="17"/>
      <c r="B151" s="17"/>
      <c r="C151" s="17" t="s">
        <v>166</v>
      </c>
      <c r="D151" s="17"/>
      <c r="E151" s="17"/>
      <c r="F151" s="18">
        <f t="shared" si="11"/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T151" s="19"/>
    </row>
    <row r="152" spans="1:20" s="2" customFormat="1" ht="12.5" x14ac:dyDescent="0.25">
      <c r="A152" s="17"/>
      <c r="B152" s="17"/>
      <c r="C152" s="17"/>
      <c r="D152" s="17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T152" s="19"/>
    </row>
    <row r="153" spans="1:20" s="2" customFormat="1" ht="12.5" x14ac:dyDescent="0.25">
      <c r="A153" s="17"/>
      <c r="B153" s="17" t="s">
        <v>167</v>
      </c>
      <c r="C153" s="17"/>
      <c r="D153" s="17"/>
      <c r="E153" s="17"/>
      <c r="F153" s="18">
        <f>SUM(G153:R153)</f>
        <v>214001.4437</v>
      </c>
      <c r="G153" s="18">
        <f>SUM(G102:G151)</f>
        <v>0</v>
      </c>
      <c r="H153" s="18">
        <v>0</v>
      </c>
      <c r="I153" s="18">
        <v>0</v>
      </c>
      <c r="J153" s="18">
        <v>5769.3119999999999</v>
      </c>
      <c r="K153" s="18">
        <v>20936.060000000001</v>
      </c>
      <c r="L153" s="18">
        <v>50653.537800000006</v>
      </c>
      <c r="M153" s="18">
        <v>56972.05</v>
      </c>
      <c r="N153" s="18">
        <v>52341.9876</v>
      </c>
      <c r="O153" s="18">
        <v>25044.9123</v>
      </c>
      <c r="P153" s="18">
        <v>2283.5839999999998</v>
      </c>
      <c r="Q153" s="18">
        <v>0</v>
      </c>
      <c r="R153" s="18">
        <v>0</v>
      </c>
      <c r="T153" s="19"/>
    </row>
    <row r="154" spans="1:20" s="2" customFormat="1" ht="12.5" x14ac:dyDescent="0.25">
      <c r="A154" s="17"/>
      <c r="B154" s="17"/>
      <c r="C154" s="17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T154" s="19"/>
    </row>
    <row r="155" spans="1:20" s="2" customFormat="1" ht="12.5" x14ac:dyDescent="0.25">
      <c r="A155" s="17"/>
      <c r="B155" s="17" t="s">
        <v>168</v>
      </c>
      <c r="C155" s="17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T155" s="19"/>
    </row>
    <row r="156" spans="1:20" s="2" customFormat="1" ht="12.5" x14ac:dyDescent="0.25">
      <c r="A156" s="17"/>
      <c r="B156" s="17"/>
      <c r="C156" s="17" t="s">
        <v>169</v>
      </c>
      <c r="D156" s="17"/>
      <c r="E156" s="17"/>
      <c r="F156" s="18">
        <f t="shared" ref="F156:F160" si="12">SUM(G156:R156)</f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T156" s="19"/>
    </row>
    <row r="157" spans="1:20" s="2" customFormat="1" ht="12.5" x14ac:dyDescent="0.25">
      <c r="A157" s="17"/>
      <c r="B157" s="17"/>
      <c r="C157" s="17" t="s">
        <v>170</v>
      </c>
      <c r="D157" s="17"/>
      <c r="E157" s="17"/>
      <c r="F157" s="18">
        <f t="shared" si="12"/>
        <v>-361943.17058923194</v>
      </c>
      <c r="G157" s="18">
        <v>-30161.930882436001</v>
      </c>
      <c r="H157" s="18">
        <v>-30161.930882436001</v>
      </c>
      <c r="I157" s="18">
        <v>-30161.930882436001</v>
      </c>
      <c r="J157" s="18">
        <v>-30161.930882436001</v>
      </c>
      <c r="K157" s="18">
        <v>-30161.930882436001</v>
      </c>
      <c r="L157" s="18">
        <v>-30161.930882436001</v>
      </c>
      <c r="M157" s="18">
        <v>-30161.930882436001</v>
      </c>
      <c r="N157" s="18">
        <v>-30161.930882436001</v>
      </c>
      <c r="O157" s="18">
        <v>-30161.930882436001</v>
      </c>
      <c r="P157" s="18">
        <v>-30161.930882436001</v>
      </c>
      <c r="Q157" s="18">
        <v>-30161.930882436001</v>
      </c>
      <c r="R157" s="18">
        <v>-30161.930882436001</v>
      </c>
      <c r="T157" s="19"/>
    </row>
    <row r="158" spans="1:20" s="2" customFormat="1" ht="12.5" x14ac:dyDescent="0.25">
      <c r="A158" s="17"/>
      <c r="B158" s="17"/>
      <c r="C158" s="17" t="s">
        <v>171</v>
      </c>
      <c r="D158" s="17"/>
      <c r="E158" s="17"/>
      <c r="F158" s="18">
        <f t="shared" si="12"/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T158" s="19"/>
    </row>
    <row r="159" spans="1:20" s="2" customFormat="1" ht="12.5" x14ac:dyDescent="0.25">
      <c r="A159" s="17"/>
      <c r="B159" s="17"/>
      <c r="C159" s="17" t="s">
        <v>172</v>
      </c>
      <c r="D159" s="17"/>
      <c r="E159" s="17"/>
      <c r="F159" s="18">
        <f t="shared" si="12"/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T159" s="19"/>
    </row>
    <row r="160" spans="1:20" s="2" customFormat="1" ht="12.5" x14ac:dyDescent="0.25">
      <c r="A160" s="17"/>
      <c r="B160" s="17"/>
      <c r="C160" s="17" t="s">
        <v>173</v>
      </c>
      <c r="D160" s="17"/>
      <c r="E160" s="17"/>
      <c r="F160" s="18">
        <f t="shared" si="12"/>
        <v>162849.63906028797</v>
      </c>
      <c r="G160" s="18">
        <v>13570.803255023999</v>
      </c>
      <c r="H160" s="18">
        <v>13570.803255023999</v>
      </c>
      <c r="I160" s="18">
        <v>13570.803255023999</v>
      </c>
      <c r="J160" s="18">
        <v>13570.803255023999</v>
      </c>
      <c r="K160" s="18">
        <v>13570.803255023999</v>
      </c>
      <c r="L160" s="18">
        <v>13570.803255023999</v>
      </c>
      <c r="M160" s="18">
        <v>13570.803255023999</v>
      </c>
      <c r="N160" s="18">
        <v>13570.803255023999</v>
      </c>
      <c r="O160" s="18">
        <v>13570.803255023999</v>
      </c>
      <c r="P160" s="18">
        <v>13570.803255023999</v>
      </c>
      <c r="Q160" s="18">
        <v>13570.803255023999</v>
      </c>
      <c r="R160" s="18">
        <v>13570.803255023999</v>
      </c>
      <c r="T160" s="19"/>
    </row>
    <row r="161" spans="1:20" s="2" customFormat="1" ht="12.5" x14ac:dyDescent="0.25">
      <c r="A161" s="17"/>
      <c r="B161" s="17"/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T161" s="19"/>
    </row>
    <row r="162" spans="1:20" s="2" customFormat="1" ht="12.5" x14ac:dyDescent="0.25">
      <c r="A162" s="17"/>
      <c r="B162" s="17"/>
      <c r="C162" s="17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T162" s="19"/>
    </row>
    <row r="163" spans="1:20" s="2" customFormat="1" ht="12.5" x14ac:dyDescent="0.25">
      <c r="A163" s="17"/>
      <c r="B163" s="17" t="s">
        <v>174</v>
      </c>
      <c r="C163" s="17"/>
      <c r="D163" s="17"/>
      <c r="E163" s="17"/>
      <c r="F163" s="18">
        <f>SUM(G163:R163)</f>
        <v>-199093.53152894403</v>
      </c>
      <c r="G163" s="18">
        <f>SUM(G156:G160)</f>
        <v>-16591.127627412003</v>
      </c>
      <c r="H163" s="18">
        <f t="shared" ref="H163:R163" si="13">SUM(H156:H160)</f>
        <v>-16591.127627412003</v>
      </c>
      <c r="I163" s="18">
        <f t="shared" si="13"/>
        <v>-16591.127627412003</v>
      </c>
      <c r="J163" s="18">
        <f t="shared" si="13"/>
        <v>-16591.127627412003</v>
      </c>
      <c r="K163" s="18">
        <f t="shared" si="13"/>
        <v>-16591.127627412003</v>
      </c>
      <c r="L163" s="18">
        <f t="shared" si="13"/>
        <v>-16591.127627412003</v>
      </c>
      <c r="M163" s="18">
        <f t="shared" si="13"/>
        <v>-16591.127627412003</v>
      </c>
      <c r="N163" s="18">
        <f t="shared" si="13"/>
        <v>-16591.127627412003</v>
      </c>
      <c r="O163" s="18">
        <f t="shared" si="13"/>
        <v>-16591.127627412003</v>
      </c>
      <c r="P163" s="18">
        <f t="shared" si="13"/>
        <v>-16591.127627412003</v>
      </c>
      <c r="Q163" s="18">
        <f t="shared" si="13"/>
        <v>-16591.127627412003</v>
      </c>
      <c r="R163" s="18">
        <f t="shared" si="13"/>
        <v>-16591.127627412003</v>
      </c>
      <c r="T163" s="19"/>
    </row>
    <row r="164" spans="1:20" s="2" customFormat="1" ht="12.5" x14ac:dyDescent="0.25">
      <c r="A164" s="17"/>
      <c r="B164" s="17"/>
      <c r="C164" s="17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T164" s="19"/>
    </row>
    <row r="165" spans="1:20" s="2" customFormat="1" ht="12.5" x14ac:dyDescent="0.25">
      <c r="A165" s="17"/>
      <c r="B165" s="17" t="s">
        <v>175</v>
      </c>
      <c r="C165" s="17"/>
      <c r="D165" s="17"/>
      <c r="E165" s="17"/>
      <c r="F165" s="18">
        <f>SUM(G165:R165)</f>
        <v>12492100.682006743</v>
      </c>
      <c r="G165" s="18">
        <f>G163+G153+G99+G94</f>
        <v>1136113.8043104068</v>
      </c>
      <c r="H165" s="18">
        <f t="shared" ref="H165:R165" si="14">H163+H153+H99+H94</f>
        <v>932880.34618757002</v>
      </c>
      <c r="I165" s="18">
        <f t="shared" si="14"/>
        <v>1170450.0154576427</v>
      </c>
      <c r="J165" s="18">
        <f t="shared" si="14"/>
        <v>1066866.9106253311</v>
      </c>
      <c r="K165" s="18">
        <f t="shared" si="14"/>
        <v>1052468.3955736014</v>
      </c>
      <c r="L165" s="18">
        <f t="shared" si="14"/>
        <v>1035515.0585085475</v>
      </c>
      <c r="M165" s="18">
        <f t="shared" si="14"/>
        <v>942550.27215748315</v>
      </c>
      <c r="N165" s="18">
        <f t="shared" si="14"/>
        <v>935968.34870665881</v>
      </c>
      <c r="O165" s="18">
        <f t="shared" si="14"/>
        <v>936037.79342929437</v>
      </c>
      <c r="P165" s="18">
        <f t="shared" si="14"/>
        <v>1022398.7006759401</v>
      </c>
      <c r="Q165" s="18">
        <f t="shared" si="14"/>
        <v>1105992.3323364879</v>
      </c>
      <c r="R165" s="18">
        <f t="shared" si="14"/>
        <v>1154858.7040377799</v>
      </c>
      <c r="T165" s="19"/>
    </row>
    <row r="166" spans="1:20" s="2" customFormat="1" ht="12.5" x14ac:dyDescent="0.25">
      <c r="A166" s="17"/>
      <c r="B166" s="17"/>
      <c r="C166" s="17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T166" s="19"/>
    </row>
    <row r="167" spans="1:20" s="2" customFormat="1" ht="12.5" x14ac:dyDescent="0.25">
      <c r="A167" s="17"/>
      <c r="B167" s="17" t="s">
        <v>176</v>
      </c>
      <c r="C167" s="17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T167" s="19"/>
    </row>
    <row r="168" spans="1:20" s="2" customFormat="1" ht="12.5" x14ac:dyDescent="0.25">
      <c r="A168" s="17"/>
      <c r="B168" s="17"/>
      <c r="C168" s="17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T168" s="19"/>
    </row>
    <row r="169" spans="1:20" s="2" customFormat="1" ht="12.5" x14ac:dyDescent="0.25">
      <c r="A169" s="17"/>
      <c r="B169" s="17"/>
      <c r="C169" s="17" t="s">
        <v>177</v>
      </c>
      <c r="D169" s="17"/>
      <c r="E169" s="17"/>
      <c r="F169" s="18">
        <f t="shared" ref="F169:F183" si="15">SUM(G169:R169)</f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20"/>
      <c r="T169" s="19"/>
    </row>
    <row r="170" spans="1:20" s="2" customFormat="1" ht="12.5" x14ac:dyDescent="0.25">
      <c r="A170" s="17"/>
      <c r="B170" s="17"/>
      <c r="C170" s="17" t="s">
        <v>178</v>
      </c>
      <c r="D170" s="17"/>
      <c r="E170" s="17"/>
      <c r="F170" s="18">
        <f t="shared" si="15"/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T170" s="19"/>
    </row>
    <row r="171" spans="1:20" s="2" customFormat="1" ht="12.5" x14ac:dyDescent="0.25">
      <c r="A171" s="17"/>
      <c r="B171" s="17"/>
      <c r="C171" s="17" t="s">
        <v>179</v>
      </c>
      <c r="D171" s="17"/>
      <c r="E171" s="17"/>
      <c r="F171" s="18">
        <f t="shared" si="15"/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T171" s="19"/>
    </row>
    <row r="172" spans="1:20" s="2" customFormat="1" ht="12.5" x14ac:dyDescent="0.25">
      <c r="A172" s="17"/>
      <c r="B172" s="17"/>
      <c r="C172" s="17" t="s">
        <v>180</v>
      </c>
      <c r="D172" s="17"/>
      <c r="E172" s="17"/>
      <c r="F172" s="18">
        <f t="shared" si="15"/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21"/>
      <c r="T172" s="19"/>
    </row>
    <row r="173" spans="1:20" s="2" customFormat="1" ht="12.5" x14ac:dyDescent="0.25">
      <c r="A173" s="17"/>
      <c r="B173" s="17"/>
      <c r="C173" s="17" t="s">
        <v>181</v>
      </c>
      <c r="D173" s="17"/>
      <c r="E173" s="17"/>
      <c r="F173" s="18">
        <f t="shared" si="15"/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21"/>
      <c r="T173" s="19"/>
    </row>
    <row r="174" spans="1:20" s="2" customFormat="1" ht="12.5" x14ac:dyDescent="0.25">
      <c r="A174" s="17"/>
      <c r="B174" s="17"/>
      <c r="C174" s="17" t="s">
        <v>182</v>
      </c>
      <c r="D174" s="17"/>
      <c r="E174" s="17"/>
      <c r="F174" s="18">
        <f t="shared" si="15"/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21"/>
      <c r="T174" s="19"/>
    </row>
    <row r="175" spans="1:20" s="2" customFormat="1" ht="12.5" x14ac:dyDescent="0.25">
      <c r="A175" s="17"/>
      <c r="B175" s="17"/>
      <c r="C175" s="17" t="s">
        <v>183</v>
      </c>
      <c r="D175" s="17"/>
      <c r="E175" s="17"/>
      <c r="F175" s="18">
        <f t="shared" si="15"/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21"/>
      <c r="T175" s="19"/>
    </row>
    <row r="176" spans="1:20" s="2" customFormat="1" ht="12.5" x14ac:dyDescent="0.25">
      <c r="A176" s="17"/>
      <c r="B176" s="17"/>
      <c r="C176" s="17" t="s">
        <v>184</v>
      </c>
      <c r="D176" s="17"/>
      <c r="E176" s="17"/>
      <c r="F176" s="18">
        <f t="shared" si="15"/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21"/>
      <c r="T176" s="19"/>
    </row>
    <row r="177" spans="1:20" s="2" customFormat="1" ht="12.5" x14ac:dyDescent="0.25">
      <c r="A177" s="17"/>
      <c r="B177" s="17"/>
      <c r="C177" s="17" t="s">
        <v>185</v>
      </c>
      <c r="D177" s="17"/>
      <c r="E177" s="17"/>
      <c r="F177" s="18">
        <f t="shared" si="15"/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21"/>
      <c r="T177" s="19"/>
    </row>
    <row r="178" spans="1:20" s="2" customFormat="1" ht="12.5" x14ac:dyDescent="0.25">
      <c r="A178" s="17"/>
      <c r="B178" s="17"/>
      <c r="C178" s="17" t="s">
        <v>186</v>
      </c>
      <c r="D178" s="17"/>
      <c r="E178" s="17"/>
      <c r="F178" s="18">
        <f t="shared" si="15"/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21"/>
      <c r="T178" s="19"/>
    </row>
    <row r="179" spans="1:20" s="2" customFormat="1" ht="12.5" x14ac:dyDescent="0.25">
      <c r="A179" s="17"/>
      <c r="B179" s="17"/>
      <c r="C179" s="17" t="s">
        <v>187</v>
      </c>
      <c r="D179" s="17"/>
      <c r="E179" s="17"/>
      <c r="F179" s="18">
        <f t="shared" si="15"/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21"/>
      <c r="T179" s="19"/>
    </row>
    <row r="180" spans="1:20" s="2" customFormat="1" ht="12.5" x14ac:dyDescent="0.25">
      <c r="A180" s="17"/>
      <c r="B180" s="17"/>
      <c r="C180" s="17" t="s">
        <v>188</v>
      </c>
      <c r="D180" s="17"/>
      <c r="E180" s="17"/>
      <c r="F180" s="18">
        <f t="shared" si="15"/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22"/>
      <c r="T180" s="19"/>
    </row>
    <row r="181" spans="1:20" ht="12.5" x14ac:dyDescent="0.25">
      <c r="A181" s="17"/>
      <c r="B181" s="17"/>
      <c r="C181" s="17" t="s">
        <v>189</v>
      </c>
      <c r="D181" s="17"/>
      <c r="E181" s="17"/>
      <c r="F181" s="18">
        <f t="shared" si="15"/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22"/>
      <c r="T181" s="19"/>
    </row>
    <row r="182" spans="1:20" ht="12.5" x14ac:dyDescent="0.25">
      <c r="A182" s="17"/>
      <c r="B182" s="17"/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22"/>
      <c r="T182" s="19"/>
    </row>
    <row r="183" spans="1:20" ht="12.5" x14ac:dyDescent="0.25">
      <c r="A183" s="17"/>
      <c r="B183" s="17" t="s">
        <v>190</v>
      </c>
      <c r="C183" s="17"/>
      <c r="D183" s="17"/>
      <c r="E183" s="17"/>
      <c r="F183" s="18">
        <f t="shared" si="15"/>
        <v>0</v>
      </c>
      <c r="G183" s="18">
        <f>SUM(G169:G181)</f>
        <v>0</v>
      </c>
      <c r="H183" s="18">
        <f t="shared" ref="H183:R183" si="16">SUM(H169:H181)</f>
        <v>0</v>
      </c>
      <c r="I183" s="18">
        <f t="shared" si="16"/>
        <v>0</v>
      </c>
      <c r="J183" s="18">
        <f t="shared" si="16"/>
        <v>0</v>
      </c>
      <c r="K183" s="18">
        <f t="shared" si="16"/>
        <v>0</v>
      </c>
      <c r="L183" s="18">
        <f t="shared" si="16"/>
        <v>0</v>
      </c>
      <c r="M183" s="18">
        <f t="shared" si="16"/>
        <v>0</v>
      </c>
      <c r="N183" s="18">
        <f t="shared" si="16"/>
        <v>0</v>
      </c>
      <c r="O183" s="18">
        <f t="shared" si="16"/>
        <v>0</v>
      </c>
      <c r="P183" s="18">
        <f t="shared" si="16"/>
        <v>0</v>
      </c>
      <c r="Q183" s="18">
        <f t="shared" si="16"/>
        <v>0</v>
      </c>
      <c r="R183" s="18">
        <f t="shared" si="16"/>
        <v>0</v>
      </c>
      <c r="S183" s="22"/>
      <c r="T183" s="19"/>
    </row>
    <row r="184" spans="1:20" ht="12.5" x14ac:dyDescent="0.25">
      <c r="A184" s="17"/>
      <c r="B184" s="17"/>
      <c r="C184" s="17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22"/>
      <c r="T184" s="19"/>
    </row>
    <row r="185" spans="1:20" ht="12.5" x14ac:dyDescent="0.25">
      <c r="A185" s="17"/>
      <c r="B185" s="17" t="s">
        <v>191</v>
      </c>
      <c r="C185" s="17"/>
      <c r="D185" s="17"/>
      <c r="E185" s="17"/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22"/>
      <c r="T185" s="19"/>
    </row>
    <row r="186" spans="1:20" ht="12.5" x14ac:dyDescent="0.25">
      <c r="A186" s="17"/>
      <c r="B186" s="17"/>
      <c r="C186" s="17" t="s">
        <v>52</v>
      </c>
      <c r="D186" s="17"/>
      <c r="E186" s="17"/>
      <c r="F186" s="18">
        <f t="shared" ref="F186:F199" si="17">SUM(G186:R186)</f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22"/>
      <c r="T186" s="19"/>
    </row>
    <row r="187" spans="1:20" ht="12.5" x14ac:dyDescent="0.25">
      <c r="A187" s="17"/>
      <c r="B187" s="17"/>
      <c r="C187" s="17" t="s">
        <v>53</v>
      </c>
      <c r="D187" s="17"/>
      <c r="E187" s="17"/>
      <c r="F187" s="18">
        <f t="shared" si="17"/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22"/>
      <c r="T187" s="19"/>
    </row>
    <row r="188" spans="1:20" ht="12.5" x14ac:dyDescent="0.25">
      <c r="A188" s="17"/>
      <c r="B188" s="17"/>
      <c r="C188" s="17" t="s">
        <v>54</v>
      </c>
      <c r="D188" s="17"/>
      <c r="E188" s="17"/>
      <c r="F188" s="18">
        <f t="shared" si="17"/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22"/>
      <c r="T188" s="19"/>
    </row>
    <row r="189" spans="1:20" ht="12.5" x14ac:dyDescent="0.25">
      <c r="A189" s="17"/>
      <c r="B189" s="17"/>
      <c r="C189" s="17" t="s">
        <v>55</v>
      </c>
      <c r="D189" s="17"/>
      <c r="E189" s="17"/>
      <c r="F189" s="18">
        <f t="shared" si="17"/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22"/>
      <c r="T189" s="19"/>
    </row>
    <row r="190" spans="1:20" ht="12.5" x14ac:dyDescent="0.25">
      <c r="A190" s="17"/>
      <c r="B190" s="17"/>
      <c r="C190" s="17" t="s">
        <v>56</v>
      </c>
      <c r="D190" s="17"/>
      <c r="E190" s="17"/>
      <c r="F190" s="18">
        <f t="shared" si="17"/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22"/>
      <c r="T190" s="19"/>
    </row>
    <row r="191" spans="1:20" ht="12.5" x14ac:dyDescent="0.25">
      <c r="A191" s="17"/>
      <c r="B191" s="17"/>
      <c r="C191" s="17" t="s">
        <v>57</v>
      </c>
      <c r="D191" s="17"/>
      <c r="E191" s="17"/>
      <c r="F191" s="18">
        <f t="shared" si="17"/>
        <v>11188166.5962</v>
      </c>
      <c r="G191" s="18">
        <v>1004101.2828</v>
      </c>
      <c r="H191" s="18">
        <v>905556.44519999996</v>
      </c>
      <c r="I191" s="18">
        <v>1016864.6202</v>
      </c>
      <c r="J191" s="18">
        <v>46085.49</v>
      </c>
      <c r="K191" s="18">
        <v>47928.909599999999</v>
      </c>
      <c r="L191" s="18">
        <v>548948.48580000002</v>
      </c>
      <c r="M191" s="18">
        <v>2589028.1505</v>
      </c>
      <c r="N191" s="18">
        <v>2609415.1214999999</v>
      </c>
      <c r="O191" s="18">
        <v>2337237.3420000002</v>
      </c>
      <c r="P191" s="18">
        <v>28026.2268</v>
      </c>
      <c r="Q191" s="18">
        <v>26948.294999999998</v>
      </c>
      <c r="R191" s="18">
        <v>28026.2268</v>
      </c>
      <c r="S191" s="22"/>
      <c r="T191" s="19"/>
    </row>
    <row r="192" spans="1:20" ht="12.5" x14ac:dyDescent="0.25">
      <c r="A192" s="17"/>
      <c r="B192" s="17"/>
      <c r="C192" s="17" t="s">
        <v>58</v>
      </c>
      <c r="D192" s="17"/>
      <c r="E192" s="17"/>
      <c r="F192" s="18">
        <f t="shared" si="17"/>
        <v>558024.98399999994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183560.85</v>
      </c>
      <c r="N192" s="18">
        <v>198245.71799999999</v>
      </c>
      <c r="O192" s="18">
        <v>176218.416</v>
      </c>
      <c r="P192" s="18">
        <v>0</v>
      </c>
      <c r="Q192" s="18">
        <v>0</v>
      </c>
      <c r="R192" s="18">
        <v>0</v>
      </c>
      <c r="S192" s="22"/>
      <c r="T192" s="19"/>
    </row>
    <row r="193" spans="1:20" ht="12.5" x14ac:dyDescent="0.25">
      <c r="A193" s="17"/>
      <c r="B193" s="17"/>
      <c r="C193" s="17" t="s">
        <v>59</v>
      </c>
      <c r="D193" s="17"/>
      <c r="E193" s="17"/>
      <c r="F193" s="18">
        <f t="shared" si="17"/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22"/>
      <c r="T193" s="19"/>
    </row>
    <row r="194" spans="1:20" ht="12.5" x14ac:dyDescent="0.25">
      <c r="A194" s="17"/>
      <c r="B194" s="17"/>
      <c r="C194" s="17" t="s">
        <v>60</v>
      </c>
      <c r="D194" s="17"/>
      <c r="E194" s="17"/>
      <c r="F194" s="18">
        <f t="shared" si="17"/>
        <v>234661.06620000003</v>
      </c>
      <c r="G194" s="18">
        <v>80662.105260000011</v>
      </c>
      <c r="H194" s="18">
        <v>73055.656080000001</v>
      </c>
      <c r="I194" s="18">
        <v>80943.304860000004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22"/>
      <c r="T194" s="19"/>
    </row>
    <row r="195" spans="1:20" ht="12.5" x14ac:dyDescent="0.25">
      <c r="A195" s="17"/>
      <c r="B195" s="17"/>
      <c r="C195" s="17" t="s">
        <v>61</v>
      </c>
      <c r="D195" s="17"/>
      <c r="E195" s="17"/>
      <c r="F195" s="18">
        <f t="shared" si="17"/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22"/>
      <c r="T195" s="19"/>
    </row>
    <row r="196" spans="1:20" ht="12.5" x14ac:dyDescent="0.25">
      <c r="A196" s="17"/>
      <c r="B196" s="17"/>
      <c r="C196" s="17" t="s">
        <v>62</v>
      </c>
      <c r="D196" s="17"/>
      <c r="E196" s="17"/>
      <c r="F196" s="18">
        <f t="shared" si="17"/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22"/>
      <c r="T196" s="19"/>
    </row>
    <row r="197" spans="1:20" ht="12.5" x14ac:dyDescent="0.25">
      <c r="A197" s="17"/>
      <c r="B197" s="17"/>
      <c r="C197" s="17" t="s">
        <v>63</v>
      </c>
      <c r="D197" s="17"/>
      <c r="E197" s="17"/>
      <c r="F197" s="18">
        <f t="shared" si="17"/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22"/>
      <c r="T197" s="19"/>
    </row>
    <row r="198" spans="1:20" ht="12.5" x14ac:dyDescent="0.25">
      <c r="A198" s="17"/>
      <c r="B198" s="17"/>
      <c r="C198" s="17" t="s">
        <v>64</v>
      </c>
      <c r="D198" s="17"/>
      <c r="E198" s="17"/>
      <c r="F198" s="18">
        <f t="shared" si="17"/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24"/>
      <c r="T198" s="19"/>
    </row>
    <row r="199" spans="1:20" ht="12.5" x14ac:dyDescent="0.25">
      <c r="A199" s="17"/>
      <c r="B199" s="17"/>
      <c r="C199" s="17" t="s">
        <v>65</v>
      </c>
      <c r="D199" s="17"/>
      <c r="E199" s="17"/>
      <c r="F199" s="18">
        <f t="shared" si="17"/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22"/>
      <c r="T199" s="19"/>
    </row>
    <row r="200" spans="1:20" ht="12.5" x14ac:dyDescent="0.25">
      <c r="A200" s="17"/>
      <c r="B200" s="17"/>
      <c r="C200" s="17"/>
      <c r="D200" s="17"/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22"/>
      <c r="T200" s="19"/>
    </row>
    <row r="201" spans="1:20" ht="12.5" x14ac:dyDescent="0.25">
      <c r="A201" s="17"/>
      <c r="B201" s="17"/>
      <c r="C201" s="17"/>
      <c r="D201" s="17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22"/>
      <c r="T201" s="19"/>
    </row>
    <row r="202" spans="1:20" ht="12.5" x14ac:dyDescent="0.25">
      <c r="A202" s="17"/>
      <c r="B202" s="17"/>
      <c r="C202" s="17" t="s">
        <v>234</v>
      </c>
      <c r="D202" s="17"/>
      <c r="E202" s="17"/>
      <c r="F202" s="18">
        <f t="shared" ref="F202:F203" si="18">SUM(G202:R202)</f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22"/>
      <c r="T202" s="19"/>
    </row>
    <row r="203" spans="1:20" ht="12.5" x14ac:dyDescent="0.25">
      <c r="A203" s="17"/>
      <c r="B203" s="17"/>
      <c r="C203" s="17" t="s">
        <v>67</v>
      </c>
      <c r="D203" s="17"/>
      <c r="E203" s="17"/>
      <c r="F203" s="18">
        <f t="shared" si="18"/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22"/>
      <c r="T203" s="19"/>
    </row>
    <row r="204" spans="1:20" ht="12.5" x14ac:dyDescent="0.25">
      <c r="A204" s="17"/>
      <c r="B204" s="17"/>
      <c r="C204" s="17"/>
      <c r="D204" s="17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22"/>
      <c r="T204" s="19"/>
    </row>
    <row r="205" spans="1:20" ht="12.5" x14ac:dyDescent="0.25">
      <c r="A205" s="17"/>
      <c r="B205" s="17" t="s">
        <v>192</v>
      </c>
      <c r="C205" s="17"/>
      <c r="D205" s="17"/>
      <c r="E205" s="17"/>
      <c r="F205" s="18">
        <f>SUM(G205:R205)</f>
        <v>11980852.646400003</v>
      </c>
      <c r="G205" s="18">
        <f>SUM(G186:G199)</f>
        <v>1084763.38806</v>
      </c>
      <c r="H205" s="18">
        <f t="shared" ref="H205:R205" si="19">SUM(H186:H199)</f>
        <v>978612.10127999994</v>
      </c>
      <c r="I205" s="18">
        <f t="shared" si="19"/>
        <v>1097807.92506</v>
      </c>
      <c r="J205" s="18">
        <f t="shared" si="19"/>
        <v>46085.49</v>
      </c>
      <c r="K205" s="18">
        <f t="shared" si="19"/>
        <v>47928.909599999999</v>
      </c>
      <c r="L205" s="18">
        <f t="shared" si="19"/>
        <v>548948.48580000002</v>
      </c>
      <c r="M205" s="18">
        <f t="shared" si="19"/>
        <v>2772589.0005000001</v>
      </c>
      <c r="N205" s="18">
        <f t="shared" si="19"/>
        <v>2807660.8394999998</v>
      </c>
      <c r="O205" s="18">
        <f t="shared" si="19"/>
        <v>2513455.7580000004</v>
      </c>
      <c r="P205" s="18">
        <f t="shared" si="19"/>
        <v>28026.2268</v>
      </c>
      <c r="Q205" s="18">
        <f t="shared" si="19"/>
        <v>26948.294999999998</v>
      </c>
      <c r="R205" s="18">
        <f t="shared" si="19"/>
        <v>28026.2268</v>
      </c>
      <c r="S205" s="22"/>
      <c r="T205" s="19"/>
    </row>
    <row r="206" spans="1:20" ht="12.5" x14ac:dyDescent="0.25">
      <c r="A206" s="17"/>
      <c r="B206" s="17"/>
      <c r="C206" s="17"/>
      <c r="D206" s="17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22"/>
      <c r="T206" s="19"/>
    </row>
    <row r="207" spans="1:20" ht="12.5" x14ac:dyDescent="0.25">
      <c r="A207" s="17"/>
      <c r="B207" s="17" t="s">
        <v>193</v>
      </c>
      <c r="C207" s="17"/>
      <c r="D207" s="17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22"/>
      <c r="T207" s="19"/>
    </row>
    <row r="208" spans="1:20" s="26" customFormat="1" ht="12.5" x14ac:dyDescent="0.25">
      <c r="A208" s="17"/>
      <c r="B208" s="17"/>
      <c r="C208" s="17" t="s">
        <v>52</v>
      </c>
      <c r="D208" s="17"/>
      <c r="E208" s="17"/>
      <c r="F208" s="18">
        <f t="shared" ref="F208:F218" si="20">SUM(G208:R208)</f>
        <v>2098573.0729975295</v>
      </c>
      <c r="G208" s="18">
        <v>36334.814584001666</v>
      </c>
      <c r="H208" s="18">
        <v>117062.08035221676</v>
      </c>
      <c r="I208" s="18">
        <v>57199.399431956786</v>
      </c>
      <c r="J208" s="18">
        <v>791.77458042568071</v>
      </c>
      <c r="K208" s="18">
        <v>13585.997666370871</v>
      </c>
      <c r="L208" s="18">
        <v>138806.23924922865</v>
      </c>
      <c r="M208" s="18">
        <v>546224.93356513535</v>
      </c>
      <c r="N208" s="18">
        <v>735739.98436406627</v>
      </c>
      <c r="O208" s="18">
        <v>196214.22815185622</v>
      </c>
      <c r="P208" s="18">
        <v>82790.491029781624</v>
      </c>
      <c r="Q208" s="18">
        <v>45201.199636813486</v>
      </c>
      <c r="R208" s="18">
        <v>128621.93038567637</v>
      </c>
      <c r="S208" s="25"/>
      <c r="T208" s="19"/>
    </row>
    <row r="209" spans="1:20" ht="12.5" x14ac:dyDescent="0.25">
      <c r="A209" s="17"/>
      <c r="B209" s="17"/>
      <c r="C209" s="17" t="s">
        <v>54</v>
      </c>
      <c r="D209" s="17"/>
      <c r="E209" s="17"/>
      <c r="F209" s="18">
        <f t="shared" si="20"/>
        <v>3534483.8112096395</v>
      </c>
      <c r="G209" s="18">
        <v>128247.12075797173</v>
      </c>
      <c r="H209" s="18">
        <v>330926.13804843026</v>
      </c>
      <c r="I209" s="18">
        <v>158843.58437314519</v>
      </c>
      <c r="J209" s="18">
        <v>63533.268028520048</v>
      </c>
      <c r="K209" s="18">
        <v>54532.165711650894</v>
      </c>
      <c r="L209" s="18">
        <v>177998.18206322443</v>
      </c>
      <c r="M209" s="18">
        <v>557444.4034018853</v>
      </c>
      <c r="N209" s="18">
        <v>635235.6476824854</v>
      </c>
      <c r="O209" s="18">
        <v>344688.61490039091</v>
      </c>
      <c r="P209" s="18">
        <v>315737.38379261462</v>
      </c>
      <c r="Q209" s="18">
        <v>307828.60262200161</v>
      </c>
      <c r="R209" s="18">
        <v>459468.69982731953</v>
      </c>
      <c r="S209" s="22"/>
      <c r="T209" s="19"/>
    </row>
    <row r="210" spans="1:20" ht="12.5" x14ac:dyDescent="0.25">
      <c r="A210" s="17"/>
      <c r="B210" s="17"/>
      <c r="C210" s="17" t="s">
        <v>56</v>
      </c>
      <c r="D210" s="17"/>
      <c r="E210" s="17"/>
      <c r="F210" s="18">
        <f t="shared" si="20"/>
        <v>943725.73718510778</v>
      </c>
      <c r="G210" s="18">
        <v>53860.220918045459</v>
      </c>
      <c r="H210" s="18">
        <v>60519.426950033208</v>
      </c>
      <c r="I210" s="18">
        <v>50394.826276680004</v>
      </c>
      <c r="J210" s="18">
        <v>42732.331018989433</v>
      </c>
      <c r="K210" s="18">
        <v>45987.646510916027</v>
      </c>
      <c r="L210" s="18">
        <v>80942.258171922833</v>
      </c>
      <c r="M210" s="18">
        <v>214735.72953107697</v>
      </c>
      <c r="N210" s="18">
        <v>141855.03032921941</v>
      </c>
      <c r="O210" s="18">
        <v>48609.254498849783</v>
      </c>
      <c r="P210" s="18">
        <v>79019.73480332669</v>
      </c>
      <c r="Q210" s="18">
        <v>67518.258154595984</v>
      </c>
      <c r="R210" s="18">
        <v>57551.020021452146</v>
      </c>
      <c r="S210" s="22"/>
      <c r="T210" s="19"/>
    </row>
    <row r="211" spans="1:20" ht="12.5" x14ac:dyDescent="0.25">
      <c r="A211" s="17"/>
      <c r="B211" s="17"/>
      <c r="C211" s="17" t="s">
        <v>57</v>
      </c>
      <c r="D211" s="17"/>
      <c r="E211" s="17"/>
      <c r="F211" s="18">
        <f t="shared" si="20"/>
        <v>15980840.756144464</v>
      </c>
      <c r="G211" s="18">
        <v>174773.33606024945</v>
      </c>
      <c r="H211" s="18">
        <v>32914.616995853226</v>
      </c>
      <c r="I211" s="18">
        <v>20050.041280845766</v>
      </c>
      <c r="J211" s="18">
        <v>172778.40454581336</v>
      </c>
      <c r="K211" s="18">
        <v>807806.1680609925</v>
      </c>
      <c r="L211" s="18">
        <v>1521507.0723791674</v>
      </c>
      <c r="M211" s="18">
        <v>2566381.4075397816</v>
      </c>
      <c r="N211" s="18">
        <v>3895093.0513252621</v>
      </c>
      <c r="O211" s="18">
        <v>1492080.0657045227</v>
      </c>
      <c r="P211" s="18">
        <v>1706147.2981616452</v>
      </c>
      <c r="Q211" s="18">
        <v>987141.6486004286</v>
      </c>
      <c r="R211" s="18">
        <v>2604167.6454899032</v>
      </c>
      <c r="S211" s="22"/>
      <c r="T211" s="19"/>
    </row>
    <row r="212" spans="1:20" ht="12.5" x14ac:dyDescent="0.25">
      <c r="A212" s="17"/>
      <c r="B212" s="17"/>
      <c r="C212" s="17" t="s">
        <v>58</v>
      </c>
      <c r="D212" s="17"/>
      <c r="E212" s="17"/>
      <c r="F212" s="18">
        <f t="shared" si="20"/>
        <v>1330094.6035407002</v>
      </c>
      <c r="G212" s="18">
        <v>122074.57596307098</v>
      </c>
      <c r="H212" s="18">
        <v>82374.050170942282</v>
      </c>
      <c r="I212" s="18">
        <v>31636.310791531767</v>
      </c>
      <c r="J212" s="18">
        <v>81812.216682100989</v>
      </c>
      <c r="K212" s="18">
        <v>96411.39069139045</v>
      </c>
      <c r="L212" s="18">
        <v>54393.329126697892</v>
      </c>
      <c r="M212" s="18">
        <v>38969.079543074113</v>
      </c>
      <c r="N212" s="18">
        <v>146949.48251264077</v>
      </c>
      <c r="O212" s="18">
        <v>256022.87934909292</v>
      </c>
      <c r="P212" s="18">
        <v>190732.04754137795</v>
      </c>
      <c r="Q212" s="18">
        <v>144003.39104902229</v>
      </c>
      <c r="R212" s="18">
        <v>84715.85011975767</v>
      </c>
      <c r="S212" s="22"/>
      <c r="T212" s="19"/>
    </row>
    <row r="213" spans="1:20" ht="12.5" x14ac:dyDescent="0.25">
      <c r="A213" s="17"/>
      <c r="B213" s="17"/>
      <c r="C213" s="17" t="s">
        <v>59</v>
      </c>
      <c r="D213" s="17"/>
      <c r="E213" s="17"/>
      <c r="F213" s="18">
        <f t="shared" si="20"/>
        <v>3536153.6063034032</v>
      </c>
      <c r="G213" s="18">
        <v>96171.64614542076</v>
      </c>
      <c r="H213" s="18">
        <v>127548.9299326874</v>
      </c>
      <c r="I213" s="18">
        <v>93652.732543726204</v>
      </c>
      <c r="J213" s="18">
        <v>21333.226456359684</v>
      </c>
      <c r="K213" s="18">
        <v>66556.397804940032</v>
      </c>
      <c r="L213" s="18">
        <v>184123.85957191582</v>
      </c>
      <c r="M213" s="18">
        <v>636342.66322123853</v>
      </c>
      <c r="N213" s="18">
        <v>1212681.7252012396</v>
      </c>
      <c r="O213" s="18">
        <v>397893.92325702991</v>
      </c>
      <c r="P213" s="18">
        <v>147217.38660480603</v>
      </c>
      <c r="Q213" s="18">
        <v>112774.30989831152</v>
      </c>
      <c r="R213" s="18">
        <v>439856.8056657273</v>
      </c>
      <c r="S213" s="22"/>
      <c r="T213" s="19"/>
    </row>
    <row r="214" spans="1:20" ht="12.5" x14ac:dyDescent="0.25">
      <c r="A214" s="17"/>
      <c r="B214" s="17"/>
      <c r="C214" s="17" t="s">
        <v>60</v>
      </c>
      <c r="D214" s="17"/>
      <c r="E214" s="17"/>
      <c r="F214" s="18">
        <f t="shared" si="20"/>
        <v>720466.99644934211</v>
      </c>
      <c r="G214" s="18">
        <v>19576.78190283959</v>
      </c>
      <c r="H214" s="18">
        <v>46627.660662210321</v>
      </c>
      <c r="I214" s="18">
        <v>61784.215482630068</v>
      </c>
      <c r="J214" s="18">
        <v>8890.1227724463515</v>
      </c>
      <c r="K214" s="18">
        <v>18313.942870158338</v>
      </c>
      <c r="L214" s="18">
        <v>60514.59928377426</v>
      </c>
      <c r="M214" s="18">
        <v>33078.699026520873</v>
      </c>
      <c r="N214" s="18">
        <v>97016.837759758113</v>
      </c>
      <c r="O214" s="18">
        <v>31526.729059183577</v>
      </c>
      <c r="P214" s="18">
        <v>81098.653803716443</v>
      </c>
      <c r="Q214" s="18">
        <v>102368.02743609206</v>
      </c>
      <c r="R214" s="18">
        <v>159670.72639001216</v>
      </c>
      <c r="S214" s="22"/>
      <c r="T214" s="19"/>
    </row>
    <row r="215" spans="1:20" ht="12.5" x14ac:dyDescent="0.25">
      <c r="A215" s="17"/>
      <c r="B215" s="17"/>
      <c r="C215" s="17" t="s">
        <v>194</v>
      </c>
      <c r="D215" s="17"/>
      <c r="E215" s="17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22"/>
      <c r="T215" s="19"/>
    </row>
    <row r="216" spans="1:20" ht="12.5" x14ac:dyDescent="0.25">
      <c r="A216" s="17"/>
      <c r="B216" s="17"/>
      <c r="C216" s="17" t="s">
        <v>195</v>
      </c>
      <c r="D216" s="17"/>
      <c r="E216" s="17"/>
      <c r="F216" s="18">
        <f t="shared" si="20"/>
        <v>1263782.3448871584</v>
      </c>
      <c r="G216" s="18">
        <v>0</v>
      </c>
      <c r="H216" s="18">
        <v>0</v>
      </c>
      <c r="I216" s="18">
        <v>0</v>
      </c>
      <c r="J216" s="18">
        <v>0</v>
      </c>
      <c r="K216" s="18">
        <v>75329.993172307499</v>
      </c>
      <c r="L216" s="18">
        <v>115432.69025302667</v>
      </c>
      <c r="M216" s="18">
        <v>634566.07751731295</v>
      </c>
      <c r="N216" s="18">
        <v>293882.87112837716</v>
      </c>
      <c r="O216" s="18">
        <v>89991.607615482368</v>
      </c>
      <c r="P216" s="18">
        <v>30948.561060949123</v>
      </c>
      <c r="Q216" s="18">
        <v>0</v>
      </c>
      <c r="R216" s="18">
        <v>23630.544139702499</v>
      </c>
      <c r="S216" s="22"/>
      <c r="T216" s="19"/>
    </row>
    <row r="217" spans="1:20" ht="12.5" x14ac:dyDescent="0.25">
      <c r="A217" s="17"/>
      <c r="B217" s="17"/>
      <c r="C217" s="17" t="s">
        <v>2</v>
      </c>
      <c r="D217" s="17"/>
      <c r="E217" s="17"/>
      <c r="F217" s="18">
        <f t="shared" si="20"/>
        <v>24438084.362270225</v>
      </c>
      <c r="G217" s="18">
        <v>4422424.6951411767</v>
      </c>
      <c r="H217" s="18">
        <v>3006936.743084521</v>
      </c>
      <c r="I217" s="18">
        <v>2144010.722472915</v>
      </c>
      <c r="J217" s="18">
        <v>1961410.3646425565</v>
      </c>
      <c r="K217" s="18">
        <v>496842.80515810021</v>
      </c>
      <c r="L217" s="18">
        <v>0</v>
      </c>
      <c r="M217" s="18">
        <v>464583.00423893047</v>
      </c>
      <c r="N217" s="18">
        <v>2393969.564370357</v>
      </c>
      <c r="O217" s="18">
        <v>1617368.0502520688</v>
      </c>
      <c r="P217" s="18">
        <v>457111.73618836573</v>
      </c>
      <c r="Q217" s="18">
        <v>2176128.2446333994</v>
      </c>
      <c r="R217" s="18">
        <v>5297298.4320878349</v>
      </c>
      <c r="S217" s="22"/>
      <c r="T217" s="19"/>
    </row>
    <row r="218" spans="1:20" ht="12.5" x14ac:dyDescent="0.25">
      <c r="A218" s="17"/>
      <c r="B218" s="17" t="s">
        <v>196</v>
      </c>
      <c r="C218" s="17"/>
      <c r="D218" s="17"/>
      <c r="E218" s="17"/>
      <c r="F218" s="18">
        <f t="shared" si="20"/>
        <v>53846205.290987581</v>
      </c>
      <c r="G218" s="18">
        <f>SUM(G208:G217)</f>
        <v>5053463.1914727762</v>
      </c>
      <c r="H218" s="18">
        <f t="shared" ref="H218:R218" si="21">SUM(H208:H217)</f>
        <v>3804909.6461968943</v>
      </c>
      <c r="I218" s="18">
        <f t="shared" si="21"/>
        <v>2617571.8326534308</v>
      </c>
      <c r="J218" s="18">
        <f t="shared" si="21"/>
        <v>2353281.7087272122</v>
      </c>
      <c r="K218" s="18">
        <f t="shared" si="21"/>
        <v>1675366.507646827</v>
      </c>
      <c r="L218" s="18">
        <f t="shared" si="21"/>
        <v>2333718.2300989581</v>
      </c>
      <c r="M218" s="18">
        <f t="shared" si="21"/>
        <v>5692325.9975849567</v>
      </c>
      <c r="N218" s="18">
        <f t="shared" si="21"/>
        <v>9552424.194673406</v>
      </c>
      <c r="O218" s="18">
        <f t="shared" si="21"/>
        <v>4474395.3527884772</v>
      </c>
      <c r="P218" s="18">
        <f t="shared" si="21"/>
        <v>3090803.2929865834</v>
      </c>
      <c r="Q218" s="18">
        <f t="shared" si="21"/>
        <v>3942963.6820306648</v>
      </c>
      <c r="R218" s="18">
        <f t="shared" si="21"/>
        <v>9254981.6541273855</v>
      </c>
      <c r="S218" s="22"/>
      <c r="T218" s="19"/>
    </row>
    <row r="219" spans="1:20" ht="12.5" x14ac:dyDescent="0.25">
      <c r="A219" s="17"/>
      <c r="B219" s="17"/>
      <c r="C219" s="17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22"/>
      <c r="T219" s="19"/>
    </row>
    <row r="220" spans="1:20" ht="12.5" x14ac:dyDescent="0.25">
      <c r="A220" s="17" t="s">
        <v>235</v>
      </c>
      <c r="B220" s="17"/>
      <c r="C220" s="17"/>
      <c r="D220" s="17"/>
      <c r="E220" s="27"/>
      <c r="F220" s="18">
        <f>SUM(G220:R220)</f>
        <v>78319158.619394317</v>
      </c>
      <c r="G220" s="18">
        <f>G218+G205+G183+G165</f>
        <v>7274340.3838431826</v>
      </c>
      <c r="H220" s="18">
        <f t="shared" ref="H220:R220" si="22">H218+H205+H183+H165</f>
        <v>5716402.0936644645</v>
      </c>
      <c r="I220" s="18">
        <f t="shared" si="22"/>
        <v>4885829.7731710728</v>
      </c>
      <c r="J220" s="18">
        <f t="shared" si="22"/>
        <v>3466234.1093525435</v>
      </c>
      <c r="K220" s="18">
        <f t="shared" si="22"/>
        <v>2775763.8128204281</v>
      </c>
      <c r="L220" s="18">
        <f t="shared" si="22"/>
        <v>3918181.7744075055</v>
      </c>
      <c r="M220" s="18">
        <f t="shared" si="22"/>
        <v>9407465.2702424396</v>
      </c>
      <c r="N220" s="18">
        <f t="shared" si="22"/>
        <v>13296053.382880066</v>
      </c>
      <c r="O220" s="18">
        <f t="shared" si="22"/>
        <v>7923888.9042177722</v>
      </c>
      <c r="P220" s="18">
        <f t="shared" si="22"/>
        <v>4141228.2204625234</v>
      </c>
      <c r="Q220" s="18">
        <f t="shared" si="22"/>
        <v>5075904.3093671529</v>
      </c>
      <c r="R220" s="18">
        <f t="shared" si="22"/>
        <v>10437866.584965166</v>
      </c>
      <c r="S220" s="22"/>
      <c r="T220" s="19"/>
    </row>
    <row r="221" spans="1:20" ht="12.5" x14ac:dyDescent="0.25">
      <c r="A221" s="17"/>
      <c r="B221" s="17"/>
      <c r="C221" s="17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22"/>
      <c r="T221" s="19"/>
    </row>
    <row r="222" spans="1:20" ht="12.5" x14ac:dyDescent="0.25">
      <c r="A222" s="17" t="s">
        <v>236</v>
      </c>
      <c r="B222" s="17"/>
      <c r="C222" s="17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22"/>
      <c r="T222" s="19"/>
    </row>
    <row r="223" spans="1:20" ht="12.5" x14ac:dyDescent="0.25">
      <c r="A223" s="17"/>
      <c r="B223" s="17"/>
      <c r="C223" s="17" t="s">
        <v>237</v>
      </c>
      <c r="D223" s="17"/>
      <c r="E223" s="17"/>
      <c r="F223" s="18">
        <f t="shared" ref="F223:F226" si="23">SUM(G223:R223)</f>
        <v>11307890.554062704</v>
      </c>
      <c r="G223" s="18">
        <v>974715.63116374449</v>
      </c>
      <c r="H223" s="18">
        <v>957164.36262918438</v>
      </c>
      <c r="I223" s="18">
        <v>980070.49283599039</v>
      </c>
      <c r="J223" s="18">
        <v>964671.84254827874</v>
      </c>
      <c r="K223" s="18">
        <v>862411.48702393321</v>
      </c>
      <c r="L223" s="18">
        <v>927114.84745722776</v>
      </c>
      <c r="M223" s="18">
        <v>975650.40541619214</v>
      </c>
      <c r="N223" s="18">
        <v>981310.05607782165</v>
      </c>
      <c r="O223" s="18">
        <v>905403.8049364686</v>
      </c>
      <c r="P223" s="18">
        <v>934671.14431527175</v>
      </c>
      <c r="Q223" s="18">
        <v>896873.61472069018</v>
      </c>
      <c r="R223" s="18">
        <v>947832.86493789882</v>
      </c>
      <c r="S223" s="22"/>
      <c r="T223" s="19"/>
    </row>
    <row r="224" spans="1:20" ht="12.5" x14ac:dyDescent="0.25">
      <c r="A224" s="17"/>
      <c r="B224" s="17"/>
      <c r="C224" s="17" t="s">
        <v>238</v>
      </c>
      <c r="D224" s="17"/>
      <c r="E224" s="17"/>
      <c r="F224" s="18">
        <f t="shared" si="23"/>
        <v>167099.64867241995</v>
      </c>
      <c r="G224" s="18">
        <v>13723.966427500003</v>
      </c>
      <c r="H224" s="18">
        <v>12486.895454099997</v>
      </c>
      <c r="I224" s="18">
        <v>12007.985850699995</v>
      </c>
      <c r="J224" s="18">
        <v>15176.95238896</v>
      </c>
      <c r="K224" s="18">
        <v>16536.240165059997</v>
      </c>
      <c r="L224" s="18">
        <v>15481.290782</v>
      </c>
      <c r="M224" s="18">
        <v>14696.496716419997</v>
      </c>
      <c r="N224" s="18">
        <v>14123.86661786</v>
      </c>
      <c r="O224" s="18">
        <v>13608.301269399997</v>
      </c>
      <c r="P224" s="18">
        <v>12317.351385339998</v>
      </c>
      <c r="Q224" s="18">
        <v>13755.653036440004</v>
      </c>
      <c r="R224" s="18">
        <v>13184.648578640001</v>
      </c>
      <c r="S224" s="22"/>
      <c r="T224" s="19"/>
    </row>
    <row r="225" spans="1:20" ht="12.5" x14ac:dyDescent="0.25">
      <c r="A225" s="17"/>
      <c r="B225" s="17"/>
      <c r="C225" s="17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22"/>
      <c r="T225" s="19"/>
    </row>
    <row r="226" spans="1:20" ht="12.5" x14ac:dyDescent="0.25">
      <c r="A226" s="17"/>
      <c r="B226" s="17"/>
      <c r="C226" s="17" t="s">
        <v>239</v>
      </c>
      <c r="D226" s="17"/>
      <c r="E226" s="17"/>
      <c r="F226" s="18">
        <f t="shared" si="23"/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22"/>
      <c r="T226" s="19"/>
    </row>
    <row r="227" spans="1:20" ht="12.5" x14ac:dyDescent="0.25">
      <c r="A227" s="17"/>
      <c r="B227" s="17"/>
      <c r="C227" s="17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22"/>
      <c r="T227" s="19"/>
    </row>
    <row r="228" spans="1:20" ht="12.5" x14ac:dyDescent="0.25">
      <c r="A228" s="17" t="s">
        <v>240</v>
      </c>
      <c r="B228" s="17"/>
      <c r="C228" s="17"/>
      <c r="D228" s="17"/>
      <c r="E228" s="27"/>
      <c r="F228" s="18">
        <f>SUM(G228:R228)</f>
        <v>11474990.202735126</v>
      </c>
      <c r="G228" s="18">
        <f>SUM(G223:G226)</f>
        <v>988439.5975912445</v>
      </c>
      <c r="H228" s="18">
        <f t="shared" ref="H228:R228" si="24">SUM(H223:H226)</f>
        <v>969651.25808328437</v>
      </c>
      <c r="I228" s="18">
        <f t="shared" si="24"/>
        <v>992078.47868669033</v>
      </c>
      <c r="J228" s="18">
        <f t="shared" si="24"/>
        <v>979848.7949372388</v>
      </c>
      <c r="K228" s="18">
        <f t="shared" si="24"/>
        <v>878947.72718899325</v>
      </c>
      <c r="L228" s="18">
        <f t="shared" si="24"/>
        <v>942596.13823922782</v>
      </c>
      <c r="M228" s="18">
        <f t="shared" si="24"/>
        <v>990346.90213261219</v>
      </c>
      <c r="N228" s="18">
        <f t="shared" si="24"/>
        <v>995433.92269568169</v>
      </c>
      <c r="O228" s="18">
        <f t="shared" si="24"/>
        <v>919012.10620586865</v>
      </c>
      <c r="P228" s="18">
        <f t="shared" si="24"/>
        <v>946988.49570061173</v>
      </c>
      <c r="Q228" s="18">
        <f t="shared" si="24"/>
        <v>910629.2677571302</v>
      </c>
      <c r="R228" s="18">
        <f t="shared" si="24"/>
        <v>961017.51351653878</v>
      </c>
      <c r="S228" s="22"/>
      <c r="T228" s="19"/>
    </row>
    <row r="229" spans="1:20" ht="12.5" x14ac:dyDescent="0.25">
      <c r="A229" s="17"/>
      <c r="B229" s="17"/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22"/>
      <c r="T229" s="19"/>
    </row>
    <row r="230" spans="1:20" ht="12.5" x14ac:dyDescent="0.25">
      <c r="A230" s="17" t="s">
        <v>241</v>
      </c>
      <c r="B230" s="17"/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22"/>
      <c r="T230" s="19"/>
    </row>
    <row r="231" spans="1:20" ht="12.5" x14ac:dyDescent="0.25">
      <c r="A231" s="17"/>
      <c r="B231" s="17"/>
      <c r="C231" s="17" t="s">
        <v>199</v>
      </c>
      <c r="D231" s="17"/>
      <c r="E231" s="17"/>
      <c r="F231" s="18">
        <f t="shared" ref="F231:F241" si="25">SUM(G231:R231)</f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22"/>
      <c r="T231" s="19"/>
    </row>
    <row r="232" spans="1:20" ht="12.5" x14ac:dyDescent="0.25">
      <c r="A232" s="17"/>
      <c r="B232" s="17"/>
      <c r="C232" s="17" t="s">
        <v>200</v>
      </c>
      <c r="D232" s="17"/>
      <c r="E232" s="17"/>
      <c r="F232" s="18">
        <f t="shared" si="25"/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22"/>
      <c r="T232" s="19"/>
    </row>
    <row r="233" spans="1:20" ht="12.5" x14ac:dyDescent="0.25">
      <c r="A233" s="17"/>
      <c r="B233" s="17"/>
      <c r="C233" s="17" t="s">
        <v>201</v>
      </c>
      <c r="D233" s="17"/>
      <c r="E233" s="17"/>
      <c r="F233" s="18">
        <f t="shared" si="25"/>
        <v>1993853.7951111475</v>
      </c>
      <c r="G233" s="18">
        <v>175486.77903549199</v>
      </c>
      <c r="H233" s="18">
        <v>171306.6505507337</v>
      </c>
      <c r="I233" s="18">
        <v>174099.27116580741</v>
      </c>
      <c r="J233" s="18">
        <v>174541.31763858401</v>
      </c>
      <c r="K233" s="18">
        <v>141263.93434013717</v>
      </c>
      <c r="L233" s="18">
        <v>149232.0005127574</v>
      </c>
      <c r="M233" s="18">
        <v>167476.16212849718</v>
      </c>
      <c r="N233" s="18">
        <v>178595.54953090462</v>
      </c>
      <c r="O233" s="18">
        <v>166940.68774932154</v>
      </c>
      <c r="P233" s="18">
        <v>145012.73313511303</v>
      </c>
      <c r="Q233" s="18">
        <v>189853.87331654172</v>
      </c>
      <c r="R233" s="18">
        <v>160044.8360072576</v>
      </c>
      <c r="S233" s="22"/>
      <c r="T233" s="19"/>
    </row>
    <row r="234" spans="1:20" ht="12.5" x14ac:dyDescent="0.25">
      <c r="A234" s="17"/>
      <c r="B234" s="17"/>
      <c r="C234" s="17" t="s">
        <v>202</v>
      </c>
      <c r="D234" s="17"/>
      <c r="E234" s="17"/>
      <c r="F234" s="18">
        <f t="shared" si="25"/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22"/>
      <c r="T234" s="19"/>
    </row>
    <row r="235" spans="1:20" ht="12.5" x14ac:dyDescent="0.25">
      <c r="A235" s="17"/>
      <c r="B235" s="17"/>
      <c r="C235" s="17" t="s">
        <v>203</v>
      </c>
      <c r="D235" s="17"/>
      <c r="E235" s="17"/>
      <c r="F235" s="18">
        <f t="shared" si="25"/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22"/>
      <c r="T235" s="19"/>
    </row>
    <row r="236" spans="1:20" ht="12.5" x14ac:dyDescent="0.25">
      <c r="A236" s="17"/>
      <c r="B236" s="17"/>
      <c r="C236" s="17" t="s">
        <v>204</v>
      </c>
      <c r="D236" s="17"/>
      <c r="E236" s="17"/>
      <c r="F236" s="18">
        <f t="shared" si="25"/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22"/>
      <c r="T236" s="19"/>
    </row>
    <row r="237" spans="1:20" ht="12.5" x14ac:dyDescent="0.25">
      <c r="A237" s="17"/>
      <c r="B237" s="17"/>
      <c r="C237" s="17" t="s">
        <v>205</v>
      </c>
      <c r="D237" s="17"/>
      <c r="E237" s="17"/>
      <c r="F237" s="18">
        <f t="shared" si="25"/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22"/>
      <c r="T237" s="19"/>
    </row>
    <row r="238" spans="1:20" ht="12.5" x14ac:dyDescent="0.25">
      <c r="A238" s="17"/>
      <c r="B238" s="17"/>
      <c r="C238" s="17" t="s">
        <v>206</v>
      </c>
      <c r="D238" s="17"/>
      <c r="E238" s="17"/>
      <c r="F238" s="18">
        <f t="shared" si="25"/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22"/>
      <c r="T238" s="19"/>
    </row>
    <row r="239" spans="1:20" ht="12.5" x14ac:dyDescent="0.25">
      <c r="A239" s="17"/>
      <c r="B239" s="17"/>
      <c r="C239" s="17" t="s">
        <v>207</v>
      </c>
      <c r="D239" s="17"/>
      <c r="E239" s="17"/>
      <c r="F239" s="18">
        <f t="shared" si="25"/>
        <v>43986740.084452406</v>
      </c>
      <c r="G239" s="18">
        <v>4004009.1743808482</v>
      </c>
      <c r="H239" s="18">
        <v>3703262.9740990601</v>
      </c>
      <c r="I239" s="18">
        <v>3873744.362079124</v>
      </c>
      <c r="J239" s="18">
        <v>3586715.7451707763</v>
      </c>
      <c r="K239" s="18">
        <v>3518777.3779202881</v>
      </c>
      <c r="L239" s="18">
        <v>3631444.2806359683</v>
      </c>
      <c r="M239" s="18">
        <v>3537058.6590074045</v>
      </c>
      <c r="N239" s="18">
        <v>3595827.225493676</v>
      </c>
      <c r="O239" s="18">
        <v>3491968.8461302398</v>
      </c>
      <c r="P239" s="18">
        <v>3652078.4136066046</v>
      </c>
      <c r="Q239" s="18">
        <v>3722472.9764333996</v>
      </c>
      <c r="R239" s="18">
        <v>3669380.0494950204</v>
      </c>
      <c r="S239" s="22"/>
      <c r="T239" s="19"/>
    </row>
    <row r="240" spans="1:20" ht="12.5" x14ac:dyDescent="0.25">
      <c r="A240" s="17"/>
      <c r="B240" s="17"/>
      <c r="C240" s="17" t="s">
        <v>208</v>
      </c>
      <c r="D240" s="17"/>
      <c r="E240" s="17"/>
      <c r="F240" s="18">
        <f t="shared" si="25"/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22"/>
      <c r="T240" s="19"/>
    </row>
    <row r="241" spans="1:20" ht="12.5" x14ac:dyDescent="0.25">
      <c r="A241" s="17"/>
      <c r="B241" s="17"/>
      <c r="C241" s="17" t="s">
        <v>209</v>
      </c>
      <c r="D241" s="17"/>
      <c r="E241" s="17"/>
      <c r="F241" s="18">
        <f t="shared" si="25"/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22"/>
      <c r="T241" s="19"/>
    </row>
    <row r="242" spans="1:20" ht="12.5" x14ac:dyDescent="0.25">
      <c r="A242" s="17"/>
      <c r="B242" s="17"/>
      <c r="C242" s="17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22"/>
      <c r="T242" s="19"/>
    </row>
    <row r="243" spans="1:20" ht="12.5" x14ac:dyDescent="0.25">
      <c r="A243" s="17" t="s">
        <v>242</v>
      </c>
      <c r="B243" s="17"/>
      <c r="C243" s="17"/>
      <c r="D243" s="17"/>
      <c r="E243" s="27"/>
      <c r="F243" s="18">
        <f>SUM(G243:R243)</f>
        <v>45980593.879563555</v>
      </c>
      <c r="G243" s="18">
        <f>SUM(G232:G241)</f>
        <v>4179495.9534163401</v>
      </c>
      <c r="H243" s="18">
        <f t="shared" ref="H243:R243" si="26">SUM(H232:H241)</f>
        <v>3874569.6246497938</v>
      </c>
      <c r="I243" s="18">
        <f t="shared" si="26"/>
        <v>4047843.6332449312</v>
      </c>
      <c r="J243" s="18">
        <f t="shared" si="26"/>
        <v>3761257.0628093602</v>
      </c>
      <c r="K243" s="18">
        <f t="shared" si="26"/>
        <v>3660041.3122604252</v>
      </c>
      <c r="L243" s="18">
        <f t="shared" si="26"/>
        <v>3780676.2811487257</v>
      </c>
      <c r="M243" s="18">
        <f t="shared" si="26"/>
        <v>3704534.8211359018</v>
      </c>
      <c r="N243" s="18">
        <f t="shared" si="26"/>
        <v>3774422.7750245808</v>
      </c>
      <c r="O243" s="18">
        <f t="shared" si="26"/>
        <v>3658909.5338795613</v>
      </c>
      <c r="P243" s="18">
        <f t="shared" si="26"/>
        <v>3797091.1467417176</v>
      </c>
      <c r="Q243" s="18">
        <f t="shared" si="26"/>
        <v>3912326.8497499414</v>
      </c>
      <c r="R243" s="18">
        <f t="shared" si="26"/>
        <v>3829424.8855022779</v>
      </c>
      <c r="S243" s="22"/>
      <c r="T243" s="19"/>
    </row>
    <row r="244" spans="1:20" ht="12.5" x14ac:dyDescent="0.25">
      <c r="A244" s="17"/>
      <c r="B244" s="17"/>
      <c r="C244" s="17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22"/>
      <c r="T244" s="19"/>
    </row>
    <row r="245" spans="1:20" ht="12.5" x14ac:dyDescent="0.25">
      <c r="A245" s="17" t="s">
        <v>243</v>
      </c>
      <c r="B245" s="17"/>
      <c r="C245" s="17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22"/>
      <c r="T245" s="19"/>
    </row>
    <row r="246" spans="1:20" ht="12.5" x14ac:dyDescent="0.25">
      <c r="A246" s="17"/>
      <c r="B246" s="17"/>
      <c r="C246" s="17" t="s">
        <v>212</v>
      </c>
      <c r="D246" s="17"/>
      <c r="E246" s="17"/>
      <c r="F246" s="18">
        <f t="shared" ref="F246:F254" si="27">SUM(G246:R246)</f>
        <v>16463419.862055682</v>
      </c>
      <c r="G246" s="18">
        <v>1671881.09915444</v>
      </c>
      <c r="H246" s="18">
        <v>997102.54809508019</v>
      </c>
      <c r="I246" s="18">
        <v>696963.65588223992</v>
      </c>
      <c r="J246" s="18">
        <v>808588.99321235996</v>
      </c>
      <c r="K246" s="18">
        <v>1264437.8452079999</v>
      </c>
      <c r="L246" s="18">
        <v>853129.36053016002</v>
      </c>
      <c r="M246" s="18">
        <v>1529461.7121359999</v>
      </c>
      <c r="N246" s="18">
        <v>1407788.3246880001</v>
      </c>
      <c r="O246" s="18">
        <v>1513337.7076771201</v>
      </c>
      <c r="P246" s="18">
        <v>2073898.7137800001</v>
      </c>
      <c r="Q246" s="18">
        <v>1924279.968964</v>
      </c>
      <c r="R246" s="18">
        <v>1722549.9327282801</v>
      </c>
      <c r="S246" s="22"/>
      <c r="T246" s="28">
        <v>2272861.1633237805</v>
      </c>
    </row>
    <row r="247" spans="1:20" ht="12.5" x14ac:dyDescent="0.25">
      <c r="A247" s="17"/>
      <c r="B247" s="17"/>
      <c r="C247" s="17" t="s">
        <v>213</v>
      </c>
      <c r="D247" s="17"/>
      <c r="E247" s="17"/>
      <c r="F247" s="18">
        <f t="shared" si="27"/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22"/>
      <c r="T247" s="19"/>
    </row>
    <row r="248" spans="1:20" ht="12.5" x14ac:dyDescent="0.25">
      <c r="A248" s="17"/>
      <c r="B248" s="17"/>
      <c r="C248" s="17" t="s">
        <v>214</v>
      </c>
      <c r="D248" s="17"/>
      <c r="E248" s="17"/>
      <c r="F248" s="18">
        <f t="shared" si="27"/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22"/>
      <c r="T248" s="19"/>
    </row>
    <row r="249" spans="1:20" ht="12.5" x14ac:dyDescent="0.25">
      <c r="A249" s="17"/>
      <c r="B249" s="17"/>
      <c r="C249" s="17" t="s">
        <v>215</v>
      </c>
      <c r="D249" s="17"/>
      <c r="E249" s="17"/>
      <c r="F249" s="18">
        <f t="shared" si="27"/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22"/>
      <c r="T249" s="19"/>
    </row>
    <row r="250" spans="1:20" ht="12.5" x14ac:dyDescent="0.25">
      <c r="A250" s="17"/>
      <c r="B250" s="17"/>
      <c r="C250" s="17" t="s">
        <v>216</v>
      </c>
      <c r="D250" s="17"/>
      <c r="E250" s="17"/>
      <c r="F250" s="18">
        <f t="shared" si="27"/>
        <v>5979786.415409008</v>
      </c>
      <c r="G250" s="18">
        <v>960794.089912</v>
      </c>
      <c r="H250" s="18">
        <v>571391.42366119998</v>
      </c>
      <c r="I250" s="18">
        <v>549250.27757359995</v>
      </c>
      <c r="J250" s="18">
        <v>453980.51763900003</v>
      </c>
      <c r="K250" s="18">
        <v>166648.88027759999</v>
      </c>
      <c r="L250" s="18">
        <v>106532.955285648</v>
      </c>
      <c r="M250" s="18">
        <v>569503.01892712014</v>
      </c>
      <c r="N250" s="18">
        <v>519997.51946284005</v>
      </c>
      <c r="O250" s="18">
        <v>600595.53527968004</v>
      </c>
      <c r="P250" s="18">
        <v>302089.87341976003</v>
      </c>
      <c r="Q250" s="18">
        <v>447509.04086100002</v>
      </c>
      <c r="R250" s="18">
        <v>731493.28310956003</v>
      </c>
      <c r="S250" s="22"/>
      <c r="T250" s="28">
        <v>256711.61689172219</v>
      </c>
    </row>
    <row r="251" spans="1:20" ht="12.5" x14ac:dyDescent="0.25">
      <c r="A251" s="17"/>
      <c r="B251" s="17"/>
      <c r="C251" s="17" t="s">
        <v>217</v>
      </c>
      <c r="D251" s="17"/>
      <c r="E251" s="17"/>
      <c r="F251" s="18">
        <f t="shared" si="27"/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22"/>
      <c r="T251" s="19"/>
    </row>
    <row r="252" spans="1:20" ht="12.5" x14ac:dyDescent="0.25">
      <c r="A252" s="17"/>
      <c r="B252" s="17"/>
      <c r="C252" s="17" t="s">
        <v>218</v>
      </c>
      <c r="D252" s="17"/>
      <c r="E252" s="17"/>
      <c r="F252" s="18">
        <f t="shared" si="27"/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22"/>
      <c r="T252" s="19"/>
    </row>
    <row r="253" spans="1:20" ht="12.5" x14ac:dyDescent="0.25">
      <c r="A253" s="17"/>
      <c r="B253" s="17"/>
      <c r="C253" s="17" t="s">
        <v>219</v>
      </c>
      <c r="D253" s="17"/>
      <c r="E253" s="17"/>
      <c r="F253" s="18">
        <f t="shared" si="27"/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22"/>
      <c r="T253" s="19"/>
    </row>
    <row r="254" spans="1:20" ht="12.5" x14ac:dyDescent="0.25">
      <c r="A254" s="17"/>
      <c r="B254" s="17"/>
      <c r="C254" s="17" t="s">
        <v>220</v>
      </c>
      <c r="D254" s="17"/>
      <c r="E254" s="17"/>
      <c r="F254" s="18">
        <f t="shared" si="27"/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22"/>
      <c r="T254" s="19"/>
    </row>
    <row r="255" spans="1:20" ht="12.5" x14ac:dyDescent="0.25">
      <c r="A255" s="17"/>
      <c r="B255" s="17"/>
      <c r="C255" s="17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22"/>
      <c r="T255" s="19"/>
    </row>
    <row r="256" spans="1:20" ht="12.5" x14ac:dyDescent="0.25">
      <c r="A256" s="17"/>
      <c r="B256" s="17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22"/>
      <c r="T256" s="19"/>
    </row>
    <row r="257" spans="1:20" ht="12.5" x14ac:dyDescent="0.25">
      <c r="A257" s="17"/>
      <c r="B257" s="17" t="s">
        <v>244</v>
      </c>
      <c r="C257" s="17"/>
      <c r="D257" s="17"/>
      <c r="E257" s="17"/>
      <c r="F257" s="18">
        <f t="shared" ref="F257" si="28">SUM(G257:R257)</f>
        <v>22443206.277464688</v>
      </c>
      <c r="G257" s="18">
        <f>SUM(G246:G254)</f>
        <v>2632675.1890664399</v>
      </c>
      <c r="H257" s="18">
        <f t="shared" ref="H257:R257" si="29">SUM(H246:H254)</f>
        <v>1568493.9717562802</v>
      </c>
      <c r="I257" s="18">
        <f t="shared" si="29"/>
        <v>1246213.9334558398</v>
      </c>
      <c r="J257" s="18">
        <f t="shared" si="29"/>
        <v>1262569.5108513599</v>
      </c>
      <c r="K257" s="18">
        <f t="shared" si="29"/>
        <v>1431086.7254855998</v>
      </c>
      <c r="L257" s="18">
        <f t="shared" si="29"/>
        <v>959662.31581580802</v>
      </c>
      <c r="M257" s="18">
        <f t="shared" si="29"/>
        <v>2098964.7310631201</v>
      </c>
      <c r="N257" s="18">
        <f t="shared" si="29"/>
        <v>1927785.8441508403</v>
      </c>
      <c r="O257" s="18">
        <f t="shared" si="29"/>
        <v>2113933.2429568004</v>
      </c>
      <c r="P257" s="18">
        <f t="shared" si="29"/>
        <v>2375988.5871997601</v>
      </c>
      <c r="Q257" s="18">
        <f t="shared" si="29"/>
        <v>2371789.0098250001</v>
      </c>
      <c r="R257" s="18">
        <f t="shared" si="29"/>
        <v>2454043.21583784</v>
      </c>
      <c r="S257" s="22"/>
      <c r="T257" s="19"/>
    </row>
    <row r="258" spans="1:20" s="30" customFormat="1" ht="12.5" x14ac:dyDescent="0.25">
      <c r="A258" s="17"/>
      <c r="B258" s="17"/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29"/>
      <c r="T258" s="19"/>
    </row>
    <row r="259" spans="1:20" s="30" customFormat="1" ht="12.5" x14ac:dyDescent="0.25">
      <c r="A259" s="17"/>
      <c r="B259" s="17"/>
      <c r="C259" s="17" t="s">
        <v>245</v>
      </c>
      <c r="D259" s="17"/>
      <c r="E259" s="17"/>
      <c r="F259" s="18">
        <f t="shared" ref="F259:F262" si="30">SUM(G259:R259)</f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29"/>
      <c r="T259" s="19"/>
    </row>
    <row r="260" spans="1:20" s="30" customFormat="1" ht="12.5" x14ac:dyDescent="0.25">
      <c r="A260" s="17"/>
      <c r="B260" s="17"/>
      <c r="C260" s="17" t="s">
        <v>246</v>
      </c>
      <c r="D260" s="17"/>
      <c r="E260" s="17"/>
      <c r="F260" s="18">
        <f t="shared" si="30"/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29"/>
      <c r="T260" s="19"/>
    </row>
    <row r="261" spans="1:20" s="30" customFormat="1" ht="12.5" x14ac:dyDescent="0.25">
      <c r="A261" s="17"/>
      <c r="B261" s="17"/>
      <c r="C261" s="17" t="s">
        <v>247</v>
      </c>
      <c r="D261" s="17"/>
      <c r="E261" s="17"/>
      <c r="F261" s="18">
        <f t="shared" si="30"/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29"/>
      <c r="T261" s="19"/>
    </row>
    <row r="262" spans="1:20" s="30" customFormat="1" ht="12.5" x14ac:dyDescent="0.25">
      <c r="A262" s="17"/>
      <c r="B262" s="17"/>
      <c r="C262" s="17" t="s">
        <v>248</v>
      </c>
      <c r="D262" s="17"/>
      <c r="E262" s="17"/>
      <c r="F262" s="18">
        <f t="shared" si="30"/>
        <v>1675173.8007717952</v>
      </c>
      <c r="G262" s="18">
        <v>2038107.3250213664</v>
      </c>
      <c r="H262" s="18">
        <v>40437.467080583992</v>
      </c>
      <c r="I262" s="18">
        <v>65427.623103808393</v>
      </c>
      <c r="J262" s="18">
        <v>13320.390061704004</v>
      </c>
      <c r="K262" s="18">
        <v>9715.389033796022</v>
      </c>
      <c r="L262" s="18">
        <v>641.71078334401238</v>
      </c>
      <c r="M262" s="18">
        <v>-131600.20629604399</v>
      </c>
      <c r="N262" s="18">
        <v>-151371.55228180403</v>
      </c>
      <c r="O262" s="18">
        <v>-125880.11416049601</v>
      </c>
      <c r="P262" s="18">
        <v>-2110.0755465240081</v>
      </c>
      <c r="Q262" s="18">
        <v>-26128.948900295996</v>
      </c>
      <c r="R262" s="18">
        <v>-55385.207127644026</v>
      </c>
      <c r="S262" s="29"/>
      <c r="T262" s="19"/>
    </row>
    <row r="263" spans="1:20" s="30" customFormat="1" ht="12.5" x14ac:dyDescent="0.25">
      <c r="A263" s="17"/>
      <c r="B263" s="17"/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29"/>
      <c r="T263" s="19"/>
    </row>
    <row r="264" spans="1:20" s="30" customFormat="1" ht="12.5" x14ac:dyDescent="0.25">
      <c r="A264" s="17"/>
      <c r="B264" s="17"/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29"/>
      <c r="T264" s="19"/>
    </row>
    <row r="265" spans="1:20" s="30" customFormat="1" ht="12.5" x14ac:dyDescent="0.25">
      <c r="A265" s="17"/>
      <c r="B265" s="17"/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29"/>
      <c r="T265" s="19"/>
    </row>
    <row r="266" spans="1:20" ht="12.5" x14ac:dyDescent="0.25">
      <c r="A266" s="17"/>
      <c r="B266" s="17"/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22"/>
      <c r="T266" s="19"/>
    </row>
    <row r="267" spans="1:20" ht="12.5" x14ac:dyDescent="0.25">
      <c r="A267" s="17" t="s">
        <v>5</v>
      </c>
      <c r="B267" s="17"/>
      <c r="C267" s="17"/>
      <c r="D267" s="17"/>
      <c r="E267" s="27"/>
      <c r="F267" s="18">
        <f t="shared" ref="F267" si="31">SUM(G267:R267)</f>
        <v>24118380.078236487</v>
      </c>
      <c r="G267" s="18">
        <f>SUM(G257:G262)</f>
        <v>4670782.5140878065</v>
      </c>
      <c r="H267" s="18">
        <f t="shared" ref="H267:R267" si="32">SUM(H257:H262)</f>
        <v>1608931.4388368642</v>
      </c>
      <c r="I267" s="18">
        <f t="shared" si="32"/>
        <v>1311641.5565596481</v>
      </c>
      <c r="J267" s="18">
        <f t="shared" si="32"/>
        <v>1275889.9009130639</v>
      </c>
      <c r="K267" s="18">
        <f t="shared" si="32"/>
        <v>1440802.1145193959</v>
      </c>
      <c r="L267" s="18">
        <f t="shared" si="32"/>
        <v>960304.02659915201</v>
      </c>
      <c r="M267" s="18">
        <f t="shared" si="32"/>
        <v>1967364.5247670761</v>
      </c>
      <c r="N267" s="18">
        <f t="shared" si="32"/>
        <v>1776414.2918690364</v>
      </c>
      <c r="O267" s="18">
        <f t="shared" si="32"/>
        <v>1988053.1287963043</v>
      </c>
      <c r="P267" s="18">
        <f t="shared" si="32"/>
        <v>2373878.5116532361</v>
      </c>
      <c r="Q267" s="18">
        <f t="shared" si="32"/>
        <v>2345660.0609247042</v>
      </c>
      <c r="R267" s="18">
        <f t="shared" si="32"/>
        <v>2398658.0087101958</v>
      </c>
      <c r="S267" s="22"/>
      <c r="T267" s="19"/>
    </row>
    <row r="268" spans="1:20" ht="12.5" x14ac:dyDescent="0.25">
      <c r="A268" s="17"/>
      <c r="B268" s="17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22"/>
      <c r="T268" s="19"/>
    </row>
    <row r="269" spans="1:20" ht="12.5" x14ac:dyDescent="0.25">
      <c r="A269" s="17" t="s">
        <v>6</v>
      </c>
      <c r="B269" s="17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22"/>
      <c r="T269" s="19"/>
    </row>
    <row r="270" spans="1:20" ht="12.5" x14ac:dyDescent="0.25">
      <c r="A270" s="17"/>
      <c r="B270" s="17"/>
      <c r="C270" s="17" t="s">
        <v>7</v>
      </c>
      <c r="D270" s="17"/>
      <c r="E270" s="17"/>
      <c r="F270" s="18">
        <f t="shared" ref="F270:F294" si="33">SUM(G270:R270)</f>
        <v>344659.90726644156</v>
      </c>
      <c r="G270" s="18">
        <v>34338.885195317998</v>
      </c>
      <c r="H270" s="18">
        <v>31015.768052834002</v>
      </c>
      <c r="I270" s="18">
        <v>31015.768052834002</v>
      </c>
      <c r="J270" s="18">
        <v>31103.073959932</v>
      </c>
      <c r="K270" s="18">
        <v>31698.529661067998</v>
      </c>
      <c r="L270" s="18">
        <v>29870.547418426002</v>
      </c>
      <c r="M270" s="18">
        <v>28595.546661654003</v>
      </c>
      <c r="N270" s="18">
        <v>29731.178097825999</v>
      </c>
      <c r="O270" s="18">
        <v>30397.657270360003</v>
      </c>
      <c r="P270" s="18">
        <v>30170.310368949999</v>
      </c>
      <c r="Q270" s="18">
        <v>17428.246748391801</v>
      </c>
      <c r="R270" s="18">
        <v>19294.3957788478</v>
      </c>
      <c r="S270" s="22"/>
      <c r="T270" s="19"/>
    </row>
    <row r="271" spans="1:20" ht="12.5" x14ac:dyDescent="0.25">
      <c r="A271" s="17"/>
      <c r="B271" s="17"/>
      <c r="C271" s="17" t="s">
        <v>8</v>
      </c>
      <c r="D271" s="17"/>
      <c r="E271" s="17"/>
      <c r="F271" s="18">
        <f t="shared" si="33"/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22"/>
      <c r="T271" s="19"/>
    </row>
    <row r="272" spans="1:20" ht="12.5" x14ac:dyDescent="0.25">
      <c r="A272" s="17"/>
      <c r="B272" s="17"/>
      <c r="C272" s="17" t="s">
        <v>9</v>
      </c>
      <c r="D272" s="17"/>
      <c r="E272" s="17"/>
      <c r="F272" s="18">
        <f t="shared" si="33"/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22"/>
      <c r="T272" s="19"/>
    </row>
    <row r="273" spans="1:20" ht="12.5" x14ac:dyDescent="0.25">
      <c r="A273" s="17"/>
      <c r="B273" s="17"/>
      <c r="C273" s="17" t="s">
        <v>10</v>
      </c>
      <c r="D273" s="17"/>
      <c r="E273" s="17"/>
      <c r="F273" s="18">
        <f t="shared" si="33"/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22"/>
      <c r="T273" s="19"/>
    </row>
    <row r="274" spans="1:20" ht="12.5" x14ac:dyDescent="0.25">
      <c r="A274" s="17"/>
      <c r="B274" s="17"/>
      <c r="C274" s="17" t="s">
        <v>11</v>
      </c>
      <c r="D274" s="17"/>
      <c r="E274" s="17"/>
      <c r="F274" s="18">
        <f t="shared" si="33"/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22"/>
      <c r="T274" s="19"/>
    </row>
    <row r="275" spans="1:20" ht="12.5" x14ac:dyDescent="0.25">
      <c r="A275" s="17"/>
      <c r="B275" s="17"/>
      <c r="C275" s="17" t="s">
        <v>12</v>
      </c>
      <c r="D275" s="17"/>
      <c r="E275" s="17"/>
      <c r="F275" s="18">
        <f t="shared" si="33"/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22"/>
      <c r="T275" s="19"/>
    </row>
    <row r="276" spans="1:20" ht="12.5" x14ac:dyDescent="0.25">
      <c r="A276" s="17"/>
      <c r="B276" s="17"/>
      <c r="C276" s="17" t="s">
        <v>13</v>
      </c>
      <c r="D276" s="17"/>
      <c r="E276" s="17"/>
      <c r="F276" s="18">
        <f t="shared" si="33"/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22"/>
      <c r="T276" s="19"/>
    </row>
    <row r="277" spans="1:20" ht="12.5" x14ac:dyDescent="0.25">
      <c r="A277" s="17"/>
      <c r="B277" s="17"/>
      <c r="C277" s="17" t="s">
        <v>14</v>
      </c>
      <c r="D277" s="17"/>
      <c r="E277" s="17"/>
      <c r="F277" s="18">
        <f t="shared" si="33"/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22"/>
      <c r="T277" s="19"/>
    </row>
    <row r="278" spans="1:20" ht="12.5" x14ac:dyDescent="0.25">
      <c r="A278" s="17"/>
      <c r="B278" s="17"/>
      <c r="C278" s="17" t="s">
        <v>15</v>
      </c>
      <c r="D278" s="17"/>
      <c r="E278" s="17"/>
      <c r="F278" s="18">
        <f t="shared" si="33"/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22"/>
      <c r="T278" s="19"/>
    </row>
    <row r="279" spans="1:20" ht="12.5" x14ac:dyDescent="0.25">
      <c r="A279" s="17"/>
      <c r="B279" s="17"/>
      <c r="C279" s="17" t="s">
        <v>16</v>
      </c>
      <c r="D279" s="17"/>
      <c r="E279" s="17"/>
      <c r="F279" s="18">
        <f t="shared" si="33"/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22"/>
      <c r="T279" s="19"/>
    </row>
    <row r="280" spans="1:20" ht="12.5" x14ac:dyDescent="0.25">
      <c r="A280" s="17"/>
      <c r="B280" s="17"/>
      <c r="C280" s="17" t="s">
        <v>17</v>
      </c>
      <c r="D280" s="17"/>
      <c r="E280" s="17"/>
      <c r="F280" s="18">
        <f t="shared" si="33"/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22"/>
      <c r="T280" s="19"/>
    </row>
    <row r="281" spans="1:20" ht="12.5" x14ac:dyDescent="0.25">
      <c r="A281" s="17"/>
      <c r="B281" s="17"/>
      <c r="C281" s="17" t="s">
        <v>18</v>
      </c>
      <c r="D281" s="17"/>
      <c r="E281" s="17"/>
      <c r="F281" s="18">
        <f t="shared" si="33"/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22"/>
      <c r="T281" s="19"/>
    </row>
    <row r="282" spans="1:20" ht="12.5" x14ac:dyDescent="0.25">
      <c r="A282" s="17"/>
      <c r="B282" s="17"/>
      <c r="C282" s="17" t="s">
        <v>19</v>
      </c>
      <c r="D282" s="17"/>
      <c r="E282" s="17"/>
      <c r="F282" s="18">
        <f t="shared" si="33"/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31"/>
      <c r="T282" s="19"/>
    </row>
    <row r="283" spans="1:20" ht="12.5" x14ac:dyDescent="0.25">
      <c r="A283" s="17"/>
      <c r="B283" s="17"/>
      <c r="C283" s="17" t="s">
        <v>20</v>
      </c>
      <c r="D283" s="17"/>
      <c r="E283" s="17"/>
      <c r="F283" s="18">
        <f t="shared" si="33"/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31"/>
      <c r="T283" s="19"/>
    </row>
    <row r="284" spans="1:20" ht="12.5" x14ac:dyDescent="0.25">
      <c r="A284" s="17"/>
      <c r="B284" s="17"/>
      <c r="C284" s="17" t="s">
        <v>3</v>
      </c>
      <c r="D284" s="17"/>
      <c r="E284" s="17"/>
      <c r="F284" s="18">
        <f t="shared" si="33"/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31"/>
      <c r="T284" s="19"/>
    </row>
    <row r="285" spans="1:20" ht="12.5" x14ac:dyDescent="0.25">
      <c r="A285" s="17"/>
      <c r="B285" s="17"/>
      <c r="C285" s="17" t="s">
        <v>21</v>
      </c>
      <c r="D285" s="17"/>
      <c r="E285" s="17"/>
      <c r="F285" s="18">
        <f t="shared" si="33"/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31"/>
      <c r="T285" s="19"/>
    </row>
    <row r="286" spans="1:20" ht="12.5" x14ac:dyDescent="0.25">
      <c r="A286" s="17"/>
      <c r="B286" s="17"/>
      <c r="C286" s="17" t="s">
        <v>22</v>
      </c>
      <c r="D286" s="17"/>
      <c r="E286" s="17"/>
      <c r="F286" s="18">
        <f t="shared" si="33"/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31"/>
      <c r="T286" s="19"/>
    </row>
    <row r="287" spans="1:20" ht="12.5" x14ac:dyDescent="0.25">
      <c r="A287" s="17"/>
      <c r="B287" s="17"/>
      <c r="C287" s="17" t="s">
        <v>23</v>
      </c>
      <c r="D287" s="17"/>
      <c r="E287" s="17"/>
      <c r="F287" s="18">
        <f t="shared" si="33"/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31"/>
      <c r="T287" s="19"/>
    </row>
    <row r="288" spans="1:20" ht="12.5" x14ac:dyDescent="0.25">
      <c r="A288" s="17"/>
      <c r="B288" s="17"/>
      <c r="C288" s="17" t="s">
        <v>24</v>
      </c>
      <c r="D288" s="17"/>
      <c r="E288" s="17"/>
      <c r="F288" s="18">
        <f t="shared" si="33"/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31"/>
      <c r="T288" s="19"/>
    </row>
    <row r="289" spans="1:20" ht="12.5" x14ac:dyDescent="0.25">
      <c r="A289" s="17"/>
      <c r="B289" s="17"/>
      <c r="C289" s="17" t="s">
        <v>25</v>
      </c>
      <c r="D289" s="17"/>
      <c r="E289" s="17"/>
      <c r="F289" s="18">
        <f t="shared" si="33"/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31"/>
      <c r="T289" s="19"/>
    </row>
    <row r="290" spans="1:20" ht="12.5" x14ac:dyDescent="0.25">
      <c r="A290" s="17"/>
      <c r="B290" s="17"/>
      <c r="C290" s="17" t="s">
        <v>26</v>
      </c>
      <c r="D290" s="17"/>
      <c r="E290" s="17"/>
      <c r="F290" s="18">
        <f t="shared" si="33"/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31"/>
      <c r="T290" s="19"/>
    </row>
    <row r="291" spans="1:20" ht="12.5" x14ac:dyDescent="0.25">
      <c r="A291" s="17"/>
      <c r="B291" s="17"/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31"/>
      <c r="T291" s="19"/>
    </row>
    <row r="292" spans="1:20" ht="12.5" x14ac:dyDescent="0.25">
      <c r="A292" s="17"/>
      <c r="B292" s="17"/>
      <c r="C292" s="17" t="s">
        <v>27</v>
      </c>
      <c r="D292" s="17"/>
      <c r="E292" s="17"/>
      <c r="F292" s="18">
        <f t="shared" si="33"/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31"/>
      <c r="T292" s="19"/>
    </row>
    <row r="293" spans="1:20" ht="12.5" x14ac:dyDescent="0.25">
      <c r="A293" s="17"/>
      <c r="B293" s="17"/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31"/>
      <c r="T293" s="19"/>
    </row>
    <row r="294" spans="1:20" ht="12.5" x14ac:dyDescent="0.25">
      <c r="A294" s="17" t="s">
        <v>28</v>
      </c>
      <c r="B294" s="17"/>
      <c r="C294" s="17"/>
      <c r="D294" s="17"/>
      <c r="E294" s="27"/>
      <c r="F294" s="18">
        <f t="shared" si="33"/>
        <v>344659.90726644156</v>
      </c>
      <c r="G294" s="18">
        <f>SUM(G270:G292)</f>
        <v>34338.885195317998</v>
      </c>
      <c r="H294" s="18">
        <f t="shared" ref="H294:R294" si="34">SUM(H270:H292)</f>
        <v>31015.768052834002</v>
      </c>
      <c r="I294" s="18">
        <f t="shared" si="34"/>
        <v>31015.768052834002</v>
      </c>
      <c r="J294" s="18">
        <f t="shared" si="34"/>
        <v>31103.073959932</v>
      </c>
      <c r="K294" s="18">
        <f t="shared" si="34"/>
        <v>31698.529661067998</v>
      </c>
      <c r="L294" s="18">
        <f t="shared" si="34"/>
        <v>29870.547418426002</v>
      </c>
      <c r="M294" s="18">
        <f t="shared" si="34"/>
        <v>28595.546661654003</v>
      </c>
      <c r="N294" s="18">
        <f t="shared" si="34"/>
        <v>29731.178097825999</v>
      </c>
      <c r="O294" s="18">
        <f t="shared" si="34"/>
        <v>30397.657270360003</v>
      </c>
      <c r="P294" s="18">
        <f t="shared" si="34"/>
        <v>30170.310368949999</v>
      </c>
      <c r="Q294" s="18">
        <f t="shared" si="34"/>
        <v>17428.246748391801</v>
      </c>
      <c r="R294" s="18">
        <f t="shared" si="34"/>
        <v>19294.3957788478</v>
      </c>
      <c r="S294" s="31"/>
      <c r="T294" s="19"/>
    </row>
    <row r="295" spans="1:20" ht="12.5" x14ac:dyDescent="0.25">
      <c r="A295" s="17"/>
      <c r="B295" s="17"/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31"/>
      <c r="T295" s="19"/>
    </row>
    <row r="296" spans="1:20" s="36" customFormat="1" ht="13.5" thickBot="1" x14ac:dyDescent="0.35">
      <c r="A296" s="32" t="s">
        <v>29</v>
      </c>
      <c r="B296" s="32"/>
      <c r="C296" s="32"/>
      <c r="D296" s="32"/>
      <c r="E296" s="32"/>
      <c r="F296" s="33">
        <f>SUM(G296:R296)</f>
        <v>159469083.07770878</v>
      </c>
      <c r="G296" s="33">
        <f>G294+G267+G243+G228+G220-G53</f>
        <v>17143676.762197156</v>
      </c>
      <c r="H296" s="33">
        <f t="shared" ref="H296:R296" si="35">H294+H267+H243+H228+H220-H53</f>
        <v>12199976.480743859</v>
      </c>
      <c r="I296" s="33">
        <f t="shared" si="35"/>
        <v>11266491.300132461</v>
      </c>
      <c r="J296" s="33">
        <f t="shared" si="35"/>
        <v>9513949.2236165199</v>
      </c>
      <c r="K296" s="33">
        <f t="shared" si="35"/>
        <v>8772171.8476992678</v>
      </c>
      <c r="L296" s="33">
        <f t="shared" si="35"/>
        <v>8962723.1459304076</v>
      </c>
      <c r="M296" s="33">
        <f t="shared" si="35"/>
        <v>16043752.197318127</v>
      </c>
      <c r="N296" s="33">
        <f t="shared" si="35"/>
        <v>19866802.767093282</v>
      </c>
      <c r="O296" s="33">
        <f t="shared" si="35"/>
        <v>14499570.392647527</v>
      </c>
      <c r="P296" s="33">
        <f t="shared" si="35"/>
        <v>11303010.440683506</v>
      </c>
      <c r="Q296" s="33">
        <f t="shared" si="35"/>
        <v>12254366.71785965</v>
      </c>
      <c r="R296" s="33">
        <f t="shared" si="35"/>
        <v>17642591.801787023</v>
      </c>
      <c r="S296" s="34"/>
      <c r="T296" s="35"/>
    </row>
    <row r="297" spans="1:20" ht="13" thickTop="1" x14ac:dyDescent="0.25">
      <c r="A297" s="17"/>
      <c r="B297" s="17"/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31"/>
      <c r="T297" s="19"/>
    </row>
    <row r="298" spans="1:20" ht="12.5" x14ac:dyDescent="0.25">
      <c r="A298" s="17" t="s">
        <v>30</v>
      </c>
      <c r="B298" s="17"/>
      <c r="C298" s="17"/>
      <c r="D298" s="17"/>
      <c r="E298" s="17"/>
      <c r="F298" s="37">
        <v>19.766614638146553</v>
      </c>
      <c r="G298" s="37">
        <v>21.466128803764285</v>
      </c>
      <c r="H298" s="37">
        <v>18.992091340183261</v>
      </c>
      <c r="I298" s="37">
        <v>20.308609450523946</v>
      </c>
      <c r="J298" s="37">
        <v>16.774590381915758</v>
      </c>
      <c r="K298" s="37">
        <v>18.132315749469505</v>
      </c>
      <c r="L298" s="37">
        <v>17.942576704199865</v>
      </c>
      <c r="M298" s="37">
        <v>25.124347429842949</v>
      </c>
      <c r="N298" s="37">
        <v>24.731446852717649</v>
      </c>
      <c r="O298" s="37">
        <v>18.77082626906553</v>
      </c>
      <c r="P298" s="37">
        <v>19.303170200913602</v>
      </c>
      <c r="Q298" s="37">
        <v>17.082022185068695</v>
      </c>
      <c r="R298" s="37">
        <v>18.57125029009363</v>
      </c>
      <c r="S298" s="31"/>
      <c r="T298" s="19"/>
    </row>
    <row r="299" spans="1:20" ht="12.5" x14ac:dyDescent="0.25">
      <c r="A299" s="17"/>
      <c r="B299" s="17"/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31"/>
      <c r="T299" s="19"/>
    </row>
    <row r="300" spans="1:20" ht="12.5" x14ac:dyDescent="0.25">
      <c r="A300" s="17"/>
      <c r="B300" s="17"/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31"/>
      <c r="T300" s="19"/>
    </row>
    <row r="301" spans="1:20" ht="12.5" x14ac:dyDescent="0.25">
      <c r="A301" s="17"/>
      <c r="B301" s="17"/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31"/>
      <c r="T301" s="19"/>
    </row>
    <row r="302" spans="1:20" ht="12.5" x14ac:dyDescent="0.25">
      <c r="A302" s="17" t="s">
        <v>31</v>
      </c>
      <c r="B302" s="17"/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31"/>
      <c r="T302" s="19"/>
    </row>
    <row r="303" spans="1:20" ht="12.5" x14ac:dyDescent="0.25">
      <c r="A303" s="17"/>
      <c r="B303" s="17"/>
      <c r="C303" s="17" t="s">
        <v>32</v>
      </c>
      <c r="D303" s="17"/>
      <c r="E303" s="17"/>
      <c r="F303" s="18">
        <f t="shared" ref="F303:F307" si="36">SUM(G303:R303)</f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31"/>
      <c r="T303" s="19"/>
    </row>
    <row r="304" spans="1:20" ht="12.5" x14ac:dyDescent="0.25">
      <c r="A304" s="17"/>
      <c r="B304" s="17"/>
      <c r="C304" s="17" t="s">
        <v>33</v>
      </c>
      <c r="D304" s="17"/>
      <c r="E304" s="17"/>
      <c r="F304" s="18">
        <f t="shared" si="36"/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31"/>
      <c r="T304" s="19"/>
    </row>
    <row r="305" spans="1:20" ht="12.5" x14ac:dyDescent="0.25">
      <c r="A305" s="17"/>
      <c r="B305" s="17"/>
      <c r="C305" s="17" t="s">
        <v>34</v>
      </c>
      <c r="D305" s="17"/>
      <c r="E305" s="17"/>
      <c r="F305" s="18">
        <f t="shared" si="36"/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31"/>
      <c r="T305" s="19"/>
    </row>
    <row r="306" spans="1:20" ht="12.5" x14ac:dyDescent="0.25">
      <c r="A306" s="17"/>
      <c r="B306" s="17"/>
      <c r="C306" s="17" t="s">
        <v>35</v>
      </c>
      <c r="D306" s="17"/>
      <c r="E306" s="17"/>
      <c r="F306" s="18">
        <f t="shared" si="36"/>
        <v>-1868.9666922342899</v>
      </c>
      <c r="G306" s="18">
        <v>-607.830666597</v>
      </c>
      <c r="H306" s="18">
        <v>0</v>
      </c>
      <c r="I306" s="18">
        <v>0</v>
      </c>
      <c r="J306" s="18">
        <v>0</v>
      </c>
      <c r="K306" s="18">
        <v>0</v>
      </c>
      <c r="L306" s="18">
        <v>-209.09056097457</v>
      </c>
      <c r="M306" s="18">
        <v>-185.32446905907003</v>
      </c>
      <c r="N306" s="18">
        <v>-237.316527756</v>
      </c>
      <c r="O306" s="18">
        <v>-205.89115628565003</v>
      </c>
      <c r="P306" s="18">
        <v>0</v>
      </c>
      <c r="Q306" s="18">
        <v>0</v>
      </c>
      <c r="R306" s="18">
        <v>-423.51331156200001</v>
      </c>
      <c r="S306" s="31"/>
      <c r="T306" s="19"/>
    </row>
    <row r="307" spans="1:20" ht="12.5" x14ac:dyDescent="0.25">
      <c r="A307" s="17"/>
      <c r="B307" s="17"/>
      <c r="C307" s="17" t="s">
        <v>36</v>
      </c>
      <c r="D307" s="17"/>
      <c r="E307" s="17"/>
      <c r="F307" s="18">
        <f t="shared" si="36"/>
        <v>-973.44261766124998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-175.98962888099999</v>
      </c>
      <c r="N307" s="18">
        <v>-82.495136097</v>
      </c>
      <c r="O307" s="18">
        <v>-252.98509054005001</v>
      </c>
      <c r="P307" s="18">
        <v>-412.475680485</v>
      </c>
      <c r="Q307" s="18">
        <v>0</v>
      </c>
      <c r="R307" s="18">
        <v>-49.497081658200003</v>
      </c>
      <c r="S307" s="31"/>
      <c r="T307" s="19"/>
    </row>
    <row r="308" spans="1:20" ht="12.5" x14ac:dyDescent="0.25">
      <c r="A308" s="17"/>
      <c r="B308" s="17"/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31"/>
      <c r="T308" s="19"/>
    </row>
    <row r="309" spans="1:20" ht="12.5" x14ac:dyDescent="0.25">
      <c r="A309" s="17"/>
      <c r="B309" s="17"/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31"/>
      <c r="T309" s="19"/>
    </row>
    <row r="310" spans="1:20" ht="12.5" x14ac:dyDescent="0.25">
      <c r="A310" s="17"/>
      <c r="B310" s="17"/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31"/>
      <c r="T310" s="19"/>
    </row>
    <row r="311" spans="1:20" ht="12.5" x14ac:dyDescent="0.25">
      <c r="A311" s="17"/>
      <c r="B311" s="17"/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31"/>
      <c r="T311" s="19"/>
    </row>
    <row r="312" spans="1:20" ht="12.5" x14ac:dyDescent="0.25">
      <c r="A312" s="17"/>
      <c r="B312" s="17"/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31"/>
      <c r="T312" s="19"/>
    </row>
    <row r="313" spans="1:20" ht="12.5" x14ac:dyDescent="0.25">
      <c r="A313" s="17"/>
      <c r="B313" s="17" t="s">
        <v>37</v>
      </c>
      <c r="C313" s="17"/>
      <c r="D313" s="17"/>
      <c r="E313" s="17"/>
      <c r="F313" s="18">
        <f t="shared" ref="F313" si="37">SUM(G313:R313)</f>
        <v>-2842.40930989554</v>
      </c>
      <c r="G313" s="18">
        <v>-607.830666597</v>
      </c>
      <c r="H313" s="18">
        <v>0</v>
      </c>
      <c r="I313" s="18">
        <v>0</v>
      </c>
      <c r="J313" s="18">
        <v>0</v>
      </c>
      <c r="K313" s="18">
        <v>0</v>
      </c>
      <c r="L313" s="18">
        <v>-209.09056097457</v>
      </c>
      <c r="M313" s="18">
        <v>-361.31409794007004</v>
      </c>
      <c r="N313" s="18">
        <v>-319.81166385300003</v>
      </c>
      <c r="O313" s="18">
        <v>-458.87624682570004</v>
      </c>
      <c r="P313" s="18">
        <v>-412.475680485</v>
      </c>
      <c r="Q313" s="18">
        <v>0</v>
      </c>
      <c r="R313" s="18">
        <v>-473.0103932202</v>
      </c>
      <c r="S313" s="31"/>
      <c r="T313" s="19"/>
    </row>
    <row r="314" spans="1:20" ht="12.5" x14ac:dyDescent="0.25">
      <c r="A314" s="17"/>
      <c r="B314" s="17"/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31"/>
      <c r="T314" s="19"/>
    </row>
    <row r="315" spans="1:20" ht="12.5" x14ac:dyDescent="0.25">
      <c r="A315" s="17"/>
      <c r="B315" s="17"/>
      <c r="C315" s="17" t="s">
        <v>38</v>
      </c>
      <c r="D315" s="17"/>
      <c r="E315" s="17"/>
      <c r="F315" s="18">
        <f t="shared" ref="F315:F316" si="38">SUM(G315:R315)</f>
        <v>4474369.4229999995</v>
      </c>
      <c r="G315" s="18">
        <v>436331.09899999987</v>
      </c>
      <c r="H315" s="18">
        <v>367663.31700000016</v>
      </c>
      <c r="I315" s="18">
        <v>358699.12899999978</v>
      </c>
      <c r="J315" s="18">
        <v>322799.21799999994</v>
      </c>
      <c r="K315" s="18">
        <v>331454.11199999985</v>
      </c>
      <c r="L315" s="18">
        <v>340427.47200000024</v>
      </c>
      <c r="M315" s="18">
        <v>399077.20600000001</v>
      </c>
      <c r="N315" s="18">
        <v>392324.91800000001</v>
      </c>
      <c r="O315" s="18">
        <v>347679.52999999991</v>
      </c>
      <c r="P315" s="18">
        <v>355982.13500000013</v>
      </c>
      <c r="Q315" s="18">
        <v>382946.00400000019</v>
      </c>
      <c r="R315" s="18">
        <v>438985.28300000023</v>
      </c>
      <c r="S315" s="31"/>
      <c r="T315" s="19"/>
    </row>
    <row r="316" spans="1:20" ht="12.5" x14ac:dyDescent="0.25">
      <c r="A316" s="17" t="s">
        <v>39</v>
      </c>
      <c r="B316" s="17"/>
      <c r="C316" s="17"/>
      <c r="D316" s="17"/>
      <c r="E316" s="17"/>
      <c r="F316" s="18">
        <f t="shared" si="38"/>
        <v>4471527.0136901047</v>
      </c>
      <c r="G316" s="18">
        <f>G315+G313</f>
        <v>435723.26833340287</v>
      </c>
      <c r="H316" s="18">
        <f t="shared" ref="H316:R316" si="39">H315+H313</f>
        <v>367663.31700000016</v>
      </c>
      <c r="I316" s="18">
        <f t="shared" si="39"/>
        <v>358699.12899999978</v>
      </c>
      <c r="J316" s="18">
        <f t="shared" si="39"/>
        <v>322799.21799999994</v>
      </c>
      <c r="K316" s="18">
        <f t="shared" si="39"/>
        <v>331454.11199999985</v>
      </c>
      <c r="L316" s="18">
        <f t="shared" si="39"/>
        <v>340218.38143902569</v>
      </c>
      <c r="M316" s="18">
        <f t="shared" si="39"/>
        <v>398715.89190205996</v>
      </c>
      <c r="N316" s="18">
        <f t="shared" si="39"/>
        <v>392005.106336147</v>
      </c>
      <c r="O316" s="18">
        <f t="shared" si="39"/>
        <v>347220.65375317424</v>
      </c>
      <c r="P316" s="18">
        <f t="shared" si="39"/>
        <v>355569.65931951511</v>
      </c>
      <c r="Q316" s="18">
        <f t="shared" si="39"/>
        <v>382946.00400000019</v>
      </c>
      <c r="R316" s="18">
        <f t="shared" si="39"/>
        <v>438512.27260678005</v>
      </c>
      <c r="S316" s="31"/>
      <c r="T316" s="19"/>
    </row>
    <row r="317" spans="1:20" ht="12.5" x14ac:dyDescent="0.25">
      <c r="A317" s="17"/>
      <c r="B317" s="17"/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31"/>
      <c r="T317" s="19"/>
    </row>
    <row r="318" spans="1:20" ht="12.5" x14ac:dyDescent="0.25">
      <c r="A318" s="17" t="s">
        <v>40</v>
      </c>
      <c r="B318" s="17"/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31"/>
      <c r="T318" s="19"/>
    </row>
    <row r="319" spans="1:20" ht="12.5" x14ac:dyDescent="0.25">
      <c r="A319" s="17"/>
      <c r="B319" s="17" t="s">
        <v>41</v>
      </c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31"/>
      <c r="T319" s="19"/>
    </row>
    <row r="320" spans="1:20" ht="12.5" x14ac:dyDescent="0.25">
      <c r="A320" s="17"/>
      <c r="B320" s="17"/>
      <c r="C320" s="17" t="s">
        <v>42</v>
      </c>
      <c r="D320" s="17"/>
      <c r="E320" s="17"/>
      <c r="F320" s="18">
        <f t="shared" ref="F320:F329" si="40">SUM(G320:R320)</f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31"/>
      <c r="T320" s="19"/>
    </row>
    <row r="321" spans="1:20" ht="12.5" x14ac:dyDescent="0.25">
      <c r="A321" s="17"/>
      <c r="B321" s="17"/>
      <c r="C321" s="17" t="s">
        <v>43</v>
      </c>
      <c r="D321" s="17"/>
      <c r="E321" s="17"/>
      <c r="F321" s="18">
        <f t="shared" si="40"/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31"/>
      <c r="T321" s="19"/>
    </row>
    <row r="322" spans="1:20" ht="12.5" x14ac:dyDescent="0.25">
      <c r="A322" s="17"/>
      <c r="B322" s="17"/>
      <c r="C322" s="17" t="s">
        <v>44</v>
      </c>
      <c r="D322" s="17"/>
      <c r="E322" s="17"/>
      <c r="F322" s="18">
        <f t="shared" si="40"/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31"/>
      <c r="T322" s="19"/>
    </row>
    <row r="323" spans="1:20" ht="12.5" x14ac:dyDescent="0.25">
      <c r="A323" s="17"/>
      <c r="B323" s="17"/>
      <c r="C323" s="17" t="s">
        <v>45</v>
      </c>
      <c r="D323" s="17"/>
      <c r="E323" s="17"/>
      <c r="F323" s="18">
        <f t="shared" si="40"/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31"/>
      <c r="T323" s="19"/>
    </row>
    <row r="324" spans="1:20" ht="12.5" x14ac:dyDescent="0.25">
      <c r="A324" s="17"/>
      <c r="B324" s="17"/>
      <c r="C324" s="17" t="s">
        <v>46</v>
      </c>
      <c r="D324" s="17"/>
      <c r="E324" s="17"/>
      <c r="F324" s="18">
        <f t="shared" si="40"/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31"/>
      <c r="T324" s="19"/>
    </row>
    <row r="325" spans="1:20" ht="12.5" x14ac:dyDescent="0.25">
      <c r="A325" s="17"/>
      <c r="B325" s="17"/>
      <c r="C325" s="17" t="s">
        <v>47</v>
      </c>
      <c r="D325" s="17"/>
      <c r="E325" s="17"/>
      <c r="F325" s="18">
        <f t="shared" si="40"/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31"/>
      <c r="T325" s="19"/>
    </row>
    <row r="326" spans="1:20" ht="12.5" x14ac:dyDescent="0.25">
      <c r="A326" s="17"/>
      <c r="B326" s="17"/>
      <c r="C326" s="17" t="s">
        <v>48</v>
      </c>
      <c r="D326" s="17"/>
      <c r="E326" s="17"/>
      <c r="F326" s="18">
        <f t="shared" si="40"/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31"/>
      <c r="T326" s="19"/>
    </row>
    <row r="327" spans="1:20" ht="12.5" x14ac:dyDescent="0.25">
      <c r="A327" s="17"/>
      <c r="B327" s="17"/>
      <c r="C327" s="17" t="s">
        <v>49</v>
      </c>
      <c r="D327" s="17"/>
      <c r="E327" s="17"/>
      <c r="F327" s="18">
        <f t="shared" si="40"/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31"/>
      <c r="T327" s="19"/>
    </row>
    <row r="328" spans="1:20" ht="12.5" x14ac:dyDescent="0.25">
      <c r="A328" s="17"/>
      <c r="B328" s="17"/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31"/>
      <c r="T328" s="19"/>
    </row>
    <row r="329" spans="1:20" ht="12.5" x14ac:dyDescent="0.25">
      <c r="A329" s="17"/>
      <c r="B329" s="17" t="s">
        <v>50</v>
      </c>
      <c r="C329" s="17"/>
      <c r="D329" s="17"/>
      <c r="E329" s="17"/>
      <c r="F329" s="18">
        <f t="shared" si="40"/>
        <v>0</v>
      </c>
      <c r="G329" s="18">
        <f>SUM(G320:G327)</f>
        <v>0</v>
      </c>
      <c r="H329" s="18">
        <f t="shared" ref="H329:R329" si="41">SUM(H320:H327)</f>
        <v>0</v>
      </c>
      <c r="I329" s="18">
        <f t="shared" si="41"/>
        <v>0</v>
      </c>
      <c r="J329" s="18">
        <f t="shared" si="41"/>
        <v>0</v>
      </c>
      <c r="K329" s="18">
        <f t="shared" si="41"/>
        <v>0</v>
      </c>
      <c r="L329" s="18">
        <f t="shared" si="41"/>
        <v>0</v>
      </c>
      <c r="M329" s="18">
        <f t="shared" si="41"/>
        <v>0</v>
      </c>
      <c r="N329" s="18">
        <f t="shared" si="41"/>
        <v>0</v>
      </c>
      <c r="O329" s="18">
        <f t="shared" si="41"/>
        <v>0</v>
      </c>
      <c r="P329" s="18">
        <f t="shared" si="41"/>
        <v>0</v>
      </c>
      <c r="Q329" s="18">
        <f t="shared" si="41"/>
        <v>0</v>
      </c>
      <c r="R329" s="18">
        <f t="shared" si="41"/>
        <v>0</v>
      </c>
      <c r="S329" s="31"/>
      <c r="T329" s="19"/>
    </row>
    <row r="330" spans="1:20" ht="12.5" x14ac:dyDescent="0.25">
      <c r="A330" s="17"/>
      <c r="B330" s="17"/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31"/>
      <c r="T330" s="19"/>
    </row>
    <row r="331" spans="1:20" ht="12.5" x14ac:dyDescent="0.25">
      <c r="A331" s="17"/>
      <c r="B331" s="17" t="s">
        <v>51</v>
      </c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31"/>
      <c r="T331" s="19"/>
    </row>
    <row r="332" spans="1:20" ht="12.5" x14ac:dyDescent="0.25">
      <c r="A332" s="17"/>
      <c r="B332" s="17"/>
      <c r="C332" s="17" t="s">
        <v>52</v>
      </c>
      <c r="D332" s="17"/>
      <c r="E332" s="17"/>
      <c r="F332" s="18">
        <f t="shared" ref="F332:F348" si="42">SUM(G332:R332)</f>
        <v>3686.8392000000003</v>
      </c>
      <c r="G332" s="18">
        <v>1343.5092</v>
      </c>
      <c r="H332" s="18">
        <v>1124.7983999999999</v>
      </c>
      <c r="I332" s="18">
        <v>1218.5316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31"/>
      <c r="T332" s="19"/>
    </row>
    <row r="333" spans="1:20" ht="12.5" x14ac:dyDescent="0.25">
      <c r="A333" s="17"/>
      <c r="B333" s="17"/>
      <c r="C333" s="17" t="s">
        <v>53</v>
      </c>
      <c r="D333" s="17"/>
      <c r="E333" s="17"/>
      <c r="F333" s="18">
        <f t="shared" si="42"/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31"/>
      <c r="T333" s="19"/>
    </row>
    <row r="334" spans="1:20" ht="12.5" x14ac:dyDescent="0.25">
      <c r="A334" s="17"/>
      <c r="B334" s="17"/>
      <c r="C334" s="17" t="s">
        <v>54</v>
      </c>
      <c r="D334" s="17"/>
      <c r="E334" s="17"/>
      <c r="F334" s="18">
        <f t="shared" si="42"/>
        <v>42362.407295999998</v>
      </c>
      <c r="G334" s="18">
        <v>7071.8574959999996</v>
      </c>
      <c r="H334" s="18">
        <v>5773.9651199999998</v>
      </c>
      <c r="I334" s="18">
        <v>6392.6042399999997</v>
      </c>
      <c r="J334" s="18">
        <v>4780.3932000000004</v>
      </c>
      <c r="K334" s="18">
        <v>4939.7396399999998</v>
      </c>
      <c r="L334" s="18">
        <v>4780.3932000000004</v>
      </c>
      <c r="M334" s="18">
        <v>0</v>
      </c>
      <c r="N334" s="18">
        <v>0</v>
      </c>
      <c r="O334" s="18">
        <v>0</v>
      </c>
      <c r="P334" s="18">
        <v>2905.7292000000002</v>
      </c>
      <c r="Q334" s="18">
        <v>2811.9960000000001</v>
      </c>
      <c r="R334" s="18">
        <v>2905.7292000000002</v>
      </c>
      <c r="S334" s="31"/>
      <c r="T334" s="19"/>
    </row>
    <row r="335" spans="1:20" ht="12.5" x14ac:dyDescent="0.25">
      <c r="A335" s="17"/>
      <c r="B335" s="17"/>
      <c r="C335" s="17" t="s">
        <v>55</v>
      </c>
      <c r="D335" s="17"/>
      <c r="E335" s="17"/>
      <c r="F335" s="18">
        <f t="shared" si="42"/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31"/>
      <c r="T335" s="19"/>
    </row>
    <row r="336" spans="1:20" ht="12.5" x14ac:dyDescent="0.25">
      <c r="A336" s="17"/>
      <c r="B336" s="17"/>
      <c r="C336" s="17" t="s">
        <v>56</v>
      </c>
      <c r="D336" s="17"/>
      <c r="E336" s="17"/>
      <c r="F336" s="18">
        <f t="shared" si="42"/>
        <v>13372.6032</v>
      </c>
      <c r="G336" s="18">
        <v>1562.22</v>
      </c>
      <c r="H336" s="18">
        <v>1499.7311999999999</v>
      </c>
      <c r="I336" s="18">
        <v>1687.1976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2905.7292000000002</v>
      </c>
      <c r="Q336" s="18">
        <v>2811.9960000000001</v>
      </c>
      <c r="R336" s="18">
        <v>2905.7292000000002</v>
      </c>
      <c r="S336" s="31"/>
      <c r="T336" s="19"/>
    </row>
    <row r="337" spans="1:20" ht="12.5" x14ac:dyDescent="0.25">
      <c r="A337" s="17"/>
      <c r="B337" s="17"/>
      <c r="C337" s="17" t="s">
        <v>57</v>
      </c>
      <c r="D337" s="17"/>
      <c r="E337" s="17"/>
      <c r="F337" s="18">
        <f t="shared" si="42"/>
        <v>2374.5744</v>
      </c>
      <c r="G337" s="18">
        <v>781.11</v>
      </c>
      <c r="H337" s="18">
        <v>749.86559999999997</v>
      </c>
      <c r="I337" s="18">
        <v>843.59879999999998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31"/>
      <c r="T337" s="19"/>
    </row>
    <row r="338" spans="1:20" ht="12.5" x14ac:dyDescent="0.25">
      <c r="A338" s="17"/>
      <c r="B338" s="17"/>
      <c r="C338" s="17" t="s">
        <v>58</v>
      </c>
      <c r="D338" s="17"/>
      <c r="E338" s="17"/>
      <c r="F338" s="18">
        <f t="shared" si="42"/>
        <v>781.11</v>
      </c>
      <c r="G338" s="18">
        <v>781.11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31"/>
      <c r="T338" s="19"/>
    </row>
    <row r="339" spans="1:20" ht="12.5" x14ac:dyDescent="0.25">
      <c r="A339" s="17"/>
      <c r="B339" s="17"/>
      <c r="C339" s="17" t="s">
        <v>59</v>
      </c>
      <c r="D339" s="17"/>
      <c r="E339" s="17"/>
      <c r="F339" s="18">
        <f t="shared" si="42"/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31"/>
      <c r="T339" s="19"/>
    </row>
    <row r="340" spans="1:20" ht="12.5" x14ac:dyDescent="0.25">
      <c r="A340" s="17"/>
      <c r="B340" s="17"/>
      <c r="C340" s="17" t="s">
        <v>60</v>
      </c>
      <c r="D340" s="17"/>
      <c r="E340" s="17"/>
      <c r="F340" s="18">
        <f t="shared" si="42"/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31"/>
      <c r="T340" s="19"/>
    </row>
    <row r="341" spans="1:20" ht="12.5" x14ac:dyDescent="0.25">
      <c r="A341" s="17"/>
      <c r="B341" s="17"/>
      <c r="C341" s="17" t="s">
        <v>61</v>
      </c>
      <c r="D341" s="17"/>
      <c r="E341" s="17"/>
      <c r="F341" s="18">
        <f t="shared" si="42"/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31"/>
      <c r="T341" s="19"/>
    </row>
    <row r="342" spans="1:20" ht="12.5" x14ac:dyDescent="0.25">
      <c r="A342" s="17"/>
      <c r="B342" s="17"/>
      <c r="C342" s="17" t="s">
        <v>62</v>
      </c>
      <c r="D342" s="17"/>
      <c r="E342" s="17"/>
      <c r="F342" s="18">
        <f t="shared" si="42"/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31"/>
      <c r="T342" s="19"/>
    </row>
    <row r="343" spans="1:20" ht="12.5" x14ac:dyDescent="0.25">
      <c r="A343" s="17"/>
      <c r="B343" s="17"/>
      <c r="C343" s="17" t="s">
        <v>63</v>
      </c>
      <c r="D343" s="17"/>
      <c r="E343" s="17"/>
      <c r="F343" s="18">
        <f t="shared" si="42"/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31"/>
      <c r="T343" s="19"/>
    </row>
    <row r="344" spans="1:20" ht="12.5" x14ac:dyDescent="0.25">
      <c r="A344" s="17"/>
      <c r="B344" s="17"/>
      <c r="C344" s="17" t="s">
        <v>64</v>
      </c>
      <c r="D344" s="17"/>
      <c r="E344" s="17"/>
      <c r="F344" s="18">
        <f t="shared" si="42"/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31"/>
      <c r="T344" s="19"/>
    </row>
    <row r="345" spans="1:20" ht="12.5" x14ac:dyDescent="0.25">
      <c r="A345" s="17"/>
      <c r="B345" s="17"/>
      <c r="C345" s="17" t="s">
        <v>65</v>
      </c>
      <c r="D345" s="17"/>
      <c r="E345" s="17"/>
      <c r="F345" s="18">
        <f t="shared" si="42"/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31"/>
      <c r="T345" s="19"/>
    </row>
    <row r="346" spans="1:20" ht="12.5" x14ac:dyDescent="0.25">
      <c r="A346" s="17"/>
      <c r="B346" s="17"/>
      <c r="C346" s="17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31"/>
      <c r="T346" s="19"/>
    </row>
    <row r="347" spans="1:20" ht="12.5" x14ac:dyDescent="0.25">
      <c r="A347" s="17"/>
      <c r="B347" s="17"/>
      <c r="C347" s="17" t="s">
        <v>66</v>
      </c>
      <c r="D347" s="17"/>
      <c r="E347" s="17"/>
      <c r="F347" s="18">
        <f t="shared" si="42"/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31"/>
      <c r="T347" s="19"/>
    </row>
    <row r="348" spans="1:20" ht="12.5" x14ac:dyDescent="0.25">
      <c r="A348" s="17"/>
      <c r="B348" s="17"/>
      <c r="C348" s="17" t="s">
        <v>67</v>
      </c>
      <c r="D348" s="17"/>
      <c r="E348" s="17"/>
      <c r="F348" s="18">
        <f t="shared" si="42"/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31"/>
      <c r="T348" s="19"/>
    </row>
    <row r="349" spans="1:20" ht="12.5" x14ac:dyDescent="0.25">
      <c r="A349" s="17"/>
      <c r="B349" s="17"/>
      <c r="C349" s="17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31"/>
      <c r="T349" s="19"/>
    </row>
    <row r="350" spans="1:20" ht="12.5" x14ac:dyDescent="0.25">
      <c r="A350" s="17"/>
      <c r="B350" s="17" t="s">
        <v>68</v>
      </c>
      <c r="C350" s="17"/>
      <c r="D350" s="17"/>
      <c r="E350" s="17"/>
      <c r="F350" s="18">
        <f>SUM(G350:R350)</f>
        <v>62577.534096000003</v>
      </c>
      <c r="G350" s="18">
        <f>SUM(G332:G348)</f>
        <v>11539.806696</v>
      </c>
      <c r="H350" s="18">
        <f t="shared" ref="H350:R350" si="43">SUM(H332:H348)</f>
        <v>9148.360319999998</v>
      </c>
      <c r="I350" s="18">
        <f t="shared" si="43"/>
        <v>10141.93224</v>
      </c>
      <c r="J350" s="18">
        <f t="shared" si="43"/>
        <v>4780.3932000000004</v>
      </c>
      <c r="K350" s="18">
        <f t="shared" si="43"/>
        <v>4939.7396399999998</v>
      </c>
      <c r="L350" s="18">
        <f t="shared" si="43"/>
        <v>4780.3932000000004</v>
      </c>
      <c r="M350" s="18">
        <f t="shared" si="43"/>
        <v>0</v>
      </c>
      <c r="N350" s="18">
        <f t="shared" si="43"/>
        <v>0</v>
      </c>
      <c r="O350" s="18">
        <f t="shared" si="43"/>
        <v>0</v>
      </c>
      <c r="P350" s="18">
        <f t="shared" si="43"/>
        <v>5811.4584000000004</v>
      </c>
      <c r="Q350" s="18">
        <f t="shared" si="43"/>
        <v>5623.9920000000002</v>
      </c>
      <c r="R350" s="18">
        <f t="shared" si="43"/>
        <v>5811.4584000000004</v>
      </c>
      <c r="S350" s="31"/>
      <c r="T350" s="19"/>
    </row>
    <row r="351" spans="1:20" ht="12.5" x14ac:dyDescent="0.25">
      <c r="A351" s="17"/>
      <c r="B351" s="17"/>
      <c r="C351" s="17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31"/>
      <c r="T351" s="19"/>
    </row>
    <row r="352" spans="1:20" ht="12.5" x14ac:dyDescent="0.25">
      <c r="A352" s="17"/>
      <c r="B352" s="17" t="s">
        <v>69</v>
      </c>
      <c r="C352" s="17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31"/>
      <c r="T352" s="19"/>
    </row>
    <row r="353" spans="1:20" ht="12.5" x14ac:dyDescent="0.25">
      <c r="A353" s="17"/>
      <c r="B353" s="17"/>
      <c r="C353" s="17" t="s">
        <v>52</v>
      </c>
      <c r="D353" s="17"/>
      <c r="E353" s="17"/>
      <c r="F353" s="18">
        <f t="shared" ref="F353:F406" si="44">SUM(G353:R353)</f>
        <v>-3686.8391999999994</v>
      </c>
      <c r="G353" s="18">
        <v>-1343.5091999999995</v>
      </c>
      <c r="H353" s="18">
        <v>-1124.7983999999997</v>
      </c>
      <c r="I353" s="18">
        <v>-1218.5316000000003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22"/>
      <c r="T353" s="19"/>
    </row>
    <row r="354" spans="1:20" ht="12.5" x14ac:dyDescent="0.25">
      <c r="A354" s="17"/>
      <c r="B354" s="17"/>
      <c r="C354" s="17" t="s">
        <v>54</v>
      </c>
      <c r="D354" s="17"/>
      <c r="E354" s="17"/>
      <c r="F354" s="18">
        <f t="shared" si="44"/>
        <v>-42362.407295999998</v>
      </c>
      <c r="G354" s="18">
        <v>-7071.8574959999987</v>
      </c>
      <c r="H354" s="18">
        <v>-5773.9651200000008</v>
      </c>
      <c r="I354" s="18">
        <v>-6392.6042399999988</v>
      </c>
      <c r="J354" s="18">
        <v>-4780.3932000000004</v>
      </c>
      <c r="K354" s="18">
        <v>-4939.7396399999998</v>
      </c>
      <c r="L354" s="18">
        <v>-4780.3931999999995</v>
      </c>
      <c r="M354" s="18">
        <v>0</v>
      </c>
      <c r="N354" s="18">
        <v>0</v>
      </c>
      <c r="O354" s="18">
        <v>0</v>
      </c>
      <c r="P354" s="18">
        <v>-2905.7292000000016</v>
      </c>
      <c r="Q354" s="18">
        <v>-2811.996000000001</v>
      </c>
      <c r="R354" s="18">
        <v>-2905.7292000000007</v>
      </c>
      <c r="S354" s="22"/>
      <c r="T354" s="19"/>
    </row>
    <row r="355" spans="1:20" ht="12.5" x14ac:dyDescent="0.25">
      <c r="A355" s="17"/>
      <c r="B355" s="17"/>
      <c r="C355" s="17" t="s">
        <v>56</v>
      </c>
      <c r="D355" s="17"/>
      <c r="E355" s="17"/>
      <c r="F355" s="18">
        <f t="shared" si="44"/>
        <v>-8348.3812493661753</v>
      </c>
      <c r="G355" s="18">
        <v>-1562.2200000000003</v>
      </c>
      <c r="H355" s="18">
        <v>-1499.7311999999997</v>
      </c>
      <c r="I355" s="18">
        <v>-1687.1976000000004</v>
      </c>
      <c r="J355" s="18">
        <v>0</v>
      </c>
      <c r="K355" s="18">
        <v>0</v>
      </c>
      <c r="L355" s="18">
        <v>5024.2219506338261</v>
      </c>
      <c r="M355" s="18">
        <v>0</v>
      </c>
      <c r="N355" s="18">
        <v>0</v>
      </c>
      <c r="O355" s="18">
        <v>0</v>
      </c>
      <c r="P355" s="18">
        <v>-2905.7292000000002</v>
      </c>
      <c r="Q355" s="18">
        <v>-2811.9960000000001</v>
      </c>
      <c r="R355" s="18">
        <v>-2905.7291999999998</v>
      </c>
      <c r="T355" s="19"/>
    </row>
    <row r="356" spans="1:20" ht="12" customHeight="1" x14ac:dyDescent="0.25">
      <c r="A356" s="17"/>
      <c r="B356" s="17"/>
      <c r="C356" s="17" t="s">
        <v>57</v>
      </c>
      <c r="D356" s="17"/>
      <c r="E356" s="17"/>
      <c r="F356" s="18">
        <f t="shared" si="44"/>
        <v>-2374.5744000000004</v>
      </c>
      <c r="G356" s="18">
        <v>-781.11000000000058</v>
      </c>
      <c r="H356" s="18">
        <v>-749.86560000000009</v>
      </c>
      <c r="I356" s="18">
        <v>-843.59879999999998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T356" s="19"/>
    </row>
    <row r="357" spans="1:20" ht="12" customHeight="1" x14ac:dyDescent="0.25">
      <c r="A357" s="17"/>
      <c r="B357" s="17"/>
      <c r="C357" s="17" t="s">
        <v>58</v>
      </c>
      <c r="D357" s="17"/>
      <c r="E357" s="17"/>
      <c r="F357" s="18">
        <f t="shared" si="44"/>
        <v>2412.3107697370106</v>
      </c>
      <c r="G357" s="18">
        <v>-781.11000000000058</v>
      </c>
      <c r="H357" s="18">
        <v>0</v>
      </c>
      <c r="I357" s="18">
        <v>0</v>
      </c>
      <c r="J357" s="18">
        <v>0</v>
      </c>
      <c r="K357" s="18">
        <v>0</v>
      </c>
      <c r="L357" s="18">
        <v>3193.4207697370111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T357" s="19"/>
    </row>
    <row r="358" spans="1:20" s="26" customFormat="1" ht="12" customHeight="1" x14ac:dyDescent="0.25">
      <c r="A358" s="17"/>
      <c r="B358" s="17"/>
      <c r="C358" s="17" t="s">
        <v>59</v>
      </c>
      <c r="D358" s="17"/>
      <c r="E358" s="17"/>
      <c r="F358" s="18">
        <f t="shared" si="44"/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39"/>
      <c r="T358" s="19"/>
    </row>
    <row r="359" spans="1:20" s="26" customFormat="1" ht="12" customHeight="1" x14ac:dyDescent="0.25">
      <c r="A359" s="17"/>
      <c r="B359" s="17"/>
      <c r="C359" s="17" t="s">
        <v>60</v>
      </c>
      <c r="D359" s="17"/>
      <c r="E359" s="17"/>
      <c r="F359" s="18">
        <f t="shared" si="44"/>
        <v>-271.11170082019646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-271.11170082019646</v>
      </c>
      <c r="Q359" s="18">
        <v>0</v>
      </c>
      <c r="R359" s="18">
        <v>0</v>
      </c>
      <c r="S359" s="39"/>
      <c r="T359" s="19"/>
    </row>
    <row r="360" spans="1:20" ht="12" customHeight="1" x14ac:dyDescent="0.25">
      <c r="A360" s="17"/>
      <c r="B360" s="17"/>
      <c r="C360" s="17" t="s">
        <v>70</v>
      </c>
      <c r="D360" s="17"/>
      <c r="E360" s="17"/>
      <c r="F360" s="18">
        <f t="shared" si="44"/>
        <v>1542.7965281850154</v>
      </c>
      <c r="G360" s="18">
        <v>80.891751599998187</v>
      </c>
      <c r="H360" s="18">
        <v>0</v>
      </c>
      <c r="I360" s="18">
        <v>35.681104800003638</v>
      </c>
      <c r="J360" s="18">
        <v>0</v>
      </c>
      <c r="K360" s="18">
        <v>402.38100540000181</v>
      </c>
      <c r="L360" s="18">
        <v>0</v>
      </c>
      <c r="M360" s="18">
        <v>483.75704519999636</v>
      </c>
      <c r="N360" s="18">
        <v>32.348655206999055</v>
      </c>
      <c r="O360" s="18">
        <v>233.00800310700086</v>
      </c>
      <c r="P360" s="18">
        <v>67.727079882002698</v>
      </c>
      <c r="Q360" s="18">
        <v>151.71007430700632</v>
      </c>
      <c r="R360" s="18">
        <v>55.291808682006327</v>
      </c>
    </row>
    <row r="361" spans="1:20" ht="12" customHeight="1" x14ac:dyDescent="0.25">
      <c r="A361" s="17"/>
      <c r="B361" s="17"/>
      <c r="C361" s="17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20" ht="12" customHeight="1" x14ac:dyDescent="0.25">
      <c r="A362" s="17"/>
      <c r="B362" s="17" t="s">
        <v>71</v>
      </c>
      <c r="C362" s="17"/>
      <c r="D362" s="17"/>
      <c r="E362" s="27"/>
      <c r="F362" s="18">
        <f t="shared" si="44"/>
        <v>-53088.20654826433</v>
      </c>
      <c r="G362" s="18">
        <f>SUM(G353:G360)</f>
        <v>-11458.914944400001</v>
      </c>
      <c r="H362" s="18">
        <f t="shared" ref="H362:R362" si="45">SUM(H353:H360)</f>
        <v>-9148.3603199999998</v>
      </c>
      <c r="I362" s="18">
        <f t="shared" si="45"/>
        <v>-10106.251135199995</v>
      </c>
      <c r="J362" s="18">
        <f t="shared" si="45"/>
        <v>-4780.3932000000004</v>
      </c>
      <c r="K362" s="18">
        <f t="shared" si="45"/>
        <v>-4537.3586345999984</v>
      </c>
      <c r="L362" s="18">
        <f t="shared" si="45"/>
        <v>3437.2495203708377</v>
      </c>
      <c r="M362" s="18">
        <f t="shared" si="45"/>
        <v>483.75704519999636</v>
      </c>
      <c r="N362" s="18">
        <f t="shared" si="45"/>
        <v>32.348655206999055</v>
      </c>
      <c r="O362" s="18">
        <f t="shared" si="45"/>
        <v>233.00800310700086</v>
      </c>
      <c r="P362" s="18">
        <f t="shared" si="45"/>
        <v>-6014.843020938195</v>
      </c>
      <c r="Q362" s="18">
        <f t="shared" si="45"/>
        <v>-5472.2819256929952</v>
      </c>
      <c r="R362" s="18">
        <f t="shared" si="45"/>
        <v>-5756.1665913179941</v>
      </c>
    </row>
    <row r="363" spans="1:20" ht="12" customHeight="1" x14ac:dyDescent="0.25">
      <c r="A363" s="17"/>
      <c r="B363" s="17"/>
      <c r="C363" s="17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20" ht="12" customHeight="1" x14ac:dyDescent="0.25">
      <c r="A364" s="17" t="s">
        <v>72</v>
      </c>
      <c r="B364" s="17"/>
      <c r="C364" s="17"/>
      <c r="D364" s="17"/>
      <c r="E364" s="27"/>
      <c r="F364" s="18">
        <f t="shared" si="44"/>
        <v>9489.3275477356547</v>
      </c>
      <c r="G364" s="18">
        <f>G362+G350+G329</f>
        <v>80.891751599998315</v>
      </c>
      <c r="H364" s="18">
        <f t="shared" ref="H364:R364" si="46">H362+H350+H329</f>
        <v>-1.8189894035458565E-12</v>
      </c>
      <c r="I364" s="18">
        <f t="shared" si="46"/>
        <v>35.681104800005414</v>
      </c>
      <c r="J364" s="18">
        <f t="shared" si="46"/>
        <v>0</v>
      </c>
      <c r="K364" s="18">
        <f t="shared" si="46"/>
        <v>402.38100540000141</v>
      </c>
      <c r="L364" s="18">
        <f t="shared" si="46"/>
        <v>8217.6427203708372</v>
      </c>
      <c r="M364" s="18">
        <f t="shared" si="46"/>
        <v>483.75704519999636</v>
      </c>
      <c r="N364" s="18">
        <f t="shared" si="46"/>
        <v>32.348655206999055</v>
      </c>
      <c r="O364" s="18">
        <f t="shared" si="46"/>
        <v>233.00800310700086</v>
      </c>
      <c r="P364" s="18">
        <f t="shared" si="46"/>
        <v>-203.38462093819453</v>
      </c>
      <c r="Q364" s="18">
        <f t="shared" si="46"/>
        <v>151.71007430700502</v>
      </c>
      <c r="R364" s="18">
        <f t="shared" si="46"/>
        <v>55.291808682006376</v>
      </c>
    </row>
    <row r="365" spans="1:20" ht="12" customHeight="1" x14ac:dyDescent="0.25">
      <c r="A365" s="17"/>
      <c r="B365" s="17"/>
      <c r="C365" s="17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20" ht="12" customHeight="1" x14ac:dyDescent="0.25">
      <c r="A366" s="17" t="s">
        <v>73</v>
      </c>
      <c r="B366" s="17"/>
      <c r="C366" s="17"/>
      <c r="D366" s="17"/>
      <c r="E366" s="27"/>
      <c r="F366" s="18">
        <f t="shared" si="44"/>
        <v>4481016.3412378402</v>
      </c>
      <c r="G366" s="18">
        <f>G364+G316</f>
        <v>435804.16008500289</v>
      </c>
      <c r="H366" s="18">
        <f t="shared" ref="H366:R366" si="47">H364+H316</f>
        <v>367663.31700000016</v>
      </c>
      <c r="I366" s="18">
        <f t="shared" si="47"/>
        <v>358734.81010479981</v>
      </c>
      <c r="J366" s="18">
        <f t="shared" si="47"/>
        <v>322799.21799999994</v>
      </c>
      <c r="K366" s="18">
        <f t="shared" si="47"/>
        <v>331856.49300539983</v>
      </c>
      <c r="L366" s="18">
        <f t="shared" si="47"/>
        <v>348436.02415939653</v>
      </c>
      <c r="M366" s="18">
        <f t="shared" si="47"/>
        <v>399199.64894725994</v>
      </c>
      <c r="N366" s="18">
        <f t="shared" si="47"/>
        <v>392037.45499135402</v>
      </c>
      <c r="O366" s="18">
        <f t="shared" si="47"/>
        <v>347453.66175628122</v>
      </c>
      <c r="P366" s="18">
        <f t="shared" si="47"/>
        <v>355366.27469857689</v>
      </c>
      <c r="Q366" s="18">
        <f t="shared" si="47"/>
        <v>383097.71407430718</v>
      </c>
      <c r="R366" s="18">
        <f t="shared" si="47"/>
        <v>438567.56441546208</v>
      </c>
    </row>
    <row r="367" spans="1:20" ht="12" customHeight="1" x14ac:dyDescent="0.25">
      <c r="A367" s="17"/>
      <c r="B367" s="17"/>
      <c r="C367" s="17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20" ht="12" customHeight="1" x14ac:dyDescent="0.25">
      <c r="A368" s="17"/>
      <c r="B368" s="17"/>
      <c r="C368" s="17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ht="12" customHeight="1" x14ac:dyDescent="0.25">
      <c r="A369" s="17" t="s">
        <v>74</v>
      </c>
      <c r="B369" s="17"/>
      <c r="C369" s="17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ht="12" customHeight="1" x14ac:dyDescent="0.25">
      <c r="A370" s="17"/>
      <c r="B370" s="17" t="s">
        <v>75</v>
      </c>
      <c r="C370" s="17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ht="12" customHeight="1" x14ac:dyDescent="0.25">
      <c r="A371" s="17"/>
      <c r="B371" s="17"/>
      <c r="C371" s="17" t="s">
        <v>76</v>
      </c>
      <c r="D371" s="17"/>
      <c r="E371" s="17"/>
      <c r="F371" s="18">
        <f t="shared" si="44"/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</row>
    <row r="372" spans="1:18" ht="12" customHeight="1" x14ac:dyDescent="0.25">
      <c r="A372" s="17"/>
      <c r="B372" s="17"/>
      <c r="C372" s="17" t="s">
        <v>77</v>
      </c>
      <c r="D372" s="17"/>
      <c r="E372" s="17"/>
      <c r="F372" s="18">
        <f t="shared" si="44"/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</row>
    <row r="373" spans="1:18" ht="12" customHeight="1" x14ac:dyDescent="0.25">
      <c r="A373" s="17"/>
      <c r="B373" s="17"/>
      <c r="C373" s="17" t="s">
        <v>78</v>
      </c>
      <c r="D373" s="17"/>
      <c r="E373" s="17"/>
      <c r="F373" s="18">
        <f t="shared" si="44"/>
        <v>59078.486081537994</v>
      </c>
      <c r="G373" s="18">
        <v>3488.1965218979999</v>
      </c>
      <c r="H373" s="18">
        <v>2828.8586026799999</v>
      </c>
      <c r="I373" s="18">
        <v>5345.1122967000001</v>
      </c>
      <c r="J373" s="18">
        <v>5172.6892941899996</v>
      </c>
      <c r="K373" s="18">
        <v>5345.1122967000001</v>
      </c>
      <c r="L373" s="18">
        <v>5172.6892941899996</v>
      </c>
      <c r="M373" s="18">
        <v>5345.1122967000001</v>
      </c>
      <c r="N373" s="18">
        <v>5345.1122967000001</v>
      </c>
      <c r="O373" s="18">
        <v>5172.6892941899996</v>
      </c>
      <c r="P373" s="18">
        <v>5345.1122967000001</v>
      </c>
      <c r="Q373" s="18">
        <v>5172.6892941899996</v>
      </c>
      <c r="R373" s="18">
        <v>5345.1122967000001</v>
      </c>
    </row>
    <row r="374" spans="1:18" ht="12" customHeight="1" x14ac:dyDescent="0.25">
      <c r="A374" s="17"/>
      <c r="B374" s="17"/>
      <c r="C374" s="17" t="s">
        <v>79</v>
      </c>
      <c r="D374" s="17"/>
      <c r="E374" s="17"/>
      <c r="F374" s="18">
        <f t="shared" si="44"/>
        <v>39311.871581228406</v>
      </c>
      <c r="G374" s="18">
        <v>2321.1077251328998</v>
      </c>
      <c r="H374" s="18">
        <v>1882.3725793125</v>
      </c>
      <c r="I374" s="18">
        <v>3556.7325114849</v>
      </c>
      <c r="J374" s="18">
        <v>3441.9990519684002</v>
      </c>
      <c r="K374" s="18">
        <v>3556.7325114849</v>
      </c>
      <c r="L374" s="18">
        <v>3441.9990519684002</v>
      </c>
      <c r="M374" s="18">
        <v>3556.7325114849</v>
      </c>
      <c r="N374" s="18">
        <v>3556.7325114849</v>
      </c>
      <c r="O374" s="18">
        <v>3441.9990519684002</v>
      </c>
      <c r="P374" s="18">
        <v>3556.7325114849</v>
      </c>
      <c r="Q374" s="18">
        <v>3441.9990519684002</v>
      </c>
      <c r="R374" s="18">
        <v>3556.7325114849</v>
      </c>
    </row>
    <row r="375" spans="1:18" ht="12" customHeight="1" x14ac:dyDescent="0.25">
      <c r="A375" s="17"/>
      <c r="B375" s="17"/>
      <c r="C375" s="17" t="s">
        <v>80</v>
      </c>
      <c r="D375" s="17"/>
      <c r="E375" s="17"/>
      <c r="F375" s="18">
        <f t="shared" si="44"/>
        <v>8387.6689806327013</v>
      </c>
      <c r="G375" s="18">
        <v>582.27352850700004</v>
      </c>
      <c r="H375" s="18">
        <v>705.53065562100005</v>
      </c>
      <c r="I375" s="18">
        <v>858.42524418749997</v>
      </c>
      <c r="J375" s="18">
        <v>852.62572895939991</v>
      </c>
      <c r="K375" s="18">
        <v>727.49804648400004</v>
      </c>
      <c r="L375" s="18">
        <v>627.78662109900006</v>
      </c>
      <c r="M375" s="18">
        <v>699.93802518749999</v>
      </c>
      <c r="N375" s="18">
        <v>596.49529982130002</v>
      </c>
      <c r="O375" s="18">
        <v>556.99376257799997</v>
      </c>
      <c r="P375" s="18">
        <v>583.43003997300002</v>
      </c>
      <c r="Q375" s="18">
        <v>710.96499411299999</v>
      </c>
      <c r="R375" s="18">
        <v>885.70703410200008</v>
      </c>
    </row>
    <row r="376" spans="1:18" ht="12" customHeight="1" x14ac:dyDescent="0.25">
      <c r="A376" s="17"/>
      <c r="B376" s="17"/>
      <c r="C376" s="17" t="s">
        <v>81</v>
      </c>
      <c r="D376" s="17"/>
      <c r="E376" s="17"/>
      <c r="F376" s="18">
        <f t="shared" si="44"/>
        <v>12447.966379303622</v>
      </c>
      <c r="G376" s="18">
        <v>597.01807331099997</v>
      </c>
      <c r="H376" s="18">
        <v>627.23659311918004</v>
      </c>
      <c r="I376" s="18">
        <v>1093.3410225473999</v>
      </c>
      <c r="J376" s="18">
        <v>1190.2377180474</v>
      </c>
      <c r="K376" s="18">
        <v>1369.9592327421001</v>
      </c>
      <c r="L376" s="18">
        <v>1473.34061754</v>
      </c>
      <c r="M376" s="18">
        <v>1429.1832350861998</v>
      </c>
      <c r="N376" s="18">
        <v>1352.3040143117998</v>
      </c>
      <c r="O376" s="18">
        <v>1159.6459745079001</v>
      </c>
      <c r="P376" s="18">
        <v>933.51485602979994</v>
      </c>
      <c r="Q376" s="18">
        <v>670.74071922000007</v>
      </c>
      <c r="R376" s="18">
        <v>551.44432284083996</v>
      </c>
    </row>
    <row r="377" spans="1:18" ht="12" customHeight="1" x14ac:dyDescent="0.25">
      <c r="A377" s="17"/>
      <c r="B377" s="17"/>
      <c r="C377" s="17" t="s">
        <v>82</v>
      </c>
      <c r="D377" s="17"/>
      <c r="E377" s="17"/>
      <c r="F377" s="18">
        <f t="shared" si="44"/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</row>
    <row r="378" spans="1:18" ht="12" customHeight="1" x14ac:dyDescent="0.25">
      <c r="A378" s="17"/>
      <c r="B378" s="17"/>
      <c r="C378" s="17" t="s">
        <v>83</v>
      </c>
      <c r="D378" s="17"/>
      <c r="E378" s="17"/>
      <c r="F378" s="18">
        <f t="shared" si="44"/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</row>
    <row r="379" spans="1:18" ht="12" customHeight="1" x14ac:dyDescent="0.25">
      <c r="A379" s="17"/>
      <c r="B379" s="17"/>
      <c r="C379" s="17" t="s">
        <v>84</v>
      </c>
      <c r="D379" s="17"/>
      <c r="E379" s="17"/>
      <c r="F379" s="18">
        <f t="shared" si="44"/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</row>
    <row r="380" spans="1:18" ht="12" customHeight="1" x14ac:dyDescent="0.25">
      <c r="A380" s="17"/>
      <c r="B380" s="17"/>
      <c r="C380" s="17" t="s">
        <v>85</v>
      </c>
      <c r="D380" s="17"/>
      <c r="E380" s="17"/>
      <c r="F380" s="18">
        <f t="shared" si="44"/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</row>
    <row r="381" spans="1:18" ht="12" customHeight="1" x14ac:dyDescent="0.25">
      <c r="A381" s="17"/>
      <c r="B381" s="17"/>
      <c r="C381" s="17" t="s">
        <v>86</v>
      </c>
      <c r="D381" s="17"/>
      <c r="E381" s="17"/>
      <c r="F381" s="18">
        <f t="shared" si="44"/>
        <v>3402.0214020000003</v>
      </c>
      <c r="G381" s="18">
        <v>0</v>
      </c>
      <c r="H381" s="18">
        <v>0</v>
      </c>
      <c r="I381" s="18">
        <v>0</v>
      </c>
      <c r="J381" s="18">
        <v>122.034606</v>
      </c>
      <c r="K381" s="18">
        <v>662.15486399999998</v>
      </c>
      <c r="L381" s="18">
        <v>1203.0187820000001</v>
      </c>
      <c r="M381" s="18">
        <v>794.08014800000001</v>
      </c>
      <c r="N381" s="18">
        <v>620.73300200000006</v>
      </c>
      <c r="O381" s="18">
        <v>0</v>
      </c>
      <c r="P381" s="18">
        <v>0</v>
      </c>
      <c r="Q381" s="18">
        <v>0</v>
      </c>
      <c r="R381" s="18">
        <v>0</v>
      </c>
    </row>
    <row r="382" spans="1:18" ht="12" customHeight="1" x14ac:dyDescent="0.25">
      <c r="A382" s="17"/>
      <c r="B382" s="17"/>
      <c r="C382" s="17" t="s">
        <v>87</v>
      </c>
      <c r="D382" s="17"/>
      <c r="E382" s="17"/>
      <c r="F382" s="18">
        <f t="shared" si="44"/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</row>
    <row r="383" spans="1:18" ht="12" customHeight="1" x14ac:dyDescent="0.25">
      <c r="A383" s="17"/>
      <c r="B383" s="17"/>
      <c r="C383" s="17" t="s">
        <v>88</v>
      </c>
      <c r="D383" s="17"/>
      <c r="E383" s="17"/>
      <c r="F383" s="18">
        <f t="shared" si="44"/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</row>
    <row r="384" spans="1:18" ht="12" customHeight="1" x14ac:dyDescent="0.25">
      <c r="A384" s="17"/>
      <c r="B384" s="17"/>
      <c r="C384" s="17" t="s">
        <v>89</v>
      </c>
      <c r="D384" s="17"/>
      <c r="E384" s="17"/>
      <c r="F384" s="18">
        <f t="shared" si="44"/>
        <v>21966.440353674298</v>
      </c>
      <c r="G384" s="18">
        <v>1156.2988712913</v>
      </c>
      <c r="H384" s="18">
        <v>1310.8592628549</v>
      </c>
      <c r="I384" s="18">
        <v>1997.0276310071999</v>
      </c>
      <c r="J384" s="18">
        <v>2084.2373752200001</v>
      </c>
      <c r="K384" s="18">
        <v>2376.6495280703998</v>
      </c>
      <c r="L384" s="18">
        <v>2459.3837228828997</v>
      </c>
      <c r="M384" s="18">
        <v>2338.0675760078998</v>
      </c>
      <c r="N384" s="18">
        <v>2197.8648923318997</v>
      </c>
      <c r="O384" s="18">
        <v>2049.3485737262999</v>
      </c>
      <c r="P384" s="18">
        <v>1748.8637974367998</v>
      </c>
      <c r="Q384" s="18">
        <v>1240.38862002</v>
      </c>
      <c r="R384" s="18">
        <v>1007.4505028247</v>
      </c>
    </row>
    <row r="385" spans="1:18" ht="12" customHeight="1" x14ac:dyDescent="0.25">
      <c r="A385" s="17"/>
      <c r="B385" s="17"/>
      <c r="C385" s="17" t="s">
        <v>90</v>
      </c>
      <c r="D385" s="17"/>
      <c r="E385" s="17"/>
      <c r="F385" s="18">
        <f t="shared" si="44"/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</row>
    <row r="386" spans="1:18" ht="12" customHeight="1" x14ac:dyDescent="0.25">
      <c r="A386" s="17"/>
      <c r="B386" s="17"/>
      <c r="C386" s="17" t="s">
        <v>91</v>
      </c>
      <c r="D386" s="17"/>
      <c r="E386" s="17"/>
      <c r="F386" s="18">
        <f t="shared" si="44"/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</row>
    <row r="387" spans="1:18" ht="12" customHeight="1" x14ac:dyDescent="0.25">
      <c r="A387" s="17"/>
      <c r="B387" s="17"/>
      <c r="C387" s="17" t="s">
        <v>92</v>
      </c>
      <c r="D387" s="17"/>
      <c r="E387" s="17"/>
      <c r="F387" s="18">
        <f t="shared" si="44"/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</row>
    <row r="388" spans="1:18" ht="12" customHeight="1" x14ac:dyDescent="0.25">
      <c r="A388" s="17"/>
      <c r="B388" s="17"/>
      <c r="C388" s="17" t="s">
        <v>93</v>
      </c>
      <c r="D388" s="17"/>
      <c r="E388" s="17"/>
      <c r="F388" s="18">
        <f t="shared" si="44"/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</row>
    <row r="389" spans="1:18" ht="12" customHeight="1" x14ac:dyDescent="0.25">
      <c r="A389" s="17"/>
      <c r="B389" s="17"/>
      <c r="C389" s="17" t="s">
        <v>94</v>
      </c>
      <c r="D389" s="17"/>
      <c r="E389" s="17"/>
      <c r="F389" s="18">
        <f t="shared" si="44"/>
        <v>11340.034657815599</v>
      </c>
      <c r="G389" s="18">
        <v>384.88132940399998</v>
      </c>
      <c r="H389" s="18">
        <v>587.34818927729998</v>
      </c>
      <c r="I389" s="18">
        <v>870.94924167240003</v>
      </c>
      <c r="J389" s="18">
        <v>1096.2579059981999</v>
      </c>
      <c r="K389" s="18">
        <v>1301.1413093117999</v>
      </c>
      <c r="L389" s="18">
        <v>1416.2659330940999</v>
      </c>
      <c r="M389" s="18">
        <v>1594.9203890399999</v>
      </c>
      <c r="N389" s="18">
        <v>1409.3171082342001</v>
      </c>
      <c r="O389" s="18">
        <v>1134.2087914806</v>
      </c>
      <c r="P389" s="18">
        <v>742.65986024999995</v>
      </c>
      <c r="Q389" s="18">
        <v>475.66982281499997</v>
      </c>
      <c r="R389" s="18">
        <v>326.414777238</v>
      </c>
    </row>
    <row r="390" spans="1:18" ht="12" customHeight="1" x14ac:dyDescent="0.25">
      <c r="A390" s="17"/>
      <c r="B390" s="17"/>
      <c r="C390" s="17" t="s">
        <v>95</v>
      </c>
      <c r="D390" s="17"/>
      <c r="E390" s="17"/>
      <c r="F390" s="18">
        <f t="shared" si="44"/>
        <v>21057.969337109102</v>
      </c>
      <c r="G390" s="18">
        <v>1066.5133309313999</v>
      </c>
      <c r="H390" s="18">
        <v>1228.1648031080999</v>
      </c>
      <c r="I390" s="18">
        <v>1811.6180498592</v>
      </c>
      <c r="J390" s="18">
        <v>2015.0843868441</v>
      </c>
      <c r="K390" s="18">
        <v>2369.0361504447001</v>
      </c>
      <c r="L390" s="18">
        <v>2497.7815360740001</v>
      </c>
      <c r="M390" s="18">
        <v>2224.3782340395001</v>
      </c>
      <c r="N390" s="18">
        <v>2141.3764543743</v>
      </c>
      <c r="O390" s="18">
        <v>1997.5112474526002</v>
      </c>
      <c r="P390" s="18">
        <v>1610.9636073299998</v>
      </c>
      <c r="Q390" s="18">
        <v>1172.0332777428</v>
      </c>
      <c r="R390" s="18">
        <v>923.50825890839997</v>
      </c>
    </row>
    <row r="391" spans="1:18" ht="12" customHeight="1" x14ac:dyDescent="0.25">
      <c r="A391" s="17"/>
      <c r="B391" s="17"/>
      <c r="C391" s="17" t="s">
        <v>96</v>
      </c>
      <c r="D391" s="17"/>
      <c r="E391" s="17"/>
      <c r="F391" s="18">
        <f t="shared" si="44"/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</row>
    <row r="392" spans="1:18" ht="12" customHeight="1" x14ac:dyDescent="0.25">
      <c r="A392" s="17"/>
      <c r="B392" s="17"/>
      <c r="C392" s="17" t="s">
        <v>97</v>
      </c>
      <c r="D392" s="17"/>
      <c r="E392" s="17"/>
      <c r="F392" s="18">
        <f t="shared" si="44"/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</row>
    <row r="393" spans="1:18" ht="12" customHeight="1" x14ac:dyDescent="0.25">
      <c r="A393" s="17"/>
      <c r="B393" s="17"/>
      <c r="C393" s="17" t="s">
        <v>98</v>
      </c>
      <c r="D393" s="17"/>
      <c r="E393" s="17"/>
      <c r="F393" s="18">
        <f t="shared" si="44"/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</row>
    <row r="394" spans="1:18" ht="12" customHeight="1" x14ac:dyDescent="0.25">
      <c r="A394" s="17"/>
      <c r="B394" s="17"/>
      <c r="C394" s="17" t="s">
        <v>99</v>
      </c>
      <c r="D394" s="17"/>
      <c r="E394" s="17"/>
      <c r="F394" s="18">
        <f t="shared" si="44"/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</row>
    <row r="395" spans="1:18" ht="12" customHeight="1" x14ac:dyDescent="0.25">
      <c r="A395" s="17"/>
      <c r="B395" s="17"/>
      <c r="C395" s="17" t="s">
        <v>100</v>
      </c>
      <c r="D395" s="17"/>
      <c r="E395" s="17"/>
      <c r="F395" s="18">
        <f t="shared" si="44"/>
        <v>892.39199999999994</v>
      </c>
      <c r="G395" s="18">
        <v>75.407123999999996</v>
      </c>
      <c r="H395" s="18">
        <v>70.052772000000004</v>
      </c>
      <c r="I395" s="18">
        <v>75.407123999999996</v>
      </c>
      <c r="J395" s="18">
        <v>73.622340000000008</v>
      </c>
      <c r="K395" s="18">
        <v>75.407123999999996</v>
      </c>
      <c r="L395" s="18">
        <v>73.622340000000008</v>
      </c>
      <c r="M395" s="18">
        <v>75.407123999999996</v>
      </c>
      <c r="N395" s="18">
        <v>75.407123999999996</v>
      </c>
      <c r="O395" s="18">
        <v>73.622340000000008</v>
      </c>
      <c r="P395" s="18">
        <v>75.407123999999996</v>
      </c>
      <c r="Q395" s="18">
        <v>73.622340000000008</v>
      </c>
      <c r="R395" s="18">
        <v>75.407123999999996</v>
      </c>
    </row>
    <row r="396" spans="1:18" ht="12" customHeight="1" x14ac:dyDescent="0.25">
      <c r="A396" s="17"/>
      <c r="B396" s="17"/>
      <c r="C396" s="17" t="s">
        <v>101</v>
      </c>
      <c r="D396" s="17"/>
      <c r="E396" s="17"/>
      <c r="F396" s="18">
        <f t="shared" si="44"/>
        <v>7534.0220292404101</v>
      </c>
      <c r="G396" s="18">
        <v>255.70507334427001</v>
      </c>
      <c r="H396" s="18">
        <v>390.21875635941001</v>
      </c>
      <c r="I396" s="18">
        <v>578.63587580369995</v>
      </c>
      <c r="J396" s="18">
        <v>728.32500764099996</v>
      </c>
      <c r="K396" s="18">
        <v>864.44421227010002</v>
      </c>
      <c r="L396" s="18">
        <v>940.92998793749996</v>
      </c>
      <c r="M396" s="18">
        <v>1059.6233158434</v>
      </c>
      <c r="N396" s="18">
        <v>936.31343255999991</v>
      </c>
      <c r="O396" s="18">
        <v>753.53861355299989</v>
      </c>
      <c r="P396" s="18">
        <v>493.40375369999998</v>
      </c>
      <c r="Q396" s="18">
        <v>316.02257735399996</v>
      </c>
      <c r="R396" s="18">
        <v>216.86142287403001</v>
      </c>
    </row>
    <row r="397" spans="1:18" ht="12" customHeight="1" x14ac:dyDescent="0.25">
      <c r="A397" s="17"/>
      <c r="B397" s="17"/>
      <c r="C397" s="17" t="s">
        <v>102</v>
      </c>
      <c r="D397" s="17"/>
      <c r="E397" s="17"/>
      <c r="F397" s="18">
        <f t="shared" si="44"/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</row>
    <row r="398" spans="1:18" ht="12" customHeight="1" x14ac:dyDescent="0.25">
      <c r="A398" s="17"/>
      <c r="B398" s="17"/>
      <c r="C398" s="17" t="s">
        <v>103</v>
      </c>
      <c r="D398" s="17"/>
      <c r="E398" s="17"/>
      <c r="F398" s="18">
        <f t="shared" si="44"/>
        <v>17192.461605561002</v>
      </c>
      <c r="G398" s="18">
        <v>899.39782246049992</v>
      </c>
      <c r="H398" s="18">
        <v>1004.1823542069001</v>
      </c>
      <c r="I398" s="18">
        <v>1481.0344494957001</v>
      </c>
      <c r="J398" s="18">
        <v>1617.0267628053002</v>
      </c>
      <c r="K398" s="18">
        <v>1858.5272125431002</v>
      </c>
      <c r="L398" s="18">
        <v>2042.6604521400002</v>
      </c>
      <c r="M398" s="18">
        <v>1899.1060332651002</v>
      </c>
      <c r="N398" s="18">
        <v>1740.8957099489999</v>
      </c>
      <c r="O398" s="18">
        <v>1625.3167535352002</v>
      </c>
      <c r="P398" s="18">
        <v>1318.8767711723999</v>
      </c>
      <c r="Q398" s="18">
        <v>926.8592520528</v>
      </c>
      <c r="R398" s="18">
        <v>778.5780319349999</v>
      </c>
    </row>
    <row r="399" spans="1:18" ht="12" customHeight="1" x14ac:dyDescent="0.25">
      <c r="A399" s="17"/>
      <c r="B399" s="17"/>
      <c r="C399" s="17" t="s">
        <v>104</v>
      </c>
      <c r="D399" s="17"/>
      <c r="E399" s="17"/>
      <c r="F399" s="18">
        <f t="shared" si="44"/>
        <v>43.186593230409798</v>
      </c>
      <c r="G399" s="18">
        <v>3.9660071967200001</v>
      </c>
      <c r="H399" s="18">
        <v>3.6503116281600003</v>
      </c>
      <c r="I399" s="18">
        <v>5.0852281389399998</v>
      </c>
      <c r="J399" s="18">
        <v>3.5921752640000002</v>
      </c>
      <c r="K399" s="18">
        <v>2.8522426515252</v>
      </c>
      <c r="L399" s="18">
        <v>2.9079224018046004</v>
      </c>
      <c r="M399" s="18">
        <v>2.6957801422199998</v>
      </c>
      <c r="N399" s="18">
        <v>3.02185646072</v>
      </c>
      <c r="O399" s="18">
        <v>4.6625511300999998</v>
      </c>
      <c r="P399" s="18">
        <v>3.5280844142199999</v>
      </c>
      <c r="Q399" s="18">
        <v>3.3365480882799998</v>
      </c>
      <c r="R399" s="18">
        <v>3.8878857137200002</v>
      </c>
    </row>
    <row r="400" spans="1:18" ht="12" customHeight="1" x14ac:dyDescent="0.25">
      <c r="A400" s="17"/>
      <c r="B400" s="17"/>
      <c r="C400" s="17" t="s">
        <v>105</v>
      </c>
      <c r="D400" s="17"/>
      <c r="E400" s="17"/>
      <c r="F400" s="18">
        <f t="shared" si="44"/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</row>
    <row r="401" spans="1:18" ht="12" customHeight="1" x14ac:dyDescent="0.25">
      <c r="A401" s="17"/>
      <c r="B401" s="17"/>
      <c r="C401" s="17" t="s">
        <v>106</v>
      </c>
      <c r="D401" s="17"/>
      <c r="E401" s="17"/>
      <c r="F401" s="18">
        <f t="shared" si="44"/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</row>
    <row r="402" spans="1:18" ht="12" customHeight="1" x14ac:dyDescent="0.25">
      <c r="A402" s="17"/>
      <c r="B402" s="17"/>
      <c r="C402" s="17" t="s">
        <v>107</v>
      </c>
      <c r="D402" s="17"/>
      <c r="E402" s="17"/>
      <c r="F402" s="18">
        <f t="shared" si="44"/>
        <v>25358.5481915007</v>
      </c>
      <c r="G402" s="18">
        <v>3416.6364727572</v>
      </c>
      <c r="H402" s="18">
        <v>2212.2312158628001</v>
      </c>
      <c r="I402" s="18">
        <v>2622.0169253520003</v>
      </c>
      <c r="J402" s="18">
        <v>1970.2227399921001</v>
      </c>
      <c r="K402" s="18">
        <v>1749.1458718800002</v>
      </c>
      <c r="L402" s="18">
        <v>1475.6656929992998</v>
      </c>
      <c r="M402" s="18">
        <v>985.37820107760001</v>
      </c>
      <c r="N402" s="18">
        <v>1164.0762585837001</v>
      </c>
      <c r="O402" s="18">
        <v>1451.3756090625</v>
      </c>
      <c r="P402" s="18">
        <v>2131.7646771135001</v>
      </c>
      <c r="Q402" s="18">
        <v>2873.0873942100002</v>
      </c>
      <c r="R402" s="18">
        <v>3306.9471326100002</v>
      </c>
    </row>
    <row r="403" spans="1:18" ht="12" customHeight="1" x14ac:dyDescent="0.25">
      <c r="A403" s="17"/>
      <c r="B403" s="17"/>
      <c r="C403" s="17" t="s">
        <v>108</v>
      </c>
      <c r="D403" s="17"/>
      <c r="E403" s="17"/>
      <c r="F403" s="18">
        <f t="shared" si="44"/>
        <v>48125.291355207002</v>
      </c>
      <c r="G403" s="18">
        <v>6434.1303909300004</v>
      </c>
      <c r="H403" s="18">
        <v>4275.6860034900001</v>
      </c>
      <c r="I403" s="18">
        <v>5024.8247962571995</v>
      </c>
      <c r="J403" s="18">
        <v>3865.5790390799998</v>
      </c>
      <c r="K403" s="18">
        <v>3444.6066158592002</v>
      </c>
      <c r="L403" s="18">
        <v>2839.0300374446997</v>
      </c>
      <c r="M403" s="18">
        <v>2035.4504553405</v>
      </c>
      <c r="N403" s="18">
        <v>2217.0487274100001</v>
      </c>
      <c r="O403" s="18">
        <v>2717.6070972104999</v>
      </c>
      <c r="P403" s="18">
        <v>4165.1495651699997</v>
      </c>
      <c r="Q403" s="18">
        <v>5309.3285462349004</v>
      </c>
      <c r="R403" s="18">
        <v>5796.8500807800001</v>
      </c>
    </row>
    <row r="404" spans="1:18" ht="12" customHeight="1" x14ac:dyDescent="0.25">
      <c r="A404" s="17"/>
      <c r="B404" s="17"/>
      <c r="C404" s="17" t="s">
        <v>109</v>
      </c>
      <c r="D404" s="17"/>
      <c r="E404" s="17"/>
      <c r="F404" s="18">
        <f t="shared" si="44"/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</row>
    <row r="405" spans="1:18" ht="12" customHeight="1" x14ac:dyDescent="0.25">
      <c r="A405" s="17"/>
      <c r="B405" s="17"/>
      <c r="C405" s="17" t="s">
        <v>110</v>
      </c>
      <c r="D405" s="17"/>
      <c r="E405" s="17"/>
      <c r="F405" s="18">
        <f t="shared" si="44"/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</row>
    <row r="406" spans="1:18" ht="12" customHeight="1" x14ac:dyDescent="0.25">
      <c r="A406" s="17"/>
      <c r="B406" s="17"/>
      <c r="C406" s="17" t="s">
        <v>111</v>
      </c>
      <c r="D406" s="17"/>
      <c r="E406" s="17"/>
      <c r="F406" s="18">
        <f t="shared" si="44"/>
        <v>12925.2400068528</v>
      </c>
      <c r="G406" s="18">
        <v>957.70523908619998</v>
      </c>
      <c r="H406" s="18">
        <v>1119.0084221249999</v>
      </c>
      <c r="I406" s="18">
        <v>1425.8737423160999</v>
      </c>
      <c r="J406" s="18">
        <v>1311.5349542493</v>
      </c>
      <c r="K406" s="18">
        <v>994.84519178880009</v>
      </c>
      <c r="L406" s="18">
        <v>1058.9496084683999</v>
      </c>
      <c r="M406" s="18">
        <v>843.13082137679999</v>
      </c>
      <c r="N406" s="18">
        <v>805.457823588</v>
      </c>
      <c r="O406" s="18">
        <v>946.44803017710001</v>
      </c>
      <c r="P406" s="18">
        <v>1046.2399411365</v>
      </c>
      <c r="Q406" s="18">
        <v>1208.7086105952001</v>
      </c>
      <c r="R406" s="18">
        <v>1207.3376219454001</v>
      </c>
    </row>
    <row r="407" spans="1:18" ht="12" customHeight="1" x14ac:dyDescent="0.25">
      <c r="A407" s="17"/>
      <c r="B407" s="17"/>
      <c r="C407" s="17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ht="12" customHeight="1" x14ac:dyDescent="0.25">
      <c r="A408" s="17"/>
      <c r="B408" s="17"/>
      <c r="C408" s="17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ht="12" customHeight="1" x14ac:dyDescent="0.25">
      <c r="A409" s="17"/>
      <c r="B409" s="17" t="s">
        <v>112</v>
      </c>
      <c r="C409" s="17"/>
      <c r="D409" s="17"/>
      <c r="E409" s="17"/>
      <c r="F409" s="18">
        <f>SUM(G409:R409)</f>
        <v>289063.60055489407</v>
      </c>
      <c r="G409" s="18">
        <f>SUM(G371:G406)</f>
        <v>21639.237510250488</v>
      </c>
      <c r="H409" s="18">
        <f t="shared" ref="H409:R409" si="48">SUM(H371:H406)</f>
        <v>18245.40052164525</v>
      </c>
      <c r="I409" s="18">
        <f t="shared" si="48"/>
        <v>26746.08413882224</v>
      </c>
      <c r="J409" s="18">
        <f t="shared" si="48"/>
        <v>25545.069086259195</v>
      </c>
      <c r="K409" s="18">
        <f t="shared" si="48"/>
        <v>26698.112410230628</v>
      </c>
      <c r="L409" s="18">
        <f t="shared" si="48"/>
        <v>26726.031600240109</v>
      </c>
      <c r="M409" s="18">
        <f t="shared" si="48"/>
        <v>24883.204146591619</v>
      </c>
      <c r="N409" s="18">
        <f t="shared" si="48"/>
        <v>24162.156511809822</v>
      </c>
      <c r="O409" s="18">
        <f t="shared" si="48"/>
        <v>23084.967690572201</v>
      </c>
      <c r="P409" s="18">
        <f t="shared" si="48"/>
        <v>23755.646885911123</v>
      </c>
      <c r="Q409" s="18">
        <f t="shared" si="48"/>
        <v>23595.45104860438</v>
      </c>
      <c r="R409" s="18">
        <f t="shared" si="48"/>
        <v>23982.239003956991</v>
      </c>
    </row>
    <row r="410" spans="1:18" ht="12" customHeight="1" x14ac:dyDescent="0.25">
      <c r="A410" s="17"/>
      <c r="B410" s="17"/>
      <c r="C410" s="17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ht="12" customHeight="1" x14ac:dyDescent="0.25">
      <c r="A411" s="17"/>
      <c r="B411" s="17" t="s">
        <v>113</v>
      </c>
      <c r="C411" s="17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 ht="12" customHeight="1" x14ac:dyDescent="0.25">
      <c r="A412" s="17"/>
      <c r="B412" s="17"/>
      <c r="C412" s="17" t="s">
        <v>114</v>
      </c>
      <c r="D412" s="17"/>
      <c r="E412" s="17"/>
      <c r="F412" s="18">
        <f t="shared" ref="F412" si="49">SUM(G412:R412)</f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</row>
    <row r="413" spans="1:18" ht="12" customHeight="1" x14ac:dyDescent="0.25">
      <c r="A413" s="17"/>
      <c r="B413" s="17"/>
      <c r="C413" s="17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 ht="12" customHeight="1" x14ac:dyDescent="0.25">
      <c r="A414" s="17"/>
      <c r="B414" s="17" t="s">
        <v>115</v>
      </c>
      <c r="C414" s="17"/>
      <c r="D414" s="17"/>
      <c r="E414" s="17"/>
      <c r="F414" s="18">
        <f t="shared" ref="F414" si="50">SUM(G414:R414)</f>
        <v>0</v>
      </c>
      <c r="G414" s="18">
        <f>G412</f>
        <v>0</v>
      </c>
      <c r="H414" s="18">
        <f t="shared" ref="H414:R414" si="51">H412</f>
        <v>0</v>
      </c>
      <c r="I414" s="18">
        <f t="shared" si="51"/>
        <v>0</v>
      </c>
      <c r="J414" s="18">
        <f t="shared" si="51"/>
        <v>0</v>
      </c>
      <c r="K414" s="18">
        <f t="shared" si="51"/>
        <v>0</v>
      </c>
      <c r="L414" s="18">
        <f t="shared" si="51"/>
        <v>0</v>
      </c>
      <c r="M414" s="18">
        <f t="shared" si="51"/>
        <v>0</v>
      </c>
      <c r="N414" s="18">
        <f t="shared" si="51"/>
        <v>0</v>
      </c>
      <c r="O414" s="18">
        <f t="shared" si="51"/>
        <v>0</v>
      </c>
      <c r="P414" s="18">
        <f t="shared" si="51"/>
        <v>0</v>
      </c>
      <c r="Q414" s="18">
        <f t="shared" si="51"/>
        <v>0</v>
      </c>
      <c r="R414" s="18">
        <f t="shared" si="51"/>
        <v>0</v>
      </c>
    </row>
    <row r="415" spans="1:18" ht="12" customHeight="1" x14ac:dyDescent="0.25">
      <c r="A415" s="17"/>
      <c r="B415" s="17"/>
      <c r="C415" s="17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ht="12" customHeight="1" x14ac:dyDescent="0.25">
      <c r="A416" s="17"/>
      <c r="B416" s="17" t="s">
        <v>116</v>
      </c>
      <c r="C416" s="17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ht="12" customHeight="1" x14ac:dyDescent="0.25">
      <c r="A417" s="17"/>
      <c r="B417" s="17"/>
      <c r="C417" s="17" t="s">
        <v>117</v>
      </c>
      <c r="D417" s="17"/>
      <c r="E417" s="17"/>
      <c r="F417" s="18">
        <f t="shared" ref="F417:F468" si="52">SUM(G417:R417)</f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</row>
    <row r="418" spans="1:18" ht="12" customHeight="1" x14ac:dyDescent="0.25">
      <c r="A418" s="17"/>
      <c r="B418" s="17"/>
      <c r="C418" s="17" t="s">
        <v>118</v>
      </c>
      <c r="D418" s="17"/>
      <c r="E418" s="17"/>
      <c r="F418" s="18">
        <f t="shared" si="52"/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</row>
    <row r="419" spans="1:18" ht="12" customHeight="1" x14ac:dyDescent="0.25">
      <c r="A419" s="17"/>
      <c r="B419" s="17"/>
      <c r="C419" s="17" t="s">
        <v>119</v>
      </c>
      <c r="D419" s="17"/>
      <c r="E419" s="17"/>
      <c r="F419" s="18">
        <f t="shared" si="52"/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</row>
    <row r="420" spans="1:18" ht="12" customHeight="1" x14ac:dyDescent="0.25">
      <c r="A420" s="17"/>
      <c r="B420" s="17"/>
      <c r="C420" s="17" t="s">
        <v>120</v>
      </c>
      <c r="D420" s="17"/>
      <c r="E420" s="17"/>
      <c r="F420" s="18">
        <f t="shared" si="52"/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</row>
    <row r="421" spans="1:18" ht="12" customHeight="1" x14ac:dyDescent="0.25">
      <c r="A421" s="17"/>
      <c r="B421" s="17"/>
      <c r="C421" s="17" t="s">
        <v>121</v>
      </c>
      <c r="D421" s="17"/>
      <c r="E421" s="17"/>
      <c r="F421" s="18">
        <f t="shared" si="52"/>
        <v>3494.24</v>
      </c>
      <c r="G421" s="18">
        <v>0</v>
      </c>
      <c r="H421" s="18">
        <v>0</v>
      </c>
      <c r="I421" s="18">
        <v>0</v>
      </c>
      <c r="J421" s="18">
        <v>148.80000000000001</v>
      </c>
      <c r="K421" s="18">
        <v>550.55999999999995</v>
      </c>
      <c r="L421" s="18">
        <v>748.8</v>
      </c>
      <c r="M421" s="18">
        <v>843.2</v>
      </c>
      <c r="N421" s="18">
        <v>773.76</v>
      </c>
      <c r="O421" s="18">
        <v>369.6</v>
      </c>
      <c r="P421" s="18">
        <v>59.52</v>
      </c>
      <c r="Q421" s="18">
        <v>0</v>
      </c>
      <c r="R421" s="18">
        <v>0</v>
      </c>
    </row>
    <row r="422" spans="1:18" ht="12" customHeight="1" x14ac:dyDescent="0.25">
      <c r="A422" s="17"/>
      <c r="B422" s="17"/>
      <c r="C422" s="17" t="s">
        <v>122</v>
      </c>
      <c r="D422" s="17"/>
      <c r="E422" s="17"/>
      <c r="F422" s="18">
        <f t="shared" si="52"/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</row>
    <row r="423" spans="1:18" ht="12" customHeight="1" x14ac:dyDescent="0.25">
      <c r="A423" s="17"/>
      <c r="B423" s="17"/>
      <c r="C423" s="17" t="s">
        <v>123</v>
      </c>
      <c r="D423" s="17"/>
      <c r="E423" s="17"/>
      <c r="F423" s="18">
        <f t="shared" si="52"/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</row>
    <row r="424" spans="1:18" ht="12" customHeight="1" x14ac:dyDescent="0.25">
      <c r="A424" s="17"/>
      <c r="B424" s="17"/>
      <c r="C424" s="17" t="s">
        <v>124</v>
      </c>
      <c r="D424" s="17"/>
      <c r="E424" s="17"/>
      <c r="F424" s="18">
        <f t="shared" si="52"/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</row>
    <row r="425" spans="1:18" ht="12" customHeight="1" x14ac:dyDescent="0.25">
      <c r="A425" s="17"/>
      <c r="B425" s="17"/>
      <c r="C425" s="17" t="s">
        <v>125</v>
      </c>
      <c r="D425" s="17"/>
      <c r="E425" s="17"/>
      <c r="F425" s="18">
        <f t="shared" si="52"/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</row>
    <row r="426" spans="1:18" ht="12" customHeight="1" x14ac:dyDescent="0.25">
      <c r="A426" s="17"/>
      <c r="B426" s="17"/>
      <c r="C426" s="17" t="s">
        <v>126</v>
      </c>
      <c r="D426" s="17"/>
      <c r="E426" s="17"/>
      <c r="F426" s="18">
        <f t="shared" si="52"/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</row>
    <row r="427" spans="1:18" ht="12" customHeight="1" x14ac:dyDescent="0.25">
      <c r="A427" s="17"/>
      <c r="B427" s="17"/>
      <c r="C427" s="17" t="s">
        <v>127</v>
      </c>
      <c r="D427" s="17"/>
      <c r="E427" s="17"/>
      <c r="F427" s="18">
        <f t="shared" si="52"/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</row>
    <row r="428" spans="1:18" ht="12" customHeight="1" x14ac:dyDescent="0.25">
      <c r="A428" s="17"/>
      <c r="B428" s="17"/>
      <c r="C428" s="17" t="s">
        <v>128</v>
      </c>
      <c r="D428" s="17"/>
      <c r="E428" s="17"/>
      <c r="F428" s="18">
        <f t="shared" si="52"/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</row>
    <row r="429" spans="1:18" ht="12" customHeight="1" x14ac:dyDescent="0.25">
      <c r="A429" s="17"/>
      <c r="B429" s="17"/>
      <c r="C429" s="17" t="s">
        <v>129</v>
      </c>
      <c r="D429" s="17"/>
      <c r="E429" s="17"/>
      <c r="F429" s="18">
        <f t="shared" si="52"/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</row>
    <row r="430" spans="1:18" ht="12" customHeight="1" x14ac:dyDescent="0.25">
      <c r="A430" s="17"/>
      <c r="B430" s="17"/>
      <c r="C430" s="17" t="s">
        <v>130</v>
      </c>
      <c r="D430" s="17"/>
      <c r="E430" s="17"/>
      <c r="F430" s="18">
        <f t="shared" si="52"/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</row>
    <row r="431" spans="1:18" ht="12" customHeight="1" x14ac:dyDescent="0.25">
      <c r="A431" s="17"/>
      <c r="B431" s="17"/>
      <c r="C431" s="17" t="s">
        <v>131</v>
      </c>
      <c r="D431" s="17"/>
      <c r="E431" s="17"/>
      <c r="F431" s="18">
        <f t="shared" si="52"/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</row>
    <row r="432" spans="1:18" ht="12" customHeight="1" x14ac:dyDescent="0.25">
      <c r="A432" s="17"/>
      <c r="B432" s="17"/>
      <c r="C432" s="17" t="s">
        <v>132</v>
      </c>
      <c r="D432" s="17"/>
      <c r="E432" s="17"/>
      <c r="F432" s="18">
        <f t="shared" si="52"/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</row>
    <row r="433" spans="1:18" ht="12" customHeight="1" x14ac:dyDescent="0.25">
      <c r="A433" s="17"/>
      <c r="B433" s="17"/>
      <c r="C433" s="17" t="s">
        <v>133</v>
      </c>
      <c r="D433" s="17"/>
      <c r="E433" s="17"/>
      <c r="F433" s="18">
        <f t="shared" si="52"/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</row>
    <row r="434" spans="1:18" ht="12" customHeight="1" x14ac:dyDescent="0.25">
      <c r="A434" s="17"/>
      <c r="B434" s="17"/>
      <c r="C434" s="17" t="s">
        <v>134</v>
      </c>
      <c r="D434" s="17"/>
      <c r="E434" s="17"/>
      <c r="F434" s="18">
        <f t="shared" si="52"/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</row>
    <row r="435" spans="1:18" ht="12" customHeight="1" x14ac:dyDescent="0.25">
      <c r="A435" s="17"/>
      <c r="B435" s="17"/>
      <c r="C435" s="17" t="s">
        <v>135</v>
      </c>
      <c r="D435" s="17"/>
      <c r="E435" s="17"/>
      <c r="F435" s="18">
        <f t="shared" si="52"/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</row>
    <row r="436" spans="1:18" ht="12" customHeight="1" x14ac:dyDescent="0.25">
      <c r="A436" s="17"/>
      <c r="B436" s="17"/>
      <c r="C436" s="17" t="s">
        <v>136</v>
      </c>
      <c r="D436" s="17"/>
      <c r="E436" s="17"/>
      <c r="F436" s="18">
        <f t="shared" si="52"/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</row>
    <row r="437" spans="1:18" ht="12" customHeight="1" x14ac:dyDescent="0.25">
      <c r="A437" s="17"/>
      <c r="B437" s="17"/>
      <c r="C437" s="17" t="s">
        <v>137</v>
      </c>
      <c r="D437" s="17"/>
      <c r="E437" s="17"/>
      <c r="F437" s="18">
        <f t="shared" si="52"/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</row>
    <row r="438" spans="1:18" ht="12" customHeight="1" x14ac:dyDescent="0.25">
      <c r="A438" s="17"/>
      <c r="B438" s="17"/>
      <c r="C438" s="17" t="s">
        <v>138</v>
      </c>
      <c r="D438" s="17"/>
      <c r="E438" s="17"/>
      <c r="F438" s="18">
        <f t="shared" si="52"/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</row>
    <row r="439" spans="1:18" ht="12" customHeight="1" x14ac:dyDescent="0.25">
      <c r="A439" s="17"/>
      <c r="B439" s="17"/>
      <c r="C439" s="17" t="s">
        <v>139</v>
      </c>
      <c r="D439" s="17"/>
      <c r="E439" s="17"/>
      <c r="F439" s="18">
        <f t="shared" si="52"/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</row>
    <row r="440" spans="1:18" ht="12" customHeight="1" x14ac:dyDescent="0.25">
      <c r="A440" s="17"/>
      <c r="B440" s="17"/>
      <c r="C440" s="17" t="s">
        <v>140</v>
      </c>
      <c r="D440" s="17"/>
      <c r="E440" s="17"/>
      <c r="F440" s="18">
        <f t="shared" si="52"/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</row>
    <row r="441" spans="1:18" ht="12" customHeight="1" x14ac:dyDescent="0.25">
      <c r="A441" s="17"/>
      <c r="B441" s="17"/>
      <c r="C441" s="17" t="s">
        <v>141</v>
      </c>
      <c r="D441" s="17"/>
      <c r="E441" s="17"/>
      <c r="F441" s="18">
        <f t="shared" si="52"/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</row>
    <row r="442" spans="1:18" ht="12" customHeight="1" x14ac:dyDescent="0.25">
      <c r="A442" s="17"/>
      <c r="B442" s="17"/>
      <c r="C442" s="17" t="s">
        <v>142</v>
      </c>
      <c r="D442" s="17"/>
      <c r="E442" s="17"/>
      <c r="F442" s="18">
        <f t="shared" si="52"/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</row>
    <row r="443" spans="1:18" ht="12" customHeight="1" x14ac:dyDescent="0.25">
      <c r="A443" s="17"/>
      <c r="B443" s="17"/>
      <c r="C443" s="17" t="s">
        <v>143</v>
      </c>
      <c r="D443" s="17"/>
      <c r="E443" s="17"/>
      <c r="F443" s="18">
        <f t="shared" si="52"/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</row>
    <row r="444" spans="1:18" ht="12" customHeight="1" x14ac:dyDescent="0.25">
      <c r="A444" s="17"/>
      <c r="B444" s="17"/>
      <c r="C444" s="17" t="s">
        <v>144</v>
      </c>
      <c r="D444" s="17"/>
      <c r="E444" s="17"/>
      <c r="F444" s="18">
        <f t="shared" si="52"/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</row>
    <row r="445" spans="1:18" ht="12" customHeight="1" x14ac:dyDescent="0.25">
      <c r="A445" s="17"/>
      <c r="B445" s="17"/>
      <c r="C445" s="17" t="s">
        <v>145</v>
      </c>
      <c r="D445" s="17"/>
      <c r="E445" s="17"/>
      <c r="F445" s="18">
        <f t="shared" si="52"/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</row>
    <row r="446" spans="1:18" ht="12" customHeight="1" x14ac:dyDescent="0.25">
      <c r="A446" s="17"/>
      <c r="B446" s="17"/>
      <c r="C446" s="17" t="s">
        <v>146</v>
      </c>
      <c r="D446" s="17"/>
      <c r="E446" s="17"/>
      <c r="F446" s="18">
        <f t="shared" si="52"/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</row>
    <row r="447" spans="1:18" ht="12" customHeight="1" x14ac:dyDescent="0.25">
      <c r="A447" s="17"/>
      <c r="B447" s="17"/>
      <c r="C447" s="17" t="s">
        <v>147</v>
      </c>
      <c r="D447" s="17"/>
      <c r="E447" s="17"/>
      <c r="F447" s="18">
        <f t="shared" si="52"/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</row>
    <row r="448" spans="1:18" ht="12" customHeight="1" x14ac:dyDescent="0.25">
      <c r="A448" s="17"/>
      <c r="B448" s="17"/>
      <c r="C448" s="17" t="s">
        <v>148</v>
      </c>
      <c r="D448" s="17"/>
      <c r="E448" s="17"/>
      <c r="F448" s="18">
        <f t="shared" si="52"/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</row>
    <row r="449" spans="1:18" ht="12" customHeight="1" x14ac:dyDescent="0.25">
      <c r="A449" s="17"/>
      <c r="B449" s="17"/>
      <c r="C449" s="17" t="s">
        <v>149</v>
      </c>
      <c r="D449" s="17"/>
      <c r="E449" s="17"/>
      <c r="F449" s="18">
        <f t="shared" si="52"/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</row>
    <row r="450" spans="1:18" ht="12" customHeight="1" x14ac:dyDescent="0.25">
      <c r="A450" s="17"/>
      <c r="B450" s="17"/>
      <c r="C450" s="17" t="s">
        <v>150</v>
      </c>
      <c r="D450" s="17"/>
      <c r="E450" s="17"/>
      <c r="F450" s="18">
        <f t="shared" si="52"/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</row>
    <row r="451" spans="1:18" ht="12" customHeight="1" x14ac:dyDescent="0.25">
      <c r="A451" s="17"/>
      <c r="B451" s="17"/>
      <c r="C451" s="17" t="s">
        <v>151</v>
      </c>
      <c r="D451" s="17"/>
      <c r="E451" s="17"/>
      <c r="F451" s="18">
        <f t="shared" si="52"/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</row>
    <row r="452" spans="1:18" ht="12" customHeight="1" x14ac:dyDescent="0.25">
      <c r="A452" s="17"/>
      <c r="B452" s="17"/>
      <c r="C452" s="17" t="s">
        <v>152</v>
      </c>
      <c r="D452" s="17"/>
      <c r="E452" s="17"/>
      <c r="F452" s="18">
        <f t="shared" si="52"/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</row>
    <row r="453" spans="1:18" ht="12" customHeight="1" x14ac:dyDescent="0.25">
      <c r="A453" s="17"/>
      <c r="B453" s="17"/>
      <c r="C453" s="17" t="s">
        <v>153</v>
      </c>
      <c r="D453" s="17"/>
      <c r="E453" s="17"/>
      <c r="F453" s="18">
        <f t="shared" si="52"/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</row>
    <row r="454" spans="1:18" ht="12" customHeight="1" x14ac:dyDescent="0.25">
      <c r="A454" s="17"/>
      <c r="B454" s="17"/>
      <c r="C454" s="17" t="s">
        <v>154</v>
      </c>
      <c r="D454" s="17"/>
      <c r="E454" s="17"/>
      <c r="F454" s="18">
        <f t="shared" si="52"/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</row>
    <row r="455" spans="1:18" ht="12" customHeight="1" x14ac:dyDescent="0.25">
      <c r="A455" s="17"/>
      <c r="B455" s="17"/>
      <c r="C455" s="17" t="s">
        <v>155</v>
      </c>
      <c r="D455" s="17"/>
      <c r="E455" s="17"/>
      <c r="F455" s="18">
        <f t="shared" si="52"/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</row>
    <row r="456" spans="1:18" ht="12" customHeight="1" x14ac:dyDescent="0.25">
      <c r="A456" s="17"/>
      <c r="B456" s="17"/>
      <c r="C456" s="17" t="s">
        <v>156</v>
      </c>
      <c r="D456" s="17"/>
      <c r="E456" s="17"/>
      <c r="F456" s="18">
        <f t="shared" si="52"/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</row>
    <row r="457" spans="1:18" ht="12" customHeight="1" x14ac:dyDescent="0.25">
      <c r="A457" s="17"/>
      <c r="B457" s="17"/>
      <c r="C457" s="17" t="s">
        <v>157</v>
      </c>
      <c r="D457" s="17"/>
      <c r="E457" s="17"/>
      <c r="F457" s="18">
        <f t="shared" si="52"/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</row>
    <row r="458" spans="1:18" ht="12" customHeight="1" x14ac:dyDescent="0.25">
      <c r="A458" s="17"/>
      <c r="B458" s="17"/>
      <c r="C458" s="17" t="s">
        <v>158</v>
      </c>
      <c r="D458" s="17"/>
      <c r="E458" s="17"/>
      <c r="F458" s="18">
        <f t="shared" si="52"/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</row>
    <row r="459" spans="1:18" ht="12" customHeight="1" x14ac:dyDescent="0.25">
      <c r="A459" s="17"/>
      <c r="B459" s="17"/>
      <c r="C459" s="17" t="s">
        <v>159</v>
      </c>
      <c r="D459" s="17"/>
      <c r="E459" s="17"/>
      <c r="F459" s="18">
        <f t="shared" si="52"/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</row>
    <row r="460" spans="1:18" ht="12" customHeight="1" x14ac:dyDescent="0.25">
      <c r="A460" s="17"/>
      <c r="B460" s="17"/>
      <c r="C460" s="17" t="s">
        <v>160</v>
      </c>
      <c r="D460" s="17"/>
      <c r="E460" s="17"/>
      <c r="F460" s="18">
        <f t="shared" si="52"/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</row>
    <row r="461" spans="1:18" ht="12" customHeight="1" x14ac:dyDescent="0.25">
      <c r="A461" s="17"/>
      <c r="B461" s="17"/>
      <c r="C461" s="17" t="s">
        <v>161</v>
      </c>
      <c r="D461" s="17"/>
      <c r="E461" s="17"/>
      <c r="F461" s="18">
        <f t="shared" si="52"/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</row>
    <row r="462" spans="1:18" ht="12" customHeight="1" x14ac:dyDescent="0.25">
      <c r="A462" s="17"/>
      <c r="B462" s="17"/>
      <c r="C462" s="17" t="s">
        <v>162</v>
      </c>
      <c r="D462" s="17"/>
      <c r="E462" s="17"/>
      <c r="F462" s="18">
        <f t="shared" si="52"/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</row>
    <row r="463" spans="1:18" ht="12" customHeight="1" x14ac:dyDescent="0.25">
      <c r="A463" s="17"/>
      <c r="B463" s="17"/>
      <c r="C463" s="17" t="s">
        <v>163</v>
      </c>
      <c r="D463" s="17"/>
      <c r="E463" s="17"/>
      <c r="F463" s="18">
        <f t="shared" si="52"/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</row>
    <row r="464" spans="1:18" ht="12" customHeight="1" x14ac:dyDescent="0.25">
      <c r="A464" s="17"/>
      <c r="B464" s="17"/>
      <c r="C464" s="17" t="s">
        <v>164</v>
      </c>
      <c r="D464" s="17"/>
      <c r="E464" s="17"/>
      <c r="F464" s="18">
        <f t="shared" si="52"/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</row>
    <row r="465" spans="1:18" ht="12" customHeight="1" x14ac:dyDescent="0.25">
      <c r="A465" s="17"/>
      <c r="B465" s="17"/>
      <c r="C465" s="17" t="s">
        <v>165</v>
      </c>
      <c r="D465" s="17"/>
      <c r="E465" s="17"/>
      <c r="F465" s="18">
        <f t="shared" si="52"/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</row>
    <row r="466" spans="1:18" ht="12" customHeight="1" x14ac:dyDescent="0.25">
      <c r="A466" s="17"/>
      <c r="B466" s="17"/>
      <c r="C466" s="17" t="s">
        <v>166</v>
      </c>
      <c r="D466" s="17"/>
      <c r="E466" s="17"/>
      <c r="F466" s="18">
        <f t="shared" si="52"/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</row>
    <row r="467" spans="1:18" ht="12" customHeight="1" x14ac:dyDescent="0.25">
      <c r="A467" s="17"/>
      <c r="B467" s="17"/>
      <c r="C467" s="17"/>
      <c r="D467" s="17"/>
      <c r="E467" s="17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:18" ht="12" customHeight="1" x14ac:dyDescent="0.25">
      <c r="A468" s="17"/>
      <c r="B468" s="17" t="s">
        <v>167</v>
      </c>
      <c r="C468" s="17"/>
      <c r="D468" s="17"/>
      <c r="E468" s="17"/>
      <c r="F468" s="18">
        <f t="shared" si="52"/>
        <v>3494.24</v>
      </c>
      <c r="G468" s="18">
        <f>SUM(G417:G466)</f>
        <v>0</v>
      </c>
      <c r="H468" s="18">
        <f t="shared" ref="H468:R468" si="53">SUM(H417:H466)</f>
        <v>0</v>
      </c>
      <c r="I468" s="18">
        <f t="shared" si="53"/>
        <v>0</v>
      </c>
      <c r="J468" s="18">
        <f t="shared" si="53"/>
        <v>148.80000000000001</v>
      </c>
      <c r="K468" s="18">
        <f t="shared" si="53"/>
        <v>550.55999999999995</v>
      </c>
      <c r="L468" s="18">
        <f t="shared" si="53"/>
        <v>748.8</v>
      </c>
      <c r="M468" s="18">
        <f t="shared" si="53"/>
        <v>843.2</v>
      </c>
      <c r="N468" s="18">
        <f t="shared" si="53"/>
        <v>773.76</v>
      </c>
      <c r="O468" s="18">
        <f t="shared" si="53"/>
        <v>369.6</v>
      </c>
      <c r="P468" s="18">
        <f t="shared" si="53"/>
        <v>59.52</v>
      </c>
      <c r="Q468" s="18">
        <f t="shared" si="53"/>
        <v>0</v>
      </c>
      <c r="R468" s="18">
        <f t="shared" si="53"/>
        <v>0</v>
      </c>
    </row>
    <row r="469" spans="1:18" ht="12" customHeight="1" x14ac:dyDescent="0.25">
      <c r="A469" s="17"/>
      <c r="B469" s="17"/>
      <c r="C469" s="17"/>
      <c r="D469" s="17"/>
      <c r="E469" s="17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:18" ht="12" customHeight="1" x14ac:dyDescent="0.25">
      <c r="A470" s="17"/>
      <c r="B470" s="17" t="s">
        <v>168</v>
      </c>
      <c r="C470" s="17"/>
      <c r="D470" s="17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:18" ht="12" customHeight="1" x14ac:dyDescent="0.25">
      <c r="A471" s="17"/>
      <c r="B471" s="17"/>
      <c r="C471" s="17" t="s">
        <v>169</v>
      </c>
      <c r="D471" s="17"/>
      <c r="E471" s="17"/>
      <c r="F471" s="18">
        <f t="shared" ref="F471:F475" si="54">SUM(G471:R471)</f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</row>
    <row r="472" spans="1:18" ht="12" customHeight="1" x14ac:dyDescent="0.25">
      <c r="A472" s="17"/>
      <c r="B472" s="17"/>
      <c r="C472" s="17" t="s">
        <v>170</v>
      </c>
      <c r="D472" s="17"/>
      <c r="E472" s="17"/>
      <c r="F472" s="18">
        <f t="shared" si="54"/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</row>
    <row r="473" spans="1:18" ht="12" customHeight="1" x14ac:dyDescent="0.25">
      <c r="A473" s="17"/>
      <c r="B473" s="17"/>
      <c r="C473" s="17" t="s">
        <v>171</v>
      </c>
      <c r="D473" s="17"/>
      <c r="E473" s="17"/>
      <c r="F473" s="18">
        <f t="shared" si="54"/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</row>
    <row r="474" spans="1:18" ht="12" customHeight="1" x14ac:dyDescent="0.25">
      <c r="A474" s="17"/>
      <c r="B474" s="17"/>
      <c r="C474" s="17" t="s">
        <v>172</v>
      </c>
      <c r="D474" s="17"/>
      <c r="E474" s="17"/>
      <c r="F474" s="18">
        <f t="shared" si="54"/>
        <v>6953.5392426040598</v>
      </c>
      <c r="G474" s="18">
        <v>725.55957736832011</v>
      </c>
      <c r="H474" s="18">
        <v>535.26527963928004</v>
      </c>
      <c r="I474" s="18">
        <v>523.81406013202002</v>
      </c>
      <c r="J474" s="18">
        <v>637.53009727057997</v>
      </c>
      <c r="K474" s="18">
        <v>747.30217747508004</v>
      </c>
      <c r="L474" s="18">
        <v>723.74371507326009</v>
      </c>
      <c r="M474" s="18">
        <v>684.28722672399999</v>
      </c>
      <c r="N474" s="18">
        <v>469.55936096983999</v>
      </c>
      <c r="O474" s="18">
        <v>380.72640458000001</v>
      </c>
      <c r="P474" s="18">
        <v>448.32051465976002</v>
      </c>
      <c r="Q474" s="18">
        <v>503.86545276703998</v>
      </c>
      <c r="R474" s="18">
        <v>573.56537594487997</v>
      </c>
    </row>
    <row r="475" spans="1:18" ht="12" customHeight="1" x14ac:dyDescent="0.25">
      <c r="A475" s="17"/>
      <c r="B475" s="17"/>
      <c r="C475" s="17" t="s">
        <v>173</v>
      </c>
      <c r="D475" s="17"/>
      <c r="E475" s="17"/>
      <c r="F475" s="18">
        <f t="shared" si="54"/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</row>
    <row r="476" spans="1:18" ht="12" customHeight="1" x14ac:dyDescent="0.25">
      <c r="A476" s="17"/>
      <c r="B476" s="17"/>
      <c r="C476" s="17"/>
      <c r="D476" s="17"/>
      <c r="E476" s="1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ht="12" customHeight="1" x14ac:dyDescent="0.25">
      <c r="A477" s="17"/>
      <c r="B477" s="17"/>
      <c r="C477" s="17"/>
      <c r="D477" s="17"/>
      <c r="E477" s="17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ht="12" customHeight="1" x14ac:dyDescent="0.25">
      <c r="A478" s="17"/>
      <c r="B478" s="17" t="s">
        <v>174</v>
      </c>
      <c r="C478" s="17"/>
      <c r="D478" s="17"/>
      <c r="E478" s="17"/>
      <c r="F478" s="18">
        <f t="shared" ref="F478" si="55">SUM(G478:R478)</f>
        <v>6953.5392426040598</v>
      </c>
      <c r="G478" s="18">
        <f>SUM(G471:G475)</f>
        <v>725.55957736832011</v>
      </c>
      <c r="H478" s="18">
        <f t="shared" ref="H478:R478" si="56">SUM(H471:H475)</f>
        <v>535.26527963928004</v>
      </c>
      <c r="I478" s="18">
        <f t="shared" si="56"/>
        <v>523.81406013202002</v>
      </c>
      <c r="J478" s="18">
        <f t="shared" si="56"/>
        <v>637.53009727057997</v>
      </c>
      <c r="K478" s="18">
        <f t="shared" si="56"/>
        <v>747.30217747508004</v>
      </c>
      <c r="L478" s="18">
        <f t="shared" si="56"/>
        <v>723.74371507326009</v>
      </c>
      <c r="M478" s="18">
        <f t="shared" si="56"/>
        <v>684.28722672399999</v>
      </c>
      <c r="N478" s="18">
        <f t="shared" si="56"/>
        <v>469.55936096983999</v>
      </c>
      <c r="O478" s="18">
        <f t="shared" si="56"/>
        <v>380.72640458000001</v>
      </c>
      <c r="P478" s="18">
        <f t="shared" si="56"/>
        <v>448.32051465976002</v>
      </c>
      <c r="Q478" s="18">
        <f t="shared" si="56"/>
        <v>503.86545276703998</v>
      </c>
      <c r="R478" s="18">
        <f t="shared" si="56"/>
        <v>573.56537594487997</v>
      </c>
    </row>
    <row r="479" spans="1:18" ht="12" customHeight="1" x14ac:dyDescent="0.25">
      <c r="A479" s="17"/>
      <c r="B479" s="17"/>
      <c r="C479" s="17"/>
      <c r="D479" s="17"/>
      <c r="E479" s="17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ht="12" customHeight="1" x14ac:dyDescent="0.25">
      <c r="A480" s="17"/>
      <c r="B480" s="17" t="s">
        <v>175</v>
      </c>
      <c r="C480" s="17"/>
      <c r="D480" s="17"/>
      <c r="E480" s="17"/>
      <c r="F480" s="18">
        <f t="shared" ref="F480" si="57">SUM(G480:R480)</f>
        <v>299511.37979749811</v>
      </c>
      <c r="G480" s="18">
        <f>G478+G468+G414+G409</f>
        <v>22364.797087618808</v>
      </c>
      <c r="H480" s="18">
        <f t="shared" ref="H480:R480" si="58">H478+H468+H414+H409</f>
        <v>18780.665801284529</v>
      </c>
      <c r="I480" s="18">
        <f t="shared" si="58"/>
        <v>27269.898198954259</v>
      </c>
      <c r="J480" s="18">
        <f t="shared" si="58"/>
        <v>26331.399183529775</v>
      </c>
      <c r="K480" s="18">
        <f t="shared" si="58"/>
        <v>27995.974587705707</v>
      </c>
      <c r="L480" s="18">
        <f t="shared" si="58"/>
        <v>28198.57531531337</v>
      </c>
      <c r="M480" s="18">
        <f t="shared" si="58"/>
        <v>26410.691373315618</v>
      </c>
      <c r="N480" s="18">
        <f t="shared" si="58"/>
        <v>25405.475872779662</v>
      </c>
      <c r="O480" s="18">
        <f t="shared" si="58"/>
        <v>23835.2940951522</v>
      </c>
      <c r="P480" s="18">
        <f t="shared" si="58"/>
        <v>24263.487400570884</v>
      </c>
      <c r="Q480" s="18">
        <f t="shared" si="58"/>
        <v>24099.316501371421</v>
      </c>
      <c r="R480" s="18">
        <f t="shared" si="58"/>
        <v>24555.804379901871</v>
      </c>
    </row>
    <row r="481" spans="1:18" ht="12" customHeight="1" x14ac:dyDescent="0.25">
      <c r="A481" s="17"/>
      <c r="B481" s="17"/>
      <c r="C481" s="17"/>
      <c r="D481" s="17"/>
      <c r="E481" s="17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ht="12" customHeight="1" x14ac:dyDescent="0.25">
      <c r="A482" s="17"/>
      <c r="B482" s="17" t="s">
        <v>176</v>
      </c>
      <c r="C482" s="17"/>
      <c r="D482" s="17"/>
      <c r="E482" s="17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ht="12" customHeight="1" x14ac:dyDescent="0.25">
      <c r="A483" s="17"/>
      <c r="B483" s="17"/>
      <c r="C483" s="17"/>
      <c r="D483" s="17"/>
      <c r="E483" s="17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 ht="12" customHeight="1" x14ac:dyDescent="0.25">
      <c r="A484" s="17"/>
      <c r="B484" s="17"/>
      <c r="C484" s="17" t="s">
        <v>177</v>
      </c>
      <c r="D484" s="17"/>
      <c r="E484" s="17"/>
      <c r="F484" s="18">
        <f t="shared" ref="F484:F498" si="59">SUM(G484:R484)</f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</row>
    <row r="485" spans="1:18" ht="12" customHeight="1" x14ac:dyDescent="0.25">
      <c r="A485" s="17"/>
      <c r="B485" s="17"/>
      <c r="C485" s="17" t="s">
        <v>178</v>
      </c>
      <c r="D485" s="17"/>
      <c r="E485" s="17"/>
      <c r="F485" s="18">
        <f t="shared" si="59"/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</row>
    <row r="486" spans="1:18" ht="12" customHeight="1" x14ac:dyDescent="0.25">
      <c r="A486" s="17"/>
      <c r="B486" s="17"/>
      <c r="C486" s="17" t="s">
        <v>179</v>
      </c>
      <c r="D486" s="17"/>
      <c r="E486" s="17"/>
      <c r="F486" s="18">
        <f t="shared" si="59"/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</row>
    <row r="487" spans="1:18" ht="12" customHeight="1" x14ac:dyDescent="0.25">
      <c r="A487" s="17"/>
      <c r="B487" s="17"/>
      <c r="C487" s="17" t="s">
        <v>180</v>
      </c>
      <c r="D487" s="17"/>
      <c r="E487" s="17"/>
      <c r="F487" s="18">
        <f t="shared" si="59"/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</row>
    <row r="488" spans="1:18" ht="12" customHeight="1" x14ac:dyDescent="0.25">
      <c r="A488" s="17"/>
      <c r="B488" s="17"/>
      <c r="C488" s="17" t="s">
        <v>181</v>
      </c>
      <c r="D488" s="17"/>
      <c r="E488" s="17"/>
      <c r="F488" s="18">
        <f t="shared" si="59"/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</row>
    <row r="489" spans="1:18" ht="12" customHeight="1" x14ac:dyDescent="0.25">
      <c r="A489" s="17"/>
      <c r="B489" s="17"/>
      <c r="C489" s="17" t="s">
        <v>182</v>
      </c>
      <c r="D489" s="17"/>
      <c r="E489" s="17"/>
      <c r="F489" s="18">
        <f t="shared" si="59"/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</row>
    <row r="490" spans="1:18" ht="12" customHeight="1" x14ac:dyDescent="0.25">
      <c r="A490" s="17"/>
      <c r="B490" s="17"/>
      <c r="C490" s="17" t="s">
        <v>183</v>
      </c>
      <c r="D490" s="17"/>
      <c r="E490" s="17"/>
      <c r="F490" s="18">
        <f t="shared" si="59"/>
        <v>-51.63199901244019</v>
      </c>
      <c r="G490" s="18">
        <v>-29.465546952600139</v>
      </c>
      <c r="H490" s="18">
        <v>162.78879176999999</v>
      </c>
      <c r="I490" s="18">
        <v>349.71637428090008</v>
      </c>
      <c r="J490" s="18">
        <v>-8.3464337385000835</v>
      </c>
      <c r="K490" s="18">
        <v>-281.82479263289997</v>
      </c>
      <c r="L490" s="18">
        <v>-16.74031990950003</v>
      </c>
      <c r="M490" s="18">
        <v>-52.941214359000021</v>
      </c>
      <c r="N490" s="18">
        <v>-173.76169538574001</v>
      </c>
      <c r="O490" s="18">
        <v>-78.453649523699937</v>
      </c>
      <c r="P490" s="18">
        <v>86.26620238830003</v>
      </c>
      <c r="Q490" s="18">
        <v>384.38926915950003</v>
      </c>
      <c r="R490" s="18">
        <v>-393.25898410920007</v>
      </c>
    </row>
    <row r="491" spans="1:18" ht="12" customHeight="1" x14ac:dyDescent="0.25">
      <c r="A491" s="17"/>
      <c r="B491" s="17"/>
      <c r="C491" s="17" t="s">
        <v>184</v>
      </c>
      <c r="D491" s="17"/>
      <c r="E491" s="17"/>
      <c r="F491" s="18">
        <f t="shared" si="59"/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</row>
    <row r="492" spans="1:18" ht="12" customHeight="1" x14ac:dyDescent="0.25">
      <c r="A492" s="17"/>
      <c r="B492" s="17"/>
      <c r="C492" s="17" t="s">
        <v>185</v>
      </c>
      <c r="D492" s="17"/>
      <c r="E492" s="17"/>
      <c r="F492" s="18">
        <f t="shared" si="59"/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</row>
    <row r="493" spans="1:18" ht="12" customHeight="1" x14ac:dyDescent="0.25">
      <c r="A493" s="17"/>
      <c r="B493" s="17"/>
      <c r="C493" s="17" t="s">
        <v>186</v>
      </c>
      <c r="D493" s="17"/>
      <c r="E493" s="17"/>
      <c r="F493" s="18">
        <f t="shared" si="59"/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</row>
    <row r="494" spans="1:18" ht="12" customHeight="1" x14ac:dyDescent="0.25">
      <c r="A494" s="17"/>
      <c r="B494" s="17"/>
      <c r="C494" s="17" t="s">
        <v>187</v>
      </c>
      <c r="D494" s="17"/>
      <c r="E494" s="17"/>
      <c r="F494" s="18">
        <f t="shared" si="59"/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</row>
    <row r="495" spans="1:18" ht="12" customHeight="1" x14ac:dyDescent="0.25">
      <c r="A495" s="17"/>
      <c r="B495" s="17"/>
      <c r="C495" s="17" t="s">
        <v>188</v>
      </c>
      <c r="D495" s="17"/>
      <c r="E495" s="17"/>
      <c r="F495" s="18">
        <f t="shared" si="59"/>
        <v>-5647.77597699117</v>
      </c>
      <c r="G495" s="18">
        <v>-2730.79706751918</v>
      </c>
      <c r="H495" s="18">
        <v>-2916.9789094719899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</row>
    <row r="496" spans="1:18" ht="12" customHeight="1" x14ac:dyDescent="0.25">
      <c r="A496" s="17"/>
      <c r="B496" s="17"/>
      <c r="C496" s="17" t="s">
        <v>189</v>
      </c>
      <c r="D496" s="17"/>
      <c r="E496" s="17"/>
      <c r="F496" s="18">
        <f t="shared" si="59"/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</row>
    <row r="497" spans="1:18" ht="12" customHeight="1" x14ac:dyDescent="0.25">
      <c r="A497" s="17"/>
      <c r="B497" s="17"/>
      <c r="C497" s="17"/>
      <c r="D497" s="17"/>
      <c r="E497" s="17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ht="12" customHeight="1" x14ac:dyDescent="0.25">
      <c r="A498" s="17"/>
      <c r="B498" s="17" t="s">
        <v>190</v>
      </c>
      <c r="C498" s="17"/>
      <c r="D498" s="17"/>
      <c r="E498" s="17"/>
      <c r="F498" s="18">
        <f t="shared" si="59"/>
        <v>-5699.4079760036093</v>
      </c>
      <c r="G498" s="18">
        <f>SUM(G484:G496)</f>
        <v>-2760.2626144717801</v>
      </c>
      <c r="H498" s="18">
        <f t="shared" ref="H498:R498" si="60">SUM(H484:H496)</f>
        <v>-2754.1901177019899</v>
      </c>
      <c r="I498" s="18">
        <f t="shared" si="60"/>
        <v>349.71637428090008</v>
      </c>
      <c r="J498" s="18">
        <f t="shared" si="60"/>
        <v>-8.3464337385000835</v>
      </c>
      <c r="K498" s="18">
        <f t="shared" si="60"/>
        <v>-281.82479263289997</v>
      </c>
      <c r="L498" s="18">
        <f t="shared" si="60"/>
        <v>-16.74031990950003</v>
      </c>
      <c r="M498" s="18">
        <f t="shared" si="60"/>
        <v>-52.941214359000021</v>
      </c>
      <c r="N498" s="18">
        <f t="shared" si="60"/>
        <v>-173.76169538574001</v>
      </c>
      <c r="O498" s="18">
        <f t="shared" si="60"/>
        <v>-78.453649523699937</v>
      </c>
      <c r="P498" s="18">
        <f t="shared" si="60"/>
        <v>86.26620238830003</v>
      </c>
      <c r="Q498" s="18">
        <f t="shared" si="60"/>
        <v>384.38926915950003</v>
      </c>
      <c r="R498" s="18">
        <f t="shared" si="60"/>
        <v>-393.25898410920007</v>
      </c>
    </row>
    <row r="499" spans="1:18" ht="12" customHeight="1" x14ac:dyDescent="0.25">
      <c r="A499" s="17"/>
      <c r="B499" s="17"/>
      <c r="C499" s="17"/>
      <c r="D499" s="17"/>
      <c r="E499" s="17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ht="12" customHeight="1" x14ac:dyDescent="0.25">
      <c r="A500" s="17"/>
      <c r="B500" s="17" t="s">
        <v>191</v>
      </c>
      <c r="C500" s="17"/>
      <c r="D500" s="17"/>
      <c r="E500" s="17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 ht="12" customHeight="1" x14ac:dyDescent="0.25">
      <c r="A501" s="17"/>
      <c r="B501" s="17"/>
      <c r="C501" s="17" t="s">
        <v>52</v>
      </c>
      <c r="D501" s="17"/>
      <c r="E501" s="17"/>
      <c r="F501" s="18">
        <f t="shared" ref="F501:F514" si="61">SUM(G501:R501)</f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</row>
    <row r="502" spans="1:18" ht="12" customHeight="1" x14ac:dyDescent="0.25">
      <c r="A502" s="17"/>
      <c r="B502" s="17"/>
      <c r="C502" s="17" t="s">
        <v>53</v>
      </c>
      <c r="D502" s="17"/>
      <c r="E502" s="17"/>
      <c r="F502" s="18">
        <f t="shared" si="61"/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</row>
    <row r="503" spans="1:18" ht="12" customHeight="1" x14ac:dyDescent="0.25">
      <c r="A503" s="17"/>
      <c r="B503" s="17"/>
      <c r="C503" s="17" t="s">
        <v>54</v>
      </c>
      <c r="D503" s="17"/>
      <c r="E503" s="17"/>
      <c r="F503" s="18">
        <f t="shared" si="61"/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</row>
    <row r="504" spans="1:18" ht="12" customHeight="1" x14ac:dyDescent="0.25">
      <c r="A504" s="17"/>
      <c r="B504" s="17"/>
      <c r="C504" s="17" t="s">
        <v>55</v>
      </c>
      <c r="D504" s="17"/>
      <c r="E504" s="17"/>
      <c r="F504" s="18">
        <f t="shared" si="61"/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</row>
    <row r="505" spans="1:18" ht="12" customHeight="1" x14ac:dyDescent="0.25">
      <c r="A505" s="17"/>
      <c r="B505" s="17"/>
      <c r="C505" s="17" t="s">
        <v>56</v>
      </c>
      <c r="D505" s="17"/>
      <c r="E505" s="17"/>
      <c r="F505" s="18">
        <f t="shared" si="61"/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</row>
    <row r="506" spans="1:18" ht="12" customHeight="1" x14ac:dyDescent="0.25">
      <c r="A506" s="17"/>
      <c r="B506" s="17"/>
      <c r="C506" s="17" t="s">
        <v>57</v>
      </c>
      <c r="D506" s="17"/>
      <c r="E506" s="17"/>
      <c r="F506" s="18">
        <f t="shared" si="61"/>
        <v>149835.64464000001</v>
      </c>
      <c r="G506" s="18">
        <v>17746.819200000002</v>
      </c>
      <c r="H506" s="18">
        <v>16122.1104</v>
      </c>
      <c r="I506" s="18">
        <v>18090.507600000001</v>
      </c>
      <c r="J506" s="18">
        <v>1562.22</v>
      </c>
      <c r="K506" s="18">
        <v>1624.7088000000001</v>
      </c>
      <c r="L506" s="18">
        <v>14622.379199999999</v>
      </c>
      <c r="M506" s="18">
        <v>26698.339800000002</v>
      </c>
      <c r="N506" s="18">
        <v>26798.32188</v>
      </c>
      <c r="O506" s="18">
        <v>24164.418959999999</v>
      </c>
      <c r="P506" s="18">
        <v>812.35440000000006</v>
      </c>
      <c r="Q506" s="18">
        <v>781.11</v>
      </c>
      <c r="R506" s="18">
        <v>812.35440000000006</v>
      </c>
    </row>
    <row r="507" spans="1:18" ht="12" customHeight="1" x14ac:dyDescent="0.25">
      <c r="A507" s="17"/>
      <c r="B507" s="17"/>
      <c r="C507" s="17" t="s">
        <v>58</v>
      </c>
      <c r="D507" s="17"/>
      <c r="E507" s="17"/>
      <c r="F507" s="18">
        <f t="shared" si="61"/>
        <v>2374.5744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781.11</v>
      </c>
      <c r="N507" s="18">
        <v>843.59879999999998</v>
      </c>
      <c r="O507" s="18">
        <v>749.86559999999997</v>
      </c>
      <c r="P507" s="18">
        <v>0</v>
      </c>
      <c r="Q507" s="18">
        <v>0</v>
      </c>
      <c r="R507" s="18">
        <v>0</v>
      </c>
    </row>
    <row r="508" spans="1:18" ht="12" customHeight="1" x14ac:dyDescent="0.25">
      <c r="A508" s="17"/>
      <c r="B508" s="17"/>
      <c r="C508" s="17" t="s">
        <v>59</v>
      </c>
      <c r="D508" s="17"/>
      <c r="E508" s="17"/>
      <c r="F508" s="18">
        <f t="shared" si="61"/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</row>
    <row r="509" spans="1:18" ht="12" customHeight="1" x14ac:dyDescent="0.25">
      <c r="A509" s="17"/>
      <c r="B509" s="17"/>
      <c r="C509" s="17" t="s">
        <v>60</v>
      </c>
      <c r="D509" s="17"/>
      <c r="E509" s="17"/>
      <c r="F509" s="18">
        <f t="shared" si="61"/>
        <v>8435.9879999999994</v>
      </c>
      <c r="G509" s="18">
        <v>2905.7292000000002</v>
      </c>
      <c r="H509" s="18">
        <v>2624.5295999999998</v>
      </c>
      <c r="I509" s="18">
        <v>2905.7292000000002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</row>
    <row r="510" spans="1:18" ht="12" customHeight="1" x14ac:dyDescent="0.25">
      <c r="A510" s="17"/>
      <c r="B510" s="17"/>
      <c r="C510" s="17" t="s">
        <v>61</v>
      </c>
      <c r="D510" s="17"/>
      <c r="E510" s="17"/>
      <c r="F510" s="18">
        <f t="shared" si="61"/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</row>
    <row r="511" spans="1:18" ht="12" customHeight="1" x14ac:dyDescent="0.25">
      <c r="A511" s="17"/>
      <c r="B511" s="17"/>
      <c r="C511" s="17" t="s">
        <v>62</v>
      </c>
      <c r="D511" s="17"/>
      <c r="E511" s="17"/>
      <c r="F511" s="18">
        <f t="shared" si="61"/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18">
        <v>0</v>
      </c>
      <c r="R511" s="18">
        <v>0</v>
      </c>
    </row>
    <row r="512" spans="1:18" ht="12" customHeight="1" x14ac:dyDescent="0.25">
      <c r="A512" s="17"/>
      <c r="B512" s="17"/>
      <c r="C512" s="17" t="s">
        <v>63</v>
      </c>
      <c r="D512" s="17"/>
      <c r="E512" s="17"/>
      <c r="F512" s="18">
        <f t="shared" si="61"/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</row>
    <row r="513" spans="1:18" ht="12" customHeight="1" x14ac:dyDescent="0.25">
      <c r="A513" s="17"/>
      <c r="B513" s="17"/>
      <c r="C513" s="17" t="s">
        <v>64</v>
      </c>
      <c r="D513" s="17"/>
      <c r="E513" s="17"/>
      <c r="F513" s="18">
        <f t="shared" si="61"/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</row>
    <row r="514" spans="1:18" ht="12" customHeight="1" x14ac:dyDescent="0.25">
      <c r="A514" s="17"/>
      <c r="B514" s="17"/>
      <c r="C514" s="17" t="s">
        <v>65</v>
      </c>
      <c r="D514" s="17"/>
      <c r="E514" s="17"/>
      <c r="F514" s="18">
        <f t="shared" si="61"/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</row>
    <row r="515" spans="1:18" ht="12" customHeight="1" x14ac:dyDescent="0.25">
      <c r="A515" s="17"/>
      <c r="B515" s="17"/>
      <c r="C515" s="17"/>
      <c r="D515" s="17"/>
      <c r="E515" s="17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</row>
    <row r="516" spans="1:18" ht="12" customHeight="1" x14ac:dyDescent="0.25">
      <c r="A516" s="17"/>
      <c r="B516" s="17"/>
      <c r="C516" s="17"/>
      <c r="D516" s="17"/>
      <c r="E516" s="1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</row>
    <row r="517" spans="1:18" ht="12" customHeight="1" x14ac:dyDescent="0.25">
      <c r="A517" s="17"/>
      <c r="B517" s="17"/>
      <c r="C517" s="17" t="s">
        <v>67</v>
      </c>
      <c r="D517" s="17"/>
      <c r="E517" s="17"/>
      <c r="F517" s="18">
        <f t="shared" ref="F517" si="62">SUM(G517:R517)</f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</row>
    <row r="518" spans="1:18" ht="12" customHeight="1" x14ac:dyDescent="0.25">
      <c r="A518" s="17"/>
      <c r="B518" s="17"/>
      <c r="C518" s="17"/>
      <c r="D518" s="17"/>
      <c r="E518" s="17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</row>
    <row r="519" spans="1:18" ht="12" customHeight="1" x14ac:dyDescent="0.25">
      <c r="A519" s="17"/>
      <c r="B519" s="17" t="s">
        <v>192</v>
      </c>
      <c r="C519" s="17"/>
      <c r="D519" s="17"/>
      <c r="E519" s="17"/>
      <c r="F519" s="18">
        <f t="shared" ref="F519" si="63">SUM(G519:R519)</f>
        <v>160646.20704000001</v>
      </c>
      <c r="G519" s="18">
        <f>SUM(G501:G517)</f>
        <v>20652.548400000003</v>
      </c>
      <c r="H519" s="18">
        <f t="shared" ref="H519:R519" si="64">SUM(H501:H517)</f>
        <v>18746.64</v>
      </c>
      <c r="I519" s="18">
        <f t="shared" si="64"/>
        <v>20996.236800000002</v>
      </c>
      <c r="J519" s="18">
        <f t="shared" si="64"/>
        <v>1562.22</v>
      </c>
      <c r="K519" s="18">
        <f t="shared" si="64"/>
        <v>1624.7088000000001</v>
      </c>
      <c r="L519" s="18">
        <f t="shared" si="64"/>
        <v>14622.379199999999</v>
      </c>
      <c r="M519" s="18">
        <f t="shared" si="64"/>
        <v>27479.449800000002</v>
      </c>
      <c r="N519" s="18">
        <f t="shared" si="64"/>
        <v>27641.920679999999</v>
      </c>
      <c r="O519" s="18">
        <f t="shared" si="64"/>
        <v>24914.28456</v>
      </c>
      <c r="P519" s="18">
        <f t="shared" si="64"/>
        <v>812.35440000000006</v>
      </c>
      <c r="Q519" s="18">
        <f t="shared" si="64"/>
        <v>781.11</v>
      </c>
      <c r="R519" s="18">
        <f t="shared" si="64"/>
        <v>812.35440000000006</v>
      </c>
    </row>
    <row r="520" spans="1:18" ht="12" customHeight="1" x14ac:dyDescent="0.25">
      <c r="A520" s="17"/>
      <c r="B520" s="17"/>
      <c r="C520" s="17"/>
      <c r="D520" s="17"/>
      <c r="E520" s="17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</row>
    <row r="521" spans="1:18" ht="12" customHeight="1" x14ac:dyDescent="0.25">
      <c r="A521" s="17"/>
      <c r="B521" s="17" t="s">
        <v>193</v>
      </c>
      <c r="C521" s="17"/>
      <c r="D521" s="17"/>
      <c r="E521" s="17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</row>
    <row r="522" spans="1:18" ht="12" customHeight="1" x14ac:dyDescent="0.25">
      <c r="A522" s="17"/>
      <c r="B522" s="17"/>
      <c r="C522" s="17" t="s">
        <v>52</v>
      </c>
      <c r="D522" s="17"/>
      <c r="E522" s="17"/>
      <c r="F522" s="18">
        <f t="shared" ref="F522:F534" si="65">SUM(G522:R522)</f>
        <v>25184.894476549773</v>
      </c>
      <c r="G522" s="18">
        <v>1380.3315055240178</v>
      </c>
      <c r="H522" s="18">
        <v>5355.4450037499028</v>
      </c>
      <c r="I522" s="18">
        <v>3450.1900039138081</v>
      </c>
      <c r="J522" s="18">
        <v>27.999597028776179</v>
      </c>
      <c r="K522" s="18">
        <v>453.63676158218721</v>
      </c>
      <c r="L522" s="18">
        <v>2750.8188728639466</v>
      </c>
      <c r="M522" s="18">
        <v>3466.6829268008701</v>
      </c>
      <c r="N522" s="18">
        <v>2907.9501763409608</v>
      </c>
      <c r="O522" s="18">
        <v>1822.9939417249334</v>
      </c>
      <c r="P522" s="18">
        <v>1149.6185916676802</v>
      </c>
      <c r="Q522" s="18">
        <v>800.43599091522537</v>
      </c>
      <c r="R522" s="18">
        <v>1618.7911044374607</v>
      </c>
    </row>
    <row r="523" spans="1:18" ht="12" customHeight="1" x14ac:dyDescent="0.25">
      <c r="A523" s="17"/>
      <c r="B523" s="17"/>
      <c r="C523" s="17" t="s">
        <v>54</v>
      </c>
      <c r="D523" s="17"/>
      <c r="E523" s="17"/>
      <c r="F523" s="18">
        <f t="shared" si="65"/>
        <v>48258.247255126786</v>
      </c>
      <c r="G523" s="18">
        <v>3036.2415423714001</v>
      </c>
      <c r="H523" s="18">
        <v>11662.43850140448</v>
      </c>
      <c r="I523" s="18">
        <v>6295.832068196617</v>
      </c>
      <c r="J523" s="18">
        <v>1522.3044118223952</v>
      </c>
      <c r="K523" s="18">
        <v>1162.966547469832</v>
      </c>
      <c r="L523" s="18">
        <v>1561.4568774724976</v>
      </c>
      <c r="M523" s="18">
        <v>1789.718185095491</v>
      </c>
      <c r="N523" s="18">
        <v>2684.6497076853821</v>
      </c>
      <c r="O523" s="18">
        <v>2930.5463945988922</v>
      </c>
      <c r="P523" s="18">
        <v>4892.9572137576242</v>
      </c>
      <c r="Q523" s="18">
        <v>4692.1794292634777</v>
      </c>
      <c r="R523" s="18">
        <v>6026.9563759886987</v>
      </c>
    </row>
    <row r="524" spans="1:18" ht="12" customHeight="1" x14ac:dyDescent="0.25">
      <c r="A524" s="17"/>
      <c r="B524" s="17"/>
      <c r="C524" s="17" t="s">
        <v>56</v>
      </c>
      <c r="D524" s="17"/>
      <c r="E524" s="17"/>
      <c r="F524" s="18">
        <f t="shared" si="65"/>
        <v>10436.661779037808</v>
      </c>
      <c r="G524" s="18">
        <v>960.31556834310766</v>
      </c>
      <c r="H524" s="18">
        <v>1146.2749243082371</v>
      </c>
      <c r="I524" s="18">
        <v>974.38764245946822</v>
      </c>
      <c r="J524" s="18">
        <v>741.92474795324961</v>
      </c>
      <c r="K524" s="18">
        <v>765.67303271395394</v>
      </c>
      <c r="L524" s="18">
        <v>783.45727929196948</v>
      </c>
      <c r="M524" s="18">
        <v>1047.5371291993786</v>
      </c>
      <c r="N524" s="18">
        <v>797.63720123184044</v>
      </c>
      <c r="O524" s="18">
        <v>402.16742485064793</v>
      </c>
      <c r="P524" s="18">
        <v>1108.9248648079079</v>
      </c>
      <c r="Q524" s="18">
        <v>963.245038829181</v>
      </c>
      <c r="R524" s="18">
        <v>745.11692504886389</v>
      </c>
    </row>
    <row r="525" spans="1:18" ht="12" customHeight="1" x14ac:dyDescent="0.25">
      <c r="A525" s="17"/>
      <c r="B525" s="17"/>
      <c r="C525" s="17" t="s">
        <v>57</v>
      </c>
      <c r="D525" s="17"/>
      <c r="E525" s="17"/>
      <c r="F525" s="18">
        <f t="shared" si="65"/>
        <v>216802.34530279337</v>
      </c>
      <c r="G525" s="18">
        <v>5398.1566981978058</v>
      </c>
      <c r="H525" s="18">
        <v>1499.4868912533614</v>
      </c>
      <c r="I525" s="18">
        <v>890.96973888723574</v>
      </c>
      <c r="J525" s="18">
        <v>4446.2838054349004</v>
      </c>
      <c r="K525" s="18">
        <v>26357.818023796186</v>
      </c>
      <c r="L525" s="18">
        <v>43995.030565853493</v>
      </c>
      <c r="M525" s="18">
        <v>32098.553092021379</v>
      </c>
      <c r="N525" s="18">
        <v>22198.691267649861</v>
      </c>
      <c r="O525" s="18">
        <v>11831.371635481008</v>
      </c>
      <c r="P525" s="18">
        <v>24460.575216595757</v>
      </c>
      <c r="Q525" s="18">
        <v>14569.393535373234</v>
      </c>
      <c r="R525" s="18">
        <v>29056.014832249151</v>
      </c>
    </row>
    <row r="526" spans="1:18" ht="12" customHeight="1" x14ac:dyDescent="0.25">
      <c r="A526" s="17"/>
      <c r="B526" s="17"/>
      <c r="C526" s="17" t="s">
        <v>58</v>
      </c>
      <c r="D526" s="17"/>
      <c r="E526" s="17"/>
      <c r="F526" s="18">
        <f t="shared" si="65"/>
        <v>11056.013999236218</v>
      </c>
      <c r="G526" s="18">
        <v>1117.1513149536408</v>
      </c>
      <c r="H526" s="18">
        <v>951.57276824084249</v>
      </c>
      <c r="I526" s="18">
        <v>410.13288613080135</v>
      </c>
      <c r="J526" s="18">
        <v>945.69696652794551</v>
      </c>
      <c r="K526" s="18">
        <v>1149.348777001909</v>
      </c>
      <c r="L526" s="18">
        <v>390.9211401590955</v>
      </c>
      <c r="M526" s="18">
        <v>272.41992333182714</v>
      </c>
      <c r="N526" s="18">
        <v>531.23072784963574</v>
      </c>
      <c r="O526" s="18">
        <v>1434.1187160984143</v>
      </c>
      <c r="P526" s="18">
        <v>1740.1932463721587</v>
      </c>
      <c r="Q526" s="18">
        <v>1351.3432237120176</v>
      </c>
      <c r="R526" s="18">
        <v>761.88430885792957</v>
      </c>
    </row>
    <row r="527" spans="1:18" ht="12" customHeight="1" x14ac:dyDescent="0.25">
      <c r="A527" s="17"/>
      <c r="B527" s="17"/>
      <c r="C527" s="17" t="s">
        <v>59</v>
      </c>
      <c r="D527" s="17"/>
      <c r="E527" s="17"/>
      <c r="F527" s="18">
        <f t="shared" si="65"/>
        <v>38561.056641377647</v>
      </c>
      <c r="G527" s="18">
        <v>2307.8094994993849</v>
      </c>
      <c r="H527" s="18">
        <v>3442.946501271033</v>
      </c>
      <c r="I527" s="18">
        <v>2339.3177555777443</v>
      </c>
      <c r="J527" s="18">
        <v>427.39537687375866</v>
      </c>
      <c r="K527" s="18">
        <v>1717.5785147366505</v>
      </c>
      <c r="L527" s="18">
        <v>3177.7125027164138</v>
      </c>
      <c r="M527" s="18">
        <v>5730.8424016784047</v>
      </c>
      <c r="N527" s="18">
        <v>7914.291247838506</v>
      </c>
      <c r="O527" s="18">
        <v>3201.9964217763804</v>
      </c>
      <c r="P527" s="18">
        <v>1819.1570627516771</v>
      </c>
      <c r="Q527" s="18">
        <v>1534.8490916507462</v>
      </c>
      <c r="R527" s="18">
        <v>4947.1602650069444</v>
      </c>
    </row>
    <row r="528" spans="1:18" ht="12" customHeight="1" x14ac:dyDescent="0.25">
      <c r="A528" s="17"/>
      <c r="B528" s="17"/>
      <c r="C528" s="17" t="s">
        <v>60</v>
      </c>
      <c r="D528" s="17"/>
      <c r="E528" s="17"/>
      <c r="F528" s="18">
        <f t="shared" si="65"/>
        <v>8786.9481162466036</v>
      </c>
      <c r="G528" s="18">
        <v>405.70867940928105</v>
      </c>
      <c r="H528" s="18">
        <v>744.2676624809244</v>
      </c>
      <c r="I528" s="18">
        <v>1066.3650335860475</v>
      </c>
      <c r="J528" s="18">
        <v>132.63234927708208</v>
      </c>
      <c r="K528" s="18">
        <v>261.38454928923471</v>
      </c>
      <c r="L528" s="18">
        <v>601.20969610489976</v>
      </c>
      <c r="M528" s="18">
        <v>172.42037112666119</v>
      </c>
      <c r="N528" s="18">
        <v>539.67183817432226</v>
      </c>
      <c r="O528" s="18">
        <v>213.25851072397376</v>
      </c>
      <c r="P528" s="18">
        <v>1038.3453779740321</v>
      </c>
      <c r="Q528" s="18">
        <v>1450.758734887934</v>
      </c>
      <c r="R528" s="18">
        <v>2160.9253132122099</v>
      </c>
    </row>
    <row r="529" spans="1:18" ht="12" customHeight="1" x14ac:dyDescent="0.25">
      <c r="A529" s="17"/>
      <c r="B529" s="17"/>
      <c r="C529" s="17" t="s">
        <v>194</v>
      </c>
      <c r="D529" s="17"/>
      <c r="E529" s="17"/>
      <c r="F529" s="18">
        <f t="shared" si="65"/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</row>
    <row r="530" spans="1:18" ht="12" customHeight="1" x14ac:dyDescent="0.25">
      <c r="A530" s="17"/>
      <c r="B530" s="17"/>
      <c r="C530" s="17" t="s">
        <v>195</v>
      </c>
      <c r="D530" s="17"/>
      <c r="E530" s="17"/>
      <c r="F530" s="18">
        <f t="shared" si="65"/>
        <v>7664.5101506108049</v>
      </c>
      <c r="G530" s="18">
        <v>0</v>
      </c>
      <c r="H530" s="18">
        <v>0</v>
      </c>
      <c r="I530" s="18">
        <v>0</v>
      </c>
      <c r="J530" s="18">
        <v>0</v>
      </c>
      <c r="K530" s="18">
        <v>1185.477452802324</v>
      </c>
      <c r="L530" s="18">
        <v>1205.8559269080529</v>
      </c>
      <c r="M530" s="18">
        <v>3283.5854721136502</v>
      </c>
      <c r="N530" s="18">
        <v>886.80205974135993</v>
      </c>
      <c r="O530" s="18">
        <v>547.54034990192997</v>
      </c>
      <c r="P530" s="18">
        <v>373.51727847254705</v>
      </c>
      <c r="Q530" s="18">
        <v>0</v>
      </c>
      <c r="R530" s="18">
        <v>181.73161067094</v>
      </c>
    </row>
    <row r="531" spans="1:18" ht="12" customHeight="1" x14ac:dyDescent="0.25">
      <c r="A531" s="17"/>
      <c r="B531" s="17"/>
      <c r="C531" s="17" t="s">
        <v>4</v>
      </c>
      <c r="D531" s="17"/>
      <c r="E531" s="17"/>
      <c r="F531" s="18">
        <f t="shared" si="65"/>
        <v>407486.41062129696</v>
      </c>
      <c r="G531" s="18">
        <v>90877.050164481596</v>
      </c>
      <c r="H531" s="18">
        <v>73708.437907647341</v>
      </c>
      <c r="I531" s="18">
        <v>49696.93741772959</v>
      </c>
      <c r="J531" s="18">
        <v>43918.681941386516</v>
      </c>
      <c r="K531" s="18">
        <v>14456.160394990271</v>
      </c>
      <c r="L531" s="18">
        <v>0</v>
      </c>
      <c r="M531" s="18">
        <v>4544.9105683227099</v>
      </c>
      <c r="N531" s="18">
        <v>16141.590898593015</v>
      </c>
      <c r="O531" s="18">
        <v>14319.339402894097</v>
      </c>
      <c r="P531" s="18">
        <v>6432.8136943172503</v>
      </c>
      <c r="Q531" s="18">
        <v>31715.755500213781</v>
      </c>
      <c r="R531" s="18">
        <v>61674.732730720862</v>
      </c>
    </row>
    <row r="532" spans="1:18" ht="12" customHeight="1" x14ac:dyDescent="0.25">
      <c r="A532" s="17"/>
      <c r="B532" s="17" t="s">
        <v>196</v>
      </c>
      <c r="C532" s="17"/>
      <c r="D532" s="17"/>
      <c r="E532" s="17"/>
      <c r="F532" s="18">
        <f t="shared" si="65"/>
        <v>774237.08834227605</v>
      </c>
      <c r="G532" s="18">
        <f>SUM(G522:G531)</f>
        <v>105482.76497278023</v>
      </c>
      <c r="H532" s="18">
        <f t="shared" ref="H532:R532" si="66">SUM(H522:H531)</f>
        <v>98510.87016035612</v>
      </c>
      <c r="I532" s="18">
        <f t="shared" si="66"/>
        <v>65124.132546481313</v>
      </c>
      <c r="J532" s="18">
        <f t="shared" si="66"/>
        <v>52162.919196304625</v>
      </c>
      <c r="K532" s="18">
        <f t="shared" si="66"/>
        <v>47510.044054382553</v>
      </c>
      <c r="L532" s="18">
        <f t="shared" si="66"/>
        <v>54466.462861370368</v>
      </c>
      <c r="M532" s="18">
        <f t="shared" si="66"/>
        <v>52406.670069690372</v>
      </c>
      <c r="N532" s="18">
        <f t="shared" si="66"/>
        <v>54602.515125104888</v>
      </c>
      <c r="O532" s="18">
        <f t="shared" si="66"/>
        <v>36703.33279805028</v>
      </c>
      <c r="P532" s="18">
        <f t="shared" si="66"/>
        <v>43016.102546716633</v>
      </c>
      <c r="Q532" s="18">
        <f t="shared" si="66"/>
        <v>57077.960544845599</v>
      </c>
      <c r="R532" s="18">
        <f t="shared" si="66"/>
        <v>107173.31346619307</v>
      </c>
    </row>
    <row r="533" spans="1:18" ht="12" customHeight="1" x14ac:dyDescent="0.25">
      <c r="A533" s="17"/>
      <c r="B533" s="17"/>
      <c r="C533" s="17"/>
      <c r="D533" s="17"/>
      <c r="E533" s="17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</row>
    <row r="534" spans="1:18" ht="12" customHeight="1" x14ac:dyDescent="0.25">
      <c r="A534" s="17" t="s">
        <v>197</v>
      </c>
      <c r="B534" s="17"/>
      <c r="C534" s="17"/>
      <c r="D534" s="17"/>
      <c r="E534" s="17"/>
      <c r="F534" s="18">
        <f t="shared" si="65"/>
        <v>1228695.2672037706</v>
      </c>
      <c r="G534" s="18">
        <f>G532+G519+G498+G480</f>
        <v>145739.84784592726</v>
      </c>
      <c r="H534" s="18">
        <f t="shared" ref="H534:R534" si="67">H532+H519+H498+H480</f>
        <v>133283.98584393866</v>
      </c>
      <c r="I534" s="18">
        <f t="shared" si="67"/>
        <v>113739.98391971647</v>
      </c>
      <c r="J534" s="18">
        <f t="shared" si="67"/>
        <v>80048.191946095903</v>
      </c>
      <c r="K534" s="18">
        <f t="shared" si="67"/>
        <v>76848.902649455355</v>
      </c>
      <c r="L534" s="18">
        <f t="shared" si="67"/>
        <v>97270.677056774235</v>
      </c>
      <c r="M534" s="18">
        <f t="shared" si="67"/>
        <v>106243.87002864698</v>
      </c>
      <c r="N534" s="18">
        <f t="shared" si="67"/>
        <v>107476.14998249881</v>
      </c>
      <c r="O534" s="18">
        <f t="shared" si="67"/>
        <v>85374.457803678786</v>
      </c>
      <c r="P534" s="18">
        <f t="shared" si="67"/>
        <v>68178.210549675816</v>
      </c>
      <c r="Q534" s="18">
        <f t="shared" si="67"/>
        <v>82342.776315376526</v>
      </c>
      <c r="R534" s="18">
        <f t="shared" si="67"/>
        <v>132148.21326198574</v>
      </c>
    </row>
    <row r="535" spans="1:18" ht="12" customHeight="1" x14ac:dyDescent="0.25">
      <c r="A535" s="17"/>
      <c r="B535" s="17"/>
      <c r="C535" s="17"/>
      <c r="D535" s="17"/>
      <c r="E535" s="17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</row>
    <row r="536" spans="1:18" ht="12" customHeight="1" x14ac:dyDescent="0.25">
      <c r="A536" s="17" t="s">
        <v>198</v>
      </c>
      <c r="B536" s="17"/>
      <c r="C536" s="17"/>
      <c r="D536" s="17"/>
      <c r="E536" s="17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</row>
    <row r="537" spans="1:18" ht="12" customHeight="1" x14ac:dyDescent="0.25">
      <c r="A537" s="17"/>
      <c r="B537" s="17"/>
      <c r="C537" s="17" t="s">
        <v>199</v>
      </c>
      <c r="D537" s="17"/>
      <c r="E537" s="17"/>
      <c r="F537" s="18">
        <f t="shared" ref="F537:F549" si="68">SUM(G537:R537)</f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</row>
    <row r="538" spans="1:18" ht="12" customHeight="1" x14ac:dyDescent="0.25">
      <c r="A538" s="17"/>
      <c r="B538" s="17"/>
      <c r="C538" s="17" t="s">
        <v>200</v>
      </c>
      <c r="D538" s="17"/>
      <c r="E538" s="17"/>
      <c r="F538" s="18">
        <f t="shared" si="68"/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</row>
    <row r="539" spans="1:18" ht="12" customHeight="1" x14ac:dyDescent="0.25">
      <c r="A539" s="17"/>
      <c r="B539" s="17"/>
      <c r="C539" s="17" t="s">
        <v>201</v>
      </c>
      <c r="D539" s="17"/>
      <c r="E539" s="17"/>
      <c r="F539" s="18">
        <f t="shared" si="68"/>
        <v>116423.60007971482</v>
      </c>
      <c r="G539" s="18">
        <v>12438.031296000001</v>
      </c>
      <c r="H539" s="18">
        <v>11234.350848</v>
      </c>
      <c r="I539" s="18">
        <v>12377.033976000001</v>
      </c>
      <c r="J539" s="18">
        <v>12036.804480000001</v>
      </c>
      <c r="K539" s="18">
        <v>7968.6582565600011</v>
      </c>
      <c r="L539" s="18">
        <v>8673.9627447172006</v>
      </c>
      <c r="M539" s="18">
        <v>9662.2684784604007</v>
      </c>
      <c r="N539" s="18">
        <v>10791.548710520001</v>
      </c>
      <c r="O539" s="18">
        <v>9240.7415510400006</v>
      </c>
      <c r="P539" s="18">
        <v>5572.6161362171997</v>
      </c>
      <c r="Q539" s="18">
        <v>8212.5662068000001</v>
      </c>
      <c r="R539" s="18">
        <v>8215.0173954000002</v>
      </c>
    </row>
    <row r="540" spans="1:18" ht="12" customHeight="1" x14ac:dyDescent="0.25">
      <c r="A540" s="17"/>
      <c r="B540" s="17"/>
      <c r="C540" s="17" t="s">
        <v>202</v>
      </c>
      <c r="D540" s="17"/>
      <c r="E540" s="17"/>
      <c r="F540" s="18">
        <f t="shared" si="68"/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</row>
    <row r="541" spans="1:18" ht="12" customHeight="1" x14ac:dyDescent="0.25">
      <c r="A541" s="17"/>
      <c r="B541" s="17"/>
      <c r="C541" s="17" t="s">
        <v>203</v>
      </c>
      <c r="D541" s="17"/>
      <c r="E541" s="17"/>
      <c r="F541" s="18">
        <f t="shared" si="68"/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</row>
    <row r="542" spans="1:18" ht="12" customHeight="1" x14ac:dyDescent="0.25">
      <c r="A542" s="17"/>
      <c r="B542" s="17"/>
      <c r="C542" s="17" t="s">
        <v>204</v>
      </c>
      <c r="D542" s="17"/>
      <c r="E542" s="17"/>
      <c r="F542" s="18">
        <f t="shared" si="68"/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</row>
    <row r="543" spans="1:18" ht="12" customHeight="1" x14ac:dyDescent="0.25">
      <c r="A543" s="17"/>
      <c r="B543" s="17"/>
      <c r="C543" s="17" t="s">
        <v>205</v>
      </c>
      <c r="D543" s="17"/>
      <c r="E543" s="17"/>
      <c r="F543" s="18">
        <f t="shared" si="68"/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</row>
    <row r="544" spans="1:18" ht="12" customHeight="1" x14ac:dyDescent="0.25">
      <c r="A544" s="17"/>
      <c r="B544" s="17"/>
      <c r="C544" s="17" t="s">
        <v>206</v>
      </c>
      <c r="D544" s="17"/>
      <c r="E544" s="17"/>
      <c r="F544" s="18">
        <f t="shared" si="68"/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</row>
    <row r="545" spans="1:18" ht="12" customHeight="1" x14ac:dyDescent="0.25">
      <c r="A545" s="17"/>
      <c r="B545" s="17"/>
      <c r="C545" s="17" t="s">
        <v>207</v>
      </c>
      <c r="D545" s="17"/>
      <c r="E545" s="17"/>
      <c r="F545" s="18">
        <f t="shared" si="68"/>
        <v>1674126.9989470453</v>
      </c>
      <c r="G545" s="18">
        <v>125445.87469124801</v>
      </c>
      <c r="H545" s="18">
        <v>111549.286323376</v>
      </c>
      <c r="I545" s="18">
        <v>112445.73366267201</v>
      </c>
      <c r="J545" s="18">
        <v>109320.00913635999</v>
      </c>
      <c r="K545" s="18">
        <v>128717.72891567202</v>
      </c>
      <c r="L545" s="18">
        <v>143858.405745052</v>
      </c>
      <c r="M545" s="18">
        <v>174444.209905144</v>
      </c>
      <c r="N545" s="18">
        <v>172339.43457389603</v>
      </c>
      <c r="O545" s="18">
        <v>140933.78366710519</v>
      </c>
      <c r="P545" s="18">
        <v>150759.02239043199</v>
      </c>
      <c r="Q545" s="18">
        <v>152739.631577088</v>
      </c>
      <c r="R545" s="18">
        <v>151573.87835899999</v>
      </c>
    </row>
    <row r="546" spans="1:18" ht="12" customHeight="1" x14ac:dyDescent="0.25">
      <c r="A546" s="17"/>
      <c r="B546" s="17"/>
      <c r="C546" s="17" t="s">
        <v>208</v>
      </c>
      <c r="D546" s="17"/>
      <c r="E546" s="17"/>
      <c r="F546" s="18">
        <f t="shared" si="68"/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</row>
    <row r="547" spans="1:18" ht="12" customHeight="1" x14ac:dyDescent="0.25">
      <c r="A547" s="17"/>
      <c r="B547" s="17"/>
      <c r="C547" s="17" t="s">
        <v>209</v>
      </c>
      <c r="D547" s="17"/>
      <c r="E547" s="17"/>
      <c r="F547" s="18">
        <f t="shared" si="68"/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</row>
    <row r="548" spans="1:18" ht="12" customHeight="1" x14ac:dyDescent="0.25">
      <c r="A548" s="17"/>
      <c r="B548" s="17"/>
      <c r="C548" s="17"/>
      <c r="D548" s="17"/>
      <c r="E548" s="17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</row>
    <row r="549" spans="1:18" ht="12" customHeight="1" x14ac:dyDescent="0.25">
      <c r="A549" s="17" t="s">
        <v>210</v>
      </c>
      <c r="B549" s="17"/>
      <c r="C549" s="17"/>
      <c r="D549" s="17"/>
      <c r="E549" s="17"/>
      <c r="F549" s="18">
        <f t="shared" si="68"/>
        <v>1790550.5990267601</v>
      </c>
      <c r="G549" s="18">
        <f>SUM(G537:G547)</f>
        <v>137883.905987248</v>
      </c>
      <c r="H549" s="18">
        <f t="shared" ref="H549:R549" si="69">SUM(H537:H547)</f>
        <v>122783.637171376</v>
      </c>
      <c r="I549" s="18">
        <f t="shared" si="69"/>
        <v>124822.76763867201</v>
      </c>
      <c r="J549" s="18">
        <f t="shared" si="69"/>
        <v>121356.81361636</v>
      </c>
      <c r="K549" s="18">
        <f t="shared" si="69"/>
        <v>136686.38717223203</v>
      </c>
      <c r="L549" s="18">
        <f t="shared" si="69"/>
        <v>152532.3684897692</v>
      </c>
      <c r="M549" s="18">
        <f t="shared" si="69"/>
        <v>184106.47838360441</v>
      </c>
      <c r="N549" s="18">
        <f t="shared" si="69"/>
        <v>183130.98328441603</v>
      </c>
      <c r="O549" s="18">
        <f t="shared" si="69"/>
        <v>150174.52521814519</v>
      </c>
      <c r="P549" s="18">
        <f t="shared" si="69"/>
        <v>156331.63852664919</v>
      </c>
      <c r="Q549" s="18">
        <f t="shared" si="69"/>
        <v>160952.197783888</v>
      </c>
      <c r="R549" s="18">
        <f t="shared" si="69"/>
        <v>159788.8957544</v>
      </c>
    </row>
    <row r="550" spans="1:18" ht="12" customHeight="1" x14ac:dyDescent="0.25">
      <c r="A550" s="17"/>
      <c r="B550" s="17"/>
      <c r="C550" s="17"/>
      <c r="D550" s="17"/>
      <c r="E550" s="17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</row>
    <row r="551" spans="1:18" ht="12" customHeight="1" x14ac:dyDescent="0.25">
      <c r="A551" s="17" t="s">
        <v>211</v>
      </c>
      <c r="B551" s="17"/>
      <c r="C551" s="17"/>
      <c r="D551" s="17"/>
      <c r="E551" s="17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</row>
    <row r="552" spans="1:18" ht="12" customHeight="1" x14ac:dyDescent="0.25">
      <c r="A552" s="17"/>
      <c r="B552" s="17"/>
      <c r="C552" s="17" t="s">
        <v>212</v>
      </c>
      <c r="D552" s="17"/>
      <c r="E552" s="17"/>
      <c r="F552" s="18">
        <f t="shared" ref="F552:F569" si="70">SUM(G552:R552)</f>
        <v>395676.26356586564</v>
      </c>
      <c r="G552" s="18">
        <v>40681.612016708001</v>
      </c>
      <c r="H552" s="18">
        <v>27705.787682708</v>
      </c>
      <c r="I552" s="18">
        <v>20719.857700500001</v>
      </c>
      <c r="J552" s="18">
        <v>19192.92195516</v>
      </c>
      <c r="K552" s="18">
        <v>31645.658123600002</v>
      </c>
      <c r="L552" s="18">
        <v>21893.974916289601</v>
      </c>
      <c r="M552" s="18">
        <v>37409.181932400003</v>
      </c>
      <c r="N552" s="18">
        <v>32840.964091395996</v>
      </c>
      <c r="O552" s="18">
        <v>36638.386135395995</v>
      </c>
      <c r="P552" s="18">
        <v>50692.687592448005</v>
      </c>
      <c r="Q552" s="18">
        <v>41771.737820552</v>
      </c>
      <c r="R552" s="18">
        <v>34483.493598708003</v>
      </c>
    </row>
    <row r="553" spans="1:18" ht="12" customHeight="1" x14ac:dyDescent="0.25">
      <c r="A553" s="17"/>
      <c r="B553" s="17"/>
      <c r="C553" s="17" t="s">
        <v>213</v>
      </c>
      <c r="D553" s="17"/>
      <c r="E553" s="17"/>
      <c r="F553" s="18">
        <f t="shared" si="70"/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</row>
    <row r="554" spans="1:18" ht="12" customHeight="1" x14ac:dyDescent="0.25">
      <c r="A554" s="17"/>
      <c r="B554" s="17"/>
      <c r="C554" s="17" t="s">
        <v>214</v>
      </c>
      <c r="D554" s="17"/>
      <c r="E554" s="17"/>
      <c r="F554" s="18">
        <f t="shared" si="70"/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</row>
    <row r="555" spans="1:18" ht="12" customHeight="1" x14ac:dyDescent="0.25">
      <c r="A555" s="17"/>
      <c r="B555" s="17"/>
      <c r="C555" s="17" t="s">
        <v>215</v>
      </c>
      <c r="D555" s="17"/>
      <c r="E555" s="17"/>
      <c r="F555" s="18">
        <f t="shared" si="70"/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</row>
    <row r="556" spans="1:18" ht="12" customHeight="1" x14ac:dyDescent="0.25">
      <c r="A556" s="17"/>
      <c r="B556" s="17"/>
      <c r="C556" s="17" t="s">
        <v>216</v>
      </c>
      <c r="D556" s="17"/>
      <c r="E556" s="17"/>
      <c r="F556" s="18">
        <f t="shared" si="70"/>
        <v>164815.01995703718</v>
      </c>
      <c r="G556" s="18">
        <v>23459.101625879997</v>
      </c>
      <c r="H556" s="18">
        <v>13762.787719177599</v>
      </c>
      <c r="I556" s="18">
        <v>13298.004384137999</v>
      </c>
      <c r="J556" s="18">
        <v>18242.0922067104</v>
      </c>
      <c r="K556" s="18">
        <v>7086.1377350000002</v>
      </c>
      <c r="L556" s="18">
        <v>4370.2236805164002</v>
      </c>
      <c r="M556" s="18">
        <v>10253.566535644801</v>
      </c>
      <c r="N556" s="18">
        <v>9370.4291278552009</v>
      </c>
      <c r="O556" s="18">
        <v>11883.987306822401</v>
      </c>
      <c r="P556" s="18">
        <v>12080.925174460401</v>
      </c>
      <c r="Q556" s="18">
        <v>16200.156224159999</v>
      </c>
      <c r="R556" s="18">
        <v>24807.608236672</v>
      </c>
    </row>
    <row r="557" spans="1:18" ht="12" customHeight="1" x14ac:dyDescent="0.25">
      <c r="A557" s="17"/>
      <c r="B557" s="17"/>
      <c r="C557" s="17" t="s">
        <v>217</v>
      </c>
      <c r="D557" s="17"/>
      <c r="E557" s="17"/>
      <c r="F557" s="18">
        <f t="shared" si="70"/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</row>
    <row r="558" spans="1:18" ht="12" customHeight="1" x14ac:dyDescent="0.25">
      <c r="A558" s="17"/>
      <c r="B558" s="17"/>
      <c r="C558" s="17" t="s">
        <v>218</v>
      </c>
      <c r="D558" s="17"/>
      <c r="E558" s="17"/>
      <c r="F558" s="18">
        <f t="shared" si="70"/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</row>
    <row r="559" spans="1:18" ht="12" customHeight="1" x14ac:dyDescent="0.25">
      <c r="A559" s="17"/>
      <c r="B559" s="17"/>
      <c r="C559" s="17" t="s">
        <v>219</v>
      </c>
      <c r="D559" s="17"/>
      <c r="E559" s="17"/>
      <c r="F559" s="18">
        <f t="shared" si="70"/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</row>
    <row r="560" spans="1:18" ht="12" customHeight="1" x14ac:dyDescent="0.25">
      <c r="A560" s="17"/>
      <c r="B560" s="17"/>
      <c r="C560" s="17" t="s">
        <v>220</v>
      </c>
      <c r="D560" s="17"/>
      <c r="E560" s="17"/>
      <c r="F560" s="18">
        <f t="shared" si="70"/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</row>
    <row r="561" spans="1:18" ht="12" customHeight="1" x14ac:dyDescent="0.25">
      <c r="A561" s="17"/>
      <c r="B561" s="17"/>
      <c r="C561" s="17" t="s">
        <v>221</v>
      </c>
      <c r="D561" s="17"/>
      <c r="E561" s="17"/>
      <c r="F561" s="18">
        <f t="shared" si="70"/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</row>
    <row r="562" spans="1:18" ht="12" customHeight="1" x14ac:dyDescent="0.25">
      <c r="A562" s="17"/>
      <c r="B562" s="17"/>
      <c r="C562" s="17"/>
      <c r="D562" s="17"/>
      <c r="E562" s="17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 ht="12" customHeight="1" x14ac:dyDescent="0.25">
      <c r="A563" s="17" t="s">
        <v>222</v>
      </c>
      <c r="B563" s="17"/>
      <c r="C563" s="17"/>
      <c r="D563" s="17"/>
      <c r="E563" s="17"/>
      <c r="F563" s="18">
        <f t="shared" si="70"/>
        <v>560491.28352290287</v>
      </c>
      <c r="G563" s="18">
        <f>SUM(G552:G561)</f>
        <v>64140.713642588002</v>
      </c>
      <c r="H563" s="18">
        <f t="shared" ref="H563:R563" si="71">SUM(H552:H561)</f>
        <v>41468.575401885595</v>
      </c>
      <c r="I563" s="18">
        <f t="shared" si="71"/>
        <v>34017.862084638</v>
      </c>
      <c r="J563" s="18">
        <f t="shared" si="71"/>
        <v>37435.0141618704</v>
      </c>
      <c r="K563" s="18">
        <f t="shared" si="71"/>
        <v>38731.795858600002</v>
      </c>
      <c r="L563" s="18">
        <f t="shared" si="71"/>
        <v>26264.198596806</v>
      </c>
      <c r="M563" s="18">
        <f t="shared" si="71"/>
        <v>47662.748468044803</v>
      </c>
      <c r="N563" s="18">
        <f t="shared" si="71"/>
        <v>42211.3932192512</v>
      </c>
      <c r="O563" s="18">
        <f t="shared" si="71"/>
        <v>48522.373442218392</v>
      </c>
      <c r="P563" s="18">
        <f t="shared" si="71"/>
        <v>62773.612766908409</v>
      </c>
      <c r="Q563" s="18">
        <f t="shared" si="71"/>
        <v>57971.894044711997</v>
      </c>
      <c r="R563" s="18">
        <f t="shared" si="71"/>
        <v>59291.101835380003</v>
      </c>
    </row>
    <row r="564" spans="1:18" ht="12" customHeight="1" x14ac:dyDescent="0.25">
      <c r="A564" s="17"/>
      <c r="B564" s="17"/>
      <c r="C564" s="17"/>
      <c r="D564" s="17"/>
      <c r="E564" s="17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</row>
    <row r="565" spans="1:18" ht="12" customHeight="1" x14ac:dyDescent="0.25">
      <c r="A565" s="17" t="s">
        <v>223</v>
      </c>
      <c r="B565" s="17"/>
      <c r="C565" s="17"/>
      <c r="D565" s="17"/>
      <c r="E565" s="17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</row>
    <row r="566" spans="1:18" ht="12" customHeight="1" x14ac:dyDescent="0.25">
      <c r="A566" s="17"/>
      <c r="B566" s="17"/>
      <c r="C566" s="17" t="s">
        <v>224</v>
      </c>
      <c r="D566" s="17"/>
      <c r="E566" s="17"/>
      <c r="F566" s="18">
        <f t="shared" si="70"/>
        <v>245218.08981559542</v>
      </c>
      <c r="G566" s="18">
        <v>29409.313371983088</v>
      </c>
      <c r="H566" s="18">
        <v>23586.21246053082</v>
      </c>
      <c r="I566" s="18">
        <v>24102.822110798723</v>
      </c>
      <c r="J566" s="18">
        <v>29448.923403291989</v>
      </c>
      <c r="K566" s="18">
        <v>23429.315776415151</v>
      </c>
      <c r="L566" s="18">
        <v>18623.884619222157</v>
      </c>
      <c r="M566" s="18">
        <v>11876.654020245318</v>
      </c>
      <c r="N566" s="18">
        <v>9167.2635928197687</v>
      </c>
      <c r="O566" s="18">
        <v>13956.441085179558</v>
      </c>
      <c r="P566" s="18">
        <v>13236.432193710933</v>
      </c>
      <c r="Q566" s="18">
        <v>22922.65618495204</v>
      </c>
      <c r="R566" s="18">
        <v>25458.170996445871</v>
      </c>
    </row>
    <row r="567" spans="1:18" ht="12" customHeight="1" x14ac:dyDescent="0.25">
      <c r="A567" s="17"/>
      <c r="B567" s="17"/>
      <c r="C567" s="17" t="s">
        <v>225</v>
      </c>
      <c r="D567" s="17"/>
      <c r="E567" s="17"/>
      <c r="F567" s="18">
        <f t="shared" si="70"/>
        <v>22558.254862816426</v>
      </c>
      <c r="G567" s="18">
        <v>1353.18716575196</v>
      </c>
      <c r="H567" s="18">
        <v>1345.20239983642</v>
      </c>
      <c r="I567" s="18">
        <v>2195.9192011335003</v>
      </c>
      <c r="J567" s="18">
        <v>2485.7856560053201</v>
      </c>
      <c r="K567" s="18">
        <v>2699.8094623981401</v>
      </c>
      <c r="L567" s="18">
        <v>2607.1277382979001</v>
      </c>
      <c r="M567" s="18">
        <v>2429.7706080234202</v>
      </c>
      <c r="N567" s="18">
        <v>2224.5673885862802</v>
      </c>
      <c r="O567" s="18">
        <v>1381.9536115052601</v>
      </c>
      <c r="P567" s="18">
        <v>1148.0493341076401</v>
      </c>
      <c r="Q567" s="18">
        <v>1326.34298814116</v>
      </c>
      <c r="R567" s="18">
        <v>1360.5393090294201</v>
      </c>
    </row>
    <row r="568" spans="1:18" ht="12" customHeight="1" x14ac:dyDescent="0.25">
      <c r="A568" s="17"/>
      <c r="B568" s="17"/>
      <c r="C568" s="17"/>
      <c r="D568" s="17"/>
      <c r="E568" s="17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</row>
    <row r="569" spans="1:18" ht="12" customHeight="1" x14ac:dyDescent="0.25">
      <c r="A569" s="17" t="s">
        <v>226</v>
      </c>
      <c r="B569" s="17"/>
      <c r="C569" s="17"/>
      <c r="D569" s="17"/>
      <c r="E569" s="17"/>
      <c r="F569" s="18">
        <f t="shared" si="70"/>
        <v>267776.34467841184</v>
      </c>
      <c r="G569" s="18">
        <f>SUM(G566:G567)</f>
        <v>30762.500537735046</v>
      </c>
      <c r="H569" s="18">
        <f t="shared" ref="H569:R569" si="72">SUM(H566:H567)</f>
        <v>24931.41486036724</v>
      </c>
      <c r="I569" s="18">
        <f t="shared" si="72"/>
        <v>26298.741311932223</v>
      </c>
      <c r="J569" s="18">
        <f t="shared" si="72"/>
        <v>31934.709059297307</v>
      </c>
      <c r="K569" s="18">
        <f t="shared" si="72"/>
        <v>26129.125238813293</v>
      </c>
      <c r="L569" s="18">
        <f t="shared" si="72"/>
        <v>21231.012357520056</v>
      </c>
      <c r="M569" s="18">
        <f t="shared" si="72"/>
        <v>14306.424628268738</v>
      </c>
      <c r="N569" s="18">
        <f t="shared" si="72"/>
        <v>11391.830981406049</v>
      </c>
      <c r="O569" s="18">
        <f t="shared" si="72"/>
        <v>15338.394696684818</v>
      </c>
      <c r="P569" s="18">
        <f t="shared" si="72"/>
        <v>14384.481527818572</v>
      </c>
      <c r="Q569" s="18">
        <f t="shared" si="72"/>
        <v>24248.999173093202</v>
      </c>
      <c r="R569" s="18">
        <f t="shared" si="72"/>
        <v>26818.710305475292</v>
      </c>
    </row>
    <row r="570" spans="1:18" ht="12" customHeight="1" x14ac:dyDescent="0.25">
      <c r="A570" s="17"/>
      <c r="B570" s="17"/>
      <c r="C570" s="17"/>
      <c r="D570" s="17"/>
      <c r="E570" s="17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 ht="12" customHeight="1" x14ac:dyDescent="0.25">
      <c r="A571" s="17" t="s">
        <v>6</v>
      </c>
      <c r="B571" s="17"/>
      <c r="C571" s="17"/>
      <c r="D571" s="17"/>
      <c r="E571" s="17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</row>
    <row r="572" spans="1:18" ht="12" customHeight="1" x14ac:dyDescent="0.25">
      <c r="A572" s="17"/>
      <c r="B572" s="17"/>
      <c r="C572" s="17" t="s">
        <v>7</v>
      </c>
      <c r="D572" s="17"/>
      <c r="E572" s="17"/>
      <c r="F572" s="18">
        <f t="shared" ref="F572:F604" si="73">SUM(G572:R572)</f>
        <v>13129.956405949451</v>
      </c>
      <c r="G572" s="18">
        <v>1272.2302309759916</v>
      </c>
      <c r="H572" s="18">
        <v>1149.0156645605839</v>
      </c>
      <c r="I572" s="18">
        <v>1148.8709891241783</v>
      </c>
      <c r="J572" s="18">
        <v>1231.0161942077489</v>
      </c>
      <c r="K572" s="18">
        <v>1248.0353545597991</v>
      </c>
      <c r="L572" s="18">
        <v>1163.9937453247162</v>
      </c>
      <c r="M572" s="18">
        <v>1079.27146058426</v>
      </c>
      <c r="N572" s="18">
        <v>1141.0320158436493</v>
      </c>
      <c r="O572" s="18">
        <v>1192.616537092973</v>
      </c>
      <c r="P572" s="18">
        <v>1167.1995969937595</v>
      </c>
      <c r="Q572" s="18">
        <v>644.47213497697305</v>
      </c>
      <c r="R572" s="18">
        <v>692.20248170481614</v>
      </c>
    </row>
    <row r="573" spans="1:18" ht="12" customHeight="1" x14ac:dyDescent="0.25">
      <c r="A573" s="17"/>
      <c r="B573" s="17"/>
      <c r="C573" s="17" t="s">
        <v>8</v>
      </c>
      <c r="D573" s="17"/>
      <c r="E573" s="17"/>
      <c r="F573" s="18">
        <f t="shared" si="73"/>
        <v>5600.9049689185904</v>
      </c>
      <c r="G573" s="18">
        <v>596.02847915799418</v>
      </c>
      <c r="H573" s="18">
        <v>537.34736823637695</v>
      </c>
      <c r="I573" s="18">
        <v>535.83121237146247</v>
      </c>
      <c r="J573" s="18">
        <v>458.96363760150052</v>
      </c>
      <c r="K573" s="18">
        <v>474.03425382005571</v>
      </c>
      <c r="L573" s="18">
        <v>459.6049683741773</v>
      </c>
      <c r="M573" s="18">
        <v>475.23559366361883</v>
      </c>
      <c r="N573" s="18">
        <v>475.2377146839948</v>
      </c>
      <c r="O573" s="18">
        <v>459.54354393181808</v>
      </c>
      <c r="P573" s="18">
        <v>472.07720546780376</v>
      </c>
      <c r="Q573" s="18">
        <v>300.7852025358863</v>
      </c>
      <c r="R573" s="18">
        <v>356.21578907390079</v>
      </c>
    </row>
    <row r="574" spans="1:18" ht="12" customHeight="1" x14ac:dyDescent="0.25">
      <c r="A574" s="17"/>
      <c r="B574" s="17"/>
      <c r="C574" s="17"/>
      <c r="D574" s="17"/>
      <c r="E574" s="17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</row>
    <row r="575" spans="1:18" ht="12" customHeight="1" x14ac:dyDescent="0.25">
      <c r="A575" s="17"/>
      <c r="B575" s="17" t="s">
        <v>227</v>
      </c>
      <c r="C575" s="17"/>
      <c r="D575" s="17"/>
      <c r="E575" s="17"/>
      <c r="F575" s="18">
        <f t="shared" si="73"/>
        <v>18730.86137486804</v>
      </c>
      <c r="G575" s="18">
        <f>SUM(G572:G573)</f>
        <v>1868.2587101339859</v>
      </c>
      <c r="H575" s="18">
        <f t="shared" ref="H575:R575" si="74">SUM(H572:H573)</f>
        <v>1686.3630327969609</v>
      </c>
      <c r="I575" s="18">
        <f t="shared" si="74"/>
        <v>1684.7022014956408</v>
      </c>
      <c r="J575" s="18">
        <f t="shared" si="74"/>
        <v>1689.9798318092494</v>
      </c>
      <c r="K575" s="18">
        <f t="shared" si="74"/>
        <v>1722.0696083798548</v>
      </c>
      <c r="L575" s="18">
        <f t="shared" si="74"/>
        <v>1623.5987136988936</v>
      </c>
      <c r="M575" s="18">
        <f t="shared" si="74"/>
        <v>1554.5070542478788</v>
      </c>
      <c r="N575" s="18">
        <f t="shared" si="74"/>
        <v>1616.2697305276442</v>
      </c>
      <c r="O575" s="18">
        <f t="shared" si="74"/>
        <v>1652.160081024791</v>
      </c>
      <c r="P575" s="18">
        <f t="shared" si="74"/>
        <v>1639.2768024615634</v>
      </c>
      <c r="Q575" s="18">
        <f t="shared" si="74"/>
        <v>945.25733751285929</v>
      </c>
      <c r="R575" s="18">
        <f t="shared" si="74"/>
        <v>1048.418270778717</v>
      </c>
    </row>
    <row r="576" spans="1:18" ht="12" customHeight="1" x14ac:dyDescent="0.25">
      <c r="A576" s="17"/>
      <c r="B576" s="17"/>
      <c r="C576" s="17"/>
      <c r="D576" s="17"/>
      <c r="E576" s="17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</row>
    <row r="577" spans="1:18" ht="12" customHeight="1" x14ac:dyDescent="0.25">
      <c r="A577" s="17"/>
      <c r="B577" s="17"/>
      <c r="C577" s="17" t="s">
        <v>9</v>
      </c>
      <c r="D577" s="17"/>
      <c r="E577" s="17"/>
      <c r="F577" s="18">
        <f t="shared" si="73"/>
        <v>58544.27989094521</v>
      </c>
      <c r="G577" s="18">
        <v>3456.6549329762997</v>
      </c>
      <c r="H577" s="18">
        <v>2803.2789920553</v>
      </c>
      <c r="I577" s="18">
        <v>5296.7803343400001</v>
      </c>
      <c r="J577" s="18">
        <v>5125.9159899684</v>
      </c>
      <c r="K577" s="18">
        <v>5296.7803343400001</v>
      </c>
      <c r="L577" s="18">
        <v>5125.9159899684</v>
      </c>
      <c r="M577" s="18">
        <v>5296.7803343400001</v>
      </c>
      <c r="N577" s="18">
        <v>5296.7803343400001</v>
      </c>
      <c r="O577" s="18">
        <v>5125.9159899684</v>
      </c>
      <c r="P577" s="18">
        <v>5296.7803343400001</v>
      </c>
      <c r="Q577" s="18">
        <v>5125.9159899684</v>
      </c>
      <c r="R577" s="18">
        <v>5296.7803343400001</v>
      </c>
    </row>
    <row r="578" spans="1:18" ht="12" customHeight="1" x14ac:dyDescent="0.25">
      <c r="A578" s="17"/>
      <c r="B578" s="17"/>
      <c r="C578" s="17" t="s">
        <v>10</v>
      </c>
      <c r="D578" s="17"/>
      <c r="E578" s="17"/>
      <c r="F578" s="18">
        <f t="shared" si="73"/>
        <v>37239.303676964402</v>
      </c>
      <c r="G578" s="18">
        <v>4862.3169931875</v>
      </c>
      <c r="H578" s="18">
        <v>3863.6623669842002</v>
      </c>
      <c r="I578" s="18">
        <v>3816.428707773</v>
      </c>
      <c r="J578" s="18">
        <v>2863.7006000625001</v>
      </c>
      <c r="K578" s="18">
        <v>2821.87547928</v>
      </c>
      <c r="L578" s="18">
        <v>2444.6353896954001</v>
      </c>
      <c r="M578" s="18">
        <v>1699.2273032657999</v>
      </c>
      <c r="N578" s="18">
        <v>1767.3541318125001</v>
      </c>
      <c r="O578" s="18">
        <v>2024.1600648786</v>
      </c>
      <c r="P578" s="18">
        <v>3031.5428298440997</v>
      </c>
      <c r="Q578" s="18">
        <v>3832.2141441407998</v>
      </c>
      <c r="R578" s="18">
        <v>4212.1856660399999</v>
      </c>
    </row>
    <row r="579" spans="1:18" ht="12" customHeight="1" x14ac:dyDescent="0.25">
      <c r="A579" s="17"/>
      <c r="B579" s="17"/>
      <c r="C579" s="17" t="s">
        <v>11</v>
      </c>
      <c r="D579" s="17"/>
      <c r="E579" s="17"/>
      <c r="F579" s="18">
        <f t="shared" si="73"/>
        <v>64006.473952832406</v>
      </c>
      <c r="G579" s="18">
        <v>4331.7590080941</v>
      </c>
      <c r="H579" s="18">
        <v>2949.2522820783001</v>
      </c>
      <c r="I579" s="18">
        <v>5746.6973510100006</v>
      </c>
      <c r="J579" s="18">
        <v>5561.3196391499996</v>
      </c>
      <c r="K579" s="18">
        <v>5746.6973510100006</v>
      </c>
      <c r="L579" s="18">
        <v>5561.3196391499996</v>
      </c>
      <c r="M579" s="18">
        <v>5746.6973510100006</v>
      </c>
      <c r="N579" s="18">
        <v>5746.6973510100006</v>
      </c>
      <c r="O579" s="18">
        <v>5561.3196391499996</v>
      </c>
      <c r="P579" s="18">
        <v>5746.6973510100006</v>
      </c>
      <c r="Q579" s="18">
        <v>5561.3196391499996</v>
      </c>
      <c r="R579" s="18">
        <v>5746.6973510100006</v>
      </c>
    </row>
    <row r="580" spans="1:18" ht="12" customHeight="1" x14ac:dyDescent="0.25">
      <c r="A580" s="17"/>
      <c r="B580" s="17"/>
      <c r="C580" s="17" t="s">
        <v>12</v>
      </c>
      <c r="D580" s="17"/>
      <c r="E580" s="17"/>
      <c r="F580" s="18">
        <f t="shared" si="73"/>
        <v>13762.324302586201</v>
      </c>
      <c r="G580" s="18">
        <v>1587.1133039454</v>
      </c>
      <c r="H580" s="18">
        <v>1403.4091983714</v>
      </c>
      <c r="I580" s="18">
        <v>1339.1488643247001</v>
      </c>
      <c r="J580" s="18">
        <v>1081.1241965700001</v>
      </c>
      <c r="K580" s="18">
        <v>1070.4857751918</v>
      </c>
      <c r="L580" s="18">
        <v>860.77719764189999</v>
      </c>
      <c r="M580" s="18">
        <v>635.44907586600004</v>
      </c>
      <c r="N580" s="18">
        <v>646.26838669800009</v>
      </c>
      <c r="O580" s="18">
        <v>877.39294612859999</v>
      </c>
      <c r="P580" s="18">
        <v>1275.822659727</v>
      </c>
      <c r="Q580" s="18">
        <v>1446.7669038404999</v>
      </c>
      <c r="R580" s="18">
        <v>1538.5657942809</v>
      </c>
    </row>
    <row r="581" spans="1:18" ht="12" customHeight="1" x14ac:dyDescent="0.25">
      <c r="A581" s="17"/>
      <c r="B581" s="17"/>
      <c r="C581" s="17" t="s">
        <v>13</v>
      </c>
      <c r="D581" s="17"/>
      <c r="E581" s="17"/>
      <c r="F581" s="18">
        <f t="shared" si="73"/>
        <v>28879.4095775559</v>
      </c>
      <c r="G581" s="18">
        <v>3210.4328919993</v>
      </c>
      <c r="H581" s="18">
        <v>2477.0953921329001</v>
      </c>
      <c r="I581" s="18">
        <v>2543.6789191637999</v>
      </c>
      <c r="J581" s="18">
        <v>2340.3766230900001</v>
      </c>
      <c r="K581" s="18">
        <v>2027.9042063081999</v>
      </c>
      <c r="L581" s="18">
        <v>1987.2222556329</v>
      </c>
      <c r="M581" s="18">
        <v>1696.9366044576</v>
      </c>
      <c r="N581" s="18">
        <v>1870.6779956700002</v>
      </c>
      <c r="O581" s="18">
        <v>2105.9419772456999</v>
      </c>
      <c r="P581" s="18">
        <v>2472.9020890199999</v>
      </c>
      <c r="Q581" s="18">
        <v>2863.3372042572</v>
      </c>
      <c r="R581" s="18">
        <v>3282.9034185782998</v>
      </c>
    </row>
    <row r="582" spans="1:18" ht="12" customHeight="1" x14ac:dyDescent="0.25">
      <c r="A582" s="17"/>
      <c r="B582" s="17"/>
      <c r="C582" s="17" t="s">
        <v>14</v>
      </c>
      <c r="D582" s="17"/>
      <c r="E582" s="17"/>
      <c r="F582" s="18">
        <f t="shared" si="73"/>
        <v>10690.607014701569</v>
      </c>
      <c r="G582" s="18">
        <v>1185.7893590862</v>
      </c>
      <c r="H582" s="18">
        <v>915.67511598420003</v>
      </c>
      <c r="I582" s="18">
        <v>944.5944952026</v>
      </c>
      <c r="J582" s="18">
        <v>866.89769440229998</v>
      </c>
      <c r="K582" s="18">
        <v>749.76921102599999</v>
      </c>
      <c r="L582" s="18">
        <v>734.84711991899997</v>
      </c>
      <c r="M582" s="18">
        <v>625.68093366206995</v>
      </c>
      <c r="N582" s="18">
        <v>692.38902664800003</v>
      </c>
      <c r="O582" s="18">
        <v>781.17209043390005</v>
      </c>
      <c r="P582" s="18">
        <v>920.89421180459999</v>
      </c>
      <c r="Q582" s="18">
        <v>1058.2368455933999</v>
      </c>
      <c r="R582" s="18">
        <v>1214.6609109393</v>
      </c>
    </row>
    <row r="583" spans="1:18" ht="12" customHeight="1" x14ac:dyDescent="0.25">
      <c r="A583" s="17"/>
      <c r="B583" s="17"/>
      <c r="C583" s="17" t="s">
        <v>15</v>
      </c>
      <c r="D583" s="17"/>
      <c r="E583" s="17"/>
      <c r="F583" s="18">
        <f t="shared" si="73"/>
        <v>22159.802017366201</v>
      </c>
      <c r="G583" s="18">
        <v>1222.8311340729001</v>
      </c>
      <c r="H583" s="18">
        <v>1558.9796120315998</v>
      </c>
      <c r="I583" s="18">
        <v>2437.6987657737</v>
      </c>
      <c r="J583" s="18">
        <v>1863.8119137924</v>
      </c>
      <c r="K583" s="18">
        <v>2003.2937501049</v>
      </c>
      <c r="L583" s="18">
        <v>2359.5831884690997</v>
      </c>
      <c r="M583" s="18">
        <v>2255.9620653900001</v>
      </c>
      <c r="N583" s="18">
        <v>2007.6862518900002</v>
      </c>
      <c r="O583" s="18">
        <v>1508.2738251372</v>
      </c>
      <c r="P583" s="18">
        <v>1991.9943534447</v>
      </c>
      <c r="Q583" s="18">
        <v>1743.7430980431002</v>
      </c>
      <c r="R583" s="18">
        <v>1205.9440592166</v>
      </c>
    </row>
    <row r="584" spans="1:18" ht="12" customHeight="1" x14ac:dyDescent="0.25">
      <c r="A584" s="17"/>
      <c r="B584" s="17"/>
      <c r="C584" s="17" t="s">
        <v>16</v>
      </c>
      <c r="D584" s="17"/>
      <c r="E584" s="17"/>
      <c r="F584" s="18">
        <f t="shared" si="73"/>
        <v>29869.680253307397</v>
      </c>
      <c r="G584" s="18">
        <v>3415.2811219295995</v>
      </c>
      <c r="H584" s="18">
        <v>2603.2815802026003</v>
      </c>
      <c r="I584" s="18">
        <v>2745.4075910316001</v>
      </c>
      <c r="J584" s="18">
        <v>2628.4749866100001</v>
      </c>
      <c r="K584" s="18">
        <v>2661.4581374699997</v>
      </c>
      <c r="L584" s="18">
        <v>2032.0418006559</v>
      </c>
      <c r="M584" s="18">
        <v>1705.0818945599999</v>
      </c>
      <c r="N584" s="18">
        <v>1745.3533719303002</v>
      </c>
      <c r="O584" s="18">
        <v>1985.8701151673999</v>
      </c>
      <c r="P584" s="18">
        <v>2207.5779639375</v>
      </c>
      <c r="Q584" s="18">
        <v>2927.5084370862</v>
      </c>
      <c r="R584" s="18">
        <v>3212.3432527262999</v>
      </c>
    </row>
    <row r="585" spans="1:18" ht="12" customHeight="1" x14ac:dyDescent="0.25">
      <c r="A585" s="17"/>
      <c r="B585" s="17"/>
      <c r="C585" s="17" t="s">
        <v>17</v>
      </c>
      <c r="D585" s="17"/>
      <c r="E585" s="17"/>
      <c r="F585" s="18">
        <f t="shared" si="73"/>
        <v>23414.205320817295</v>
      </c>
      <c r="G585" s="18">
        <v>1301.4021844296001</v>
      </c>
      <c r="H585" s="18">
        <v>1422.9505318742999</v>
      </c>
      <c r="I585" s="18">
        <v>2179.5531040799997</v>
      </c>
      <c r="J585" s="18">
        <v>1829.4078301091999</v>
      </c>
      <c r="K585" s="18">
        <v>2349.2859637500001</v>
      </c>
      <c r="L585" s="18">
        <v>2614.5832655151003</v>
      </c>
      <c r="M585" s="18">
        <v>2707.4267265474</v>
      </c>
      <c r="N585" s="18">
        <v>2327.0565182931</v>
      </c>
      <c r="O585" s="18">
        <v>1963.9024587269998</v>
      </c>
      <c r="P585" s="18">
        <v>1907.81821395</v>
      </c>
      <c r="Q585" s="18">
        <v>1430.1663245100001</v>
      </c>
      <c r="R585" s="18">
        <v>1380.6521990315998</v>
      </c>
    </row>
    <row r="586" spans="1:18" ht="12" customHeight="1" x14ac:dyDescent="0.25">
      <c r="A586" s="17"/>
      <c r="B586" s="17"/>
      <c r="C586" s="17" t="s">
        <v>18</v>
      </c>
      <c r="D586" s="17"/>
      <c r="E586" s="17"/>
      <c r="F586" s="18">
        <f t="shared" si="73"/>
        <v>38281.007024954102</v>
      </c>
      <c r="G586" s="18">
        <v>3566.34829584</v>
      </c>
      <c r="H586" s="18">
        <v>3355.4657802600004</v>
      </c>
      <c r="I586" s="18">
        <v>3427.9324793999999</v>
      </c>
      <c r="J586" s="18">
        <v>3475.0045113299998</v>
      </c>
      <c r="K586" s="18">
        <v>3124.0658483100001</v>
      </c>
      <c r="L586" s="18">
        <v>3156.5381532299998</v>
      </c>
      <c r="M586" s="18">
        <v>2992.8641529303</v>
      </c>
      <c r="N586" s="18">
        <v>2899.9416669993002</v>
      </c>
      <c r="O586" s="18">
        <v>2738.9259090072001</v>
      </c>
      <c r="P586" s="18">
        <v>3206.8754827262997</v>
      </c>
      <c r="Q586" s="18">
        <v>3146.2421236092</v>
      </c>
      <c r="R586" s="18">
        <v>3190.8026213118001</v>
      </c>
    </row>
    <row r="587" spans="1:18" ht="12" customHeight="1" x14ac:dyDescent="0.25">
      <c r="A587" s="17"/>
      <c r="B587" s="17"/>
      <c r="C587" s="17" t="s">
        <v>19</v>
      </c>
      <c r="D587" s="17"/>
      <c r="E587" s="17"/>
      <c r="F587" s="18">
        <f t="shared" si="73"/>
        <v>17913.709483213501</v>
      </c>
      <c r="G587" s="18">
        <v>2408.272735176</v>
      </c>
      <c r="H587" s="18">
        <v>1732.1718360473999</v>
      </c>
      <c r="I587" s="18">
        <v>1861.8769871559</v>
      </c>
      <c r="J587" s="18">
        <v>1361.34897129</v>
      </c>
      <c r="K587" s="18">
        <v>1199.4067621602001</v>
      </c>
      <c r="L587" s="18">
        <v>1471.2975774684</v>
      </c>
      <c r="M587" s="18">
        <v>1251.3964205061</v>
      </c>
      <c r="N587" s="18">
        <v>1255.1185190115</v>
      </c>
      <c r="O587" s="18">
        <v>1145.351356875</v>
      </c>
      <c r="P587" s="18">
        <v>1221.3352068786</v>
      </c>
      <c r="Q587" s="18">
        <v>1623.4022685473999</v>
      </c>
      <c r="R587" s="18">
        <v>1382.730842097</v>
      </c>
    </row>
    <row r="588" spans="1:18" ht="12" customHeight="1" x14ac:dyDescent="0.25">
      <c r="A588" s="17"/>
      <c r="B588" s="17"/>
      <c r="C588" s="17" t="s">
        <v>20</v>
      </c>
      <c r="D588" s="17"/>
      <c r="E588" s="17"/>
      <c r="F588" s="18">
        <f t="shared" si="73"/>
        <v>9111.1502322116085</v>
      </c>
      <c r="G588" s="18">
        <v>1077.8486508404999</v>
      </c>
      <c r="H588" s="18">
        <v>825.26819480819995</v>
      </c>
      <c r="I588" s="18">
        <v>917.66694648420003</v>
      </c>
      <c r="J588" s="18">
        <v>804.55222808729991</v>
      </c>
      <c r="K588" s="18">
        <v>777.93142907700008</v>
      </c>
      <c r="L588" s="18">
        <v>595.88612541116993</v>
      </c>
      <c r="M588" s="18">
        <v>445.66608638574002</v>
      </c>
      <c r="N588" s="18">
        <v>505.7579691153</v>
      </c>
      <c r="O588" s="18">
        <v>605.95334682299995</v>
      </c>
      <c r="P588" s="18">
        <v>738.41874539399998</v>
      </c>
      <c r="Q588" s="18">
        <v>842.10202920690006</v>
      </c>
      <c r="R588" s="18">
        <v>974.09848057829993</v>
      </c>
    </row>
    <row r="589" spans="1:18" ht="12" customHeight="1" x14ac:dyDescent="0.25">
      <c r="A589" s="17"/>
      <c r="B589" s="17"/>
      <c r="C589" s="17" t="s">
        <v>3</v>
      </c>
      <c r="D589" s="17"/>
      <c r="E589" s="17"/>
      <c r="F589" s="18">
        <f t="shared" si="73"/>
        <v>64215.947252239202</v>
      </c>
      <c r="G589" s="18">
        <v>7144.6803813000006</v>
      </c>
      <c r="H589" s="18">
        <v>5888.0590535150995</v>
      </c>
      <c r="I589" s="18">
        <v>6807.2478912899996</v>
      </c>
      <c r="J589" s="18">
        <v>4007.8406271716999</v>
      </c>
      <c r="K589" s="18">
        <v>5444.7620378283009</v>
      </c>
      <c r="L589" s="18">
        <v>4823.29332342</v>
      </c>
      <c r="M589" s="18">
        <v>2968.8296091300003</v>
      </c>
      <c r="N589" s="18">
        <v>3651.3229094099997</v>
      </c>
      <c r="O589" s="18">
        <v>4201.6250588399998</v>
      </c>
      <c r="P589" s="18">
        <v>4632.2129695941003</v>
      </c>
      <c r="Q589" s="18">
        <v>6931.7216753399998</v>
      </c>
      <c r="R589" s="18">
        <v>7714.3517153999992</v>
      </c>
    </row>
    <row r="590" spans="1:18" ht="12" customHeight="1" x14ac:dyDescent="0.25">
      <c r="A590" s="17"/>
      <c r="B590" s="17"/>
      <c r="C590" s="17" t="s">
        <v>21</v>
      </c>
      <c r="D590" s="17"/>
      <c r="E590" s="17"/>
      <c r="F590" s="18">
        <f t="shared" si="73"/>
        <v>24919.121357153097</v>
      </c>
      <c r="G590" s="18">
        <v>2779.7825393118001</v>
      </c>
      <c r="H590" s="18">
        <v>2162.5869418361999</v>
      </c>
      <c r="I590" s="18">
        <v>2219.3104782815999</v>
      </c>
      <c r="J590" s="18">
        <v>2041.4149644339</v>
      </c>
      <c r="K590" s="18">
        <v>1720.3795199217</v>
      </c>
      <c r="L590" s="18">
        <v>1699.2958066127999</v>
      </c>
      <c r="M590" s="18">
        <v>1414.8552093786</v>
      </c>
      <c r="N590" s="18">
        <v>1522.91142036</v>
      </c>
      <c r="O590" s="18">
        <v>1801.9182493124999</v>
      </c>
      <c r="P590" s="18">
        <v>2136.4415732385</v>
      </c>
      <c r="Q590" s="18">
        <v>2527.5827103714</v>
      </c>
      <c r="R590" s="18">
        <v>2892.6419440940999</v>
      </c>
    </row>
    <row r="591" spans="1:18" ht="12" customHeight="1" x14ac:dyDescent="0.25">
      <c r="A591" s="17"/>
      <c r="B591" s="17"/>
      <c r="C591" s="17" t="s">
        <v>22</v>
      </c>
      <c r="D591" s="17"/>
      <c r="E591" s="17"/>
      <c r="F591" s="18">
        <f t="shared" si="73"/>
        <v>32592.416189077798</v>
      </c>
      <c r="G591" s="18">
        <v>4048.0043269841999</v>
      </c>
      <c r="H591" s="18">
        <v>2847.86222787</v>
      </c>
      <c r="I591" s="18">
        <v>3317.9350069799998</v>
      </c>
      <c r="J591" s="18">
        <v>2471.2016125499999</v>
      </c>
      <c r="K591" s="18">
        <v>2370.0877041600002</v>
      </c>
      <c r="L591" s="18">
        <v>2105.3749929300002</v>
      </c>
      <c r="M591" s="18">
        <v>1650.9403640861999</v>
      </c>
      <c r="N591" s="18">
        <v>1976.1184723499998</v>
      </c>
      <c r="O591" s="18">
        <v>2039.2525707543</v>
      </c>
      <c r="P591" s="18">
        <v>2801.9404272816</v>
      </c>
      <c r="Q591" s="18">
        <v>3366.5233843196997</v>
      </c>
      <c r="R591" s="18">
        <v>3597.1750988118001</v>
      </c>
    </row>
    <row r="592" spans="1:18" ht="12" customHeight="1" x14ac:dyDescent="0.25">
      <c r="A592" s="17"/>
      <c r="B592" s="17"/>
      <c r="C592" s="17" t="s">
        <v>23</v>
      </c>
      <c r="D592" s="17"/>
      <c r="E592" s="17"/>
      <c r="F592" s="18">
        <f t="shared" si="73"/>
        <v>6833.171680070669</v>
      </c>
      <c r="G592" s="18">
        <v>854.09769950999998</v>
      </c>
      <c r="H592" s="18">
        <v>602.48607764400003</v>
      </c>
      <c r="I592" s="18">
        <v>686.9609370359999</v>
      </c>
      <c r="J592" s="18">
        <v>513.56740535100005</v>
      </c>
      <c r="K592" s="18">
        <v>492.19487896293003</v>
      </c>
      <c r="L592" s="18">
        <v>443.00752850970002</v>
      </c>
      <c r="M592" s="18">
        <v>349.99216391304003</v>
      </c>
      <c r="N592" s="18">
        <v>417.55937869799999</v>
      </c>
      <c r="O592" s="18">
        <v>426.22532548200002</v>
      </c>
      <c r="P592" s="18">
        <v>587.96602385400001</v>
      </c>
      <c r="Q592" s="18">
        <v>711.25705114200002</v>
      </c>
      <c r="R592" s="18">
        <v>747.85720996800001</v>
      </c>
    </row>
    <row r="593" spans="1:18" ht="12" customHeight="1" x14ac:dyDescent="0.25">
      <c r="A593" s="17"/>
      <c r="B593" s="17"/>
      <c r="C593" s="17" t="s">
        <v>228</v>
      </c>
      <c r="D593" s="17"/>
      <c r="E593" s="17"/>
      <c r="F593" s="18">
        <f t="shared" si="73"/>
        <v>65455.053867660594</v>
      </c>
      <c r="G593" s="18">
        <v>4429.7947260071996</v>
      </c>
      <c r="H593" s="18">
        <v>3015.9992798099997</v>
      </c>
      <c r="I593" s="18">
        <v>5876.7549233283007</v>
      </c>
      <c r="J593" s="18">
        <v>5687.1825804684004</v>
      </c>
      <c r="K593" s="18">
        <v>5876.7549233283007</v>
      </c>
      <c r="L593" s="18">
        <v>5687.1825804684004</v>
      </c>
      <c r="M593" s="18">
        <v>5876.7549233283007</v>
      </c>
      <c r="N593" s="18">
        <v>5876.7549233283007</v>
      </c>
      <c r="O593" s="18">
        <v>5687.1825804684004</v>
      </c>
      <c r="P593" s="18">
        <v>5876.7549233283007</v>
      </c>
      <c r="Q593" s="18">
        <v>5687.1825804684004</v>
      </c>
      <c r="R593" s="18">
        <v>5876.7549233283007</v>
      </c>
    </row>
    <row r="594" spans="1:18" ht="12" customHeight="1" x14ac:dyDescent="0.25">
      <c r="A594" s="17"/>
      <c r="B594" s="17"/>
      <c r="C594" s="17" t="s">
        <v>26</v>
      </c>
      <c r="D594" s="17"/>
      <c r="E594" s="17"/>
      <c r="F594" s="18">
        <f t="shared" si="73"/>
        <v>66884.322337469988</v>
      </c>
      <c r="G594" s="18">
        <v>4526.5230766799996</v>
      </c>
      <c r="H594" s="18">
        <v>3081.8562261300003</v>
      </c>
      <c r="I594" s="18">
        <v>6005.0791656899992</v>
      </c>
      <c r="J594" s="18">
        <v>5811.3670101300004</v>
      </c>
      <c r="K594" s="18">
        <v>6005.0791656899992</v>
      </c>
      <c r="L594" s="18">
        <v>5811.3670101300004</v>
      </c>
      <c r="M594" s="18">
        <v>6005.0791656899992</v>
      </c>
      <c r="N594" s="18">
        <v>6005.0791656899992</v>
      </c>
      <c r="O594" s="18">
        <v>5811.3670101300004</v>
      </c>
      <c r="P594" s="18">
        <v>6005.0791656899992</v>
      </c>
      <c r="Q594" s="18">
        <v>5811.3670101300004</v>
      </c>
      <c r="R594" s="18">
        <v>6005.0791656899992</v>
      </c>
    </row>
    <row r="595" spans="1:18" ht="12" customHeight="1" x14ac:dyDescent="0.25">
      <c r="A595" s="17"/>
      <c r="B595" s="17"/>
      <c r="C595" s="17"/>
      <c r="D595" s="17"/>
      <c r="E595" s="17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</row>
    <row r="596" spans="1:18" ht="12" customHeight="1" x14ac:dyDescent="0.25">
      <c r="A596" s="17"/>
      <c r="B596" s="17" t="s">
        <v>229</v>
      </c>
      <c r="C596" s="17"/>
      <c r="D596" s="17"/>
      <c r="E596" s="17"/>
      <c r="F596" s="18">
        <f t="shared" si="73"/>
        <v>614771.98543112713</v>
      </c>
      <c r="G596" s="18">
        <f>SUM(G577:G594)</f>
        <v>55408.933361370604</v>
      </c>
      <c r="H596" s="18">
        <f t="shared" ref="H596:R596" si="75">SUM(H577:H594)</f>
        <v>43509.340689635697</v>
      </c>
      <c r="I596" s="18">
        <f t="shared" si="75"/>
        <v>58170.752948345391</v>
      </c>
      <c r="J596" s="18">
        <f t="shared" si="75"/>
        <v>50334.509384567107</v>
      </c>
      <c r="K596" s="18">
        <f t="shared" si="75"/>
        <v>51738.212477919333</v>
      </c>
      <c r="L596" s="18">
        <f t="shared" si="75"/>
        <v>49514.168944828169</v>
      </c>
      <c r="M596" s="18">
        <f t="shared" si="75"/>
        <v>45325.620384447146</v>
      </c>
      <c r="N596" s="18">
        <f t="shared" si="75"/>
        <v>46210.827793254299</v>
      </c>
      <c r="O596" s="18">
        <f t="shared" si="75"/>
        <v>46391.750514529202</v>
      </c>
      <c r="P596" s="18">
        <f t="shared" si="75"/>
        <v>52059.054525063308</v>
      </c>
      <c r="Q596" s="18">
        <f t="shared" si="75"/>
        <v>56636.589419724594</v>
      </c>
      <c r="R596" s="18">
        <f t="shared" si="75"/>
        <v>59472.2249874423</v>
      </c>
    </row>
    <row r="597" spans="1:18" ht="12" customHeight="1" x14ac:dyDescent="0.25">
      <c r="A597" s="17"/>
      <c r="B597" s="17"/>
      <c r="C597" s="17"/>
      <c r="D597" s="17"/>
      <c r="E597" s="17"/>
      <c r="F597" s="18"/>
      <c r="G597" s="18"/>
      <c r="H597" s="18"/>
      <c r="I597" s="18"/>
      <c r="J597" s="18"/>
      <c r="K597" s="18"/>
      <c r="L597" s="18"/>
      <c r="M597" s="18"/>
      <c r="N597" s="18">
        <v>0</v>
      </c>
      <c r="O597" s="18">
        <v>0</v>
      </c>
      <c r="P597" s="18">
        <v>0</v>
      </c>
      <c r="Q597" s="18">
        <v>0</v>
      </c>
      <c r="R597" s="18">
        <v>0</v>
      </c>
    </row>
    <row r="598" spans="1:18" ht="12" customHeight="1" x14ac:dyDescent="0.25">
      <c r="A598" s="17"/>
      <c r="B598" s="17"/>
      <c r="C598" s="17" t="s">
        <v>24</v>
      </c>
      <c r="D598" s="17"/>
      <c r="E598" s="17"/>
      <c r="F598" s="18">
        <f t="shared" si="73"/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</row>
    <row r="599" spans="1:18" ht="12" customHeight="1" x14ac:dyDescent="0.25">
      <c r="A599" s="17"/>
      <c r="B599" s="17"/>
      <c r="C599" s="17"/>
      <c r="D599" s="17"/>
      <c r="E599" s="17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</row>
    <row r="600" spans="1:18" ht="12" customHeight="1" x14ac:dyDescent="0.25">
      <c r="A600" s="17"/>
      <c r="B600" s="17" t="s">
        <v>230</v>
      </c>
      <c r="C600" s="17"/>
      <c r="D600" s="17"/>
      <c r="E600" s="17"/>
      <c r="F600" s="18">
        <f t="shared" si="73"/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</row>
    <row r="601" spans="1:18" ht="12" customHeight="1" x14ac:dyDescent="0.25">
      <c r="A601" s="17"/>
      <c r="B601" s="17"/>
      <c r="C601" s="17"/>
      <c r="D601" s="17"/>
      <c r="E601" s="17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</row>
    <row r="602" spans="1:18" ht="12" customHeight="1" x14ac:dyDescent="0.25">
      <c r="A602" s="17" t="s">
        <v>28</v>
      </c>
      <c r="B602" s="17"/>
      <c r="C602" s="17"/>
      <c r="D602" s="17"/>
      <c r="E602" s="17"/>
      <c r="F602" s="18">
        <f t="shared" si="73"/>
        <v>633502.8468059951</v>
      </c>
      <c r="G602" s="18">
        <f>G596+G598+G575</f>
        <v>57277.192071504593</v>
      </c>
      <c r="H602" s="18">
        <f t="shared" ref="H602:R602" si="76">H596+H598+H575</f>
        <v>45195.703722432656</v>
      </c>
      <c r="I602" s="18">
        <f t="shared" si="76"/>
        <v>59855.455149841029</v>
      </c>
      <c r="J602" s="18">
        <f t="shared" si="76"/>
        <v>52024.489216376358</v>
      </c>
      <c r="K602" s="18">
        <f t="shared" si="76"/>
        <v>53460.282086299187</v>
      </c>
      <c r="L602" s="18">
        <f t="shared" si="76"/>
        <v>51137.76765852706</v>
      </c>
      <c r="M602" s="18">
        <f t="shared" si="76"/>
        <v>46880.127438695024</v>
      </c>
      <c r="N602" s="18">
        <f t="shared" si="76"/>
        <v>47827.097523781944</v>
      </c>
      <c r="O602" s="18">
        <f t="shared" si="76"/>
        <v>48043.910595553993</v>
      </c>
      <c r="P602" s="18">
        <f t="shared" si="76"/>
        <v>53698.331327524873</v>
      </c>
      <c r="Q602" s="18">
        <f t="shared" si="76"/>
        <v>57581.84675723745</v>
      </c>
      <c r="R602" s="18">
        <f t="shared" si="76"/>
        <v>60520.643258221018</v>
      </c>
    </row>
    <row r="603" spans="1:18" ht="12" customHeight="1" x14ac:dyDescent="0.25">
      <c r="A603" s="17"/>
      <c r="B603" s="17"/>
      <c r="C603" s="17"/>
      <c r="D603" s="17"/>
      <c r="E603" s="17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</row>
    <row r="604" spans="1:18" ht="12" customHeight="1" x14ac:dyDescent="0.25">
      <c r="A604" s="17" t="s">
        <v>231</v>
      </c>
      <c r="B604" s="17"/>
      <c r="C604" s="17"/>
      <c r="D604" s="17"/>
      <c r="E604" s="17"/>
      <c r="F604" s="18">
        <f t="shared" si="73"/>
        <v>4481016.3412378402</v>
      </c>
      <c r="G604" s="18">
        <f>G602+G569+G563+G549+G534</f>
        <v>435804.16008500289</v>
      </c>
      <c r="H604" s="18">
        <f t="shared" ref="H604:R604" si="77">H602+H569+H563+H549+H534</f>
        <v>367663.31700000016</v>
      </c>
      <c r="I604" s="18">
        <f t="shared" si="77"/>
        <v>358734.81010479969</v>
      </c>
      <c r="J604" s="18">
        <f t="shared" si="77"/>
        <v>322799.21799999999</v>
      </c>
      <c r="K604" s="18">
        <f t="shared" si="77"/>
        <v>331856.49300539988</v>
      </c>
      <c r="L604" s="18">
        <f t="shared" si="77"/>
        <v>348436.02415939653</v>
      </c>
      <c r="M604" s="18">
        <f t="shared" si="77"/>
        <v>399199.64894725999</v>
      </c>
      <c r="N604" s="18">
        <f t="shared" si="77"/>
        <v>392037.45499135402</v>
      </c>
      <c r="O604" s="18">
        <f t="shared" si="77"/>
        <v>347453.66175628116</v>
      </c>
      <c r="P604" s="18">
        <f t="shared" si="77"/>
        <v>355366.27469857683</v>
      </c>
      <c r="Q604" s="18">
        <f t="shared" si="77"/>
        <v>383097.71407430712</v>
      </c>
      <c r="R604" s="18">
        <f t="shared" si="77"/>
        <v>438567.56441546202</v>
      </c>
    </row>
    <row r="605" spans="1:18" ht="12" customHeight="1" x14ac:dyDescent="0.25">
      <c r="A605" s="17"/>
      <c r="B605" s="17"/>
      <c r="C605" s="17"/>
      <c r="D605" s="17"/>
      <c r="E605" s="17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</row>
    <row r="606" spans="1:18" ht="12" customHeight="1" x14ac:dyDescent="0.25">
      <c r="A606" s="17" t="s">
        <v>232</v>
      </c>
      <c r="B606" s="17"/>
      <c r="C606" s="17"/>
      <c r="D606" s="17"/>
      <c r="E606" s="17"/>
      <c r="F606" s="18">
        <f>SUM(G606:R606)</f>
        <v>0</v>
      </c>
      <c r="G606" s="18">
        <f>G604-G366</f>
        <v>0</v>
      </c>
      <c r="H606" s="18">
        <f t="shared" ref="H606:R606" si="78">H604-H366</f>
        <v>0</v>
      </c>
      <c r="I606" s="18">
        <f t="shared" si="78"/>
        <v>0</v>
      </c>
      <c r="J606" s="18">
        <f t="shared" si="78"/>
        <v>0</v>
      </c>
      <c r="K606" s="18">
        <f t="shared" si="78"/>
        <v>0</v>
      </c>
      <c r="L606" s="18">
        <f>L604-L366</f>
        <v>0</v>
      </c>
      <c r="M606" s="18">
        <f t="shared" si="78"/>
        <v>0</v>
      </c>
      <c r="N606" s="18">
        <f t="shared" si="78"/>
        <v>0</v>
      </c>
      <c r="O606" s="18">
        <f t="shared" si="78"/>
        <v>0</v>
      </c>
      <c r="P606" s="18">
        <f t="shared" si="78"/>
        <v>0</v>
      </c>
      <c r="Q606" s="18">
        <f t="shared" si="78"/>
        <v>0</v>
      </c>
      <c r="R606" s="18">
        <f t="shared" si="78"/>
        <v>0</v>
      </c>
    </row>
    <row r="607" spans="1:18" ht="12" customHeigh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</row>
    <row r="608" spans="1:18" ht="12" customHeigh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</row>
    <row r="609" spans="1:18" ht="12" customHeigh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</row>
    <row r="610" spans="1:18" ht="12" customHeigh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</row>
    <row r="611" spans="1:18" ht="12" customHeigh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</row>
    <row r="612" spans="1:18" ht="12" customHeigh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</row>
    <row r="613" spans="1:18" ht="12" customHeigh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</row>
    <row r="614" spans="1:18" ht="12" customHeigh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</row>
    <row r="615" spans="1:18" ht="12" customHeigh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</row>
    <row r="616" spans="1:18" ht="12" customHeigh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</row>
    <row r="617" spans="1:18" ht="12" customHeigh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ht="12" customHeigh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</row>
    <row r="619" spans="1:18" ht="12" customHeigh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</row>
    <row r="620" spans="1:18" ht="12" customHeigh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</row>
    <row r="621" spans="1:18" ht="12" customHeigh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</row>
    <row r="622" spans="1:18" ht="12" customHeigh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</row>
    <row r="623" spans="1:18" ht="12" customHeight="1" x14ac:dyDescent="0.3">
      <c r="B623" s="32"/>
      <c r="C623" s="32"/>
    </row>
    <row r="624" spans="1:18" ht="12" customHeight="1" x14ac:dyDescent="0.3">
      <c r="B624" s="32"/>
      <c r="C624" s="32"/>
    </row>
    <row r="625" spans="2:3" ht="12" customHeight="1" x14ac:dyDescent="0.3">
      <c r="B625" s="32"/>
      <c r="C625" s="32"/>
    </row>
    <row r="626" spans="2:3" ht="12" customHeight="1" x14ac:dyDescent="0.3">
      <c r="B626" s="32"/>
      <c r="C626" s="32"/>
    </row>
    <row r="627" spans="2:3" ht="12" customHeight="1" x14ac:dyDescent="0.3">
      <c r="B627" s="32"/>
      <c r="C627" s="32"/>
    </row>
    <row r="628" spans="2:3" ht="12" customHeight="1" x14ac:dyDescent="0.3">
      <c r="B628" s="32"/>
      <c r="C628" s="32"/>
    </row>
    <row r="629" spans="2:3" ht="12" customHeight="1" x14ac:dyDescent="0.3">
      <c r="B629" s="32"/>
      <c r="C629" s="32"/>
    </row>
    <row r="630" spans="2:3" ht="12" customHeight="1" x14ac:dyDescent="0.3">
      <c r="B630" s="32"/>
      <c r="C630" s="32"/>
    </row>
    <row r="631" spans="2:3" ht="12" customHeight="1" x14ac:dyDescent="0.3">
      <c r="B631" s="32"/>
      <c r="C631" s="32"/>
    </row>
    <row r="632" spans="2:3" ht="12" customHeight="1" x14ac:dyDescent="0.3">
      <c r="B632" s="32"/>
      <c r="C632" s="32"/>
    </row>
    <row r="633" spans="2:3" ht="12" customHeight="1" x14ac:dyDescent="0.3">
      <c r="B633" s="32"/>
      <c r="C633" s="32"/>
    </row>
    <row r="634" spans="2:3" ht="12" customHeight="1" x14ac:dyDescent="0.3">
      <c r="B634" s="32"/>
      <c r="C634" s="32"/>
    </row>
    <row r="635" spans="2:3" ht="12" customHeight="1" x14ac:dyDescent="0.3">
      <c r="B635" s="32"/>
      <c r="C635" s="32"/>
    </row>
    <row r="636" spans="2:3" ht="12" customHeight="1" x14ac:dyDescent="0.3">
      <c r="B636" s="32"/>
      <c r="C636" s="32"/>
    </row>
    <row r="637" spans="2:3" ht="12" customHeight="1" x14ac:dyDescent="0.3">
      <c r="B637" s="32"/>
      <c r="C637" s="32"/>
    </row>
    <row r="638" spans="2:3" ht="12" customHeight="1" x14ac:dyDescent="0.3">
      <c r="B638" s="32"/>
      <c r="C638" s="32"/>
    </row>
    <row r="639" spans="2:3" ht="12" customHeight="1" x14ac:dyDescent="0.3">
      <c r="B639" s="32"/>
      <c r="C639" s="32"/>
    </row>
    <row r="640" spans="2:3" ht="12" customHeight="1" x14ac:dyDescent="0.3">
      <c r="B640" s="32"/>
      <c r="C640" s="32"/>
    </row>
    <row r="641" spans="2:3" ht="12" customHeight="1" x14ac:dyDescent="0.3">
      <c r="B641" s="32"/>
      <c r="C641" s="32"/>
    </row>
    <row r="642" spans="2:3" ht="12" customHeight="1" x14ac:dyDescent="0.3">
      <c r="B642" s="32"/>
      <c r="C642" s="32"/>
    </row>
    <row r="643" spans="2:3" ht="12" customHeight="1" x14ac:dyDescent="0.3">
      <c r="B643" s="32"/>
      <c r="C643" s="32"/>
    </row>
    <row r="644" spans="2:3" ht="12" customHeight="1" x14ac:dyDescent="0.3">
      <c r="B644" s="32"/>
      <c r="C644" s="32"/>
    </row>
    <row r="645" spans="2:3" ht="12" customHeight="1" x14ac:dyDescent="0.3">
      <c r="B645" s="32"/>
      <c r="C645" s="32"/>
    </row>
    <row r="646" spans="2:3" ht="12" customHeight="1" x14ac:dyDescent="0.3">
      <c r="B646" s="32"/>
      <c r="C646" s="32"/>
    </row>
    <row r="647" spans="2:3" ht="12" customHeight="1" x14ac:dyDescent="0.3">
      <c r="B647" s="32"/>
      <c r="C647" s="32"/>
    </row>
    <row r="648" spans="2:3" ht="12" customHeight="1" x14ac:dyDescent="0.3">
      <c r="B648" s="32"/>
      <c r="C648" s="32"/>
    </row>
    <row r="649" spans="2:3" ht="12" customHeight="1" x14ac:dyDescent="0.3">
      <c r="B649" s="32"/>
      <c r="C649" s="32"/>
    </row>
    <row r="650" spans="2:3" ht="12" customHeight="1" x14ac:dyDescent="0.3">
      <c r="B650" s="32"/>
      <c r="C650" s="32"/>
    </row>
    <row r="651" spans="2:3" ht="12" customHeight="1" x14ac:dyDescent="0.3">
      <c r="B651" s="32"/>
      <c r="C651" s="32"/>
    </row>
    <row r="652" spans="2:3" ht="12" customHeight="1" x14ac:dyDescent="0.3">
      <c r="B652" s="32"/>
      <c r="C652" s="32"/>
    </row>
    <row r="653" spans="2:3" ht="12" customHeight="1" x14ac:dyDescent="0.3">
      <c r="B653" s="32"/>
      <c r="C653" s="32"/>
    </row>
    <row r="654" spans="2:3" ht="12" customHeight="1" x14ac:dyDescent="0.3">
      <c r="B654" s="32"/>
      <c r="C654" s="32"/>
    </row>
    <row r="655" spans="2:3" ht="12" customHeight="1" x14ac:dyDescent="0.3">
      <c r="B655" s="32"/>
      <c r="C655" s="32"/>
    </row>
    <row r="656" spans="2:3" ht="12" customHeight="1" x14ac:dyDescent="0.3">
      <c r="B656" s="32"/>
      <c r="C656" s="32"/>
    </row>
    <row r="657" spans="2:3" ht="12" customHeight="1" x14ac:dyDescent="0.3">
      <c r="B657" s="32"/>
      <c r="C657" s="32"/>
    </row>
    <row r="658" spans="2:3" ht="12" customHeight="1" x14ac:dyDescent="0.3">
      <c r="B658" s="32"/>
      <c r="C658" s="32"/>
    </row>
    <row r="659" spans="2:3" ht="12" customHeight="1" x14ac:dyDescent="0.3">
      <c r="B659" s="32"/>
      <c r="C659" s="32"/>
    </row>
    <row r="660" spans="2:3" ht="12" customHeight="1" x14ac:dyDescent="0.3">
      <c r="B660" s="32"/>
      <c r="C660" s="32"/>
    </row>
    <row r="661" spans="2:3" ht="12" customHeight="1" x14ac:dyDescent="0.3">
      <c r="B661" s="32"/>
      <c r="C661" s="32"/>
    </row>
    <row r="662" spans="2:3" ht="12" customHeight="1" x14ac:dyDescent="0.3">
      <c r="B662" s="32"/>
      <c r="C662" s="32"/>
    </row>
    <row r="663" spans="2:3" ht="12" customHeight="1" x14ac:dyDescent="0.3">
      <c r="B663" s="32"/>
      <c r="C663" s="32"/>
    </row>
    <row r="664" spans="2:3" ht="12" customHeight="1" x14ac:dyDescent="0.3">
      <c r="B664" s="32"/>
      <c r="C664" s="32"/>
    </row>
    <row r="665" spans="2:3" ht="12" customHeight="1" x14ac:dyDescent="0.3">
      <c r="B665" s="32"/>
      <c r="C665" s="32"/>
    </row>
    <row r="666" spans="2:3" ht="12" customHeight="1" x14ac:dyDescent="0.3">
      <c r="B666" s="32"/>
      <c r="C666" s="32"/>
    </row>
    <row r="667" spans="2:3" ht="12" customHeight="1" x14ac:dyDescent="0.3">
      <c r="B667" s="32"/>
      <c r="C667" s="32"/>
    </row>
    <row r="668" spans="2:3" ht="12" customHeight="1" x14ac:dyDescent="0.3">
      <c r="B668" s="32"/>
      <c r="C668" s="32"/>
    </row>
    <row r="669" spans="2:3" ht="12" customHeight="1" x14ac:dyDescent="0.3">
      <c r="B669" s="32"/>
      <c r="C669" s="32"/>
    </row>
    <row r="670" spans="2:3" ht="12" customHeight="1" x14ac:dyDescent="0.3">
      <c r="B670" s="32"/>
      <c r="C670" s="32"/>
    </row>
    <row r="671" spans="2:3" ht="12" customHeight="1" x14ac:dyDescent="0.3">
      <c r="B671" s="32"/>
      <c r="C671" s="32"/>
    </row>
    <row r="672" spans="2:3" ht="12" customHeight="1" x14ac:dyDescent="0.3">
      <c r="B672" s="32"/>
      <c r="C672" s="32"/>
    </row>
    <row r="673" spans="2:3" ht="12" customHeight="1" x14ac:dyDescent="0.3">
      <c r="B673" s="32"/>
      <c r="C673" s="32"/>
    </row>
    <row r="674" spans="2:3" ht="12" customHeight="1" x14ac:dyDescent="0.3">
      <c r="B674" s="32"/>
      <c r="C674" s="32"/>
    </row>
    <row r="675" spans="2:3" ht="12" customHeight="1" x14ac:dyDescent="0.3">
      <c r="B675" s="32"/>
      <c r="C675" s="32"/>
    </row>
    <row r="676" spans="2:3" ht="12" customHeight="1" x14ac:dyDescent="0.3">
      <c r="B676" s="32"/>
      <c r="C676" s="32"/>
    </row>
    <row r="677" spans="2:3" ht="12" customHeight="1" x14ac:dyDescent="0.3">
      <c r="B677" s="32"/>
      <c r="C677" s="32"/>
    </row>
  </sheetData>
  <pageMargins left="0.75" right="0.75" top="1" bottom="1" header="0.5" footer="0.5"/>
  <pageSetup scale="46" fitToHeight="0" orientation="landscape" r:id="rId1"/>
  <headerFooter alignWithMargins="0">
    <oddHeader>&amp;CREDACTED</oddHeader>
  </headerFooter>
  <rowBreaks count="9" manualBreakCount="9">
    <brk id="54" max="16383" man="1"/>
    <brk id="100" max="16383" man="1"/>
    <brk id="166" max="16383" man="1"/>
    <brk id="243" max="16383" man="1"/>
    <brk id="298" max="16383" man="1"/>
    <brk id="366" max="17" man="1"/>
    <brk id="415" max="16383" man="1"/>
    <brk id="469" max="17" man="1"/>
    <brk id="549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5496B786F0A14893A891A742F8A901" ma:contentTypeVersion="36" ma:contentTypeDescription="" ma:contentTypeScope="" ma:versionID="7c95c7844c66076126e09ee876f082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2021-06-01T07:00:00+00:00</OpenedDate>
    <SignificantOrder xmlns="dc463f71-b30c-4ab2-9473-d307f9d35888">false</SignificantOrder>
    <Date1 xmlns="dc463f71-b30c-4ab2-9473-d307f9d35888">2022-04-15T07:00:00+00:00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413534-3BB1-42B9-9E3D-2D9DD7BDBF18}"/>
</file>

<file path=customXml/itemProps2.xml><?xml version="1.0" encoding="utf-8"?>
<ds:datastoreItem xmlns:ds="http://schemas.openxmlformats.org/officeDocument/2006/customXml" ds:itemID="{CABFF870-2942-4F65-A1E9-D5C82C3FB303}"/>
</file>

<file path=customXml/itemProps3.xml><?xml version="1.0" encoding="utf-8"?>
<ds:datastoreItem xmlns:ds="http://schemas.openxmlformats.org/officeDocument/2006/customXml" ds:itemID="{E2968910-4A1E-4599-828B-89CD5E19B976}"/>
</file>

<file path=customXml/itemProps4.xml><?xml version="1.0" encoding="utf-8"?>
<ds:datastoreItem xmlns:ds="http://schemas.openxmlformats.org/officeDocument/2006/customXml" ds:itemID="{A8581F63-10D5-42BE-89C6-74E9175FE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 NPC</vt:lpstr>
      <vt:lpstr>'WA NPC'!Print_Area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Vyakarna Rajshekar Rao, Eshwar (PacifiCorp)</dc:creator>
  <cp:lastModifiedBy>Penfield, Mary</cp:lastModifiedBy>
  <cp:lastPrinted>2022-04-15T21:26:36Z</cp:lastPrinted>
  <dcterms:created xsi:type="dcterms:W3CDTF">2022-04-15T20:29:21Z</dcterms:created>
  <dcterms:modified xsi:type="dcterms:W3CDTF">2022-04-15T21:28:51Z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0x0101006E56B4D1795A2E4DB2F0B01679ED314A00575496B786F0A14893A891A742F8A901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