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78621\AppData\Local\Box\Box Edit\Documents\RZxnILXnXE2YQnIRDaNXVg==\"/>
    </mc:Choice>
  </mc:AlternateContent>
  <bookViews>
    <workbookView xWindow="2865" yWindow="780" windowWidth="25785" windowHeight="14865"/>
  </bookViews>
  <sheets>
    <sheet name="CTM-3 (Billing Determinants)" sheetId="1" r:id="rId1"/>
  </sheets>
  <definedNames>
    <definedName name="Company">#REF!</definedName>
    <definedName name="_xlnm.Print_Area" localSheetId="0">'CTM-3 (Billing Determinants)'!$A:$F</definedName>
    <definedName name="_xlnm.Print_Titles" localSheetId="0">'CTM-3 (Billing Determinants)'!$1:$6</definedName>
    <definedName name="RateCase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B8" i="1"/>
  <c r="B9" i="1" s="1"/>
  <c r="B10" i="1" s="1"/>
  <c r="B11" i="1" s="1"/>
  <c r="B12" i="1" s="1"/>
  <c r="B13" i="1" s="1"/>
  <c r="B14" i="1" s="1"/>
  <c r="D10" i="1"/>
  <c r="E10" i="1"/>
  <c r="F10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D14" i="1"/>
  <c r="E14" i="1"/>
  <c r="F14" i="1"/>
  <c r="B17" i="1"/>
  <c r="B18" i="1" s="1"/>
  <c r="B19" i="1" s="1"/>
  <c r="B20" i="1" s="1"/>
  <c r="B21" i="1" s="1"/>
  <c r="B22" i="1" s="1"/>
  <c r="B23" i="1" s="1"/>
  <c r="D19" i="1"/>
  <c r="E19" i="1"/>
  <c r="F19" i="1"/>
  <c r="F23" i="1"/>
  <c r="D23" i="1"/>
  <c r="E23" i="1"/>
  <c r="B26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D30" i="1"/>
  <c r="F30" i="1"/>
  <c r="E30" i="1"/>
  <c r="E34" i="1"/>
  <c r="F34" i="1"/>
  <c r="F121" i="1" s="1"/>
  <c r="D34" i="1"/>
  <c r="B39" i="1"/>
  <c r="B40" i="1" s="1"/>
  <c r="B41" i="1" s="1"/>
  <c r="B42" i="1" s="1"/>
  <c r="B43" i="1" s="1"/>
  <c r="B44" i="1" s="1"/>
  <c r="B45" i="1" s="1"/>
  <c r="B46" i="1" s="1"/>
  <c r="F44" i="1"/>
  <c r="D44" i="1"/>
  <c r="E44" i="1"/>
  <c r="B49" i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F51" i="1"/>
  <c r="D51" i="1"/>
  <c r="E51" i="1"/>
  <c r="D57" i="1"/>
  <c r="F57" i="1"/>
  <c r="E57" i="1"/>
  <c r="E61" i="1"/>
  <c r="F61" i="1"/>
  <c r="D61" i="1"/>
  <c r="B66" i="1"/>
  <c r="B67" i="1" s="1"/>
  <c r="B68" i="1" s="1"/>
  <c r="B69" i="1" s="1"/>
  <c r="B70" i="1" s="1"/>
  <c r="B71" i="1" s="1"/>
  <c r="B72" i="1" s="1"/>
  <c r="B73" i="1" s="1"/>
  <c r="F71" i="1"/>
  <c r="D71" i="1"/>
  <c r="E71" i="1"/>
  <c r="B76" i="1"/>
  <c r="B77" i="1" s="1"/>
  <c r="B78" i="1" s="1"/>
  <c r="B79" i="1" s="1"/>
  <c r="B80" i="1" s="1"/>
  <c r="B81" i="1" s="1"/>
  <c r="E81" i="1"/>
  <c r="F81" i="1"/>
  <c r="D81" i="1"/>
  <c r="B86" i="1"/>
  <c r="B87" i="1" s="1"/>
  <c r="B88" i="1" s="1"/>
  <c r="B89" i="1" s="1"/>
  <c r="B90" i="1" s="1"/>
  <c r="B91" i="1" s="1"/>
  <c r="B94" i="1"/>
  <c r="B95" i="1" s="1"/>
  <c r="B96" i="1" s="1"/>
  <c r="B99" i="1"/>
  <c r="B100" i="1" s="1"/>
  <c r="B101" i="1" s="1"/>
  <c r="B104" i="1"/>
  <c r="B105" i="1"/>
  <c r="B106" i="1" s="1"/>
  <c r="B107" i="1" s="1"/>
  <c r="B108" i="1" s="1"/>
  <c r="B111" i="1"/>
  <c r="B114" i="1"/>
  <c r="B115" i="1" s="1"/>
  <c r="E125" i="1"/>
  <c r="F125" i="1"/>
  <c r="E124" i="1"/>
  <c r="F124" i="1" s="1"/>
  <c r="D125" i="1"/>
  <c r="D126" i="1"/>
  <c r="E126" i="1"/>
  <c r="F126" i="1"/>
  <c r="E121" i="1" l="1"/>
  <c r="E120" i="1"/>
  <c r="D120" i="1"/>
  <c r="D121" i="1"/>
  <c r="B82" i="1"/>
  <c r="B83" i="1"/>
  <c r="F120" i="1"/>
  <c r="F127" i="1" l="1"/>
  <c r="F129" i="1" s="1"/>
  <c r="F130" i="1" s="1"/>
  <c r="F131" i="1"/>
  <c r="D127" i="1"/>
  <c r="D129" i="1" s="1"/>
  <c r="D130" i="1" s="1"/>
  <c r="D131" i="1"/>
  <c r="E127" i="1"/>
  <c r="E129" i="1" s="1"/>
  <c r="E130" i="1" s="1"/>
  <c r="E131" i="1"/>
</calcChain>
</file>

<file path=xl/sharedStrings.xml><?xml version="1.0" encoding="utf-8"?>
<sst xmlns="http://schemas.openxmlformats.org/spreadsheetml/2006/main" count="132" uniqueCount="70">
  <si>
    <t>cross check</t>
  </si>
  <si>
    <t>Delivered Load (Including GD and Transportation)</t>
  </si>
  <si>
    <t>&lt;= for Rate Design and Revenue Requirement Development</t>
  </si>
  <si>
    <t>Delivered Load (Including GD, excluding Transportation)</t>
  </si>
  <si>
    <t>&lt;= for Exhibit A-1 used for PCA Tracking</t>
  </si>
  <si>
    <t>Delivered Load (excluding GD and Transportation)</t>
  </si>
  <si>
    <t xml:space="preserve"> Transportation Load (SCH 449-459)</t>
  </si>
  <si>
    <t>Transportation Load (SCH SC)</t>
  </si>
  <si>
    <t xml:space="preserve">Green Direct Load (based on 2024 GRC Test-Year GD Load Actuals) </t>
  </si>
  <si>
    <t>MYRP Forecasted Delivered KWHs Load:</t>
  </si>
  <si>
    <t>Total KW/kVa</t>
  </si>
  <si>
    <t>Total kWh</t>
  </si>
  <si>
    <t>kWh</t>
  </si>
  <si>
    <t>03, 50-59</t>
  </si>
  <si>
    <t>Distribution Charges</t>
  </si>
  <si>
    <t>Customer Charges</t>
  </si>
  <si>
    <t>Special Contract</t>
  </si>
  <si>
    <t>449/459</t>
  </si>
  <si>
    <t>Reactive Power</t>
  </si>
  <si>
    <t>All kW</t>
  </si>
  <si>
    <t>Demand Charges</t>
  </si>
  <si>
    <t>All kWh</t>
  </si>
  <si>
    <t>Energy Charge</t>
  </si>
  <si>
    <t>Firm Resale</t>
  </si>
  <si>
    <t>All kVa</t>
  </si>
  <si>
    <t>49</t>
  </si>
  <si>
    <t>46</t>
  </si>
  <si>
    <t>Basic Charge</t>
  </si>
  <si>
    <t>43</t>
  </si>
  <si>
    <t>Subtotal</t>
  </si>
  <si>
    <t>Summer Demand (Apr to Sep)</t>
  </si>
  <si>
    <t>Winter Demand (Oct to Mar)</t>
  </si>
  <si>
    <t>35</t>
  </si>
  <si>
    <t>10 (31)</t>
  </si>
  <si>
    <t>Summer Demand over 50 kW</t>
  </si>
  <si>
    <t>Winter Demand over 50 kW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</si>
  <si>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</si>
  <si>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</si>
  <si>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</si>
  <si>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</si>
  <si>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</si>
  <si>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 xml:space="preserve">  Three Phase</t>
  </si>
  <si>
    <t xml:space="preserve">  Single Phase</t>
  </si>
  <si>
    <t>29</t>
  </si>
  <si>
    <t>12 (26) (26P)</t>
  </si>
  <si>
    <t>All additional kWh</t>
  </si>
  <si>
    <t>7A (11) (25)</t>
  </si>
  <si>
    <t>Summer (April to September) kWh</t>
  </si>
  <si>
    <t>Winter (October to March) kWh</t>
  </si>
  <si>
    <t>Three Phase</t>
  </si>
  <si>
    <t>Single Phase</t>
  </si>
  <si>
    <t>08 (24) (324)</t>
  </si>
  <si>
    <t>Over 600 kWh</t>
  </si>
  <si>
    <t>First 600 kWh</t>
  </si>
  <si>
    <t>7 (307) (317) (327)</t>
  </si>
  <si>
    <t>e</t>
  </si>
  <si>
    <t>d</t>
  </si>
  <si>
    <t>c</t>
  </si>
  <si>
    <t>b</t>
  </si>
  <si>
    <t>a</t>
  </si>
  <si>
    <t>MYRP 2026</t>
  </si>
  <si>
    <t>MYRP 2025</t>
  </si>
  <si>
    <t>MYRP 2024</t>
  </si>
  <si>
    <t>Bill Determinant</t>
  </si>
  <si>
    <t>Tariff</t>
  </si>
  <si>
    <t>Line No</t>
  </si>
  <si>
    <t>Summary of Electric Bill Determinants: MYRP 2024-2026</t>
  </si>
  <si>
    <t>Puget Sound Energy</t>
  </si>
  <si>
    <t>2024 General Rate Case Docket No. UE-240004 and UG-240005</t>
  </si>
  <si>
    <t>Electric Bill Determinants based on Forecast F2023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</si>
</sst>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7" fontId="2" fillId="0" borderId="2" xfId="0" quotePrefix="1" applyNumberFormat="1" applyFont="1" applyFill="1" applyBorder="1" applyAlignment="1">
      <alignment horizontal="center" wrapText="1"/>
    </xf>
    <xf numFmtId="17" fontId="1" fillId="0" borderId="2" xfId="0" quotePrefix="1" applyNumberFormat="1" applyFont="1" applyFill="1" applyBorder="1" applyAlignment="1">
      <alignment horizontal="center" wrapText="1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3" xfId="0" applyNumberFormat="1" applyFont="1" applyFill="1" applyBorder="1"/>
    <xf numFmtId="164" fontId="1" fillId="0" borderId="2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left" indent="1"/>
    </xf>
    <xf numFmtId="0" fontId="2" fillId="0" borderId="2" xfId="0" applyFont="1" applyFill="1" applyBorder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144"/>
  <sheetViews>
    <sheetView tabSelected="1" workbookViewId="0">
      <pane ySplit="6" topLeftCell="A7" activePane="bottomLeft" state="frozen"/>
      <selection activeCell="G34" sqref="G34"/>
      <selection pane="bottomLeft" activeCell="H23" sqref="H23"/>
    </sheetView>
  </sheetViews>
  <sheetFormatPr defaultColWidth="9.140625" defaultRowHeight="11.25" x14ac:dyDescent="0.2"/>
  <cols>
    <col min="1" max="1" width="6.140625" style="3" customWidth="1"/>
    <col min="2" max="2" width="16.85546875" style="3" customWidth="1"/>
    <col min="3" max="3" width="51" style="3" customWidth="1"/>
    <col min="4" max="6" width="12.85546875" style="3" bestFit="1" customWidth="1"/>
    <col min="7" max="7" width="13.85546875" style="3" bestFit="1" customWidth="1"/>
    <col min="8" max="8" width="12.7109375" style="3" bestFit="1" customWidth="1"/>
    <col min="9" max="9" width="10.7109375" style="3" bestFit="1" customWidth="1"/>
    <col min="10" max="16384" width="9.140625" style="3"/>
  </cols>
  <sheetData>
    <row r="1" spans="1:14" s="9" customFormat="1" ht="15" x14ac:dyDescent="0.25">
      <c r="A1" s="23" t="s">
        <v>67</v>
      </c>
      <c r="B1" s="23"/>
      <c r="C1" s="23"/>
      <c r="D1" s="24"/>
      <c r="E1" s="24"/>
      <c r="F1" s="24"/>
    </row>
    <row r="2" spans="1:14" s="9" customFormat="1" ht="15" customHeight="1" x14ac:dyDescent="0.25">
      <c r="A2" s="23" t="s">
        <v>68</v>
      </c>
      <c r="B2" s="23"/>
      <c r="C2" s="23"/>
      <c r="D2" s="24"/>
      <c r="E2" s="24"/>
      <c r="F2" s="24"/>
    </row>
    <row r="3" spans="1:14" s="9" customFormat="1" ht="15" customHeight="1" x14ac:dyDescent="0.25">
      <c r="A3" s="23" t="s">
        <v>69</v>
      </c>
      <c r="B3" s="23"/>
      <c r="C3" s="23"/>
      <c r="D3" s="24"/>
      <c r="E3" s="24"/>
      <c r="F3" s="24"/>
    </row>
    <row r="4" spans="1:14" s="9" customFormat="1" ht="15" x14ac:dyDescent="0.25">
      <c r="A4" s="23" t="s">
        <v>66</v>
      </c>
      <c r="B4" s="23"/>
      <c r="C4" s="23"/>
      <c r="D4" s="24"/>
      <c r="E4" s="24"/>
      <c r="F4" s="24"/>
    </row>
    <row r="5" spans="1:14" s="9" customFormat="1" ht="22.5" x14ac:dyDescent="0.2">
      <c r="A5" s="11" t="s">
        <v>65</v>
      </c>
      <c r="B5" s="11" t="s">
        <v>64</v>
      </c>
      <c r="C5" s="11" t="s">
        <v>63</v>
      </c>
      <c r="D5" s="1" t="s">
        <v>62</v>
      </c>
      <c r="E5" s="1" t="s">
        <v>61</v>
      </c>
      <c r="F5" s="1" t="s">
        <v>60</v>
      </c>
    </row>
    <row r="6" spans="1:14" s="13" customFormat="1" x14ac:dyDescent="0.2">
      <c r="A6" s="11"/>
      <c r="B6" s="12" t="s">
        <v>59</v>
      </c>
      <c r="C6" s="12" t="s">
        <v>58</v>
      </c>
      <c r="D6" s="2" t="s">
        <v>57</v>
      </c>
      <c r="E6" s="2" t="s">
        <v>56</v>
      </c>
      <c r="F6" s="2" t="s">
        <v>55</v>
      </c>
    </row>
    <row r="7" spans="1:14" x14ac:dyDescent="0.2">
      <c r="A7" s="14">
        <v>1</v>
      </c>
      <c r="B7" s="14" t="s">
        <v>54</v>
      </c>
      <c r="C7" s="3" t="s">
        <v>27</v>
      </c>
    </row>
    <row r="8" spans="1:14" x14ac:dyDescent="0.2">
      <c r="A8" s="14">
        <f t="shared" ref="A8:A39" si="0">+A7+1</f>
        <v>2</v>
      </c>
      <c r="B8" s="14" t="str">
        <f t="shared" ref="B8:B14" si="1">+B7</f>
        <v>7 (307) (317) (327)</v>
      </c>
      <c r="C8" s="15" t="s">
        <v>50</v>
      </c>
      <c r="D8" s="4">
        <v>13263685</v>
      </c>
      <c r="E8" s="4">
        <v>13402924</v>
      </c>
      <c r="F8" s="4">
        <v>13545540</v>
      </c>
      <c r="G8" s="4"/>
      <c r="H8" s="4"/>
      <c r="I8" s="4"/>
    </row>
    <row r="9" spans="1:14" x14ac:dyDescent="0.2">
      <c r="A9" s="14">
        <f t="shared" si="0"/>
        <v>3</v>
      </c>
      <c r="B9" s="14" t="str">
        <f t="shared" si="1"/>
        <v>7 (307) (317) (327)</v>
      </c>
      <c r="C9" s="15" t="s">
        <v>49</v>
      </c>
      <c r="D9" s="4">
        <v>4593</v>
      </c>
      <c r="E9" s="4">
        <v>4641</v>
      </c>
      <c r="F9" s="4">
        <v>4692</v>
      </c>
      <c r="G9" s="4"/>
      <c r="H9" s="4"/>
      <c r="I9" s="4"/>
    </row>
    <row r="10" spans="1:14" x14ac:dyDescent="0.2">
      <c r="A10" s="14">
        <f t="shared" si="0"/>
        <v>4</v>
      </c>
      <c r="B10" s="14" t="str">
        <f t="shared" si="1"/>
        <v>7 (307) (317) (327)</v>
      </c>
      <c r="C10" s="3" t="s">
        <v>29</v>
      </c>
      <c r="D10" s="5">
        <f>SUM(D8:D9)</f>
        <v>13268278</v>
      </c>
      <c r="E10" s="5">
        <f>SUM(E8:E9)</f>
        <v>13407565</v>
      </c>
      <c r="F10" s="5">
        <f>SUM(F8:F9)</f>
        <v>13550232</v>
      </c>
      <c r="G10" s="4"/>
      <c r="H10" s="4"/>
      <c r="I10" s="4"/>
    </row>
    <row r="11" spans="1:14" x14ac:dyDescent="0.2">
      <c r="A11" s="14">
        <f t="shared" si="0"/>
        <v>5</v>
      </c>
      <c r="B11" s="14" t="str">
        <f t="shared" si="1"/>
        <v>7 (307) (317) (327)</v>
      </c>
      <c r="C11" s="3" t="s">
        <v>22</v>
      </c>
      <c r="G11" s="4"/>
      <c r="H11" s="4"/>
      <c r="I11" s="4"/>
    </row>
    <row r="12" spans="1:14" x14ac:dyDescent="0.2">
      <c r="A12" s="14">
        <f t="shared" si="0"/>
        <v>6</v>
      </c>
      <c r="B12" s="14" t="str">
        <f t="shared" si="1"/>
        <v>7 (307) (317) (327)</v>
      </c>
      <c r="C12" s="15" t="s">
        <v>53</v>
      </c>
      <c r="D12" s="4">
        <v>6321240660.9757509</v>
      </c>
      <c r="E12" s="4">
        <v>6356287865.579875</v>
      </c>
      <c r="F12" s="4">
        <v>6454126299.9336367</v>
      </c>
      <c r="G12" s="4"/>
      <c r="H12" s="4"/>
      <c r="I12" s="4"/>
    </row>
    <row r="13" spans="1:14" x14ac:dyDescent="0.2">
      <c r="A13" s="14">
        <f t="shared" si="0"/>
        <v>7</v>
      </c>
      <c r="B13" s="14" t="str">
        <f t="shared" si="1"/>
        <v>7 (307) (317) (327)</v>
      </c>
      <c r="C13" s="15" t="s">
        <v>52</v>
      </c>
      <c r="D13" s="6">
        <v>4909996504.0679207</v>
      </c>
      <c r="E13" s="6">
        <v>4921917985.8154898</v>
      </c>
      <c r="F13" s="6">
        <v>4993522939.7803335</v>
      </c>
      <c r="G13" s="4"/>
      <c r="H13" s="4"/>
      <c r="I13" s="4"/>
    </row>
    <row r="14" spans="1:14" x14ac:dyDescent="0.2">
      <c r="A14" s="14">
        <f t="shared" si="0"/>
        <v>8</v>
      </c>
      <c r="B14" s="14" t="str">
        <f t="shared" si="1"/>
        <v>7 (307) (317) (327)</v>
      </c>
      <c r="C14" s="3" t="s">
        <v>29</v>
      </c>
      <c r="D14" s="4">
        <f>SUM(D12:D13)</f>
        <v>11231237165.043671</v>
      </c>
      <c r="E14" s="4">
        <f>SUM(E12:E13)</f>
        <v>11278205851.395365</v>
      </c>
      <c r="F14" s="4">
        <f>SUM(F12:F13)</f>
        <v>11447649239.71397</v>
      </c>
      <c r="G14" s="4"/>
      <c r="H14" s="4"/>
      <c r="I14" s="4"/>
      <c r="K14" s="16"/>
      <c r="L14" s="16"/>
      <c r="M14" s="16"/>
      <c r="N14" s="16"/>
    </row>
    <row r="15" spans="1:14" x14ac:dyDescent="0.2">
      <c r="A15" s="14">
        <f t="shared" si="0"/>
        <v>9</v>
      </c>
      <c r="B15" s="14"/>
      <c r="G15" s="4"/>
      <c r="H15" s="4"/>
      <c r="I15" s="4"/>
    </row>
    <row r="16" spans="1:14" x14ac:dyDescent="0.2">
      <c r="A16" s="14">
        <f t="shared" si="0"/>
        <v>10</v>
      </c>
      <c r="B16" s="14" t="s">
        <v>51</v>
      </c>
      <c r="C16" s="3" t="s">
        <v>27</v>
      </c>
      <c r="G16" s="4"/>
      <c r="H16" s="4"/>
      <c r="I16" s="4"/>
    </row>
    <row r="17" spans="1:9" x14ac:dyDescent="0.2">
      <c r="A17" s="14">
        <f t="shared" si="0"/>
        <v>11</v>
      </c>
      <c r="B17" s="14" t="str">
        <f t="shared" ref="B17:B23" si="2">+B16</f>
        <v>08 (24) (324)</v>
      </c>
      <c r="C17" s="15" t="s">
        <v>50</v>
      </c>
      <c r="D17" s="4">
        <v>1151329</v>
      </c>
      <c r="E17" s="4">
        <v>1164314</v>
      </c>
      <c r="F17" s="4">
        <v>1177319</v>
      </c>
      <c r="G17" s="4"/>
      <c r="H17" s="4"/>
      <c r="I17" s="4"/>
    </row>
    <row r="18" spans="1:9" x14ac:dyDescent="0.2">
      <c r="A18" s="14">
        <f t="shared" si="0"/>
        <v>12</v>
      </c>
      <c r="B18" s="14" t="str">
        <f t="shared" si="2"/>
        <v>08 (24) (324)</v>
      </c>
      <c r="C18" s="15" t="s">
        <v>49</v>
      </c>
      <c r="D18" s="6">
        <v>489481</v>
      </c>
      <c r="E18" s="6">
        <v>495002</v>
      </c>
      <c r="F18" s="6">
        <v>500533</v>
      </c>
      <c r="G18" s="4"/>
      <c r="H18" s="4"/>
      <c r="I18" s="4"/>
    </row>
    <row r="19" spans="1:9" x14ac:dyDescent="0.2">
      <c r="A19" s="14">
        <f t="shared" si="0"/>
        <v>13</v>
      </c>
      <c r="B19" s="14" t="str">
        <f t="shared" si="2"/>
        <v>08 (24) (324)</v>
      </c>
      <c r="C19" s="17" t="s">
        <v>29</v>
      </c>
      <c r="D19" s="4">
        <f>SUM(D17:D18)</f>
        <v>1640810</v>
      </c>
      <c r="E19" s="4">
        <f>SUM(E17:E18)</f>
        <v>1659316</v>
      </c>
      <c r="F19" s="4">
        <f>SUM(F17:F18)</f>
        <v>1677852</v>
      </c>
      <c r="G19" s="4"/>
      <c r="H19" s="4"/>
      <c r="I19" s="4"/>
    </row>
    <row r="20" spans="1:9" x14ac:dyDescent="0.2">
      <c r="A20" s="14">
        <f t="shared" si="0"/>
        <v>14</v>
      </c>
      <c r="B20" s="14" t="str">
        <f t="shared" si="2"/>
        <v>08 (24) (324)</v>
      </c>
      <c r="C20" s="3" t="s">
        <v>22</v>
      </c>
      <c r="G20" s="4"/>
      <c r="H20" s="4"/>
      <c r="I20" s="4"/>
    </row>
    <row r="21" spans="1:9" x14ac:dyDescent="0.2">
      <c r="A21" s="14">
        <f t="shared" si="0"/>
        <v>15</v>
      </c>
      <c r="B21" s="14" t="str">
        <f t="shared" si="2"/>
        <v>08 (24) (324)</v>
      </c>
      <c r="C21" s="15" t="s">
        <v>48</v>
      </c>
      <c r="D21" s="4">
        <v>1460297153.0742698</v>
      </c>
      <c r="E21" s="4">
        <v>1457771579.8610439</v>
      </c>
      <c r="F21" s="4">
        <v>1466038232.8208413</v>
      </c>
      <c r="G21" s="4"/>
      <c r="H21" s="4"/>
      <c r="I21" s="4"/>
    </row>
    <row r="22" spans="1:9" x14ac:dyDescent="0.2">
      <c r="A22" s="14">
        <f t="shared" si="0"/>
        <v>16</v>
      </c>
      <c r="B22" s="14" t="str">
        <f t="shared" si="2"/>
        <v>08 (24) (324)</v>
      </c>
      <c r="C22" s="15" t="s">
        <v>47</v>
      </c>
      <c r="D22" s="6">
        <v>1302066623.949465</v>
      </c>
      <c r="E22" s="6">
        <v>1304864386.3086548</v>
      </c>
      <c r="F22" s="6">
        <v>1308929189.4485493</v>
      </c>
      <c r="G22" s="4"/>
      <c r="H22" s="4"/>
      <c r="I22" s="4"/>
    </row>
    <row r="23" spans="1:9" x14ac:dyDescent="0.2">
      <c r="A23" s="14">
        <f t="shared" si="0"/>
        <v>17</v>
      </c>
      <c r="B23" s="14" t="str">
        <f t="shared" si="2"/>
        <v>08 (24) (324)</v>
      </c>
      <c r="C23" s="17" t="s">
        <v>29</v>
      </c>
      <c r="D23" s="4">
        <f>SUM(D21:D22)</f>
        <v>2762363777.023735</v>
      </c>
      <c r="E23" s="4">
        <f>SUM(E21:E22)</f>
        <v>2762635966.1696987</v>
      </c>
      <c r="F23" s="4">
        <f>SUM(F21:F22)</f>
        <v>2774967422.2693906</v>
      </c>
      <c r="G23" s="4"/>
      <c r="H23" s="4"/>
      <c r="I23" s="4"/>
    </row>
    <row r="24" spans="1:9" x14ac:dyDescent="0.2">
      <c r="A24" s="14">
        <f t="shared" si="0"/>
        <v>18</v>
      </c>
      <c r="B24" s="14"/>
      <c r="D24" s="4"/>
      <c r="E24" s="4"/>
      <c r="F24" s="4"/>
      <c r="G24" s="4"/>
      <c r="H24" s="4"/>
      <c r="I24" s="4"/>
    </row>
    <row r="25" spans="1:9" x14ac:dyDescent="0.2">
      <c r="A25" s="14">
        <f t="shared" si="0"/>
        <v>19</v>
      </c>
      <c r="B25" s="14" t="s">
        <v>46</v>
      </c>
      <c r="C25" s="3" t="s">
        <v>27</v>
      </c>
      <c r="D25" s="4">
        <v>102023.00668226161</v>
      </c>
      <c r="E25" s="4">
        <v>104091.5758044844</v>
      </c>
      <c r="F25" s="4">
        <v>106231.43807201592</v>
      </c>
      <c r="G25" s="4"/>
      <c r="H25" s="4"/>
      <c r="I25" s="4"/>
    </row>
    <row r="26" spans="1:9" x14ac:dyDescent="0.2">
      <c r="A26" s="14">
        <f t="shared" si="0"/>
        <v>20</v>
      </c>
      <c r="B26" s="14" t="str">
        <f t="shared" ref="B26:B36" si="3">+B25</f>
        <v>7A (11) (25)</v>
      </c>
      <c r="C26" s="18" t="s">
        <v>40</v>
      </c>
      <c r="D26" s="4"/>
      <c r="E26" s="4"/>
      <c r="F26" s="4"/>
      <c r="G26" s="4"/>
      <c r="H26" s="4"/>
      <c r="I26" s="4"/>
    </row>
    <row r="27" spans="1:9" x14ac:dyDescent="0.2">
      <c r="A27" s="14">
        <f t="shared" si="0"/>
        <v>21</v>
      </c>
      <c r="B27" s="14" t="str">
        <f t="shared" si="3"/>
        <v>7A (11) (25)</v>
      </c>
      <c r="C27" s="15" t="s">
        <v>39</v>
      </c>
      <c r="D27" s="4">
        <v>766624578.86426282</v>
      </c>
      <c r="E27" s="4">
        <v>764890777.36825001</v>
      </c>
      <c r="F27" s="4">
        <v>768227524.74642587</v>
      </c>
      <c r="G27" s="4"/>
      <c r="H27" s="4"/>
      <c r="I27" s="4"/>
    </row>
    <row r="28" spans="1:9" x14ac:dyDescent="0.2">
      <c r="A28" s="14">
        <f t="shared" si="0"/>
        <v>22</v>
      </c>
      <c r="B28" s="14" t="str">
        <f t="shared" si="3"/>
        <v>7A (11) (25)</v>
      </c>
      <c r="C28" s="15" t="s">
        <v>37</v>
      </c>
      <c r="D28" s="4">
        <v>745747639.12890828</v>
      </c>
      <c r="E28" s="4">
        <v>746887576.95007479</v>
      </c>
      <c r="F28" s="4">
        <v>747812352.02207935</v>
      </c>
      <c r="G28" s="4"/>
      <c r="H28" s="4"/>
      <c r="I28" s="4"/>
    </row>
    <row r="29" spans="1:9" x14ac:dyDescent="0.2">
      <c r="A29" s="14">
        <f t="shared" si="0"/>
        <v>23</v>
      </c>
      <c r="B29" s="14" t="str">
        <f t="shared" si="3"/>
        <v>7A (11) (25)</v>
      </c>
      <c r="C29" s="15" t="s">
        <v>45</v>
      </c>
      <c r="D29" s="6">
        <v>1448918114.0832531</v>
      </c>
      <c r="E29" s="6">
        <v>1448423920.4871457</v>
      </c>
      <c r="F29" s="6">
        <v>1452680297.8689337</v>
      </c>
      <c r="G29" s="4"/>
      <c r="H29" s="4"/>
      <c r="I29" s="4"/>
    </row>
    <row r="30" spans="1:9" x14ac:dyDescent="0.2">
      <c r="A30" s="14">
        <f t="shared" si="0"/>
        <v>24</v>
      </c>
      <c r="B30" s="14" t="str">
        <f t="shared" si="3"/>
        <v>7A (11) (25)</v>
      </c>
      <c r="C30" s="17" t="s">
        <v>29</v>
      </c>
      <c r="D30" s="4">
        <f>SUM(D27:D29)</f>
        <v>2961290332.0764246</v>
      </c>
      <c r="E30" s="4">
        <f>SUM(E27:E29)</f>
        <v>2960202274.8054705</v>
      </c>
      <c r="F30" s="4">
        <f>SUM(F27:F29)</f>
        <v>2968720174.6374388</v>
      </c>
      <c r="G30" s="4"/>
      <c r="H30" s="4"/>
      <c r="I30" s="4"/>
    </row>
    <row r="31" spans="1:9" x14ac:dyDescent="0.2">
      <c r="A31" s="14">
        <f t="shared" si="0"/>
        <v>25</v>
      </c>
      <c r="B31" s="14" t="str">
        <f t="shared" si="3"/>
        <v>7A (11) (25)</v>
      </c>
      <c r="C31" s="18" t="s">
        <v>20</v>
      </c>
      <c r="G31" s="4"/>
      <c r="H31" s="4"/>
      <c r="I31" s="4"/>
    </row>
    <row r="32" spans="1:9" x14ac:dyDescent="0.2">
      <c r="A32" s="14">
        <f t="shared" si="0"/>
        <v>26</v>
      </c>
      <c r="B32" s="14" t="str">
        <f t="shared" si="3"/>
        <v>7A (11) (25)</v>
      </c>
      <c r="C32" s="15" t="s">
        <v>35</v>
      </c>
      <c r="D32" s="4">
        <v>2293917.3864670363</v>
      </c>
      <c r="E32" s="4">
        <v>2288723.4046284151</v>
      </c>
      <c r="F32" s="4">
        <v>2283097.2984594069</v>
      </c>
      <c r="G32" s="4"/>
      <c r="H32" s="4"/>
      <c r="I32" s="4"/>
    </row>
    <row r="33" spans="1:9" x14ac:dyDescent="0.2">
      <c r="A33" s="14">
        <f t="shared" si="0"/>
        <v>27</v>
      </c>
      <c r="B33" s="14" t="str">
        <f t="shared" si="3"/>
        <v>7A (11) (25)</v>
      </c>
      <c r="C33" s="15" t="s">
        <v>34</v>
      </c>
      <c r="D33" s="6">
        <v>2225365.355921248</v>
      </c>
      <c r="E33" s="6">
        <v>2229163.6026629228</v>
      </c>
      <c r="F33" s="6">
        <v>2232411.6467305804</v>
      </c>
      <c r="G33" s="4"/>
      <c r="H33" s="4"/>
      <c r="I33" s="4"/>
    </row>
    <row r="34" spans="1:9" x14ac:dyDescent="0.2">
      <c r="A34" s="14">
        <f t="shared" si="0"/>
        <v>28</v>
      </c>
      <c r="B34" s="14" t="str">
        <f t="shared" si="3"/>
        <v>7A (11) (25)</v>
      </c>
      <c r="C34" s="17" t="s">
        <v>29</v>
      </c>
      <c r="D34" s="4">
        <f>SUM(D31:D33)</f>
        <v>4519282.7423882838</v>
      </c>
      <c r="E34" s="4">
        <f>SUM(E31:E33)</f>
        <v>4517887.0072913375</v>
      </c>
      <c r="F34" s="4">
        <f>SUM(F31:F33)</f>
        <v>4515508.9451899873</v>
      </c>
      <c r="G34" s="4"/>
      <c r="H34" s="4"/>
      <c r="I34" s="4"/>
    </row>
    <row r="35" spans="1:9" x14ac:dyDescent="0.2">
      <c r="A35" s="14">
        <f t="shared" si="0"/>
        <v>29</v>
      </c>
      <c r="B35" s="14" t="str">
        <f t="shared" si="3"/>
        <v>7A (11) (25)</v>
      </c>
      <c r="C35" s="17"/>
      <c r="D35" s="4"/>
      <c r="E35" s="4"/>
      <c r="F35" s="4"/>
      <c r="G35" s="4"/>
      <c r="H35" s="4"/>
      <c r="I35" s="4"/>
    </row>
    <row r="36" spans="1:9" x14ac:dyDescent="0.2">
      <c r="A36" s="14">
        <f t="shared" si="0"/>
        <v>30</v>
      </c>
      <c r="B36" s="14" t="str">
        <f t="shared" si="3"/>
        <v>7A (11) (25)</v>
      </c>
      <c r="C36" s="3" t="s">
        <v>18</v>
      </c>
      <c r="D36" s="4">
        <v>571270142.97074676</v>
      </c>
      <c r="E36" s="4">
        <v>571159840.78918433</v>
      </c>
      <c r="F36" s="4">
        <v>572748098.34600949</v>
      </c>
      <c r="G36" s="4"/>
      <c r="H36" s="4"/>
      <c r="I36" s="4"/>
    </row>
    <row r="37" spans="1:9" x14ac:dyDescent="0.2">
      <c r="A37" s="14">
        <f t="shared" si="0"/>
        <v>31</v>
      </c>
      <c r="B37" s="14"/>
      <c r="D37" s="4"/>
      <c r="E37" s="4"/>
      <c r="F37" s="4"/>
      <c r="G37" s="4"/>
      <c r="H37" s="4"/>
      <c r="I37" s="4"/>
    </row>
    <row r="38" spans="1:9" x14ac:dyDescent="0.2">
      <c r="A38" s="14">
        <f t="shared" si="0"/>
        <v>32</v>
      </c>
      <c r="B38" s="19" t="s">
        <v>44</v>
      </c>
      <c r="C38" s="3" t="s">
        <v>27</v>
      </c>
      <c r="D38" s="4">
        <v>11547.299341989652</v>
      </c>
      <c r="E38" s="4">
        <v>12861.276368251491</v>
      </c>
      <c r="F38" s="4">
        <v>14944.963680562336</v>
      </c>
      <c r="G38" s="4"/>
      <c r="H38" s="4"/>
      <c r="I38" s="4"/>
    </row>
    <row r="39" spans="1:9" x14ac:dyDescent="0.2">
      <c r="A39" s="14">
        <f t="shared" si="0"/>
        <v>33</v>
      </c>
      <c r="B39" s="14" t="str">
        <f t="shared" ref="B39:B46" si="4">+B38</f>
        <v>12 (26) (26P)</v>
      </c>
      <c r="C39" s="20" t="s">
        <v>22</v>
      </c>
      <c r="G39" s="4"/>
      <c r="H39" s="4"/>
      <c r="I39" s="4"/>
    </row>
    <row r="40" spans="1:9" x14ac:dyDescent="0.2">
      <c r="A40" s="14">
        <f t="shared" ref="A40:A71" si="5">+A39+1</f>
        <v>34</v>
      </c>
      <c r="B40" s="14" t="str">
        <f t="shared" si="4"/>
        <v>12 (26) (26P)</v>
      </c>
      <c r="C40" s="15" t="s">
        <v>21</v>
      </c>
      <c r="D40" s="4">
        <v>1964892733.640949</v>
      </c>
      <c r="E40" s="4">
        <v>2013891730.8000479</v>
      </c>
      <c r="F40" s="4">
        <v>2056791563.2414525</v>
      </c>
      <c r="G40" s="4"/>
      <c r="H40" s="4"/>
      <c r="I40" s="4"/>
    </row>
    <row r="41" spans="1:9" x14ac:dyDescent="0.2">
      <c r="A41" s="14">
        <f t="shared" si="5"/>
        <v>35</v>
      </c>
      <c r="B41" s="14" t="str">
        <f t="shared" si="4"/>
        <v>12 (26) (26P)</v>
      </c>
      <c r="C41" s="3" t="s">
        <v>20</v>
      </c>
      <c r="D41" s="4"/>
      <c r="E41" s="4"/>
      <c r="F41" s="4"/>
      <c r="G41" s="4"/>
      <c r="H41" s="4"/>
      <c r="I41" s="4"/>
    </row>
    <row r="42" spans="1:9" x14ac:dyDescent="0.2">
      <c r="A42" s="14">
        <f t="shared" si="5"/>
        <v>36</v>
      </c>
      <c r="B42" s="14" t="str">
        <f t="shared" si="4"/>
        <v>12 (26) (26P)</v>
      </c>
      <c r="C42" s="15" t="s">
        <v>31</v>
      </c>
      <c r="D42" s="4">
        <v>2357507.8100074083</v>
      </c>
      <c r="E42" s="4">
        <v>2414267.6430118596</v>
      </c>
      <c r="F42" s="4">
        <v>2456617.8720574384</v>
      </c>
      <c r="G42" s="4"/>
      <c r="H42" s="4"/>
      <c r="I42" s="4"/>
    </row>
    <row r="43" spans="1:9" x14ac:dyDescent="0.2">
      <c r="A43" s="14">
        <f t="shared" si="5"/>
        <v>37</v>
      </c>
      <c r="B43" s="14" t="str">
        <f t="shared" si="4"/>
        <v>12 (26) (26P)</v>
      </c>
      <c r="C43" s="15" t="s">
        <v>30</v>
      </c>
      <c r="D43" s="6">
        <v>2467966.2238312466</v>
      </c>
      <c r="E43" s="6">
        <v>2530005.6436722665</v>
      </c>
      <c r="F43" s="6">
        <v>2575513.408438711</v>
      </c>
      <c r="G43" s="4"/>
      <c r="H43" s="4"/>
      <c r="I43" s="4"/>
    </row>
    <row r="44" spans="1:9" x14ac:dyDescent="0.2">
      <c r="A44" s="14">
        <f t="shared" si="5"/>
        <v>38</v>
      </c>
      <c r="B44" s="14" t="str">
        <f t="shared" si="4"/>
        <v>12 (26) (26P)</v>
      </c>
      <c r="C44" s="17" t="s">
        <v>29</v>
      </c>
      <c r="D44" s="4">
        <f>SUM(D42:D43)</f>
        <v>4825474.0338386549</v>
      </c>
      <c r="E44" s="4">
        <f>SUM(E42:E43)</f>
        <v>4944273.2866841257</v>
      </c>
      <c r="F44" s="4">
        <f>SUM(F42:F43)</f>
        <v>5032131.2804961493</v>
      </c>
      <c r="G44" s="4"/>
      <c r="H44" s="4"/>
      <c r="I44" s="4"/>
    </row>
    <row r="45" spans="1:9" x14ac:dyDescent="0.2">
      <c r="A45" s="14">
        <f t="shared" si="5"/>
        <v>39</v>
      </c>
      <c r="B45" s="14" t="str">
        <f t="shared" si="4"/>
        <v>12 (26) (26P)</v>
      </c>
      <c r="C45" s="17"/>
      <c r="D45" s="4"/>
      <c r="E45" s="4"/>
      <c r="F45" s="4"/>
      <c r="G45" s="4"/>
      <c r="H45" s="4"/>
      <c r="I45" s="4"/>
    </row>
    <row r="46" spans="1:9" x14ac:dyDescent="0.2">
      <c r="A46" s="14">
        <f t="shared" si="5"/>
        <v>40</v>
      </c>
      <c r="B46" s="14" t="str">
        <f t="shared" si="4"/>
        <v>12 (26) (26P)</v>
      </c>
      <c r="C46" s="3" t="s">
        <v>18</v>
      </c>
      <c r="D46" s="4">
        <v>782774872.44704843</v>
      </c>
      <c r="E46" s="4">
        <v>802364288.31393385</v>
      </c>
      <c r="F46" s="4">
        <v>818168341.90876627</v>
      </c>
      <c r="G46" s="4"/>
      <c r="H46" s="4"/>
      <c r="I46" s="4"/>
    </row>
    <row r="47" spans="1:9" x14ac:dyDescent="0.2">
      <c r="A47" s="14">
        <f t="shared" si="5"/>
        <v>41</v>
      </c>
      <c r="B47" s="14"/>
      <c r="D47" s="4"/>
      <c r="E47" s="4"/>
      <c r="F47" s="4"/>
      <c r="G47" s="4"/>
      <c r="H47" s="4"/>
      <c r="I47" s="4"/>
    </row>
    <row r="48" spans="1:9" x14ac:dyDescent="0.2">
      <c r="A48" s="14">
        <f t="shared" si="5"/>
        <v>42</v>
      </c>
      <c r="B48" s="14" t="s">
        <v>43</v>
      </c>
      <c r="C48" s="3" t="s">
        <v>27</v>
      </c>
      <c r="D48" s="4"/>
      <c r="E48" s="4"/>
      <c r="F48" s="4"/>
      <c r="G48" s="4"/>
      <c r="H48" s="4"/>
      <c r="I48" s="4"/>
    </row>
    <row r="49" spans="1:9" x14ac:dyDescent="0.2">
      <c r="A49" s="14">
        <f t="shared" si="5"/>
        <v>43</v>
      </c>
      <c r="B49" s="14" t="str">
        <f t="shared" ref="B49:B63" si="6">+B48</f>
        <v>29</v>
      </c>
      <c r="C49" s="3" t="s">
        <v>42</v>
      </c>
      <c r="D49" s="4">
        <v>2368</v>
      </c>
      <c r="E49" s="4">
        <v>2371</v>
      </c>
      <c r="F49" s="4">
        <v>2374</v>
      </c>
      <c r="G49" s="4"/>
      <c r="H49" s="4"/>
      <c r="I49" s="4"/>
    </row>
    <row r="50" spans="1:9" x14ac:dyDescent="0.2">
      <c r="A50" s="14">
        <f t="shared" si="5"/>
        <v>44</v>
      </c>
      <c r="B50" s="14" t="str">
        <f t="shared" si="6"/>
        <v>29</v>
      </c>
      <c r="C50" s="3" t="s">
        <v>41</v>
      </c>
      <c r="D50" s="6">
        <v>5547</v>
      </c>
      <c r="E50" s="6">
        <v>5554</v>
      </c>
      <c r="F50" s="6">
        <v>5560</v>
      </c>
      <c r="G50" s="4"/>
      <c r="H50" s="4"/>
      <c r="I50" s="4"/>
    </row>
    <row r="51" spans="1:9" x14ac:dyDescent="0.2">
      <c r="A51" s="14">
        <f t="shared" si="5"/>
        <v>45</v>
      </c>
      <c r="B51" s="14" t="str">
        <f t="shared" si="6"/>
        <v>29</v>
      </c>
      <c r="C51" s="17" t="s">
        <v>29</v>
      </c>
      <c r="D51" s="4">
        <f>SUM(D49:D50)</f>
        <v>7915</v>
      </c>
      <c r="E51" s="4">
        <f>SUM(E49:E50)</f>
        <v>7925</v>
      </c>
      <c r="F51" s="4">
        <f>SUM(F49:F50)</f>
        <v>7934</v>
      </c>
      <c r="G51" s="4"/>
      <c r="H51" s="4"/>
      <c r="I51" s="4"/>
    </row>
    <row r="52" spans="1:9" x14ac:dyDescent="0.2">
      <c r="A52" s="14">
        <f t="shared" si="5"/>
        <v>46</v>
      </c>
      <c r="B52" s="14" t="str">
        <f t="shared" si="6"/>
        <v>29</v>
      </c>
      <c r="C52" s="3" t="s">
        <v>40</v>
      </c>
      <c r="G52" s="4"/>
      <c r="H52" s="4"/>
      <c r="I52" s="4"/>
    </row>
    <row r="53" spans="1:9" x14ac:dyDescent="0.2">
      <c r="A53" s="14">
        <f t="shared" si="5"/>
        <v>47</v>
      </c>
      <c r="B53" s="14" t="str">
        <f t="shared" si="6"/>
        <v>29</v>
      </c>
      <c r="C53" s="15" t="s">
        <v>39</v>
      </c>
      <c r="D53" s="4">
        <v>2686706.4463339304</v>
      </c>
      <c r="E53" s="4">
        <v>2661144.0277310261</v>
      </c>
      <c r="F53" s="4">
        <v>2648258.454874211</v>
      </c>
      <c r="G53" s="4"/>
      <c r="H53" s="4"/>
      <c r="I53" s="4"/>
    </row>
    <row r="54" spans="1:9" x14ac:dyDescent="0.2">
      <c r="A54" s="14">
        <f t="shared" si="5"/>
        <v>48</v>
      </c>
      <c r="B54" s="14" t="str">
        <f t="shared" si="6"/>
        <v>29</v>
      </c>
      <c r="C54" s="15" t="s">
        <v>38</v>
      </c>
      <c r="D54" s="4">
        <v>117198.04358245608</v>
      </c>
      <c r="E54" s="4">
        <v>116141.4176140801</v>
      </c>
      <c r="F54" s="4">
        <v>115560.92791562511</v>
      </c>
      <c r="G54" s="4"/>
      <c r="H54" s="4"/>
      <c r="I54" s="4"/>
    </row>
    <row r="55" spans="1:9" x14ac:dyDescent="0.2">
      <c r="A55" s="14">
        <f t="shared" si="5"/>
        <v>49</v>
      </c>
      <c r="B55" s="14" t="str">
        <f t="shared" si="6"/>
        <v>29</v>
      </c>
      <c r="C55" s="15" t="s">
        <v>37</v>
      </c>
      <c r="D55" s="4">
        <v>11545112.246951696</v>
      </c>
      <c r="E55" s="4">
        <v>11466316.070467897</v>
      </c>
      <c r="F55" s="4">
        <v>11396563.38221856</v>
      </c>
      <c r="G55" s="4"/>
      <c r="H55" s="4"/>
      <c r="I55" s="4"/>
    </row>
    <row r="56" spans="1:9" x14ac:dyDescent="0.2">
      <c r="A56" s="14">
        <f t="shared" si="5"/>
        <v>50</v>
      </c>
      <c r="B56" s="14" t="str">
        <f t="shared" si="6"/>
        <v>29</v>
      </c>
      <c r="C56" s="15" t="s">
        <v>36</v>
      </c>
      <c r="D56" s="6">
        <v>691557.10961973132</v>
      </c>
      <c r="E56" s="6">
        <v>686458.11507446249</v>
      </c>
      <c r="F56" s="6">
        <v>682643.59650109964</v>
      </c>
      <c r="G56" s="4"/>
      <c r="H56" s="4"/>
      <c r="I56" s="4"/>
    </row>
    <row r="57" spans="1:9" x14ac:dyDescent="0.2">
      <c r="A57" s="14">
        <f t="shared" si="5"/>
        <v>51</v>
      </c>
      <c r="B57" s="14" t="str">
        <f t="shared" si="6"/>
        <v>29</v>
      </c>
      <c r="C57" s="17" t="s">
        <v>29</v>
      </c>
      <c r="D57" s="4">
        <f>SUM(D53:D56)</f>
        <v>15040573.846487813</v>
      </c>
      <c r="E57" s="4">
        <f>SUM(E53:E56)</f>
        <v>14930059.630887466</v>
      </c>
      <c r="F57" s="4">
        <f>SUM(F53:F56)</f>
        <v>14843026.361509496</v>
      </c>
      <c r="G57" s="4"/>
      <c r="H57" s="4"/>
      <c r="I57" s="4"/>
    </row>
    <row r="58" spans="1:9" x14ac:dyDescent="0.2">
      <c r="A58" s="14">
        <f t="shared" si="5"/>
        <v>52</v>
      </c>
      <c r="B58" s="14" t="str">
        <f t="shared" si="6"/>
        <v>29</v>
      </c>
      <c r="C58" s="3" t="s">
        <v>20</v>
      </c>
      <c r="D58" s="4"/>
      <c r="E58" s="4"/>
      <c r="F58" s="4"/>
      <c r="G58" s="4"/>
      <c r="H58" s="4"/>
      <c r="I58" s="4"/>
    </row>
    <row r="59" spans="1:9" x14ac:dyDescent="0.2">
      <c r="A59" s="14">
        <f t="shared" si="5"/>
        <v>53</v>
      </c>
      <c r="B59" s="14" t="str">
        <f t="shared" si="6"/>
        <v>29</v>
      </c>
      <c r="C59" s="15" t="s">
        <v>35</v>
      </c>
      <c r="D59" s="4">
        <v>1930.0063459782345</v>
      </c>
      <c r="E59" s="4">
        <v>1907.5395419748068</v>
      </c>
      <c r="F59" s="4">
        <v>1887.5913638261097</v>
      </c>
      <c r="G59" s="4"/>
      <c r="H59" s="4"/>
      <c r="I59" s="4"/>
    </row>
    <row r="60" spans="1:9" x14ac:dyDescent="0.2">
      <c r="A60" s="14">
        <f t="shared" si="5"/>
        <v>54</v>
      </c>
      <c r="B60" s="14" t="str">
        <f t="shared" si="6"/>
        <v>29</v>
      </c>
      <c r="C60" s="15" t="s">
        <v>34</v>
      </c>
      <c r="D60" s="6">
        <v>4478.2077617852719</v>
      </c>
      <c r="E60" s="6">
        <v>4451.6088366532149</v>
      </c>
      <c r="F60" s="6">
        <v>4425.0311555397293</v>
      </c>
      <c r="G60" s="4"/>
      <c r="H60" s="4"/>
      <c r="I60" s="4"/>
    </row>
    <row r="61" spans="1:9" x14ac:dyDescent="0.2">
      <c r="A61" s="14">
        <f t="shared" si="5"/>
        <v>55</v>
      </c>
      <c r="B61" s="14" t="str">
        <f t="shared" si="6"/>
        <v>29</v>
      </c>
      <c r="C61" s="17" t="s">
        <v>29</v>
      </c>
      <c r="D61" s="4">
        <f>SUM(D59:D60)</f>
        <v>6408.214107763506</v>
      </c>
      <c r="E61" s="4">
        <f>SUM(E59:E60)</f>
        <v>6359.1483786280214</v>
      </c>
      <c r="F61" s="4">
        <f>SUM(F59:F60)</f>
        <v>6312.6225193658393</v>
      </c>
      <c r="G61" s="4"/>
      <c r="H61" s="4"/>
      <c r="I61" s="4"/>
    </row>
    <row r="62" spans="1:9" x14ac:dyDescent="0.2">
      <c r="A62" s="14">
        <f t="shared" si="5"/>
        <v>56</v>
      </c>
      <c r="B62" s="14" t="str">
        <f t="shared" si="6"/>
        <v>29</v>
      </c>
      <c r="C62" s="17"/>
      <c r="D62" s="4"/>
      <c r="E62" s="4"/>
      <c r="F62" s="4"/>
      <c r="G62" s="4"/>
      <c r="H62" s="4"/>
      <c r="I62" s="4"/>
    </row>
    <row r="63" spans="1:9" x14ac:dyDescent="0.2">
      <c r="A63" s="14">
        <f t="shared" si="5"/>
        <v>57</v>
      </c>
      <c r="B63" s="14" t="str">
        <f t="shared" si="6"/>
        <v>29</v>
      </c>
      <c r="C63" s="3" t="s">
        <v>18</v>
      </c>
      <c r="D63" s="4">
        <v>370907.4209584801</v>
      </c>
      <c r="E63" s="4">
        <v>367759.22697090555</v>
      </c>
      <c r="F63" s="4">
        <v>365655.5514869201</v>
      </c>
      <c r="G63" s="4"/>
      <c r="H63" s="4"/>
      <c r="I63" s="4"/>
    </row>
    <row r="64" spans="1:9" x14ac:dyDescent="0.2">
      <c r="A64" s="14">
        <f t="shared" si="5"/>
        <v>58</v>
      </c>
      <c r="B64" s="14"/>
      <c r="D64" s="4"/>
      <c r="E64" s="4"/>
      <c r="F64" s="4"/>
      <c r="G64" s="4"/>
      <c r="H64" s="4"/>
      <c r="I64" s="4"/>
    </row>
    <row r="65" spans="1:9" x14ac:dyDescent="0.2">
      <c r="A65" s="14">
        <f t="shared" si="5"/>
        <v>59</v>
      </c>
      <c r="B65" s="14" t="s">
        <v>33</v>
      </c>
      <c r="C65" s="3" t="s">
        <v>27</v>
      </c>
      <c r="D65" s="4">
        <v>6202.4442010950715</v>
      </c>
      <c r="E65" s="4">
        <v>6204.1686709805881</v>
      </c>
      <c r="F65" s="4">
        <v>6205.388909905425</v>
      </c>
      <c r="G65" s="4"/>
      <c r="H65" s="4"/>
      <c r="I65" s="4"/>
    </row>
    <row r="66" spans="1:9" x14ac:dyDescent="0.2">
      <c r="A66" s="14">
        <f t="shared" si="5"/>
        <v>60</v>
      </c>
      <c r="B66" s="14" t="str">
        <f t="shared" ref="B66:B73" si="7">+B65</f>
        <v>10 (31)</v>
      </c>
      <c r="C66" s="20" t="s">
        <v>22</v>
      </c>
      <c r="G66" s="4"/>
      <c r="H66" s="4"/>
      <c r="I66" s="4"/>
    </row>
    <row r="67" spans="1:9" x14ac:dyDescent="0.2">
      <c r="A67" s="14">
        <f t="shared" si="5"/>
        <v>61</v>
      </c>
      <c r="B67" s="14" t="str">
        <f t="shared" si="7"/>
        <v>10 (31)</v>
      </c>
      <c r="C67" s="15" t="s">
        <v>21</v>
      </c>
      <c r="D67" s="4">
        <v>1420672283.0757728</v>
      </c>
      <c r="E67" s="4">
        <v>1423586019.4788036</v>
      </c>
      <c r="F67" s="4">
        <v>1411297972.0883911</v>
      </c>
      <c r="G67" s="4"/>
      <c r="H67" s="4"/>
      <c r="I67" s="4"/>
    </row>
    <row r="68" spans="1:9" x14ac:dyDescent="0.2">
      <c r="A68" s="14">
        <f t="shared" si="5"/>
        <v>62</v>
      </c>
      <c r="B68" s="14" t="str">
        <f t="shared" si="7"/>
        <v>10 (31)</v>
      </c>
      <c r="C68" s="3" t="s">
        <v>20</v>
      </c>
      <c r="D68" s="4"/>
      <c r="E68" s="4"/>
      <c r="F68" s="4"/>
      <c r="G68" s="4"/>
      <c r="H68" s="4"/>
      <c r="I68" s="4"/>
    </row>
    <row r="69" spans="1:9" x14ac:dyDescent="0.2">
      <c r="A69" s="14">
        <f t="shared" si="5"/>
        <v>63</v>
      </c>
      <c r="B69" s="14" t="str">
        <f t="shared" si="7"/>
        <v>10 (31)</v>
      </c>
      <c r="C69" s="15" t="s">
        <v>31</v>
      </c>
      <c r="D69" s="4">
        <v>1651837.5070190891</v>
      </c>
      <c r="E69" s="4">
        <v>1651193.2087693459</v>
      </c>
      <c r="F69" s="4">
        <v>1628246.7702424303</v>
      </c>
      <c r="G69" s="4"/>
      <c r="H69" s="4"/>
      <c r="I69" s="4"/>
    </row>
    <row r="70" spans="1:9" x14ac:dyDescent="0.2">
      <c r="A70" s="14">
        <f t="shared" si="5"/>
        <v>64</v>
      </c>
      <c r="B70" s="14" t="str">
        <f t="shared" si="7"/>
        <v>10 (31)</v>
      </c>
      <c r="C70" s="15" t="s">
        <v>30</v>
      </c>
      <c r="D70" s="6">
        <v>1724722.6429112144</v>
      </c>
      <c r="E70" s="6">
        <v>1732799.8620059723</v>
      </c>
      <c r="F70" s="6">
        <v>1716510.700624756</v>
      </c>
      <c r="G70" s="4"/>
      <c r="H70" s="4"/>
      <c r="I70" s="4"/>
    </row>
    <row r="71" spans="1:9" x14ac:dyDescent="0.2">
      <c r="A71" s="14">
        <f t="shared" si="5"/>
        <v>65</v>
      </c>
      <c r="B71" s="14" t="str">
        <f t="shared" si="7"/>
        <v>10 (31)</v>
      </c>
      <c r="C71" s="17" t="s">
        <v>29</v>
      </c>
      <c r="D71" s="4">
        <f>SUM(D69:D70)</f>
        <v>3376560.1499303035</v>
      </c>
      <c r="E71" s="4">
        <f>SUM(E69:E70)</f>
        <v>3383993.070775318</v>
      </c>
      <c r="F71" s="4">
        <f>SUM(F69:F70)</f>
        <v>3344757.4708671863</v>
      </c>
      <c r="G71" s="4"/>
      <c r="H71" s="4"/>
      <c r="I71" s="4"/>
    </row>
    <row r="72" spans="1:9" x14ac:dyDescent="0.2">
      <c r="A72" s="14">
        <f t="shared" ref="A72:A103" si="8">+A71+1</f>
        <v>66</v>
      </c>
      <c r="B72" s="14" t="str">
        <f t="shared" si="7"/>
        <v>10 (31)</v>
      </c>
      <c r="C72" s="17"/>
      <c r="D72" s="4"/>
      <c r="E72" s="4"/>
      <c r="F72" s="4"/>
      <c r="G72" s="4"/>
      <c r="H72" s="4"/>
      <c r="I72" s="4"/>
    </row>
    <row r="73" spans="1:9" x14ac:dyDescent="0.2">
      <c r="A73" s="14">
        <f t="shared" si="8"/>
        <v>67</v>
      </c>
      <c r="B73" s="14" t="str">
        <f t="shared" si="7"/>
        <v>10 (31)</v>
      </c>
      <c r="C73" s="3" t="s">
        <v>18</v>
      </c>
      <c r="D73" s="4">
        <v>673245068.02675438</v>
      </c>
      <c r="E73" s="4">
        <v>674772184.38809776</v>
      </c>
      <c r="F73" s="4">
        <v>668722379.85534632</v>
      </c>
      <c r="G73" s="4"/>
      <c r="H73" s="4"/>
      <c r="I73" s="4"/>
    </row>
    <row r="74" spans="1:9" x14ac:dyDescent="0.2">
      <c r="A74" s="14">
        <f t="shared" si="8"/>
        <v>68</v>
      </c>
      <c r="D74" s="4"/>
      <c r="E74" s="4"/>
      <c r="F74" s="4"/>
      <c r="G74" s="4"/>
      <c r="H74" s="4"/>
      <c r="I74" s="4"/>
    </row>
    <row r="75" spans="1:9" x14ac:dyDescent="0.2">
      <c r="A75" s="14">
        <f t="shared" si="8"/>
        <v>69</v>
      </c>
      <c r="B75" s="14" t="s">
        <v>32</v>
      </c>
      <c r="C75" s="3" t="s">
        <v>27</v>
      </c>
      <c r="D75" s="4">
        <v>15.333333333333336</v>
      </c>
      <c r="E75" s="4">
        <v>15.333333333333336</v>
      </c>
      <c r="F75" s="4">
        <v>15.333333333333336</v>
      </c>
      <c r="G75" s="4"/>
      <c r="H75" s="4"/>
      <c r="I75" s="4"/>
    </row>
    <row r="76" spans="1:9" x14ac:dyDescent="0.2">
      <c r="A76" s="14">
        <f t="shared" si="8"/>
        <v>70</v>
      </c>
      <c r="B76" s="14" t="str">
        <f t="shared" ref="B76:B82" si="9">+B75</f>
        <v>35</v>
      </c>
      <c r="C76" s="20" t="s">
        <v>22</v>
      </c>
      <c r="G76" s="4"/>
      <c r="H76" s="4"/>
      <c r="I76" s="4"/>
    </row>
    <row r="77" spans="1:9" x14ac:dyDescent="0.2">
      <c r="A77" s="14">
        <f t="shared" si="8"/>
        <v>71</v>
      </c>
      <c r="B77" s="14" t="str">
        <f t="shared" si="9"/>
        <v>35</v>
      </c>
      <c r="C77" s="15" t="s">
        <v>21</v>
      </c>
      <c r="D77" s="4">
        <v>4440266.6219169199</v>
      </c>
      <c r="E77" s="4">
        <v>4407260.1568774413</v>
      </c>
      <c r="F77" s="4">
        <v>4380281.1514552524</v>
      </c>
      <c r="G77" s="4"/>
      <c r="H77" s="4"/>
      <c r="I77" s="4"/>
    </row>
    <row r="78" spans="1:9" x14ac:dyDescent="0.2">
      <c r="A78" s="14">
        <f t="shared" si="8"/>
        <v>72</v>
      </c>
      <c r="B78" s="14" t="str">
        <f t="shared" si="9"/>
        <v>35</v>
      </c>
      <c r="C78" s="3" t="s">
        <v>20</v>
      </c>
      <c r="D78" s="4"/>
      <c r="E78" s="4"/>
      <c r="F78" s="4"/>
      <c r="G78" s="4"/>
      <c r="H78" s="4"/>
      <c r="I78" s="4"/>
    </row>
    <row r="79" spans="1:9" x14ac:dyDescent="0.2">
      <c r="A79" s="14">
        <f t="shared" si="8"/>
        <v>73</v>
      </c>
      <c r="B79" s="14" t="str">
        <f t="shared" si="9"/>
        <v>35</v>
      </c>
      <c r="C79" s="15" t="s">
        <v>31</v>
      </c>
      <c r="D79" s="4">
        <v>2151.6789229381457</v>
      </c>
      <c r="E79" s="4">
        <v>2128.9361059551925</v>
      </c>
      <c r="F79" s="4">
        <v>2115.8748434374315</v>
      </c>
      <c r="G79" s="4"/>
      <c r="H79" s="4"/>
      <c r="I79" s="4"/>
    </row>
    <row r="80" spans="1:9" x14ac:dyDescent="0.2">
      <c r="A80" s="14">
        <f t="shared" si="8"/>
        <v>74</v>
      </c>
      <c r="B80" s="14" t="str">
        <f t="shared" si="9"/>
        <v>35</v>
      </c>
      <c r="C80" s="15" t="s">
        <v>30</v>
      </c>
      <c r="D80" s="6">
        <v>6104.6412664599275</v>
      </c>
      <c r="E80" s="6">
        <v>6067.4318320259426</v>
      </c>
      <c r="F80" s="6">
        <v>6030.4348333722037</v>
      </c>
      <c r="G80" s="4"/>
      <c r="H80" s="4"/>
      <c r="I80" s="4"/>
    </row>
    <row r="81" spans="1:9" x14ac:dyDescent="0.2">
      <c r="A81" s="14">
        <f t="shared" si="8"/>
        <v>75</v>
      </c>
      <c r="B81" s="14" t="str">
        <f t="shared" si="9"/>
        <v>35</v>
      </c>
      <c r="C81" s="17" t="s">
        <v>29</v>
      </c>
      <c r="D81" s="4">
        <f>SUM(D79:D80)</f>
        <v>8256.3201893980731</v>
      </c>
      <c r="E81" s="4">
        <f>SUM(E79:E80)</f>
        <v>8196.3679379811347</v>
      </c>
      <c r="F81" s="4">
        <f>SUM(F79:F80)</f>
        <v>8146.3096768096348</v>
      </c>
      <c r="G81" s="4"/>
      <c r="H81" s="4"/>
      <c r="I81" s="4"/>
    </row>
    <row r="82" spans="1:9" x14ac:dyDescent="0.2">
      <c r="A82" s="14">
        <f t="shared" si="8"/>
        <v>76</v>
      </c>
      <c r="B82" s="14" t="str">
        <f t="shared" si="9"/>
        <v>35</v>
      </c>
      <c r="C82" s="17"/>
      <c r="D82" s="4"/>
      <c r="E82" s="4"/>
      <c r="F82" s="4"/>
      <c r="G82" s="4"/>
      <c r="H82" s="4"/>
      <c r="I82" s="4"/>
    </row>
    <row r="83" spans="1:9" x14ac:dyDescent="0.2">
      <c r="A83" s="14">
        <f t="shared" si="8"/>
        <v>77</v>
      </c>
      <c r="B83" s="14" t="str">
        <f>+B81</f>
        <v>35</v>
      </c>
      <c r="C83" s="3" t="s">
        <v>18</v>
      </c>
      <c r="D83" s="4">
        <v>2395004.219576173</v>
      </c>
      <c r="E83" s="4">
        <v>2377596.2053471482</v>
      </c>
      <c r="F83" s="4">
        <v>2362758.1274313945</v>
      </c>
      <c r="G83" s="4"/>
      <c r="H83" s="4"/>
      <c r="I83" s="4"/>
    </row>
    <row r="84" spans="1:9" x14ac:dyDescent="0.2">
      <c r="A84" s="14">
        <f t="shared" si="8"/>
        <v>78</v>
      </c>
      <c r="D84" s="4"/>
      <c r="E84" s="4"/>
      <c r="F84" s="4"/>
      <c r="G84" s="4"/>
      <c r="H84" s="4"/>
      <c r="I84" s="4"/>
    </row>
    <row r="85" spans="1:9" x14ac:dyDescent="0.2">
      <c r="A85" s="14">
        <f t="shared" si="8"/>
        <v>79</v>
      </c>
      <c r="B85" s="14" t="s">
        <v>28</v>
      </c>
      <c r="C85" s="3" t="s">
        <v>27</v>
      </c>
      <c r="D85" s="4">
        <v>1731.6422254503198</v>
      </c>
      <c r="E85" s="4">
        <v>1722.2989947704825</v>
      </c>
      <c r="F85" s="4">
        <v>1712.9557640906451</v>
      </c>
      <c r="G85" s="4"/>
      <c r="H85" s="4"/>
      <c r="I85" s="4"/>
    </row>
    <row r="86" spans="1:9" x14ac:dyDescent="0.2">
      <c r="A86" s="14">
        <f t="shared" si="8"/>
        <v>80</v>
      </c>
      <c r="B86" s="14" t="str">
        <f t="shared" ref="B86:B91" si="10">+B85</f>
        <v>43</v>
      </c>
      <c r="C86" s="20" t="s">
        <v>22</v>
      </c>
      <c r="G86" s="4"/>
      <c r="H86" s="4"/>
      <c r="I86" s="4"/>
    </row>
    <row r="87" spans="1:9" x14ac:dyDescent="0.2">
      <c r="A87" s="14">
        <f t="shared" si="8"/>
        <v>81</v>
      </c>
      <c r="B87" s="14" t="str">
        <f t="shared" si="10"/>
        <v>43</v>
      </c>
      <c r="C87" s="15" t="s">
        <v>21</v>
      </c>
      <c r="D87" s="4">
        <v>123233807.4336848</v>
      </c>
      <c r="E87" s="4">
        <v>122267424.6450724</v>
      </c>
      <c r="F87" s="4">
        <v>121633779.10385114</v>
      </c>
      <c r="G87" s="4"/>
      <c r="H87" s="4"/>
      <c r="I87" s="4"/>
    </row>
    <row r="88" spans="1:9" x14ac:dyDescent="0.2">
      <c r="A88" s="14">
        <f t="shared" si="8"/>
        <v>82</v>
      </c>
      <c r="B88" s="14" t="str">
        <f t="shared" si="10"/>
        <v>43</v>
      </c>
      <c r="C88" s="3" t="s">
        <v>20</v>
      </c>
      <c r="D88" s="4"/>
      <c r="E88" s="4"/>
      <c r="F88" s="4"/>
      <c r="G88" s="4"/>
      <c r="H88" s="4"/>
      <c r="I88" s="4"/>
    </row>
    <row r="89" spans="1:9" x14ac:dyDescent="0.2">
      <c r="A89" s="14">
        <f t="shared" si="8"/>
        <v>83</v>
      </c>
      <c r="B89" s="14" t="str">
        <f t="shared" si="10"/>
        <v>43</v>
      </c>
      <c r="C89" s="21" t="s">
        <v>19</v>
      </c>
      <c r="D89" s="4">
        <v>583433.70822105429</v>
      </c>
      <c r="E89" s="4">
        <v>579230.53698067076</v>
      </c>
      <c r="F89" s="4">
        <v>573967.09159726952</v>
      </c>
      <c r="G89" s="4"/>
      <c r="H89" s="4"/>
      <c r="I89" s="4"/>
    </row>
    <row r="90" spans="1:9" x14ac:dyDescent="0.2">
      <c r="A90" s="14">
        <f t="shared" si="8"/>
        <v>84</v>
      </c>
      <c r="B90" s="14" t="str">
        <f t="shared" si="10"/>
        <v>43</v>
      </c>
      <c r="C90" s="21"/>
      <c r="D90" s="4"/>
      <c r="E90" s="4"/>
      <c r="F90" s="4"/>
      <c r="G90" s="4"/>
      <c r="H90" s="4"/>
      <c r="I90" s="4"/>
    </row>
    <row r="91" spans="1:9" x14ac:dyDescent="0.2">
      <c r="A91" s="14">
        <f t="shared" si="8"/>
        <v>85</v>
      </c>
      <c r="B91" s="14" t="str">
        <f t="shared" si="10"/>
        <v>43</v>
      </c>
      <c r="C91" s="3" t="s">
        <v>18</v>
      </c>
      <c r="D91" s="4">
        <v>43351806.187073618</v>
      </c>
      <c r="E91" s="4">
        <v>43019225.850606829</v>
      </c>
      <c r="F91" s="4">
        <v>42788268.319944575</v>
      </c>
      <c r="G91" s="4"/>
      <c r="H91" s="4"/>
      <c r="I91" s="4"/>
    </row>
    <row r="92" spans="1:9" x14ac:dyDescent="0.2">
      <c r="A92" s="14">
        <f t="shared" si="8"/>
        <v>86</v>
      </c>
      <c r="D92" s="4"/>
      <c r="E92" s="4"/>
      <c r="F92" s="4"/>
      <c r="G92" s="4"/>
      <c r="H92" s="4"/>
      <c r="I92" s="4"/>
    </row>
    <row r="93" spans="1:9" x14ac:dyDescent="0.2">
      <c r="A93" s="14">
        <f t="shared" si="8"/>
        <v>87</v>
      </c>
      <c r="B93" s="14" t="s">
        <v>26</v>
      </c>
      <c r="C93" s="20" t="s">
        <v>22</v>
      </c>
      <c r="G93" s="4"/>
      <c r="H93" s="4"/>
      <c r="I93" s="4"/>
    </row>
    <row r="94" spans="1:9" x14ac:dyDescent="0.2">
      <c r="A94" s="14">
        <f t="shared" si="8"/>
        <v>88</v>
      </c>
      <c r="B94" s="14" t="str">
        <f>+B93</f>
        <v>46</v>
      </c>
      <c r="C94" s="15" t="s">
        <v>21</v>
      </c>
      <c r="D94" s="4">
        <v>97204322.458226442</v>
      </c>
      <c r="E94" s="4">
        <v>96933187.043131709</v>
      </c>
      <c r="F94" s="4">
        <v>96918964.527943105</v>
      </c>
      <c r="G94" s="4"/>
      <c r="H94" s="4"/>
      <c r="I94" s="4"/>
    </row>
    <row r="95" spans="1:9" x14ac:dyDescent="0.2">
      <c r="A95" s="14">
        <f t="shared" si="8"/>
        <v>89</v>
      </c>
      <c r="B95" s="14" t="str">
        <f>+B94</f>
        <v>46</v>
      </c>
      <c r="C95" s="3" t="s">
        <v>20</v>
      </c>
      <c r="D95" s="4"/>
      <c r="E95" s="4"/>
      <c r="F95" s="4"/>
      <c r="G95" s="4"/>
      <c r="H95" s="4"/>
      <c r="I95" s="4"/>
    </row>
    <row r="96" spans="1:9" x14ac:dyDescent="0.2">
      <c r="A96" s="14">
        <f t="shared" si="8"/>
        <v>90</v>
      </c>
      <c r="B96" s="14" t="str">
        <f>+B95</f>
        <v>46</v>
      </c>
      <c r="C96" s="21" t="s">
        <v>24</v>
      </c>
      <c r="D96" s="4">
        <v>456104.64445935236</v>
      </c>
      <c r="E96" s="4">
        <v>454913.76433003857</v>
      </c>
      <c r="F96" s="4">
        <v>453901.97661419428</v>
      </c>
      <c r="G96" s="4"/>
      <c r="H96" s="4"/>
      <c r="I96" s="4"/>
    </row>
    <row r="97" spans="1:9" x14ac:dyDescent="0.2">
      <c r="A97" s="14">
        <f t="shared" si="8"/>
        <v>91</v>
      </c>
      <c r="D97" s="4"/>
      <c r="E97" s="4"/>
      <c r="F97" s="4"/>
      <c r="G97" s="4"/>
      <c r="H97" s="4"/>
      <c r="I97" s="4"/>
    </row>
    <row r="98" spans="1:9" x14ac:dyDescent="0.2">
      <c r="A98" s="14">
        <f t="shared" si="8"/>
        <v>92</v>
      </c>
      <c r="B98" s="14" t="s">
        <v>25</v>
      </c>
      <c r="C98" s="20" t="s">
        <v>22</v>
      </c>
      <c r="G98" s="4"/>
      <c r="H98" s="4"/>
      <c r="I98" s="4"/>
    </row>
    <row r="99" spans="1:9" x14ac:dyDescent="0.2">
      <c r="A99" s="14">
        <f t="shared" si="8"/>
        <v>93</v>
      </c>
      <c r="B99" s="14" t="str">
        <f>+B98</f>
        <v>49</v>
      </c>
      <c r="C99" s="15" t="s">
        <v>21</v>
      </c>
      <c r="D99" s="4">
        <v>536308452.81444013</v>
      </c>
      <c r="E99" s="4">
        <v>534843226.30681556</v>
      </c>
      <c r="F99" s="4">
        <v>534899242.67952603</v>
      </c>
      <c r="G99" s="4"/>
      <c r="H99" s="4"/>
      <c r="I99" s="4"/>
    </row>
    <row r="100" spans="1:9" x14ac:dyDescent="0.2">
      <c r="A100" s="14">
        <f t="shared" si="8"/>
        <v>94</v>
      </c>
      <c r="B100" s="14" t="str">
        <f>+B99</f>
        <v>49</v>
      </c>
      <c r="C100" s="3" t="s">
        <v>20</v>
      </c>
      <c r="D100" s="4"/>
      <c r="E100" s="4"/>
      <c r="F100" s="4"/>
      <c r="G100" s="4"/>
      <c r="H100" s="4"/>
      <c r="I100" s="4"/>
    </row>
    <row r="101" spans="1:9" x14ac:dyDescent="0.2">
      <c r="A101" s="14">
        <f t="shared" si="8"/>
        <v>95</v>
      </c>
      <c r="B101" s="14" t="str">
        <f>+B100</f>
        <v>49</v>
      </c>
      <c r="C101" s="21" t="s">
        <v>24</v>
      </c>
      <c r="D101" s="4">
        <v>1328551.630561125</v>
      </c>
      <c r="E101" s="4">
        <v>1325042.9814690738</v>
      </c>
      <c r="F101" s="4">
        <v>1321250.3262371249</v>
      </c>
      <c r="G101" s="4"/>
      <c r="H101" s="4"/>
      <c r="I101" s="4"/>
    </row>
    <row r="102" spans="1:9" x14ac:dyDescent="0.2">
      <c r="A102" s="14">
        <f t="shared" si="8"/>
        <v>96</v>
      </c>
      <c r="D102" s="4"/>
      <c r="E102" s="4"/>
      <c r="F102" s="4"/>
      <c r="G102" s="4"/>
      <c r="H102" s="4"/>
      <c r="I102" s="4"/>
    </row>
    <row r="103" spans="1:9" x14ac:dyDescent="0.2">
      <c r="A103" s="14">
        <f t="shared" si="8"/>
        <v>97</v>
      </c>
      <c r="B103" s="14" t="s">
        <v>23</v>
      </c>
      <c r="C103" s="20" t="s">
        <v>22</v>
      </c>
      <c r="G103" s="4"/>
      <c r="H103" s="4"/>
      <c r="I103" s="4"/>
    </row>
    <row r="104" spans="1:9" x14ac:dyDescent="0.2">
      <c r="A104" s="14">
        <f t="shared" ref="A104:A131" si="11">+A103+1</f>
        <v>98</v>
      </c>
      <c r="B104" s="14" t="str">
        <f>+B103</f>
        <v>Firm Resale</v>
      </c>
      <c r="C104" s="15" t="s">
        <v>21</v>
      </c>
      <c r="D104" s="4">
        <v>6782580.058544145</v>
      </c>
      <c r="E104" s="4">
        <v>6714960.2368700616</v>
      </c>
      <c r="F104" s="4">
        <v>6710049.8818741431</v>
      </c>
      <c r="G104" s="4"/>
      <c r="H104" s="4"/>
      <c r="I104" s="4"/>
    </row>
    <row r="105" spans="1:9" x14ac:dyDescent="0.2">
      <c r="A105" s="14">
        <f t="shared" si="11"/>
        <v>99</v>
      </c>
      <c r="B105" s="14" t="str">
        <f>+B104</f>
        <v>Firm Resale</v>
      </c>
      <c r="C105" s="3" t="s">
        <v>20</v>
      </c>
      <c r="D105" s="4"/>
      <c r="E105" s="4"/>
      <c r="F105" s="4"/>
      <c r="G105" s="4"/>
      <c r="H105" s="4"/>
      <c r="I105" s="4"/>
    </row>
    <row r="106" spans="1:9" x14ac:dyDescent="0.2">
      <c r="A106" s="14">
        <f t="shared" si="11"/>
        <v>100</v>
      </c>
      <c r="B106" s="14" t="str">
        <f>+B105</f>
        <v>Firm Resale</v>
      </c>
      <c r="C106" s="21" t="s">
        <v>19</v>
      </c>
      <c r="D106" s="4">
        <v>13521.918615215367</v>
      </c>
      <c r="E106" s="4">
        <v>13394.355918136085</v>
      </c>
      <c r="F106" s="4">
        <v>13319.835934941628</v>
      </c>
      <c r="G106" s="4"/>
      <c r="H106" s="4"/>
      <c r="I106" s="4"/>
    </row>
    <row r="107" spans="1:9" x14ac:dyDescent="0.2">
      <c r="A107" s="14">
        <f t="shared" si="11"/>
        <v>101</v>
      </c>
      <c r="B107" s="14" t="str">
        <f>+B106</f>
        <v>Firm Resale</v>
      </c>
      <c r="C107" s="21"/>
      <c r="D107" s="4"/>
      <c r="E107" s="4"/>
      <c r="F107" s="4"/>
      <c r="G107" s="4"/>
      <c r="H107" s="4"/>
      <c r="I107" s="4"/>
    </row>
    <row r="108" spans="1:9" x14ac:dyDescent="0.2">
      <c r="A108" s="14">
        <f t="shared" si="11"/>
        <v>102</v>
      </c>
      <c r="B108" s="14" t="str">
        <f>+B107</f>
        <v>Firm Resale</v>
      </c>
      <c r="C108" s="3" t="s">
        <v>18</v>
      </c>
      <c r="D108" s="4">
        <v>1742289.2720894238</v>
      </c>
      <c r="E108" s="4">
        <v>1725954.2492423062</v>
      </c>
      <c r="F108" s="4">
        <v>1723920.2776531272</v>
      </c>
      <c r="G108" s="4"/>
      <c r="H108" s="4"/>
      <c r="I108" s="4"/>
    </row>
    <row r="109" spans="1:9" x14ac:dyDescent="0.2">
      <c r="A109" s="14">
        <f t="shared" si="11"/>
        <v>103</v>
      </c>
      <c r="D109" s="4"/>
      <c r="E109" s="4"/>
      <c r="F109" s="4"/>
      <c r="G109" s="4"/>
      <c r="H109" s="4"/>
      <c r="I109" s="4"/>
    </row>
    <row r="110" spans="1:9" x14ac:dyDescent="0.2">
      <c r="A110" s="14">
        <f t="shared" si="11"/>
        <v>104</v>
      </c>
      <c r="B110" s="14" t="s">
        <v>17</v>
      </c>
      <c r="C110" s="3" t="s">
        <v>15</v>
      </c>
      <c r="D110" s="4">
        <v>240</v>
      </c>
      <c r="E110" s="4">
        <v>240</v>
      </c>
      <c r="F110" s="4">
        <v>240</v>
      </c>
      <c r="G110" s="4"/>
      <c r="H110" s="4"/>
      <c r="I110" s="4"/>
    </row>
    <row r="111" spans="1:9" x14ac:dyDescent="0.2">
      <c r="A111" s="14">
        <f t="shared" si="11"/>
        <v>105</v>
      </c>
      <c r="B111" s="14" t="str">
        <f>+B110</f>
        <v>449/459</v>
      </c>
      <c r="C111" s="3" t="s">
        <v>12</v>
      </c>
      <c r="D111" s="4">
        <v>1974226062.8649659</v>
      </c>
      <c r="E111" s="4">
        <v>1967511960.3194919</v>
      </c>
      <c r="F111" s="4">
        <v>1964993565.6779518</v>
      </c>
      <c r="G111" s="4"/>
      <c r="H111" s="4"/>
      <c r="I111" s="4"/>
    </row>
    <row r="112" spans="1:9" x14ac:dyDescent="0.2">
      <c r="A112" s="14">
        <f t="shared" si="11"/>
        <v>106</v>
      </c>
      <c r="D112" s="4"/>
      <c r="E112" s="4"/>
      <c r="F112" s="4"/>
      <c r="G112" s="4"/>
      <c r="H112" s="4"/>
      <c r="I112" s="4"/>
    </row>
    <row r="113" spans="1:9" x14ac:dyDescent="0.2">
      <c r="A113" s="14">
        <f t="shared" si="11"/>
        <v>107</v>
      </c>
      <c r="B113" s="14" t="s">
        <v>16</v>
      </c>
      <c r="C113" s="3" t="s">
        <v>15</v>
      </c>
      <c r="D113" s="4">
        <v>1090.9765698219305</v>
      </c>
      <c r="E113" s="4">
        <v>1090.9765698219305</v>
      </c>
      <c r="F113" s="4">
        <v>1090.9765698219305</v>
      </c>
      <c r="G113" s="4"/>
      <c r="H113" s="4"/>
      <c r="I113" s="4"/>
    </row>
    <row r="114" spans="1:9" x14ac:dyDescent="0.2">
      <c r="A114" s="14">
        <f t="shared" si="11"/>
        <v>108</v>
      </c>
      <c r="B114" s="14" t="str">
        <f>+B113</f>
        <v>Special Contract</v>
      </c>
      <c r="C114" s="3" t="s">
        <v>12</v>
      </c>
      <c r="D114" s="4">
        <v>304641655.46200001</v>
      </c>
      <c r="E114" s="4">
        <v>304773055.46200001</v>
      </c>
      <c r="F114" s="4">
        <v>304773055.46200001</v>
      </c>
      <c r="G114" s="4"/>
      <c r="H114" s="4"/>
      <c r="I114" s="4"/>
    </row>
    <row r="115" spans="1:9" x14ac:dyDescent="0.2">
      <c r="A115" s="14">
        <f t="shared" si="11"/>
        <v>109</v>
      </c>
      <c r="B115" s="14" t="str">
        <f>+B114</f>
        <v>Special Contract</v>
      </c>
      <c r="C115" s="3" t="s">
        <v>14</v>
      </c>
      <c r="D115" s="4">
        <v>723020.96316947986</v>
      </c>
      <c r="E115" s="4">
        <v>698637.83258738962</v>
      </c>
      <c r="F115" s="4">
        <v>774721.53188225022</v>
      </c>
      <c r="G115" s="4"/>
      <c r="H115" s="4"/>
      <c r="I115" s="4"/>
    </row>
    <row r="116" spans="1:9" x14ac:dyDescent="0.2">
      <c r="A116" s="14">
        <f t="shared" si="11"/>
        <v>110</v>
      </c>
      <c r="B116" s="14"/>
      <c r="D116" s="4"/>
      <c r="E116" s="4"/>
      <c r="F116" s="4"/>
      <c r="G116" s="4"/>
      <c r="H116" s="4"/>
      <c r="I116" s="4"/>
    </row>
    <row r="117" spans="1:9" x14ac:dyDescent="0.2">
      <c r="A117" s="14">
        <f t="shared" si="11"/>
        <v>111</v>
      </c>
      <c r="B117" s="14" t="s">
        <v>13</v>
      </c>
      <c r="C117" s="3" t="s">
        <v>12</v>
      </c>
      <c r="D117" s="4">
        <v>67490752.881634608</v>
      </c>
      <c r="E117" s="4">
        <v>67255417.982360825</v>
      </c>
      <c r="F117" s="4">
        <v>67027608.143863305</v>
      </c>
      <c r="G117" s="4"/>
      <c r="H117" s="4"/>
      <c r="I117" s="4"/>
    </row>
    <row r="118" spans="1:9" x14ac:dyDescent="0.2">
      <c r="A118" s="14">
        <f t="shared" si="11"/>
        <v>112</v>
      </c>
      <c r="D118" s="4"/>
      <c r="E118" s="4"/>
      <c r="F118" s="4"/>
      <c r="G118" s="4"/>
      <c r="H118" s="4"/>
      <c r="I118" s="4"/>
    </row>
    <row r="119" spans="1:9" x14ac:dyDescent="0.2">
      <c r="A119" s="14">
        <f t="shared" si="11"/>
        <v>113</v>
      </c>
      <c r="D119" s="4"/>
      <c r="E119" s="4"/>
      <c r="F119" s="4"/>
      <c r="G119" s="4"/>
      <c r="H119" s="4"/>
      <c r="I119" s="4"/>
    </row>
    <row r="120" spans="1:9" x14ac:dyDescent="0.2">
      <c r="A120" s="14">
        <f t="shared" si="11"/>
        <v>114</v>
      </c>
      <c r="C120" s="9" t="s">
        <v>11</v>
      </c>
      <c r="D120" s="7">
        <f>SUM(D14,D23,D30,D40,D57,D67,D77,D87,D94,D99,D104,D111,D114,D117)</f>
        <v>23469824765.302456</v>
      </c>
      <c r="E120" s="7">
        <f>SUM(E14,E23,E30,E40,E57,E67,E77,E87,E94,E99,E104,E111,E114,E117)</f>
        <v>23558158394.432896</v>
      </c>
      <c r="F120" s="7">
        <f>SUM(F14,F23,F30,F40,F57,F67,F77,F87,F94,F99,F104,F111,F114,F117)</f>
        <v>23775605944.94062</v>
      </c>
      <c r="G120" s="4"/>
      <c r="H120" s="4"/>
      <c r="I120" s="4"/>
    </row>
    <row r="121" spans="1:9" x14ac:dyDescent="0.2">
      <c r="A121" s="14">
        <f t="shared" si="11"/>
        <v>115</v>
      </c>
      <c r="C121" s="9" t="s">
        <v>10</v>
      </c>
      <c r="D121" s="7">
        <f>SUM(D34,D44,D61,D71,D81,D89,D96,D101,D106,D115)</f>
        <v>15840614.325480627</v>
      </c>
      <c r="E121" s="7">
        <f>SUM(E34,E44,E61,E71,E81,E89,E96,E101,E106,E115)</f>
        <v>15931928.352352697</v>
      </c>
      <c r="F121" s="7">
        <f>SUM(F34,F44,F61,F71,F81,F89,F96,F101,F106,F115)</f>
        <v>16044017.39101528</v>
      </c>
      <c r="G121" s="4"/>
      <c r="H121" s="4"/>
      <c r="I121" s="4"/>
    </row>
    <row r="122" spans="1:9" x14ac:dyDescent="0.2">
      <c r="A122" s="14">
        <f t="shared" si="11"/>
        <v>116</v>
      </c>
      <c r="E122" s="4"/>
      <c r="F122" s="4"/>
    </row>
    <row r="123" spans="1:9" x14ac:dyDescent="0.2">
      <c r="A123" s="14">
        <f t="shared" si="11"/>
        <v>117</v>
      </c>
      <c r="B123" s="22" t="s">
        <v>9</v>
      </c>
      <c r="C123" s="22"/>
    </row>
    <row r="124" spans="1:9" x14ac:dyDescent="0.2">
      <c r="A124" s="14">
        <f t="shared" si="11"/>
        <v>118</v>
      </c>
      <c r="C124" s="8" t="s">
        <v>8</v>
      </c>
      <c r="D124" s="7">
        <v>748526712.86500001</v>
      </c>
      <c r="E124" s="7">
        <f>D124</f>
        <v>748526712.86500001</v>
      </c>
      <c r="F124" s="7">
        <f>E124</f>
        <v>748526712.86500001</v>
      </c>
    </row>
    <row r="125" spans="1:9" x14ac:dyDescent="0.2">
      <c r="A125" s="14">
        <f t="shared" si="11"/>
        <v>119</v>
      </c>
      <c r="B125" s="9"/>
      <c r="C125" s="8" t="s">
        <v>7</v>
      </c>
      <c r="D125" s="7">
        <f>D114</f>
        <v>304641655.46200001</v>
      </c>
      <c r="E125" s="7">
        <f>E114</f>
        <v>304773055.46200001</v>
      </c>
      <c r="F125" s="7">
        <f>F114</f>
        <v>304773055.46200001</v>
      </c>
    </row>
    <row r="126" spans="1:9" x14ac:dyDescent="0.2">
      <c r="A126" s="14">
        <f t="shared" si="11"/>
        <v>120</v>
      </c>
      <c r="B126" s="9"/>
      <c r="C126" s="8" t="s">
        <v>6</v>
      </c>
      <c r="D126" s="7">
        <f>D111</f>
        <v>1974226062.8649659</v>
      </c>
      <c r="E126" s="7">
        <f>E111</f>
        <v>1967511960.3194919</v>
      </c>
      <c r="F126" s="7">
        <f>F111</f>
        <v>1964993565.6779518</v>
      </c>
    </row>
    <row r="127" spans="1:9" ht="12" thickBot="1" x14ac:dyDescent="0.25">
      <c r="A127" s="14">
        <f t="shared" si="11"/>
        <v>121</v>
      </c>
      <c r="B127" s="9"/>
      <c r="C127" s="8" t="s">
        <v>5</v>
      </c>
      <c r="D127" s="10">
        <f>D120-SUM(D124:D126)</f>
        <v>20442430334.110489</v>
      </c>
      <c r="E127" s="10">
        <f>E120-SUM(E124:E126)</f>
        <v>20537346665.786404</v>
      </c>
      <c r="F127" s="10">
        <f>F120-SUM(F124:F126)</f>
        <v>20757312610.935669</v>
      </c>
      <c r="G127" s="3" t="s">
        <v>4</v>
      </c>
    </row>
    <row r="128" spans="1:9" ht="12" thickTop="1" x14ac:dyDescent="0.2">
      <c r="A128" s="14">
        <f t="shared" si="11"/>
        <v>122</v>
      </c>
      <c r="D128" s="7"/>
      <c r="E128" s="7"/>
      <c r="F128" s="7"/>
      <c r="G128" s="4"/>
    </row>
    <row r="129" spans="1:7" ht="12" thickBot="1" x14ac:dyDescent="0.25">
      <c r="A129" s="14">
        <f t="shared" si="11"/>
        <v>123</v>
      </c>
      <c r="C129" s="8" t="s">
        <v>3</v>
      </c>
      <c r="D129" s="10">
        <f>+D127+D124</f>
        <v>21190957046.975491</v>
      </c>
      <c r="E129" s="10">
        <f>+E127+E124</f>
        <v>21285873378.651405</v>
      </c>
      <c r="F129" s="10">
        <f>+F127+F124</f>
        <v>21505839323.800671</v>
      </c>
      <c r="G129" s="3" t="s">
        <v>2</v>
      </c>
    </row>
    <row r="130" spans="1:7" ht="12.75" thickTop="1" thickBot="1" x14ac:dyDescent="0.25">
      <c r="A130" s="14">
        <f t="shared" si="11"/>
        <v>124</v>
      </c>
      <c r="C130" s="8" t="s">
        <v>1</v>
      </c>
      <c r="D130" s="10">
        <f>+D129+SUM(D125:D126)</f>
        <v>23469824765.302456</v>
      </c>
      <c r="E130" s="10">
        <f>+E129+SUM(E125:E126)</f>
        <v>23558158394.432896</v>
      </c>
      <c r="F130" s="10">
        <f>+F129+SUM(F125:F126)</f>
        <v>23775605944.94062</v>
      </c>
    </row>
    <row r="131" spans="1:7" ht="12" thickTop="1" x14ac:dyDescent="0.2">
      <c r="A131" s="14">
        <f t="shared" si="11"/>
        <v>125</v>
      </c>
      <c r="C131" s="14" t="s">
        <v>0</v>
      </c>
      <c r="D131" s="4">
        <f>D120-D130</f>
        <v>0</v>
      </c>
      <c r="E131" s="4">
        <f>E120-E130</f>
        <v>0</v>
      </c>
      <c r="F131" s="4">
        <f>F120-F130</f>
        <v>0</v>
      </c>
    </row>
    <row r="132" spans="1:7" x14ac:dyDescent="0.2">
      <c r="E132" s="4"/>
      <c r="F132" s="4"/>
    </row>
    <row r="133" spans="1:7" x14ac:dyDescent="0.2">
      <c r="E133" s="4"/>
      <c r="F133" s="4"/>
    </row>
    <row r="134" spans="1:7" x14ac:dyDescent="0.2">
      <c r="E134" s="4"/>
      <c r="F134" s="4"/>
    </row>
    <row r="135" spans="1:7" x14ac:dyDescent="0.2">
      <c r="E135" s="4"/>
      <c r="F135" s="4"/>
    </row>
    <row r="136" spans="1:7" x14ac:dyDescent="0.2">
      <c r="E136" s="4"/>
      <c r="F136" s="4"/>
    </row>
    <row r="137" spans="1:7" x14ac:dyDescent="0.2">
      <c r="E137" s="4"/>
      <c r="F137" s="4"/>
    </row>
    <row r="138" spans="1:7" x14ac:dyDescent="0.2">
      <c r="E138" s="4"/>
      <c r="F138" s="4"/>
    </row>
    <row r="139" spans="1:7" x14ac:dyDescent="0.2">
      <c r="E139" s="4"/>
      <c r="F139" s="4"/>
    </row>
    <row r="140" spans="1:7" x14ac:dyDescent="0.2">
      <c r="E140" s="4"/>
      <c r="F140" s="4"/>
    </row>
    <row r="141" spans="1:7" x14ac:dyDescent="0.2">
      <c r="E141" s="4"/>
      <c r="F141" s="4"/>
    </row>
    <row r="142" spans="1:7" x14ac:dyDescent="0.2">
      <c r="E142" s="4"/>
      <c r="F142" s="4"/>
    </row>
    <row r="143" spans="1:7" x14ac:dyDescent="0.2">
      <c r="E143" s="4"/>
      <c r="F143" s="4"/>
    </row>
    <row r="144" spans="1:7" x14ac:dyDescent="0.2">
      <c r="E144" s="4"/>
      <c r="F144" s="4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80" fitToHeight="100" orientation="portrait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73C8BF-E2D1-4C7E-9A8E-97A05AA9DAFD}"/>
</file>

<file path=customXml/itemProps2.xml><?xml version="1.0" encoding="utf-8"?>
<ds:datastoreItem xmlns:ds="http://schemas.openxmlformats.org/officeDocument/2006/customXml" ds:itemID="{D782E50E-18CB-4B1E-B183-7EA3EE0592E6}"/>
</file>

<file path=customXml/itemProps3.xml><?xml version="1.0" encoding="utf-8"?>
<ds:datastoreItem xmlns:ds="http://schemas.openxmlformats.org/officeDocument/2006/customXml" ds:itemID="{2802BFE7-721F-4F3B-B3C0-D1BFD63A6381}"/>
</file>

<file path=customXml/itemProps4.xml><?xml version="1.0" encoding="utf-8"?>
<ds:datastoreItem xmlns:ds="http://schemas.openxmlformats.org/officeDocument/2006/customXml" ds:itemID="{86C7BF40-66EE-4C02-B907-16CC41EB1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CTM-3 (Billing Determinants)</vt:lpstr>
      <vt:lpstr>'CTM-3 (Billing Determinants)'!Print_Area</vt:lpstr>
      <vt:lpstr>'CTM-3 (Billing Determinants)'!Print_Titles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Mickelson, Christopher</cp:lastModifiedBy>
  <dcterms:created xsi:type="dcterms:W3CDTF">2024-02-12T18:48:54Z</dcterms:created>
  <dcterms:modified xsi:type="dcterms:W3CDTF">2024-02-13T23:28:53Z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