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Regulatory_Affairs\2018 Washington General Rate Case\Revenue Requirement\WPs Revised\"/>
    </mc:Choice>
  </mc:AlternateContent>
  <bookViews>
    <workbookView xWindow="0" yWindow="0" windowWidth="20400" windowHeight="8340"/>
  </bookViews>
  <sheets>
    <sheet name="Working Capital" sheetId="5" r:id="rId1"/>
    <sheet name="line assign basis" sheetId="1" r:id="rId2"/>
    <sheet name="Test Year Balance Sheet" sheetId="3" r:id="rId3"/>
    <sheet name="Factors" sheetId="6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5" l="1"/>
  <c r="R449" i="3" l="1"/>
  <c r="E48" i="5" l="1"/>
  <c r="F48" i="5" s="1"/>
  <c r="G48" i="5" s="1"/>
  <c r="H48" i="5" s="1"/>
  <c r="I48" i="5" s="1"/>
  <c r="J48" i="5" s="1"/>
  <c r="K48" i="5" s="1"/>
  <c r="L48" i="5" s="1"/>
  <c r="M48" i="5" s="1"/>
  <c r="N48" i="5" s="1"/>
  <c r="O48" i="5" s="1"/>
  <c r="P48" i="5" s="1"/>
  <c r="Q48" i="5" s="1"/>
  <c r="E53" i="5" l="1"/>
  <c r="F53" i="5" s="1"/>
  <c r="G53" i="5" s="1"/>
  <c r="H53" i="5" s="1"/>
  <c r="I53" i="5" l="1"/>
  <c r="D577" i="3"/>
  <c r="D578" i="3" s="1"/>
  <c r="D579" i="3" s="1"/>
  <c r="D580" i="3" s="1"/>
  <c r="D581" i="3" s="1"/>
  <c r="D582" i="3" s="1"/>
  <c r="D583" i="3" s="1"/>
  <c r="D584" i="3" s="1"/>
  <c r="D585" i="3" s="1"/>
  <c r="D586" i="3" s="1"/>
  <c r="D587" i="3" s="1"/>
  <c r="D588" i="3" s="1"/>
  <c r="D589" i="3" s="1"/>
  <c r="D590" i="3" s="1"/>
  <c r="D591" i="3" s="1"/>
  <c r="D592" i="3" s="1"/>
  <c r="D593" i="3" s="1"/>
  <c r="D594" i="3" s="1"/>
  <c r="D595" i="3" s="1"/>
  <c r="D596" i="3" s="1"/>
  <c r="D597" i="3" s="1"/>
  <c r="D598" i="3" s="1"/>
  <c r="D599" i="3" s="1"/>
  <c r="D600" i="3" s="1"/>
  <c r="D601" i="3" s="1"/>
  <c r="D602" i="3" s="1"/>
  <c r="D603" i="3" s="1"/>
  <c r="D604" i="3" s="1"/>
  <c r="D605" i="3" s="1"/>
  <c r="D613" i="3"/>
  <c r="D614" i="3" s="1"/>
  <c r="D615" i="3" s="1"/>
  <c r="D616" i="3" s="1"/>
  <c r="D617" i="3" s="1"/>
  <c r="D618" i="3" s="1"/>
  <c r="D619" i="3" s="1"/>
  <c r="D620" i="3" s="1"/>
  <c r="D621" i="3" s="1"/>
  <c r="D622" i="3" s="1"/>
  <c r="D623" i="3" s="1"/>
  <c r="D624" i="3" s="1"/>
  <c r="D625" i="3" s="1"/>
  <c r="D626" i="3" s="1"/>
  <c r="D627" i="3" s="1"/>
  <c r="D628" i="3" s="1"/>
  <c r="D629" i="3" s="1"/>
  <c r="D630" i="3" s="1"/>
  <c r="D631" i="3" s="1"/>
  <c r="D632" i="3" s="1"/>
  <c r="D633" i="3" s="1"/>
  <c r="D634" i="3" s="1"/>
  <c r="D635" i="3" s="1"/>
  <c r="D636" i="3" s="1"/>
  <c r="D637" i="3" s="1"/>
  <c r="D638" i="3" s="1"/>
  <c r="D639" i="3" s="1"/>
  <c r="D640" i="3" s="1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9" i="3"/>
  <c r="D641" i="3" l="1"/>
  <c r="D13" i="3"/>
  <c r="D12" i="3"/>
  <c r="D570" i="3"/>
  <c r="D10" i="3"/>
  <c r="D569" i="3"/>
  <c r="D9" i="3"/>
  <c r="D11" i="3"/>
  <c r="J53" i="5"/>
  <c r="K53" i="5" l="1"/>
  <c r="L53" i="5" l="1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2" i="3"/>
  <c r="D113" i="3"/>
  <c r="D114" i="3"/>
  <c r="D115" i="3"/>
  <c r="D116" i="3"/>
  <c r="D117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50" i="3"/>
  <c r="D151" i="3"/>
  <c r="D152" i="3"/>
  <c r="D153" i="3"/>
  <c r="D154" i="3"/>
  <c r="D157" i="3"/>
  <c r="D158" i="3"/>
  <c r="D159" i="3"/>
  <c r="D160" i="3"/>
  <c r="D161" i="3"/>
  <c r="D162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3" i="3"/>
  <c r="D204" i="3"/>
  <c r="D205" i="3"/>
  <c r="D206" i="3"/>
  <c r="D207" i="3"/>
  <c r="D208" i="3"/>
  <c r="D209" i="3"/>
  <c r="D210" i="3"/>
  <c r="D211" i="3"/>
  <c r="D212" i="3"/>
  <c r="D213" i="3"/>
  <c r="D215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4" i="3"/>
  <c r="D265" i="3"/>
  <c r="D266" i="3"/>
  <c r="D267" i="3"/>
  <c r="D268" i="3"/>
  <c r="D269" i="3"/>
  <c r="D270" i="3"/>
  <c r="D271" i="3"/>
  <c r="D272" i="3"/>
  <c r="D273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61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5" i="3"/>
  <c r="D416" i="3"/>
  <c r="D417" i="3"/>
  <c r="D418" i="3"/>
  <c r="D419" i="3"/>
  <c r="D420" i="3"/>
  <c r="D422" i="3"/>
  <c r="D424" i="3"/>
  <c r="D425" i="3"/>
  <c r="D426" i="3"/>
  <c r="D427" i="3"/>
  <c r="D428" i="3"/>
  <c r="D429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1" i="3"/>
  <c r="D452" i="3"/>
  <c r="D453" i="3"/>
  <c r="D454" i="3"/>
  <c r="D455" i="3"/>
  <c r="D457" i="3"/>
  <c r="D458" i="3"/>
  <c r="D459" i="3"/>
  <c r="D460" i="3"/>
  <c r="D461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7" i="3"/>
  <c r="D538" i="3"/>
  <c r="D539" i="3"/>
  <c r="D540" i="3"/>
  <c r="D541" i="3"/>
  <c r="D542" i="3"/>
  <c r="D543" i="3"/>
  <c r="D544" i="3"/>
  <c r="D545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14" i="3"/>
  <c r="G577" i="3" l="1"/>
  <c r="K578" i="3"/>
  <c r="O579" i="3"/>
  <c r="G581" i="3"/>
  <c r="K582" i="3"/>
  <c r="O583" i="3"/>
  <c r="G585" i="3"/>
  <c r="K586" i="3"/>
  <c r="O587" i="3"/>
  <c r="G589" i="3"/>
  <c r="K590" i="3"/>
  <c r="O591" i="3"/>
  <c r="G593" i="3"/>
  <c r="K594" i="3"/>
  <c r="O595" i="3"/>
  <c r="G597" i="3"/>
  <c r="K598" i="3"/>
  <c r="O599" i="3"/>
  <c r="G601" i="3"/>
  <c r="K602" i="3"/>
  <c r="J576" i="3"/>
  <c r="H578" i="3"/>
  <c r="Q579" i="3"/>
  <c r="N581" i="3"/>
  <c r="L583" i="3"/>
  <c r="I585" i="3"/>
  <c r="R586" i="3"/>
  <c r="P588" i="3"/>
  <c r="M590" i="3"/>
  <c r="J592" i="3"/>
  <c r="H594" i="3"/>
  <c r="Q595" i="3"/>
  <c r="N597" i="3"/>
  <c r="L599" i="3"/>
  <c r="I601" i="3"/>
  <c r="R602" i="3"/>
  <c r="L604" i="3"/>
  <c r="P605" i="3"/>
  <c r="H607" i="3"/>
  <c r="H577" i="3"/>
  <c r="M579" i="3"/>
  <c r="Q581" i="3"/>
  <c r="I584" i="3"/>
  <c r="N586" i="3"/>
  <c r="R588" i="3"/>
  <c r="J591" i="3"/>
  <c r="P593" i="3"/>
  <c r="H596" i="3"/>
  <c r="L598" i="3"/>
  <c r="Q600" i="3"/>
  <c r="I603" i="3"/>
  <c r="G605" i="3"/>
  <c r="Q606" i="3"/>
  <c r="F584" i="3"/>
  <c r="F600" i="3"/>
  <c r="Q576" i="3"/>
  <c r="I579" i="3"/>
  <c r="M581" i="3"/>
  <c r="O576" i="3"/>
  <c r="O578" i="3"/>
  <c r="K580" i="3"/>
  <c r="G582" i="3"/>
  <c r="G584" i="3"/>
  <c r="O585" i="3"/>
  <c r="K587" i="3"/>
  <c r="K589" i="3"/>
  <c r="G591" i="3"/>
  <c r="O592" i="3"/>
  <c r="O594" i="3"/>
  <c r="K596" i="3"/>
  <c r="G598" i="3"/>
  <c r="G600" i="3"/>
  <c r="O601" i="3"/>
  <c r="K603" i="3"/>
  <c r="M578" i="3"/>
  <c r="P580" i="3"/>
  <c r="R582" i="3"/>
  <c r="N585" i="3"/>
  <c r="Q587" i="3"/>
  <c r="H590" i="3"/>
  <c r="P592" i="3"/>
  <c r="R594" i="3"/>
  <c r="I597" i="3"/>
  <c r="Q599" i="3"/>
  <c r="H602" i="3"/>
  <c r="H604" i="3"/>
  <c r="H606" i="3"/>
  <c r="P607" i="3"/>
  <c r="Q578" i="3"/>
  <c r="L582" i="3"/>
  <c r="L585" i="3"/>
  <c r="L588" i="3"/>
  <c r="R591" i="3"/>
  <c r="Q594" i="3"/>
  <c r="Q597" i="3"/>
  <c r="L601" i="3"/>
  <c r="I604" i="3"/>
  <c r="K606" i="3"/>
  <c r="F588" i="3"/>
  <c r="F576" i="3"/>
  <c r="N578" i="3"/>
  <c r="I582" i="3"/>
  <c r="M584" i="3"/>
  <c r="Q586" i="3"/>
  <c r="J589" i="3"/>
  <c r="N591" i="3"/>
  <c r="R593" i="3"/>
  <c r="L596" i="3"/>
  <c r="P598" i="3"/>
  <c r="H601" i="3"/>
  <c r="M603" i="3"/>
  <c r="J605" i="3"/>
  <c r="G607" i="3"/>
  <c r="M577" i="3"/>
  <c r="J582" i="3"/>
  <c r="H587" i="3"/>
  <c r="P591" i="3"/>
  <c r="M596" i="3"/>
  <c r="J601" i="3"/>
  <c r="K605" i="3"/>
  <c r="F586" i="3"/>
  <c r="F607" i="3"/>
  <c r="M580" i="3"/>
  <c r="J585" i="3"/>
  <c r="R589" i="3"/>
  <c r="P594" i="3"/>
  <c r="M599" i="3"/>
  <c r="G604" i="3"/>
  <c r="N607" i="3"/>
  <c r="F594" i="3"/>
  <c r="J577" i="3"/>
  <c r="R581" i="3"/>
  <c r="P586" i="3"/>
  <c r="M591" i="3"/>
  <c r="I596" i="3"/>
  <c r="R600" i="3"/>
  <c r="I605" i="3"/>
  <c r="F598" i="3"/>
  <c r="M601" i="3"/>
  <c r="N582" i="3"/>
  <c r="F585" i="3"/>
  <c r="Q590" i="3"/>
  <c r="F603" i="3"/>
  <c r="Q603" i="3"/>
  <c r="R584" i="3"/>
  <c r="F579" i="3"/>
  <c r="J593" i="3"/>
  <c r="G579" i="3"/>
  <c r="O580" i="3"/>
  <c r="O582" i="3"/>
  <c r="K584" i="3"/>
  <c r="G586" i="3"/>
  <c r="G588" i="3"/>
  <c r="K591" i="3"/>
  <c r="K577" i="3"/>
  <c r="O589" i="3"/>
  <c r="G576" i="3"/>
  <c r="K576" i="3"/>
  <c r="G580" i="3"/>
  <c r="K583" i="3"/>
  <c r="G587" i="3"/>
  <c r="O590" i="3"/>
  <c r="O593" i="3"/>
  <c r="G596" i="3"/>
  <c r="O598" i="3"/>
  <c r="O600" i="3"/>
  <c r="G603" i="3"/>
  <c r="R578" i="3"/>
  <c r="H582" i="3"/>
  <c r="P584" i="3"/>
  <c r="J588" i="3"/>
  <c r="L591" i="3"/>
  <c r="M594" i="3"/>
  <c r="H598" i="3"/>
  <c r="P600" i="3"/>
  <c r="P603" i="3"/>
  <c r="L606" i="3"/>
  <c r="P577" i="3"/>
  <c r="J581" i="3"/>
  <c r="R585" i="3"/>
  <c r="I590" i="3"/>
  <c r="J594" i="3"/>
  <c r="H599" i="3"/>
  <c r="N602" i="3"/>
  <c r="R605" i="3"/>
  <c r="F592" i="3"/>
  <c r="L577" i="3"/>
  <c r="R580" i="3"/>
  <c r="H585" i="3"/>
  <c r="H588" i="3"/>
  <c r="H591" i="3"/>
  <c r="N594" i="3"/>
  <c r="M597" i="3"/>
  <c r="M600" i="3"/>
  <c r="R603" i="3"/>
  <c r="I606" i="3"/>
  <c r="L576" i="3"/>
  <c r="M583" i="3"/>
  <c r="L589" i="3"/>
  <c r="J595" i="3"/>
  <c r="L602" i="3"/>
  <c r="I607" i="3"/>
  <c r="F602" i="3"/>
  <c r="P581" i="3"/>
  <c r="N587" i="3"/>
  <c r="M593" i="3"/>
  <c r="N600" i="3"/>
  <c r="Q605" i="3"/>
  <c r="F589" i="3"/>
  <c r="L578" i="3"/>
  <c r="L584" i="3"/>
  <c r="J590" i="3"/>
  <c r="L597" i="3"/>
  <c r="J603" i="3"/>
  <c r="Q607" i="3"/>
  <c r="Q596" i="3"/>
  <c r="F606" i="3"/>
  <c r="N595" i="3"/>
  <c r="F593" i="3"/>
  <c r="L594" i="3"/>
  <c r="F590" i="3"/>
  <c r="M588" i="3"/>
  <c r="O577" i="3"/>
  <c r="K581" i="3"/>
  <c r="O584" i="3"/>
  <c r="K588" i="3"/>
  <c r="G592" i="3"/>
  <c r="G594" i="3"/>
  <c r="O596" i="3"/>
  <c r="G599" i="3"/>
  <c r="K601" i="3"/>
  <c r="P576" i="3"/>
  <c r="L579" i="3"/>
  <c r="M582" i="3"/>
  <c r="H586" i="3"/>
  <c r="I589" i="3"/>
  <c r="Q591" i="3"/>
  <c r="L595" i="3"/>
  <c r="M598" i="3"/>
  <c r="N601" i="3"/>
  <c r="P604" i="3"/>
  <c r="P606" i="3"/>
  <c r="J578" i="3"/>
  <c r="H583" i="3"/>
  <c r="I587" i="3"/>
  <c r="P590" i="3"/>
  <c r="M595" i="3"/>
  <c r="N599" i="3"/>
  <c r="O603" i="3"/>
  <c r="J607" i="3"/>
  <c r="F596" i="3"/>
  <c r="R577" i="3"/>
  <c r="P582" i="3"/>
  <c r="P585" i="3"/>
  <c r="N588" i="3"/>
  <c r="I592" i="3"/>
  <c r="I595" i="3"/>
  <c r="I598" i="3"/>
  <c r="P601" i="3"/>
  <c r="K604" i="3"/>
  <c r="N606" i="3"/>
  <c r="P578" i="3"/>
  <c r="N584" i="3"/>
  <c r="N590" i="3"/>
  <c r="P597" i="3"/>
  <c r="N603" i="3"/>
  <c r="F581" i="3"/>
  <c r="R576" i="3"/>
  <c r="Q582" i="3"/>
  <c r="Q588" i="3"/>
  <c r="R595" i="3"/>
  <c r="Q601" i="3"/>
  <c r="O606" i="3"/>
  <c r="F599" i="3"/>
  <c r="N579" i="3"/>
  <c r="M585" i="3"/>
  <c r="N592" i="3"/>
  <c r="N598" i="3"/>
  <c r="J604" i="3"/>
  <c r="F587" i="3"/>
  <c r="H592" i="3"/>
  <c r="F595" i="3"/>
  <c r="I586" i="3"/>
  <c r="F582" i="3"/>
  <c r="P589" i="3"/>
  <c r="M606" i="3"/>
  <c r="P583" i="3"/>
  <c r="O581" i="3"/>
  <c r="O588" i="3"/>
  <c r="G595" i="3"/>
  <c r="K599" i="3"/>
  <c r="I577" i="3"/>
  <c r="Q583" i="3"/>
  <c r="N589" i="3"/>
  <c r="J596" i="3"/>
  <c r="M602" i="3"/>
  <c r="L607" i="3"/>
  <c r="N583" i="3"/>
  <c r="M592" i="3"/>
  <c r="I600" i="3"/>
  <c r="O607" i="3"/>
  <c r="P579" i="3"/>
  <c r="J586" i="3"/>
  <c r="Q592" i="3"/>
  <c r="J599" i="3"/>
  <c r="Q604" i="3"/>
  <c r="R579" i="3"/>
  <c r="R592" i="3"/>
  <c r="M604" i="3"/>
  <c r="I578" i="3"/>
  <c r="I591" i="3"/>
  <c r="H603" i="3"/>
  <c r="F605" i="3"/>
  <c r="R587" i="3"/>
  <c r="P599" i="3"/>
  <c r="F577" i="3"/>
  <c r="O604" i="3"/>
  <c r="K607" i="3"/>
  <c r="P602" i="3"/>
  <c r="F583" i="3"/>
  <c r="Q577" i="3"/>
  <c r="G583" i="3"/>
  <c r="G590" i="3"/>
  <c r="K595" i="3"/>
  <c r="K600" i="3"/>
  <c r="N577" i="3"/>
  <c r="J584" i="3"/>
  <c r="R590" i="3"/>
  <c r="P596" i="3"/>
  <c r="L603" i="3"/>
  <c r="M576" i="3"/>
  <c r="Q584" i="3"/>
  <c r="H593" i="3"/>
  <c r="R601" i="3"/>
  <c r="F580" i="3"/>
  <c r="L580" i="3"/>
  <c r="M587" i="3"/>
  <c r="L593" i="3"/>
  <c r="R599" i="3"/>
  <c r="O605" i="3"/>
  <c r="H581" i="3"/>
  <c r="I594" i="3"/>
  <c r="J606" i="3"/>
  <c r="J579" i="3"/>
  <c r="L592" i="3"/>
  <c r="R604" i="3"/>
  <c r="H576" i="3"/>
  <c r="H589" i="3"/>
  <c r="I602" i="3"/>
  <c r="N605" i="3"/>
  <c r="L600" i="3"/>
  <c r="I599" i="3"/>
  <c r="R597" i="3"/>
  <c r="R596" i="3"/>
  <c r="I588" i="3"/>
  <c r="L586" i="3"/>
  <c r="H595" i="3"/>
  <c r="F601" i="3"/>
  <c r="G578" i="3"/>
  <c r="K585" i="3"/>
  <c r="K592" i="3"/>
  <c r="K597" i="3"/>
  <c r="G602" i="3"/>
  <c r="J580" i="3"/>
  <c r="M586" i="3"/>
  <c r="I593" i="3"/>
  <c r="R598" i="3"/>
  <c r="H605" i="3"/>
  <c r="H580" i="3"/>
  <c r="P587" i="3"/>
  <c r="N596" i="3"/>
  <c r="N604" i="3"/>
  <c r="F604" i="3"/>
  <c r="J583" i="3"/>
  <c r="Q589" i="3"/>
  <c r="P595" i="3"/>
  <c r="J602" i="3"/>
  <c r="M607" i="3"/>
  <c r="Q585" i="3"/>
  <c r="Q598" i="3"/>
  <c r="F591" i="3"/>
  <c r="H584" i="3"/>
  <c r="H597" i="3"/>
  <c r="F578" i="3"/>
  <c r="Q580" i="3"/>
  <c r="Q593" i="3"/>
  <c r="G606" i="3"/>
  <c r="J587" i="3"/>
  <c r="L581" i="3"/>
  <c r="I580" i="3"/>
  <c r="H579" i="3"/>
  <c r="K579" i="3"/>
  <c r="O586" i="3"/>
  <c r="K593" i="3"/>
  <c r="O597" i="3"/>
  <c r="O602" i="3"/>
  <c r="I581" i="3"/>
  <c r="L587" i="3"/>
  <c r="N593" i="3"/>
  <c r="J600" i="3"/>
  <c r="L605" i="3"/>
  <c r="N580" i="3"/>
  <c r="M589" i="3"/>
  <c r="J597" i="3"/>
  <c r="M605" i="3"/>
  <c r="I576" i="3"/>
  <c r="R583" i="3"/>
  <c r="L590" i="3"/>
  <c r="Q602" i="3"/>
  <c r="R607" i="3"/>
  <c r="H600" i="3"/>
  <c r="F597" i="3"/>
  <c r="J598" i="3"/>
  <c r="I583" i="3"/>
  <c r="R606" i="3"/>
  <c r="N576" i="3"/>
  <c r="D546" i="3"/>
  <c r="R640" i="3" s="1"/>
  <c r="M53" i="5"/>
  <c r="I609" i="3" l="1"/>
  <c r="I610" i="3" s="1"/>
  <c r="H609" i="3"/>
  <c r="H610" i="3" s="1"/>
  <c r="K609" i="3"/>
  <c r="K610" i="3" s="1"/>
  <c r="R609" i="3"/>
  <c r="R610" i="3" s="1"/>
  <c r="O609" i="3"/>
  <c r="O610" i="3" s="1"/>
  <c r="P609" i="3"/>
  <c r="P610" i="3" s="1"/>
  <c r="F609" i="3"/>
  <c r="F610" i="3" s="1"/>
  <c r="G609" i="3"/>
  <c r="G610" i="3" s="1"/>
  <c r="J609" i="3"/>
  <c r="J610" i="3" s="1"/>
  <c r="M609" i="3"/>
  <c r="M610" i="3" s="1"/>
  <c r="L609" i="3"/>
  <c r="L610" i="3" s="1"/>
  <c r="N609" i="3"/>
  <c r="N610" i="3" s="1"/>
  <c r="Q609" i="3"/>
  <c r="Q610" i="3" s="1"/>
  <c r="F43" i="5"/>
  <c r="F52" i="5" s="1"/>
  <c r="F54" i="5" s="1"/>
  <c r="J27" i="5"/>
  <c r="N28" i="5"/>
  <c r="F30" i="5"/>
  <c r="J31" i="5"/>
  <c r="N32" i="5"/>
  <c r="F34" i="5"/>
  <c r="D33" i="5"/>
  <c r="F17" i="5"/>
  <c r="J18" i="5"/>
  <c r="N19" i="5"/>
  <c r="F21" i="5"/>
  <c r="J22" i="5"/>
  <c r="N23" i="5"/>
  <c r="I7" i="5"/>
  <c r="M8" i="5"/>
  <c r="E10" i="5"/>
  <c r="I11" i="5"/>
  <c r="K43" i="5"/>
  <c r="K52" i="5" s="1"/>
  <c r="K54" i="5" s="1"/>
  <c r="O27" i="5"/>
  <c r="G29" i="5"/>
  <c r="G43" i="5"/>
  <c r="G52" i="5" s="1"/>
  <c r="G54" i="5" s="1"/>
  <c r="D43" i="5"/>
  <c r="H28" i="5"/>
  <c r="L29" i="5"/>
  <c r="P30" i="5"/>
  <c r="H32" i="5"/>
  <c r="L33" i="5"/>
  <c r="L39" i="5" s="1"/>
  <c r="P34" i="5"/>
  <c r="L16" i="5"/>
  <c r="P17" i="5"/>
  <c r="H19" i="5"/>
  <c r="L20" i="5"/>
  <c r="P21" i="5"/>
  <c r="H23" i="5"/>
  <c r="D16" i="5"/>
  <c r="G8" i="5"/>
  <c r="K9" i="5"/>
  <c r="O10" i="5"/>
  <c r="D9" i="5"/>
  <c r="I27" i="5"/>
  <c r="K30" i="5"/>
  <c r="G33" i="5"/>
  <c r="G39" i="5" s="1"/>
  <c r="G16" i="5"/>
  <c r="O18" i="5"/>
  <c r="K21" i="5"/>
  <c r="D19" i="5"/>
  <c r="N11" i="5"/>
  <c r="M32" i="5"/>
  <c r="I18" i="5"/>
  <c r="E23" i="5"/>
  <c r="L10" i="5"/>
  <c r="O30" i="5"/>
  <c r="K33" i="5"/>
  <c r="K39" i="5" s="1"/>
  <c r="K16" i="5"/>
  <c r="G19" i="5"/>
  <c r="O21" i="5"/>
  <c r="D23" i="5"/>
  <c r="J9" i="5"/>
  <c r="D8" i="5"/>
  <c r="E31" i="5"/>
  <c r="M33" i="5"/>
  <c r="M39" i="5" s="1"/>
  <c r="M16" i="5"/>
  <c r="I19" i="5"/>
  <c r="E22" i="5"/>
  <c r="L7" i="5"/>
  <c r="H10" i="5"/>
  <c r="N7" i="5"/>
  <c r="M30" i="5"/>
  <c r="I16" i="5"/>
  <c r="I22" i="5"/>
  <c r="P9" i="5"/>
  <c r="F623" i="3"/>
  <c r="K631" i="3"/>
  <c r="Q621" i="3"/>
  <c r="Q643" i="3"/>
  <c r="Q657" i="3" s="1"/>
  <c r="R637" i="3"/>
  <c r="M628" i="3"/>
  <c r="K617" i="3"/>
  <c r="H612" i="3"/>
  <c r="L613" i="3"/>
  <c r="P614" i="3"/>
  <c r="H616" i="3"/>
  <c r="L617" i="3"/>
  <c r="N43" i="5"/>
  <c r="N52" i="5" s="1"/>
  <c r="F28" i="5"/>
  <c r="J29" i="5"/>
  <c r="N30" i="5"/>
  <c r="F32" i="5"/>
  <c r="J33" i="5"/>
  <c r="J39" i="5" s="1"/>
  <c r="N34" i="5"/>
  <c r="J16" i="5"/>
  <c r="N17" i="5"/>
  <c r="F19" i="5"/>
  <c r="J20" i="5"/>
  <c r="N21" i="5"/>
  <c r="F23" i="5"/>
  <c r="D22" i="5"/>
  <c r="E8" i="5"/>
  <c r="I9" i="5"/>
  <c r="M10" i="5"/>
  <c r="D11" i="5"/>
  <c r="G27" i="5"/>
  <c r="K28" i="5"/>
  <c r="O29" i="5"/>
  <c r="H43" i="5"/>
  <c r="H52" i="5" s="1"/>
  <c r="H54" i="5" s="1"/>
  <c r="L27" i="5"/>
  <c r="P28" i="5"/>
  <c r="H30" i="5"/>
  <c r="L31" i="5"/>
  <c r="P32" i="5"/>
  <c r="H34" i="5"/>
  <c r="D27" i="5"/>
  <c r="H17" i="5"/>
  <c r="L18" i="5"/>
  <c r="P19" i="5"/>
  <c r="H21" i="5"/>
  <c r="L22" i="5"/>
  <c r="P23" i="5"/>
  <c r="K7" i="5"/>
  <c r="O8" i="5"/>
  <c r="G10" i="5"/>
  <c r="K11" i="5"/>
  <c r="M43" i="5"/>
  <c r="M52" i="5" s="1"/>
  <c r="M54" i="5" s="1"/>
  <c r="E28" i="5"/>
  <c r="O31" i="5"/>
  <c r="K34" i="5"/>
  <c r="K17" i="5"/>
  <c r="G20" i="5"/>
  <c r="O22" i="5"/>
  <c r="J8" i="5"/>
  <c r="M29" i="5"/>
  <c r="D32" i="5"/>
  <c r="I20" i="5"/>
  <c r="P7" i="5"/>
  <c r="M28" i="5"/>
  <c r="G32" i="5"/>
  <c r="O34" i="5"/>
  <c r="O17" i="5"/>
  <c r="K20" i="5"/>
  <c r="G23" i="5"/>
  <c r="F8" i="5"/>
  <c r="N10" i="5"/>
  <c r="E29" i="5"/>
  <c r="I32" i="5"/>
  <c r="D28" i="5"/>
  <c r="E18" i="5"/>
  <c r="M20" i="5"/>
  <c r="I23" i="5"/>
  <c r="P8" i="5"/>
  <c r="L11" i="5"/>
  <c r="N9" i="5"/>
  <c r="I33" i="5"/>
  <c r="I39" i="5" s="1"/>
  <c r="E19" i="5"/>
  <c r="H7" i="5"/>
  <c r="I643" i="3"/>
  <c r="I657" i="3" s="1"/>
  <c r="I636" i="3"/>
  <c r="O626" i="3"/>
  <c r="O614" i="3"/>
  <c r="F631" i="3"/>
  <c r="H642" i="3"/>
  <c r="H651" i="3" s="1"/>
  <c r="J43" i="5"/>
  <c r="J52" i="5" s="1"/>
  <c r="J54" i="5" s="1"/>
  <c r="F29" i="5"/>
  <c r="N31" i="5"/>
  <c r="J34" i="5"/>
  <c r="J17" i="5"/>
  <c r="F20" i="5"/>
  <c r="N22" i="5"/>
  <c r="M7" i="5"/>
  <c r="I10" i="5"/>
  <c r="O43" i="5"/>
  <c r="O52" i="5" s="1"/>
  <c r="K29" i="5"/>
  <c r="H27" i="5"/>
  <c r="P29" i="5"/>
  <c r="L32" i="5"/>
  <c r="D31" i="5"/>
  <c r="H18" i="5"/>
  <c r="P20" i="5"/>
  <c r="L23" i="5"/>
  <c r="K8" i="5"/>
  <c r="G11" i="5"/>
  <c r="E43" i="5"/>
  <c r="E52" i="5" s="1"/>
  <c r="E54" i="5" s="1"/>
  <c r="O33" i="5"/>
  <c r="O39" i="5" s="1"/>
  <c r="K19" i="5"/>
  <c r="F7" i="5"/>
  <c r="E34" i="5"/>
  <c r="D21" i="5"/>
  <c r="K31" i="5"/>
  <c r="G17" i="5"/>
  <c r="K22" i="5"/>
  <c r="F10" i="5"/>
  <c r="M31" i="5"/>
  <c r="I17" i="5"/>
  <c r="M22" i="5"/>
  <c r="P10" i="5"/>
  <c r="E32" i="5"/>
  <c r="M23" i="5"/>
  <c r="Q613" i="3"/>
  <c r="F634" i="3"/>
  <c r="Q633" i="3"/>
  <c r="G643" i="3"/>
  <c r="G657" i="3" s="1"/>
  <c r="Q630" i="3"/>
  <c r="P612" i="3"/>
  <c r="L614" i="3"/>
  <c r="L616" i="3"/>
  <c r="H618" i="3"/>
  <c r="L619" i="3"/>
  <c r="P620" i="3"/>
  <c r="H622" i="3"/>
  <c r="L623" i="3"/>
  <c r="P624" i="3"/>
  <c r="H626" i="3"/>
  <c r="L627" i="3"/>
  <c r="P628" i="3"/>
  <c r="H630" i="3"/>
  <c r="L631" i="3"/>
  <c r="P632" i="3"/>
  <c r="H634" i="3"/>
  <c r="L635" i="3"/>
  <c r="P636" i="3"/>
  <c r="H638" i="3"/>
  <c r="L639" i="3"/>
  <c r="P640" i="3"/>
  <c r="J613" i="3"/>
  <c r="G615" i="3"/>
  <c r="Q616" i="3"/>
  <c r="N618" i="3"/>
  <c r="K620" i="3"/>
  <c r="I622" i="3"/>
  <c r="R623" i="3"/>
  <c r="O625" i="3"/>
  <c r="M627" i="3"/>
  <c r="J629" i="3"/>
  <c r="G631" i="3"/>
  <c r="Q632" i="3"/>
  <c r="N634" i="3"/>
  <c r="K636" i="3"/>
  <c r="I638" i="3"/>
  <c r="R639" i="3"/>
  <c r="N641" i="3"/>
  <c r="R642" i="3"/>
  <c r="R651" i="3" s="1"/>
  <c r="F616" i="3"/>
  <c r="F632" i="3"/>
  <c r="I612" i="3"/>
  <c r="R613" i="3"/>
  <c r="O615" i="3"/>
  <c r="M617" i="3"/>
  <c r="J619" i="3"/>
  <c r="G621" i="3"/>
  <c r="N613" i="3"/>
  <c r="I617" i="3"/>
  <c r="O620" i="3"/>
  <c r="N623" i="3"/>
  <c r="R625" i="3"/>
  <c r="J628" i="3"/>
  <c r="O630" i="3"/>
  <c r="G633" i="3"/>
  <c r="K635" i="3"/>
  <c r="Q637" i="3"/>
  <c r="I640" i="3"/>
  <c r="I642" i="3"/>
  <c r="I651" i="3" s="1"/>
  <c r="F617" i="3"/>
  <c r="F638" i="3"/>
  <c r="G614" i="3"/>
  <c r="N617" i="3"/>
  <c r="I621" i="3"/>
  <c r="Q623" i="3"/>
  <c r="J626" i="3"/>
  <c r="N628" i="3"/>
  <c r="R630" i="3"/>
  <c r="K633" i="3"/>
  <c r="O635" i="3"/>
  <c r="G638" i="3"/>
  <c r="M640" i="3"/>
  <c r="L642" i="3"/>
  <c r="L651" i="3" s="1"/>
  <c r="F614" i="3"/>
  <c r="F635" i="3"/>
  <c r="J614" i="3"/>
  <c r="Q617" i="3"/>
  <c r="K621" i="3"/>
  <c r="G624" i="3"/>
  <c r="K626" i="3"/>
  <c r="O628" i="3"/>
  <c r="I631" i="3"/>
  <c r="M633" i="3"/>
  <c r="Q635" i="3"/>
  <c r="J638" i="3"/>
  <c r="N640" i="3"/>
  <c r="F618" i="3"/>
  <c r="O639" i="3"/>
  <c r="J630" i="3"/>
  <c r="G620" i="3"/>
  <c r="L643" i="3"/>
  <c r="L657" i="3" s="1"/>
  <c r="O636" i="3"/>
  <c r="J627" i="3"/>
  <c r="N615" i="3"/>
  <c r="F27" i="5"/>
  <c r="N29" i="5"/>
  <c r="N27" i="5"/>
  <c r="J30" i="5"/>
  <c r="F33" i="5"/>
  <c r="F39" i="5" s="1"/>
  <c r="F16" i="5"/>
  <c r="N18" i="5"/>
  <c r="J21" i="5"/>
  <c r="D18" i="5"/>
  <c r="E9" i="5"/>
  <c r="M11" i="5"/>
  <c r="G28" i="5"/>
  <c r="P43" i="5"/>
  <c r="P52" i="5" s="1"/>
  <c r="L28" i="5"/>
  <c r="H31" i="5"/>
  <c r="P33" i="5"/>
  <c r="P39" i="5" s="1"/>
  <c r="P16" i="5"/>
  <c r="L19" i="5"/>
  <c r="H22" i="5"/>
  <c r="G7" i="5"/>
  <c r="O9" i="5"/>
  <c r="I43" i="5"/>
  <c r="I52" i="5" s="1"/>
  <c r="I54" i="5" s="1"/>
  <c r="G31" i="5"/>
  <c r="O16" i="5"/>
  <c r="G22" i="5"/>
  <c r="I28" i="5"/>
  <c r="M19" i="5"/>
  <c r="P11" i="5"/>
  <c r="G34" i="5"/>
  <c r="O19" i="5"/>
  <c r="J7" i="5"/>
  <c r="M27" i="5"/>
  <c r="I34" i="5"/>
  <c r="E20" i="5"/>
  <c r="H8" i="5"/>
  <c r="F9" i="5"/>
  <c r="M17" i="5"/>
  <c r="H11" i="5"/>
  <c r="K642" i="3"/>
  <c r="K651" i="3" s="1"/>
  <c r="J624" i="3"/>
  <c r="F642" i="3"/>
  <c r="F651" i="3" s="1"/>
  <c r="N635" i="3"/>
  <c r="O623" i="3"/>
  <c r="P613" i="3"/>
  <c r="L615" i="3"/>
  <c r="H617" i="3"/>
  <c r="P618" i="3"/>
  <c r="H620" i="3"/>
  <c r="L621" i="3"/>
  <c r="P622" i="3"/>
  <c r="H624" i="3"/>
  <c r="L625" i="3"/>
  <c r="P626" i="3"/>
  <c r="H628" i="3"/>
  <c r="L629" i="3"/>
  <c r="P630" i="3"/>
  <c r="H632" i="3"/>
  <c r="L633" i="3"/>
  <c r="P634" i="3"/>
  <c r="H636" i="3"/>
  <c r="L637" i="3"/>
  <c r="P638" i="3"/>
  <c r="H640" i="3"/>
  <c r="K612" i="3"/>
  <c r="I614" i="3"/>
  <c r="R615" i="3"/>
  <c r="O617" i="3"/>
  <c r="M619" i="3"/>
  <c r="J621" i="3"/>
  <c r="G623" i="3"/>
  <c r="Q624" i="3"/>
  <c r="N626" i="3"/>
  <c r="K628" i="3"/>
  <c r="I630" i="3"/>
  <c r="R631" i="3"/>
  <c r="O633" i="3"/>
  <c r="M635" i="3"/>
  <c r="J637" i="3"/>
  <c r="G639" i="3"/>
  <c r="Q640" i="3"/>
  <c r="J642" i="3"/>
  <c r="J651" i="3" s="1"/>
  <c r="N643" i="3"/>
  <c r="N657" i="3" s="1"/>
  <c r="F624" i="3"/>
  <c r="F640" i="3"/>
  <c r="G613" i="3"/>
  <c r="Q614" i="3"/>
  <c r="N616" i="3"/>
  <c r="J28" i="5"/>
  <c r="D29" i="5"/>
  <c r="N20" i="5"/>
  <c r="I8" i="5"/>
  <c r="K27" i="5"/>
  <c r="P27" i="5"/>
  <c r="H33" i="5"/>
  <c r="H39" i="5" s="1"/>
  <c r="P18" i="5"/>
  <c r="D20" i="5"/>
  <c r="O11" i="5"/>
  <c r="D30" i="5"/>
  <c r="J10" i="5"/>
  <c r="H9" i="5"/>
  <c r="K18" i="5"/>
  <c r="J11" i="5"/>
  <c r="M18" i="5"/>
  <c r="D10" i="5"/>
  <c r="L8" i="5"/>
  <c r="J618" i="3"/>
  <c r="J640" i="3"/>
  <c r="H613" i="3"/>
  <c r="P616" i="3"/>
  <c r="P619" i="3"/>
  <c r="L622" i="3"/>
  <c r="H625" i="3"/>
  <c r="P627" i="3"/>
  <c r="L630" i="3"/>
  <c r="H633" i="3"/>
  <c r="P635" i="3"/>
  <c r="L638" i="3"/>
  <c r="H641" i="3"/>
  <c r="M615" i="3"/>
  <c r="G619" i="3"/>
  <c r="N622" i="3"/>
  <c r="I626" i="3"/>
  <c r="O629" i="3"/>
  <c r="J633" i="3"/>
  <c r="Q636" i="3"/>
  <c r="K640" i="3"/>
  <c r="J643" i="3"/>
  <c r="J657" i="3" s="1"/>
  <c r="F636" i="3"/>
  <c r="K614" i="3"/>
  <c r="R617" i="3"/>
  <c r="I620" i="3"/>
  <c r="O612" i="3"/>
  <c r="G618" i="3"/>
  <c r="K622" i="3"/>
  <c r="K625" i="3"/>
  <c r="R628" i="3"/>
  <c r="Q631" i="3"/>
  <c r="Q634" i="3"/>
  <c r="K638" i="3"/>
  <c r="K641" i="3"/>
  <c r="M643" i="3"/>
  <c r="M657" i="3" s="1"/>
  <c r="F643" i="3"/>
  <c r="F657" i="3" s="1"/>
  <c r="Q615" i="3"/>
  <c r="J620" i="3"/>
  <c r="M624" i="3"/>
  <c r="K627" i="3"/>
  <c r="K630" i="3"/>
  <c r="R633" i="3"/>
  <c r="R636" i="3"/>
  <c r="Q639" i="3"/>
  <c r="Q642" i="3"/>
  <c r="Q651" i="3" s="1"/>
  <c r="F625" i="3"/>
  <c r="K613" i="3"/>
  <c r="O618" i="3"/>
  <c r="Q622" i="3"/>
  <c r="Q625" i="3"/>
  <c r="K629" i="3"/>
  <c r="J632" i="3"/>
  <c r="J635" i="3"/>
  <c r="Q638" i="3"/>
  <c r="O641" i="3"/>
  <c r="F639" i="3"/>
  <c r="Q641" i="3"/>
  <c r="Q627" i="3"/>
  <c r="R612" i="3"/>
  <c r="F626" i="3"/>
  <c r="I639" i="3"/>
  <c r="R624" i="3"/>
  <c r="J32" i="5"/>
  <c r="F18" i="5"/>
  <c r="J23" i="5"/>
  <c r="E11" i="5"/>
  <c r="G30" i="5"/>
  <c r="L30" i="5"/>
  <c r="H16" i="5"/>
  <c r="L21" i="5"/>
  <c r="G9" i="5"/>
  <c r="I29" i="5"/>
  <c r="O20" i="5"/>
  <c r="E17" i="5"/>
  <c r="O32" i="5"/>
  <c r="O23" i="5"/>
  <c r="E33" i="5"/>
  <c r="E39" i="5" s="1"/>
  <c r="D17" i="5"/>
  <c r="M34" i="5"/>
  <c r="M638" i="3"/>
  <c r="G626" i="3"/>
  <c r="H615" i="3"/>
  <c r="L618" i="3"/>
  <c r="H621" i="3"/>
  <c r="P623" i="3"/>
  <c r="L626" i="3"/>
  <c r="H629" i="3"/>
  <c r="P631" i="3"/>
  <c r="L634" i="3"/>
  <c r="H637" i="3"/>
  <c r="P639" i="3"/>
  <c r="O613" i="3"/>
  <c r="J617" i="3"/>
  <c r="Q620" i="3"/>
  <c r="K624" i="3"/>
  <c r="R627" i="3"/>
  <c r="M631" i="3"/>
  <c r="G635" i="3"/>
  <c r="N638" i="3"/>
  <c r="R641" i="3"/>
  <c r="F620" i="3"/>
  <c r="N612" i="3"/>
  <c r="I616" i="3"/>
  <c r="Q618" i="3"/>
  <c r="M621" i="3"/>
  <c r="K615" i="3"/>
  <c r="Q619" i="3"/>
  <c r="I624" i="3"/>
  <c r="I627" i="3"/>
  <c r="G630" i="3"/>
  <c r="N633" i="3"/>
  <c r="N636" i="3"/>
  <c r="N639" i="3"/>
  <c r="O642" i="3"/>
  <c r="O651" i="3" s="1"/>
  <c r="F627" i="3"/>
  <c r="I613" i="3"/>
  <c r="M618" i="3"/>
  <c r="O622" i="3"/>
  <c r="N625" i="3"/>
  <c r="I629" i="3"/>
  <c r="I632" i="3"/>
  <c r="I635" i="3"/>
  <c r="O638" i="3"/>
  <c r="M641" i="3"/>
  <c r="P643" i="3"/>
  <c r="P657" i="3" s="1"/>
  <c r="F641" i="3"/>
  <c r="G616" i="3"/>
  <c r="M620" i="3"/>
  <c r="N624" i="3"/>
  <c r="N627" i="3"/>
  <c r="M630" i="3"/>
  <c r="G634" i="3"/>
  <c r="G637" i="3"/>
  <c r="G640" i="3"/>
  <c r="O643" i="3"/>
  <c r="O657" i="3" s="1"/>
  <c r="R634" i="3"/>
  <c r="I623" i="3"/>
  <c r="M642" i="3"/>
  <c r="M651" i="3" s="1"/>
  <c r="G632" i="3"/>
  <c r="I619" i="3"/>
  <c r="N33" i="5"/>
  <c r="N39" i="5" s="1"/>
  <c r="J19" i="5"/>
  <c r="E7" i="5"/>
  <c r="D7" i="5"/>
  <c r="L43" i="5"/>
  <c r="L52" i="5" s="1"/>
  <c r="L54" i="5" s="1"/>
  <c r="P31" i="5"/>
  <c r="L17" i="5"/>
  <c r="P22" i="5"/>
  <c r="K10" i="5"/>
  <c r="K32" i="5"/>
  <c r="K23" i="5"/>
  <c r="M21" i="5"/>
  <c r="D34" i="5"/>
  <c r="N8" i="5"/>
  <c r="E16" i="5"/>
  <c r="L9" i="5"/>
  <c r="E21" i="5"/>
  <c r="G629" i="3"/>
  <c r="F621" i="3"/>
  <c r="R620" i="3"/>
  <c r="L612" i="3"/>
  <c r="P615" i="3"/>
  <c r="H619" i="3"/>
  <c r="P621" i="3"/>
  <c r="L624" i="3"/>
  <c r="H627" i="3"/>
  <c r="P629" i="3"/>
  <c r="L632" i="3"/>
  <c r="H635" i="3"/>
  <c r="P637" i="3"/>
  <c r="L640" i="3"/>
  <c r="N614" i="3"/>
  <c r="I618" i="3"/>
  <c r="O621" i="3"/>
  <c r="J625" i="3"/>
  <c r="Q628" i="3"/>
  <c r="K632" i="3"/>
  <c r="R635" i="3"/>
  <c r="M639" i="3"/>
  <c r="N642" i="3"/>
  <c r="N651" i="3" s="1"/>
  <c r="F628" i="3"/>
  <c r="M613" i="3"/>
  <c r="G617" i="3"/>
  <c r="O619" i="3"/>
  <c r="R621" i="3"/>
  <c r="J616" i="3"/>
  <c r="N621" i="3"/>
  <c r="O624" i="3"/>
  <c r="O627" i="3"/>
  <c r="J631" i="3"/>
  <c r="J634" i="3"/>
  <c r="I637" i="3"/>
  <c r="O640" i="3"/>
  <c r="H643" i="3"/>
  <c r="H657" i="3" s="1"/>
  <c r="F633" i="3"/>
  <c r="R614" i="3"/>
  <c r="K619" i="3"/>
  <c r="J623" i="3"/>
  <c r="Q626" i="3"/>
  <c r="Q629" i="3"/>
  <c r="O632" i="3"/>
  <c r="J636" i="3"/>
  <c r="J639" i="3"/>
  <c r="G642" i="3"/>
  <c r="G651" i="3" s="1"/>
  <c r="F619" i="3"/>
  <c r="M612" i="3"/>
  <c r="R616" i="3"/>
  <c r="J622" i="3"/>
  <c r="I625" i="3"/>
  <c r="I628" i="3"/>
  <c r="F31" i="5"/>
  <c r="O28" i="5"/>
  <c r="O7" i="5"/>
  <c r="E30" i="5"/>
  <c r="F11" i="5"/>
  <c r="I633" i="3"/>
  <c r="H614" i="3"/>
  <c r="P625" i="3"/>
  <c r="L636" i="3"/>
  <c r="R619" i="3"/>
  <c r="I634" i="3"/>
  <c r="F612" i="3"/>
  <c r="M614" i="3"/>
  <c r="M629" i="3"/>
  <c r="P641" i="3"/>
  <c r="G622" i="3"/>
  <c r="M634" i="3"/>
  <c r="F630" i="3"/>
  <c r="R626" i="3"/>
  <c r="F629" i="3"/>
  <c r="N629" i="3"/>
  <c r="N16" i="5"/>
  <c r="H29" i="5"/>
  <c r="G21" i="5"/>
  <c r="H639" i="3"/>
  <c r="J615" i="3"/>
  <c r="M632" i="3"/>
  <c r="G625" i="3"/>
  <c r="I615" i="3"/>
  <c r="M636" i="3"/>
  <c r="P642" i="3"/>
  <c r="P651" i="3" s="1"/>
  <c r="M616" i="3"/>
  <c r="F615" i="3"/>
  <c r="M622" i="3"/>
  <c r="F22" i="5"/>
  <c r="L34" i="5"/>
  <c r="G18" i="5"/>
  <c r="I30" i="5"/>
  <c r="L620" i="3"/>
  <c r="H631" i="3"/>
  <c r="Q612" i="3"/>
  <c r="G627" i="3"/>
  <c r="J641" i="3"/>
  <c r="K618" i="3"/>
  <c r="R622" i="3"/>
  <c r="G636" i="3"/>
  <c r="J612" i="3"/>
  <c r="G628" i="3"/>
  <c r="G641" i="3"/>
  <c r="N619" i="3"/>
  <c r="O631" i="3"/>
  <c r="N637" i="3"/>
  <c r="K637" i="3"/>
  <c r="L641" i="3"/>
  <c r="G612" i="3"/>
  <c r="M9" i="5"/>
  <c r="H20" i="5"/>
  <c r="I31" i="5"/>
  <c r="I21" i="5"/>
  <c r="H623" i="3"/>
  <c r="P633" i="3"/>
  <c r="K616" i="3"/>
  <c r="N630" i="3"/>
  <c r="R643" i="3"/>
  <c r="R657" i="3" s="1"/>
  <c r="N620" i="3"/>
  <c r="M626" i="3"/>
  <c r="R638" i="3"/>
  <c r="O616" i="3"/>
  <c r="N631" i="3"/>
  <c r="K643" i="3"/>
  <c r="K657" i="3" s="1"/>
  <c r="K623" i="3"/>
  <c r="R632" i="3"/>
  <c r="K639" i="3"/>
  <c r="N632" i="3"/>
  <c r="K634" i="3"/>
  <c r="O634" i="3"/>
  <c r="I641" i="3"/>
  <c r="M625" i="3"/>
  <c r="F637" i="3"/>
  <c r="E27" i="5"/>
  <c r="F613" i="3"/>
  <c r="P617" i="3"/>
  <c r="L628" i="3"/>
  <c r="M623" i="3"/>
  <c r="O637" i="3"/>
  <c r="R618" i="3"/>
  <c r="F622" i="3"/>
  <c r="M637" i="3"/>
  <c r="R629" i="3"/>
  <c r="N53" i="5"/>
  <c r="R645" i="3" l="1"/>
  <c r="R647" i="3" s="1"/>
  <c r="Q645" i="3"/>
  <c r="Q647" i="3" s="1"/>
  <c r="E24" i="5"/>
  <c r="E12" i="5"/>
  <c r="O12" i="5"/>
  <c r="Q34" i="5"/>
  <c r="W34" i="5" s="1"/>
  <c r="P38" i="5"/>
  <c r="P35" i="5"/>
  <c r="Q29" i="5"/>
  <c r="W29" i="5" s="1"/>
  <c r="P24" i="5"/>
  <c r="Q18" i="5"/>
  <c r="W18" i="5" s="1"/>
  <c r="F35" i="5"/>
  <c r="F38" i="5"/>
  <c r="F12" i="5"/>
  <c r="H35" i="5"/>
  <c r="H38" i="5"/>
  <c r="M12" i="5"/>
  <c r="Q32" i="5"/>
  <c r="W32" i="5" s="1"/>
  <c r="D38" i="5"/>
  <c r="Q27" i="5"/>
  <c r="D35" i="5"/>
  <c r="I24" i="5"/>
  <c r="L12" i="5"/>
  <c r="Q23" i="5"/>
  <c r="W23" i="5" s="1"/>
  <c r="L24" i="5"/>
  <c r="J38" i="5"/>
  <c r="J35" i="5"/>
  <c r="E38" i="5"/>
  <c r="E35" i="5"/>
  <c r="F645" i="3"/>
  <c r="F647" i="3" s="1"/>
  <c r="M645" i="3"/>
  <c r="M647" i="3" s="1"/>
  <c r="N645" i="3"/>
  <c r="N647" i="3" s="1"/>
  <c r="Q17" i="5"/>
  <c r="W17" i="5" s="1"/>
  <c r="O645" i="3"/>
  <c r="O647" i="3" s="1"/>
  <c r="Q10" i="5"/>
  <c r="W10" i="5" s="1"/>
  <c r="Q20" i="5"/>
  <c r="W20" i="5" s="1"/>
  <c r="K35" i="5"/>
  <c r="K38" i="5"/>
  <c r="K645" i="3"/>
  <c r="K647" i="3" s="1"/>
  <c r="M38" i="5"/>
  <c r="M35" i="5"/>
  <c r="O24" i="5"/>
  <c r="G12" i="5"/>
  <c r="I645" i="3"/>
  <c r="I647" i="3" s="1"/>
  <c r="Q31" i="5"/>
  <c r="W31" i="5" s="1"/>
  <c r="K12" i="5"/>
  <c r="J24" i="5"/>
  <c r="J37" i="5" s="1"/>
  <c r="H645" i="3"/>
  <c r="H647" i="3" s="1"/>
  <c r="I38" i="5"/>
  <c r="I35" i="5"/>
  <c r="G645" i="3"/>
  <c r="G647" i="3" s="1"/>
  <c r="J645" i="3"/>
  <c r="J647" i="3" s="1"/>
  <c r="L645" i="3"/>
  <c r="L647" i="3" s="1"/>
  <c r="H24" i="5"/>
  <c r="J12" i="5"/>
  <c r="N38" i="5"/>
  <c r="N35" i="5"/>
  <c r="P645" i="3"/>
  <c r="P647" i="3" s="1"/>
  <c r="Q21" i="5"/>
  <c r="W21" i="5" s="1"/>
  <c r="H12" i="5"/>
  <c r="P12" i="5"/>
  <c r="L38" i="5"/>
  <c r="L35" i="5"/>
  <c r="G35" i="5"/>
  <c r="G38" i="5"/>
  <c r="N12" i="5"/>
  <c r="Q8" i="5"/>
  <c r="W8" i="5" s="1"/>
  <c r="G24" i="5"/>
  <c r="Q9" i="5"/>
  <c r="W9" i="5" s="1"/>
  <c r="Q16" i="5"/>
  <c r="D24" i="5"/>
  <c r="O38" i="5"/>
  <c r="O35" i="5"/>
  <c r="D39" i="5"/>
  <c r="Q33" i="5"/>
  <c r="N24" i="5"/>
  <c r="D12" i="5"/>
  <c r="Q7" i="5"/>
  <c r="Q30" i="5"/>
  <c r="W30" i="5" s="1"/>
  <c r="F24" i="5"/>
  <c r="Q28" i="5"/>
  <c r="W28" i="5" s="1"/>
  <c r="Q11" i="5"/>
  <c r="W11" i="5" s="1"/>
  <c r="Q22" i="5"/>
  <c r="W22" i="5" s="1"/>
  <c r="M24" i="5"/>
  <c r="K24" i="5"/>
  <c r="Q19" i="5"/>
  <c r="W19" i="5" s="1"/>
  <c r="Q43" i="5"/>
  <c r="D52" i="5"/>
  <c r="D54" i="5" s="1"/>
  <c r="I12" i="5"/>
  <c r="O53" i="5"/>
  <c r="N54" i="5"/>
  <c r="G37" i="5" l="1"/>
  <c r="G40" i="5" s="1"/>
  <c r="G42" i="5" s="1"/>
  <c r="G44" i="5" s="1"/>
  <c r="G46" i="5" s="1"/>
  <c r="G50" i="5" s="1"/>
  <c r="G56" i="5" s="1"/>
  <c r="P37" i="5"/>
  <c r="P40" i="5" s="1"/>
  <c r="P42" i="5" s="1"/>
  <c r="P44" i="5" s="1"/>
  <c r="P46" i="5" s="1"/>
  <c r="P50" i="5" s="1"/>
  <c r="F37" i="5"/>
  <c r="F40" i="5" s="1"/>
  <c r="F42" i="5" s="1"/>
  <c r="F44" i="5" s="1"/>
  <c r="F46" i="5" s="1"/>
  <c r="F50" i="5" s="1"/>
  <c r="F56" i="5" s="1"/>
  <c r="E37" i="5"/>
  <c r="E40" i="5" s="1"/>
  <c r="E42" i="5" s="1"/>
  <c r="E44" i="5" s="1"/>
  <c r="E46" i="5" s="1"/>
  <c r="E50" i="5" s="1"/>
  <c r="E56" i="5" s="1"/>
  <c r="J40" i="5"/>
  <c r="J42" i="5" s="1"/>
  <c r="J44" i="5" s="1"/>
  <c r="J46" i="5" s="1"/>
  <c r="J50" i="5" s="1"/>
  <c r="J56" i="5" s="1"/>
  <c r="L37" i="5"/>
  <c r="L40" i="5" s="1"/>
  <c r="L42" i="5" s="1"/>
  <c r="L44" i="5" s="1"/>
  <c r="L46" i="5" s="1"/>
  <c r="L50" i="5" s="1"/>
  <c r="L56" i="5" s="1"/>
  <c r="M37" i="5"/>
  <c r="M40" i="5" s="1"/>
  <c r="M42" i="5" s="1"/>
  <c r="M44" i="5" s="1"/>
  <c r="M46" i="5" s="1"/>
  <c r="M50" i="5" s="1"/>
  <c r="M56" i="5" s="1"/>
  <c r="N37" i="5"/>
  <c r="N40" i="5" s="1"/>
  <c r="N42" i="5" s="1"/>
  <c r="N44" i="5" s="1"/>
  <c r="N46" i="5" s="1"/>
  <c r="N50" i="5" s="1"/>
  <c r="N56" i="5" s="1"/>
  <c r="H37" i="5"/>
  <c r="H40" i="5" s="1"/>
  <c r="H42" i="5" s="1"/>
  <c r="H44" i="5" s="1"/>
  <c r="H46" i="5" s="1"/>
  <c r="H50" i="5" s="1"/>
  <c r="H56" i="5" s="1"/>
  <c r="W7" i="5"/>
  <c r="W12" i="5" s="1"/>
  <c r="Q12" i="5"/>
  <c r="K37" i="5"/>
  <c r="K40" i="5" s="1"/>
  <c r="K42" i="5" s="1"/>
  <c r="K44" i="5" s="1"/>
  <c r="K46" i="5" s="1"/>
  <c r="K50" i="5" s="1"/>
  <c r="K56" i="5" s="1"/>
  <c r="Q39" i="5"/>
  <c r="W33" i="5"/>
  <c r="W39" i="5" s="1"/>
  <c r="D37" i="5"/>
  <c r="D40" i="5" s="1"/>
  <c r="D42" i="5" s="1"/>
  <c r="D44" i="5" s="1"/>
  <c r="D46" i="5" s="1"/>
  <c r="O37" i="5"/>
  <c r="O40" i="5" s="1"/>
  <c r="O42" i="5" s="1"/>
  <c r="O44" i="5" s="1"/>
  <c r="O46" i="5" s="1"/>
  <c r="O50" i="5" s="1"/>
  <c r="I37" i="5"/>
  <c r="I40" i="5" s="1"/>
  <c r="I42" i="5" s="1"/>
  <c r="I44" i="5" s="1"/>
  <c r="I46" i="5" s="1"/>
  <c r="I50" i="5" s="1"/>
  <c r="I56" i="5" s="1"/>
  <c r="W16" i="5"/>
  <c r="W24" i="5" s="1"/>
  <c r="Q24" i="5"/>
  <c r="Q52" i="5"/>
  <c r="W43" i="5"/>
  <c r="W52" i="5" s="1"/>
  <c r="W54" i="5" s="1"/>
  <c r="W27" i="5"/>
  <c r="Q38" i="5"/>
  <c r="Q35" i="5"/>
  <c r="P53" i="5"/>
  <c r="O54" i="5"/>
  <c r="O56" i="5" l="1"/>
  <c r="W38" i="5"/>
  <c r="W35" i="5"/>
  <c r="W37" i="5" s="1"/>
  <c r="D50" i="5"/>
  <c r="D56" i="5" s="1"/>
  <c r="Q46" i="5"/>
  <c r="Q37" i="5"/>
  <c r="Q40" i="5" s="1"/>
  <c r="Q42" i="5" s="1"/>
  <c r="Q44" i="5" s="1"/>
  <c r="P54" i="5"/>
  <c r="P56" i="5" s="1"/>
  <c r="Q53" i="5"/>
  <c r="Q54" i="5" s="1"/>
  <c r="W40" i="5" l="1"/>
  <c r="W42" i="5" s="1"/>
  <c r="W44" i="5" s="1"/>
  <c r="Q50" i="5"/>
  <c r="Q56" i="5" s="1"/>
  <c r="W46" i="5"/>
  <c r="W50" i="5" s="1"/>
  <c r="W56" i="5" s="1"/>
</calcChain>
</file>

<file path=xl/comments1.xml><?xml version="1.0" encoding="utf-8"?>
<comments xmlns="http://schemas.openxmlformats.org/spreadsheetml/2006/main">
  <authors>
    <author>McVay, Kevin</author>
  </authors>
  <commentList>
    <comment ref="T1" authorId="0" shapeId="0">
      <text>
        <r>
          <rPr>
            <b/>
            <sz val="9"/>
            <color indexed="81"/>
            <rFont val="Tahoma"/>
            <charset val="1"/>
          </rPr>
          <t>McVay, Kevin:</t>
        </r>
        <r>
          <rPr>
            <sz val="9"/>
            <color indexed="81"/>
            <rFont val="Tahoma"/>
            <charset val="1"/>
          </rPr>
          <t xml:space="preserve">
this page copied to revenue requirements model</t>
        </r>
      </text>
    </comment>
  </commentList>
</comments>
</file>

<file path=xl/comments2.xml><?xml version="1.0" encoding="utf-8"?>
<comments xmlns="http://schemas.openxmlformats.org/spreadsheetml/2006/main">
  <authors>
    <author>Walker, Kyle T.</author>
  </authors>
  <commentList>
    <comment ref="C16" authorId="0" shapeId="0">
      <text>
        <r>
          <rPr>
            <b/>
            <sz val="9"/>
            <color indexed="81"/>
            <rFont val="Tahoma"/>
            <family val="2"/>
          </rPr>
          <t>Walker, Kyle T.:</t>
        </r>
        <r>
          <rPr>
            <sz val="9"/>
            <color indexed="81"/>
            <rFont val="Tahoma"/>
            <family val="2"/>
          </rPr>
          <t xml:space="preserve">
"TTM September 2017 O&amp;M.xlsx"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>Walker, Kyle T.:</t>
        </r>
        <r>
          <rPr>
            <sz val="9"/>
            <color indexed="81"/>
            <rFont val="Tahoma"/>
            <family val="2"/>
          </rPr>
          <t xml:space="preserve">
"TTM September 2017 O&amp;M.xlsx"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Walker, Kyle T.:</t>
        </r>
        <r>
          <rPr>
            <sz val="9"/>
            <color indexed="81"/>
            <rFont val="Tahoma"/>
            <family val="2"/>
          </rPr>
          <t xml:space="preserve">
"TTM September 2017 O&amp;M.xlsx"</t>
        </r>
      </text>
    </comment>
  </commentList>
</comments>
</file>

<file path=xl/sharedStrings.xml><?xml version="1.0" encoding="utf-8"?>
<sst xmlns="http://schemas.openxmlformats.org/spreadsheetml/2006/main" count="3986" uniqueCount="2064">
  <si>
    <t>NCS BEX Standard BS3 Query</t>
  </si>
  <si>
    <t xml:space="preserve">GL </t>
  </si>
  <si>
    <t>Sort Classification</t>
  </si>
  <si>
    <t>Fiscal year/period</t>
  </si>
  <si>
    <t>JAN 2018</t>
  </si>
  <si>
    <t>FEB 2018</t>
  </si>
  <si>
    <t>MAR 2018</t>
  </si>
  <si>
    <t>APR 2018</t>
  </si>
  <si>
    <t>MAY 2018</t>
  </si>
  <si>
    <t>JUN 2018</t>
  </si>
  <si>
    <t>Overall Result</t>
  </si>
  <si>
    <t>G/L Account</t>
  </si>
  <si>
    <t>Balance Sheet Acct</t>
  </si>
  <si>
    <t>$</t>
  </si>
  <si>
    <t>50018</t>
  </si>
  <si>
    <t/>
  </si>
  <si>
    <t>ASSETS</t>
  </si>
  <si>
    <t>50019</t>
  </si>
  <si>
    <t>PLANT</t>
  </si>
  <si>
    <t>500114</t>
  </si>
  <si>
    <t>UTILITY PLANT - NET</t>
  </si>
  <si>
    <t>500118</t>
  </si>
  <si>
    <t>UTILITY PLANT &amp; GAS</t>
  </si>
  <si>
    <t>500115</t>
  </si>
  <si>
    <t>UTILITY PLANT</t>
  </si>
  <si>
    <t>101000</t>
  </si>
  <si>
    <t>UTIL PLANT IN SVCE</t>
  </si>
  <si>
    <t>NWN/101000</t>
  </si>
  <si>
    <t>X</t>
  </si>
  <si>
    <t>105000</t>
  </si>
  <si>
    <t>PROP HELD/FUT USE</t>
  </si>
  <si>
    <t>NWN/105000</t>
  </si>
  <si>
    <t>106000</t>
  </si>
  <si>
    <t>COMPL CONST NOT CLAS</t>
  </si>
  <si>
    <t>NWN/106000</t>
  </si>
  <si>
    <t>107000</t>
  </si>
  <si>
    <t>CONST WORK IN PROGR</t>
  </si>
  <si>
    <t>NWN/107000</t>
  </si>
  <si>
    <t>107666</t>
  </si>
  <si>
    <t>NWN/107666</t>
  </si>
  <si>
    <t>107700</t>
  </si>
  <si>
    <t>CWIP - 250 Taylor HQ</t>
  </si>
  <si>
    <t>NWN/107700</t>
  </si>
  <si>
    <t>107707</t>
  </si>
  <si>
    <t>CWIP UTILITY</t>
  </si>
  <si>
    <t>NWN/107707</t>
  </si>
  <si>
    <t>500116</t>
  </si>
  <si>
    <t>GAS STORED UNDERGROU</t>
  </si>
  <si>
    <t>117001</t>
  </si>
  <si>
    <t>GAS STORED UNDRGRD-B</t>
  </si>
  <si>
    <t>NWN/117001</t>
  </si>
  <si>
    <t>117002</t>
  </si>
  <si>
    <t>GAS STORED UNDRGRD-A</t>
  </si>
  <si>
    <t>NWN/117002</t>
  </si>
  <si>
    <t>117003</t>
  </si>
  <si>
    <t>NWN/117003</t>
  </si>
  <si>
    <t>117004</t>
  </si>
  <si>
    <t>NWN/117004</t>
  </si>
  <si>
    <t>117005</t>
  </si>
  <si>
    <t>GAS STORED UNDRGRD-R</t>
  </si>
  <si>
    <t>NWN/117005</t>
  </si>
  <si>
    <t>117006</t>
  </si>
  <si>
    <t>GAS STORED UNDRGRD-S</t>
  </si>
  <si>
    <t>NWN/117006</t>
  </si>
  <si>
    <t>117007</t>
  </si>
  <si>
    <t>GAS STORED UNDGRRD-S</t>
  </si>
  <si>
    <t>NWN/117007</t>
  </si>
  <si>
    <t>117008</t>
  </si>
  <si>
    <t>GAS STORED UNDRGRD-N</t>
  </si>
  <si>
    <t>NWN/117008</t>
  </si>
  <si>
    <t>500122</t>
  </si>
  <si>
    <t>LESS:ACCUMULATED DEP</t>
  </si>
  <si>
    <t>108001</t>
  </si>
  <si>
    <t>RWIP-REMOVAL-B CHARG</t>
  </si>
  <si>
    <t>NWN/108001</t>
  </si>
  <si>
    <t>108002</t>
  </si>
  <si>
    <t>SWIP-SALV UTILITY PL</t>
  </si>
  <si>
    <t>NWN/108002</t>
  </si>
  <si>
    <t>108003</t>
  </si>
  <si>
    <t>SWIP-SALV TRANSP C C</t>
  </si>
  <si>
    <t>NWN/108003</t>
  </si>
  <si>
    <t>108004</t>
  </si>
  <si>
    <t>SWIP-SALV POWER EQUI</t>
  </si>
  <si>
    <t>NWN/108004</t>
  </si>
  <si>
    <t>108010</t>
  </si>
  <si>
    <t>ACCUM DEPRN UTILITY</t>
  </si>
  <si>
    <t>NWN/108010</t>
  </si>
  <si>
    <t>108011</t>
  </si>
  <si>
    <t>DEP PROV-UTIL PLANT</t>
  </si>
  <si>
    <t>NWN/108011</t>
  </si>
  <si>
    <t>108012</t>
  </si>
  <si>
    <t>DEP PROV-TRANS EQUIP</t>
  </si>
  <si>
    <t>NWN/108012</t>
  </si>
  <si>
    <t>108013</t>
  </si>
  <si>
    <t>A/D-TRANS EQUIP PROV</t>
  </si>
  <si>
    <t>NWN/108013</t>
  </si>
  <si>
    <t>108014</t>
  </si>
  <si>
    <t>A/D-POWER EQUIP PROV</t>
  </si>
  <si>
    <t>NWN/108014</t>
  </si>
  <si>
    <t>108015</t>
  </si>
  <si>
    <t>DEP PROV-POWER EQUIP</t>
  </si>
  <si>
    <t>NWN/108015</t>
  </si>
  <si>
    <t>500113</t>
  </si>
  <si>
    <t>OTHER PROPERTY</t>
  </si>
  <si>
    <t>500119</t>
  </si>
  <si>
    <t>NON-UTILITY PROPERTY</t>
  </si>
  <si>
    <t>121001</t>
  </si>
  <si>
    <t>NON-UTIL PROP-DOCK</t>
  </si>
  <si>
    <t>NWN/121001</t>
  </si>
  <si>
    <t>121002</t>
  </si>
  <si>
    <t>NON-UTIL PROP-LAND</t>
  </si>
  <si>
    <t>NWN/121002</t>
  </si>
  <si>
    <t>121003</t>
  </si>
  <si>
    <t>NON-UTIL PROP-OIL ST</t>
  </si>
  <si>
    <t>NWN/121003</t>
  </si>
  <si>
    <t>121007</t>
  </si>
  <si>
    <t>NON-UTIL PROP-APPL C</t>
  </si>
  <si>
    <t>NWN/121007</t>
  </si>
  <si>
    <t>121008</t>
  </si>
  <si>
    <t>NON-UTIL PROP-STORAG</t>
  </si>
  <si>
    <t>NWN/121008</t>
  </si>
  <si>
    <t>121044</t>
  </si>
  <si>
    <t>NON-UTIL PROP-GARDEN</t>
  </si>
  <si>
    <t>NWN/121044</t>
  </si>
  <si>
    <t>121045</t>
  </si>
  <si>
    <t>NON-UTIL PROP-MISC</t>
  </si>
  <si>
    <t>NWN/121045</t>
  </si>
  <si>
    <t>121107</t>
  </si>
  <si>
    <t>CONST WORK IN PROGRE</t>
  </si>
  <si>
    <t>NWN/121107</t>
  </si>
  <si>
    <t>121117</t>
  </si>
  <si>
    <t>GAS STD UNGRD-ST HEL</t>
  </si>
  <si>
    <t>NWN/121117</t>
  </si>
  <si>
    <t>121200</t>
  </si>
  <si>
    <t>600 COMP OVRHL-COST</t>
  </si>
  <si>
    <t>NWN/121200</t>
  </si>
  <si>
    <t>121201</t>
  </si>
  <si>
    <t>600 Comp Maint-Costs</t>
  </si>
  <si>
    <t>NWN/121201</t>
  </si>
  <si>
    <t>121707</t>
  </si>
  <si>
    <t>CWIP NON UTILITY</t>
  </si>
  <si>
    <t>NWN/121707</t>
  </si>
  <si>
    <t>500120</t>
  </si>
  <si>
    <t>LESS: ACCUM DEP - NO</t>
  </si>
  <si>
    <t>122002</t>
  </si>
  <si>
    <t>SWIP-SALV NON UTILIT</t>
  </si>
  <si>
    <t>NWN/122002</t>
  </si>
  <si>
    <t>122026</t>
  </si>
  <si>
    <t>ACCUM DEP NONUTILITY</t>
  </si>
  <si>
    <t>NWN/122026</t>
  </si>
  <si>
    <t>122027</t>
  </si>
  <si>
    <t>DEP PROV-DOCK/OIL TK</t>
  </si>
  <si>
    <t>NWN/122027</t>
  </si>
  <si>
    <t>122028</t>
  </si>
  <si>
    <t>DEP PROV-INT STOR</t>
  </si>
  <si>
    <t>NWN/122028</t>
  </si>
  <si>
    <t>122029</t>
  </si>
  <si>
    <t>NWN/122029</t>
  </si>
  <si>
    <t>500110</t>
  </si>
  <si>
    <t>CURRENT ASSETS</t>
  </si>
  <si>
    <t>500117</t>
  </si>
  <si>
    <t>CASH &amp; TEMPORARY INV</t>
  </si>
  <si>
    <t>131001</t>
  </si>
  <si>
    <t>CASH - WELLS FARGO G</t>
  </si>
  <si>
    <t>NWN/131001</t>
  </si>
  <si>
    <t>131006</t>
  </si>
  <si>
    <t>CASH - BANK OF AMERI</t>
  </si>
  <si>
    <t>NWN/131006</t>
  </si>
  <si>
    <t>131025</t>
  </si>
  <si>
    <t>NWN Health Reimburse</t>
  </si>
  <si>
    <t>NWN/131025</t>
  </si>
  <si>
    <t>131040</t>
  </si>
  <si>
    <t>US BANK 2901 - REMIT</t>
  </si>
  <si>
    <t>NWN/131040</t>
  </si>
  <si>
    <t>131041</t>
  </si>
  <si>
    <t>US BANK 2919 - ELECT</t>
  </si>
  <si>
    <t>NWN/131041</t>
  </si>
  <si>
    <t>131042</t>
  </si>
  <si>
    <t>US BANK 2927 - SECUR</t>
  </si>
  <si>
    <t>NWN/131042</t>
  </si>
  <si>
    <t>131044</t>
  </si>
  <si>
    <t>US BANK 9971 - ONLIN</t>
  </si>
  <si>
    <t>NWN/131044</t>
  </si>
  <si>
    <t>131045</t>
  </si>
  <si>
    <t>US BANK 2950 - CONCE</t>
  </si>
  <si>
    <t>NWN/131045</t>
  </si>
  <si>
    <t>131051</t>
  </si>
  <si>
    <t>CASH - WELLS - PAYRO</t>
  </si>
  <si>
    <t>NWN/131051</t>
  </si>
  <si>
    <t>131052</t>
  </si>
  <si>
    <t>CASH - WELLS - AP</t>
  </si>
  <si>
    <t>NWN/131052</t>
  </si>
  <si>
    <t>131060</t>
  </si>
  <si>
    <t>CASH - WF GAS STORAG</t>
  </si>
  <si>
    <t>NWN/131060</t>
  </si>
  <si>
    <t>131530</t>
  </si>
  <si>
    <t>Treasury WF Clearing</t>
  </si>
  <si>
    <t>NWN/131530</t>
  </si>
  <si>
    <t>131540</t>
  </si>
  <si>
    <t>Accts Pay WF Clearin</t>
  </si>
  <si>
    <t>NWN/131540</t>
  </si>
  <si>
    <t>131541</t>
  </si>
  <si>
    <t>Accts Pay WF-AP Clea</t>
  </si>
  <si>
    <t>NWN/131541</t>
  </si>
  <si>
    <t>131550</t>
  </si>
  <si>
    <t>Payroll WF Clearing</t>
  </si>
  <si>
    <t>NWN/131550</t>
  </si>
  <si>
    <t>131555</t>
  </si>
  <si>
    <t>Towers Watson Clring</t>
  </si>
  <si>
    <t>NWN/131555</t>
  </si>
  <si>
    <t>131600</t>
  </si>
  <si>
    <t>Pmt Proc Cash Cleari</t>
  </si>
  <si>
    <t>NWN/131600</t>
  </si>
  <si>
    <t>131621</t>
  </si>
  <si>
    <t>Gen Actg USB Clearin</t>
  </si>
  <si>
    <t>NWN/131621</t>
  </si>
  <si>
    <t>131710</t>
  </si>
  <si>
    <t>Appl Ctr BofA Cleari</t>
  </si>
  <si>
    <t>NWN/131710</t>
  </si>
  <si>
    <t>131999</t>
  </si>
  <si>
    <t>RECLASS - O/S CHECKS</t>
  </si>
  <si>
    <t>NWN/131999</t>
  </si>
  <si>
    <t>134036</t>
  </si>
  <si>
    <t>EDC &amp; ESRIP CASH</t>
  </si>
  <si>
    <t>NWN/134036</t>
  </si>
  <si>
    <t>134037</t>
  </si>
  <si>
    <t>DDC CASH</t>
  </si>
  <si>
    <t>NWN/134037</t>
  </si>
  <si>
    <t>134038</t>
  </si>
  <si>
    <t>SUPP TRUST CASH</t>
  </si>
  <si>
    <t>NWN/134038</t>
  </si>
  <si>
    <t>135002</t>
  </si>
  <si>
    <t>EMPLOYEE EXP ADV</t>
  </si>
  <si>
    <t>NWN/135002</t>
  </si>
  <si>
    <t>135009</t>
  </si>
  <si>
    <t>PAYROLL ADVANCES 09</t>
  </si>
  <si>
    <t>NWN/135009</t>
  </si>
  <si>
    <t>135110</t>
  </si>
  <si>
    <t>WORKING FUNDS - SHWD</t>
  </si>
  <si>
    <t>NWN/135110</t>
  </si>
  <si>
    <t>135112</t>
  </si>
  <si>
    <t>WORKING FUNDS - LAND</t>
  </si>
  <si>
    <t>NWN/135112</t>
  </si>
  <si>
    <t>135121</t>
  </si>
  <si>
    <t>WORKING FUNDS - APPL</t>
  </si>
  <si>
    <t>NWN/135121</t>
  </si>
  <si>
    <t>135122</t>
  </si>
  <si>
    <t>NWN/135122</t>
  </si>
  <si>
    <t>135135</t>
  </si>
  <si>
    <t>WKING FUNDS - ENG -</t>
  </si>
  <si>
    <t>NWN/135135</t>
  </si>
  <si>
    <t>135137</t>
  </si>
  <si>
    <t>WKING FUNDS-VEHICLE</t>
  </si>
  <si>
    <t>NWN/135137</t>
  </si>
  <si>
    <t>135140</t>
  </si>
  <si>
    <t>WORKING FUNDS - WC</t>
  </si>
  <si>
    <t>NWN/135140</t>
  </si>
  <si>
    <t>136002</t>
  </si>
  <si>
    <t>TEMP CASH INVEST</t>
  </si>
  <si>
    <t>NWN/136002</t>
  </si>
  <si>
    <t>136032</t>
  </si>
  <si>
    <t>TEMP CASH INVEST MAR</t>
  </si>
  <si>
    <t>NWN/136032</t>
  </si>
  <si>
    <t>500121</t>
  </si>
  <si>
    <t>ACCOUNTS RECEIVABLE</t>
  </si>
  <si>
    <t>142001</t>
  </si>
  <si>
    <t>A/R-SERVICE</t>
  </si>
  <si>
    <t>NWN/142001</t>
  </si>
  <si>
    <t>142005</t>
  </si>
  <si>
    <t>A/R Vehicle Parts Re</t>
  </si>
  <si>
    <t>NWN/142005</t>
  </si>
  <si>
    <t>142010</t>
  </si>
  <si>
    <t>A/R - CONTRA-CLN ENE</t>
  </si>
  <si>
    <t>NWN/142010</t>
  </si>
  <si>
    <t>142032</t>
  </si>
  <si>
    <t>A/R-OPTIMIZATION REC</t>
  </si>
  <si>
    <t>NWN/142032</t>
  </si>
  <si>
    <t>142101</t>
  </si>
  <si>
    <t>A/R-COMMERCIAL</t>
  </si>
  <si>
    <t>NWN/142101</t>
  </si>
  <si>
    <t>142102</t>
  </si>
  <si>
    <t>A/R-INDUSTRIAL FIRM</t>
  </si>
  <si>
    <t>NWN/142102</t>
  </si>
  <si>
    <t>142103</t>
  </si>
  <si>
    <t>A/R-INDUSTRIAL INT</t>
  </si>
  <si>
    <t>NWN/142103</t>
  </si>
  <si>
    <t>142107</t>
  </si>
  <si>
    <t>A/R GST TAX PAID</t>
  </si>
  <si>
    <t>NWN/142107</t>
  </si>
  <si>
    <t>143001</t>
  </si>
  <si>
    <t>A/R-GENERAL</t>
  </si>
  <si>
    <t>NWN/143001</t>
  </si>
  <si>
    <t>143006</t>
  </si>
  <si>
    <t>A/R-GAP</t>
  </si>
  <si>
    <t>NWN/143006</t>
  </si>
  <si>
    <t>143009</t>
  </si>
  <si>
    <t>A/R OTHER</t>
  </si>
  <si>
    <t>NWN/143009</t>
  </si>
  <si>
    <t>143011</t>
  </si>
  <si>
    <t>A/R - INTERSTATE STO</t>
  </si>
  <si>
    <t>NWN/143011</t>
  </si>
  <si>
    <t>143016</t>
  </si>
  <si>
    <t>A/R Palomar</t>
  </si>
  <si>
    <t>NWN/143016</t>
  </si>
  <si>
    <t>143019</t>
  </si>
  <si>
    <t>A/R-CITY OF INDEPEND</t>
  </si>
  <si>
    <t>NWN/143019</t>
  </si>
  <si>
    <t>143020</t>
  </si>
  <si>
    <t>A/R-CITY OF VANCOUVE</t>
  </si>
  <si>
    <t>NWN/143020</t>
  </si>
  <si>
    <t>143022</t>
  </si>
  <si>
    <t>A/R - P CARDS</t>
  </si>
  <si>
    <t>NWN/143022</t>
  </si>
  <si>
    <t>143025</t>
  </si>
  <si>
    <t>A/R LIFE INSURANCE</t>
  </si>
  <si>
    <t>NWN/143025</t>
  </si>
  <si>
    <t>143026</t>
  </si>
  <si>
    <t>A/R - EMPLOYEE POSTA</t>
  </si>
  <si>
    <t>NWN/143026</t>
  </si>
  <si>
    <t>143028</t>
  </si>
  <si>
    <t>A/R - WC MCRAE</t>
  </si>
  <si>
    <t>NWN/143028</t>
  </si>
  <si>
    <t>143029</t>
  </si>
  <si>
    <t>A/R - WC POWELL</t>
  </si>
  <si>
    <t>NWN/143029</t>
  </si>
  <si>
    <t>143053</t>
  </si>
  <si>
    <t>A/R-CITY OF COTTAGE</t>
  </si>
  <si>
    <t>NWN/143053</t>
  </si>
  <si>
    <t>500123</t>
  </si>
  <si>
    <t>ACCRUED REVENUE</t>
  </si>
  <si>
    <t>173001</t>
  </si>
  <si>
    <t>ACCRUED REVENUES</t>
  </si>
  <si>
    <t>NWN/173001</t>
  </si>
  <si>
    <t>173003</t>
  </si>
  <si>
    <t>ACCRUED REV UNBILLED</t>
  </si>
  <si>
    <t>NWN/173003</t>
  </si>
  <si>
    <t>500124</t>
  </si>
  <si>
    <t>ALLOWANCE FOR UNCOLL</t>
  </si>
  <si>
    <t>144011</t>
  </si>
  <si>
    <t>PROV-UNCOLL RESIDEN</t>
  </si>
  <si>
    <t>NWN/144011</t>
  </si>
  <si>
    <t>144012</t>
  </si>
  <si>
    <t>PROV-UNCOLL COMMER</t>
  </si>
  <si>
    <t>NWN/144012</t>
  </si>
  <si>
    <t>144013</t>
  </si>
  <si>
    <t>PROV-UNCOLL IND FIRM</t>
  </si>
  <si>
    <t>NWN/144013</t>
  </si>
  <si>
    <t>144014</t>
  </si>
  <si>
    <t>PROV-UNCOLL IND INT</t>
  </si>
  <si>
    <t>NWN/144014</t>
  </si>
  <si>
    <t>144020</t>
  </si>
  <si>
    <t>PROV-UNCOLL UNBILLED</t>
  </si>
  <si>
    <t>NWN/144020</t>
  </si>
  <si>
    <t>144021</t>
  </si>
  <si>
    <t>NWN/144021</t>
  </si>
  <si>
    <t>144025</t>
  </si>
  <si>
    <t>PROV-UNCOLL MISC</t>
  </si>
  <si>
    <t>NWN/144025</t>
  </si>
  <si>
    <t>500125</t>
  </si>
  <si>
    <t>REGULATORY ASSETS -</t>
  </si>
  <si>
    <t>500198</t>
  </si>
  <si>
    <t>REG ASSETS - OTHER</t>
  </si>
  <si>
    <t>182301</t>
  </si>
  <si>
    <t>ASSET CONS. RECLASS</t>
  </si>
  <si>
    <t>NWN/182301</t>
  </si>
  <si>
    <t>182302</t>
  </si>
  <si>
    <t>CUR REG ASSETS - TAX</t>
  </si>
  <si>
    <t>NWN/182302</t>
  </si>
  <si>
    <t>182303</t>
  </si>
  <si>
    <t>ENV ASSET ST RECLASS</t>
  </si>
  <si>
    <t>NWN/182303</t>
  </si>
  <si>
    <t>500130</t>
  </si>
  <si>
    <t>REG ASSET - FV OF DE</t>
  </si>
  <si>
    <t>192640</t>
  </si>
  <si>
    <t>FAS133 S.T. REG LOSS</t>
  </si>
  <si>
    <t>NWN/192640</t>
  </si>
  <si>
    <t>192645</t>
  </si>
  <si>
    <t>NWN/192645</t>
  </si>
  <si>
    <t>192647</t>
  </si>
  <si>
    <t>PHY OPT-ST LOSS REG</t>
  </si>
  <si>
    <t>NWN/192647</t>
  </si>
  <si>
    <t>500126</t>
  </si>
  <si>
    <t>FV OF DERIVATIVES -</t>
  </si>
  <si>
    <t>186640</t>
  </si>
  <si>
    <t>FAS 133 S.T. GAIN SW</t>
  </si>
  <si>
    <t>NWN/186640</t>
  </si>
  <si>
    <t>186645</t>
  </si>
  <si>
    <t>FASFAS 133 S.T. GAIN</t>
  </si>
  <si>
    <t>NWN/186645</t>
  </si>
  <si>
    <t>186647</t>
  </si>
  <si>
    <t>PHYSICAL OPT-ST GAIN</t>
  </si>
  <si>
    <t>NWN/186647</t>
  </si>
  <si>
    <t>500127</t>
  </si>
  <si>
    <t>INVENTORIES OF GAS &amp;</t>
  </si>
  <si>
    <t>500131</t>
  </si>
  <si>
    <t>INVENTORY - GAS</t>
  </si>
  <si>
    <t>164012</t>
  </si>
  <si>
    <t>UNDRGRD STG MIST BRU</t>
  </si>
  <si>
    <t>NWN/164012</t>
  </si>
  <si>
    <t>164016</t>
  </si>
  <si>
    <t>UNDRGRD STG-J P. 2F</t>
  </si>
  <si>
    <t>NWN/164016</t>
  </si>
  <si>
    <t>164017</t>
  </si>
  <si>
    <t>STORAGE-TRANS CAN</t>
  </si>
  <si>
    <t>NWN/164017</t>
  </si>
  <si>
    <t>164021</t>
  </si>
  <si>
    <t>LNG STORAGE-GASCO</t>
  </si>
  <si>
    <t>NWN/164021</t>
  </si>
  <si>
    <t>164022</t>
  </si>
  <si>
    <t>LNG STORAGE-PLYMOUTH</t>
  </si>
  <si>
    <t>NWN/164022</t>
  </si>
  <si>
    <t>164023</t>
  </si>
  <si>
    <t>LNG STORAGE-NEWPORT</t>
  </si>
  <si>
    <t>NWN/164023</t>
  </si>
  <si>
    <t>164032</t>
  </si>
  <si>
    <t>UNDRGRD STG - OPTN</t>
  </si>
  <si>
    <t>NWN/164032</t>
  </si>
  <si>
    <t>500132</t>
  </si>
  <si>
    <t>INVENTORY - MATERIAL</t>
  </si>
  <si>
    <t>154001</t>
  </si>
  <si>
    <t>MAT &amp; SUPPLIES-GEN</t>
  </si>
  <si>
    <t>NWN/154001</t>
  </si>
  <si>
    <t>154003</t>
  </si>
  <si>
    <t>PURCHASED APPL-PTLD-</t>
  </si>
  <si>
    <t>NWN/154003</t>
  </si>
  <si>
    <t>154005</t>
  </si>
  <si>
    <t>MAT &amp; SUPP-GAR TOOLS</t>
  </si>
  <si>
    <t>NWN/154005</t>
  </si>
  <si>
    <t>154007</t>
  </si>
  <si>
    <t>MAT &amp; SUPPLIES-GARAG</t>
  </si>
  <si>
    <t>NWN/154007</t>
  </si>
  <si>
    <t>154010</t>
  </si>
  <si>
    <t>MAT &amp; SUPPLIES-POSTA</t>
  </si>
  <si>
    <t>NWN/154010</t>
  </si>
  <si>
    <t>154039</t>
  </si>
  <si>
    <t>INVENTORY RESERVE</t>
  </si>
  <si>
    <t>NWN/154039</t>
  </si>
  <si>
    <t>154040</t>
  </si>
  <si>
    <t>MAT &amp; SUPPLIES-ODORA</t>
  </si>
  <si>
    <t>NWN/154040</t>
  </si>
  <si>
    <t>154050</t>
  </si>
  <si>
    <t>INVENTORY-OFFICE SUP</t>
  </si>
  <si>
    <t>NWN/154050</t>
  </si>
  <si>
    <t>154071</t>
  </si>
  <si>
    <t>MAT &amp; SUPP-DIESEL AU</t>
  </si>
  <si>
    <t>NWN/154071</t>
  </si>
  <si>
    <t>154073</t>
  </si>
  <si>
    <t>MAT &amp; SUPP-UNLEADED</t>
  </si>
  <si>
    <t>NWN/154073</t>
  </si>
  <si>
    <t>154085</t>
  </si>
  <si>
    <t>MAT &amp; SUPP-SMPE</t>
  </si>
  <si>
    <t>NWN/154085</t>
  </si>
  <si>
    <t>154666</t>
  </si>
  <si>
    <t>CONVERSION INV BALAN</t>
  </si>
  <si>
    <t>NWN/154666</t>
  </si>
  <si>
    <t>163002</t>
  </si>
  <si>
    <t>STORES EXP-INV ADJ</t>
  </si>
  <si>
    <t>NWN/163002</t>
  </si>
  <si>
    <t>163003</t>
  </si>
  <si>
    <t>STORES EXP-FREIGHT</t>
  </si>
  <si>
    <t>NWN/163003</t>
  </si>
  <si>
    <t>500128</t>
  </si>
  <si>
    <t>PREPAIDS &amp; OTHER</t>
  </si>
  <si>
    <t>500133</t>
  </si>
  <si>
    <t>PREPAIDS</t>
  </si>
  <si>
    <t>165008</t>
  </si>
  <si>
    <t>PREPMTS-NOTE DISC</t>
  </si>
  <si>
    <t>NWN/165008</t>
  </si>
  <si>
    <t>165009</t>
  </si>
  <si>
    <t>PREPMTS-NETWORK HARD</t>
  </si>
  <si>
    <t>NWN/165009</t>
  </si>
  <si>
    <t>165010</t>
  </si>
  <si>
    <t>VIRTUAL STORAGE</t>
  </si>
  <si>
    <t>NWN/165010</t>
  </si>
  <si>
    <t>165011</t>
  </si>
  <si>
    <t>PREPMTS-PROP TAXES</t>
  </si>
  <si>
    <t>NWN/165011</t>
  </si>
  <si>
    <t>165012</t>
  </si>
  <si>
    <t>PREPMTS-OTHER TAXES</t>
  </si>
  <si>
    <t>NWN/165012</t>
  </si>
  <si>
    <t>165013</t>
  </si>
  <si>
    <t>Prepaid Income Tax</t>
  </si>
  <si>
    <t>NWN/165013</t>
  </si>
  <si>
    <t>165014</t>
  </si>
  <si>
    <t>VIRTUAL STORAGE-TMC</t>
  </si>
  <si>
    <t>NWN/165014</t>
  </si>
  <si>
    <t>165015</t>
  </si>
  <si>
    <t>PREPD LEASES &amp; MAINT</t>
  </si>
  <si>
    <t>NWN/165015</t>
  </si>
  <si>
    <t>165018</t>
  </si>
  <si>
    <t>PREPAID NT SYSTEM EX</t>
  </si>
  <si>
    <t>NWN/165018</t>
  </si>
  <si>
    <t>165019</t>
  </si>
  <si>
    <t>PREPMTS-BONUS</t>
  </si>
  <si>
    <t>NWN/165019</t>
  </si>
  <si>
    <t>165020</t>
  </si>
  <si>
    <t>PREPMTS-NETWORK OPER</t>
  </si>
  <si>
    <t>NWN/165020</t>
  </si>
  <si>
    <t>165021</t>
  </si>
  <si>
    <t>PRE-PD ANNUAL TRIMET</t>
  </si>
  <si>
    <t>NWN/165021</t>
  </si>
  <si>
    <t>165031</t>
  </si>
  <si>
    <t>PREPMTS-INSURANCE</t>
  </si>
  <si>
    <t>NWN/165031</t>
  </si>
  <si>
    <t>165070</t>
  </si>
  <si>
    <t>PREPMTS-MISC</t>
  </si>
  <si>
    <t>NWN/165070</t>
  </si>
  <si>
    <t>165071</t>
  </si>
  <si>
    <t>PPD STORAGE RENT</t>
  </si>
  <si>
    <t>NWN/165071</t>
  </si>
  <si>
    <t>165130</t>
  </si>
  <si>
    <t>PREPMTS-NPC DEM CHGE</t>
  </si>
  <si>
    <t>NWN/165130</t>
  </si>
  <si>
    <t>165131</t>
  </si>
  <si>
    <t>PREPMTS-DEC-NOV DEM</t>
  </si>
  <si>
    <t>NWN/165131</t>
  </si>
  <si>
    <t>174100</t>
  </si>
  <si>
    <t>WC INS Recover - ST</t>
  </si>
  <si>
    <t>NWN/174100</t>
  </si>
  <si>
    <t>500134</t>
  </si>
  <si>
    <t>OTHER CURRENT - CASH</t>
  </si>
  <si>
    <t>134200</t>
  </si>
  <si>
    <t>Cash in Escrow</t>
  </si>
  <si>
    <t>NWN/134200</t>
  </si>
  <si>
    <t>136100</t>
  </si>
  <si>
    <t>US BANK-OLGA INVEST</t>
  </si>
  <si>
    <t>NWN/136100</t>
  </si>
  <si>
    <t>136104</t>
  </si>
  <si>
    <t>US BANK-OLIEE INVEST</t>
  </si>
  <si>
    <t>NWN/136104</t>
  </si>
  <si>
    <t>136105</t>
  </si>
  <si>
    <t>SMART ENERGY INVEST</t>
  </si>
  <si>
    <t>NWN/136105</t>
  </si>
  <si>
    <t>500111</t>
  </si>
  <si>
    <t>INVESTMENT IN SUBSID</t>
  </si>
  <si>
    <t>500135</t>
  </si>
  <si>
    <t>INTERCOMPANY RECEIVA</t>
  </si>
  <si>
    <t>500137</t>
  </si>
  <si>
    <t>146031</t>
  </si>
  <si>
    <t>A/R ASSOC CO - NWN</t>
  </si>
  <si>
    <t>NWN/146031</t>
  </si>
  <si>
    <t>146040</t>
  </si>
  <si>
    <t>A/R INTER GILL RANCH</t>
  </si>
  <si>
    <t>NWN/146040</t>
  </si>
  <si>
    <t>146042</t>
  </si>
  <si>
    <t>A/R INTERCOMPANY - S</t>
  </si>
  <si>
    <t>NWN/146042</t>
  </si>
  <si>
    <t>146050</t>
  </si>
  <si>
    <t>A/R INTER NNG FIN</t>
  </si>
  <si>
    <t>NWN/146050</t>
  </si>
  <si>
    <t>146060</t>
  </si>
  <si>
    <t>A/R INTER NW BIOGAS</t>
  </si>
  <si>
    <t>NWN/146060</t>
  </si>
  <si>
    <t>146905</t>
  </si>
  <si>
    <t>A/R TAX SHARE-NW ENE</t>
  </si>
  <si>
    <t>NWN/146905</t>
  </si>
  <si>
    <t>146920</t>
  </si>
  <si>
    <t>A/R TAX SHARE-STORAG</t>
  </si>
  <si>
    <t>NWN/146920</t>
  </si>
  <si>
    <t>500149</t>
  </si>
  <si>
    <t>A/R INTERCO. NNGFC</t>
  </si>
  <si>
    <t>146016</t>
  </si>
  <si>
    <t>A/R ASSOC-NNG FINANC</t>
  </si>
  <si>
    <t>NWN/146016</t>
  </si>
  <si>
    <t>146096</t>
  </si>
  <si>
    <t>A/R TAXES-NNG FINANC</t>
  </si>
  <si>
    <t>NWN/146096</t>
  </si>
  <si>
    <t>500136</t>
  </si>
  <si>
    <t>123016</t>
  </si>
  <si>
    <t>INVEST IN NNG FINL</t>
  </si>
  <si>
    <t>NWN/123016</t>
  </si>
  <si>
    <t>123030</t>
  </si>
  <si>
    <t>NORTHWEST ENERGY COR</t>
  </si>
  <si>
    <t>NWN/123030</t>
  </si>
  <si>
    <t>123410</t>
  </si>
  <si>
    <t>INVEST - NWN ENERGY</t>
  </si>
  <si>
    <t>NWN/123410</t>
  </si>
  <si>
    <t>124062</t>
  </si>
  <si>
    <t>INVEST - GILL RANCH</t>
  </si>
  <si>
    <t>NWN/124062</t>
  </si>
  <si>
    <t>500112</t>
  </si>
  <si>
    <t>INVESTMENTS, DEFERRE</t>
  </si>
  <si>
    <t>500138</t>
  </si>
  <si>
    <t>REG ASSET - LONG TER</t>
  </si>
  <si>
    <t>500142</t>
  </si>
  <si>
    <t>UNAMORTIZED LOSS ON</t>
  </si>
  <si>
    <t>189006</t>
  </si>
  <si>
    <t>UNAMTZD LOSS 9.80%</t>
  </si>
  <si>
    <t>NWN/189006</t>
  </si>
  <si>
    <t>189007</t>
  </si>
  <si>
    <t>UNAMTZD LOSS 9.125%</t>
  </si>
  <si>
    <t>NWN/189007</t>
  </si>
  <si>
    <t>189008</t>
  </si>
  <si>
    <t>UNAMTZD LOSS 9.75%</t>
  </si>
  <si>
    <t>NWN/189008</t>
  </si>
  <si>
    <t>189013</t>
  </si>
  <si>
    <t>UNAMTZD EXPENSE 5.62</t>
  </si>
  <si>
    <t>NWN/189013</t>
  </si>
  <si>
    <t>500143</t>
  </si>
  <si>
    <t>192630</t>
  </si>
  <si>
    <t>FAS133 L.T. REG LOSS</t>
  </si>
  <si>
    <t>NWN/192630</t>
  </si>
  <si>
    <t>192635</t>
  </si>
  <si>
    <t>NWN/192635</t>
  </si>
  <si>
    <t>192637</t>
  </si>
  <si>
    <t>PHY OPT-LT LOSS REG</t>
  </si>
  <si>
    <t>NWN/192637</t>
  </si>
  <si>
    <t>500144</t>
  </si>
  <si>
    <t>INCOME TAX ASSET</t>
  </si>
  <si>
    <t>186016</t>
  </si>
  <si>
    <t>FAS 109 DFED ASSET</t>
  </si>
  <si>
    <t>NWN/186016</t>
  </si>
  <si>
    <t>186020</t>
  </si>
  <si>
    <t>Tax - AFUDC Eq Rec</t>
  </si>
  <si>
    <t>NWN/186020</t>
  </si>
  <si>
    <t>500145</t>
  </si>
  <si>
    <t>REG REC. - ENVIRONME</t>
  </si>
  <si>
    <t>186145</t>
  </si>
  <si>
    <t>2003 ENVIR INV-GASCO</t>
  </si>
  <si>
    <t>NWN/186145</t>
  </si>
  <si>
    <t>186146</t>
  </si>
  <si>
    <t>2003 ENVIR INV-EUGEN</t>
  </si>
  <si>
    <t>NWN/186146</t>
  </si>
  <si>
    <t>186147</t>
  </si>
  <si>
    <t>2003 ENVIR INV-WACKE</t>
  </si>
  <si>
    <t>NWN/186147</t>
  </si>
  <si>
    <t>186148</t>
  </si>
  <si>
    <t>2003 ENVIR INV-PORTL</t>
  </si>
  <si>
    <t>NWN/186148</t>
  </si>
  <si>
    <t>186149</t>
  </si>
  <si>
    <t>2003 ENVIR INV-FRONT</t>
  </si>
  <si>
    <t>NWN/186149</t>
  </si>
  <si>
    <t>186151</t>
  </si>
  <si>
    <t>TAR DEPOSIT EARLY AC</t>
  </si>
  <si>
    <t>NWN/186151</t>
  </si>
  <si>
    <t>186152</t>
  </si>
  <si>
    <t>OREGON STEEL MILLS</t>
  </si>
  <si>
    <t>NWN/186152</t>
  </si>
  <si>
    <t>186153</t>
  </si>
  <si>
    <t>CENTRAL SERVICE CENT</t>
  </si>
  <si>
    <t>NWN/186153</t>
  </si>
  <si>
    <t>186154</t>
  </si>
  <si>
    <t>FR AMERICAN SCHOOL</t>
  </si>
  <si>
    <t>NWN/186154</t>
  </si>
  <si>
    <t>186155</t>
  </si>
  <si>
    <t>TUALATIN UNDERGROUND</t>
  </si>
  <si>
    <t>NWN/186155</t>
  </si>
  <si>
    <t>186158</t>
  </si>
  <si>
    <t>GASCO INTEREST RESER</t>
  </si>
  <si>
    <t>NWN/186158</t>
  </si>
  <si>
    <t>186159</t>
  </si>
  <si>
    <t>ENV SEC DEF REG INT</t>
  </si>
  <si>
    <t>NWN/186159</t>
  </si>
  <si>
    <t>186160</t>
  </si>
  <si>
    <t>OR-ENVIRON RECOVERY</t>
  </si>
  <si>
    <t>NWN/186160</t>
  </si>
  <si>
    <t>186161</t>
  </si>
  <si>
    <t>ENV BASE RATE DEFERR</t>
  </si>
  <si>
    <t>NWN/186161</t>
  </si>
  <si>
    <t>186175</t>
  </si>
  <si>
    <t>GASCO - WASH</t>
  </si>
  <si>
    <t>NWN/186175</t>
  </si>
  <si>
    <t>186176</t>
  </si>
  <si>
    <t>CENT SERV CENT-WASH</t>
  </si>
  <si>
    <t>NWN/186176</t>
  </si>
  <si>
    <t>186177</t>
  </si>
  <si>
    <t>TARBODY - WASH</t>
  </si>
  <si>
    <t>NWN/186177</t>
  </si>
  <si>
    <t>186178</t>
  </si>
  <si>
    <t>PDX HARBOR - WASH</t>
  </si>
  <si>
    <t>NWN/186178</t>
  </si>
  <si>
    <t>186179</t>
  </si>
  <si>
    <t>SILTRONIC - WASH</t>
  </si>
  <si>
    <t>NWN/186179</t>
  </si>
  <si>
    <t>186180</t>
  </si>
  <si>
    <t>WA-ENVIRON RECOVERY</t>
  </si>
  <si>
    <t>NWN/186180</t>
  </si>
  <si>
    <t>186181</t>
  </si>
  <si>
    <t>ENVIR WA Int &amp; Spend</t>
  </si>
  <si>
    <t>NWN/186181</t>
  </si>
  <si>
    <t>186182</t>
  </si>
  <si>
    <t>ENVIRO POST PRUDENCE</t>
  </si>
  <si>
    <t>NWN/186182</t>
  </si>
  <si>
    <t>186183</t>
  </si>
  <si>
    <t>ENVIRON. SRRM AMORT.</t>
  </si>
  <si>
    <t>NWN/186183</t>
  </si>
  <si>
    <t>500146</t>
  </si>
  <si>
    <t>PENSIONS - LONG TERM</t>
  </si>
  <si>
    <t>186404</t>
  </si>
  <si>
    <t>DBP PENSION COSTS</t>
  </si>
  <si>
    <t>NWN/186404</t>
  </si>
  <si>
    <t>186406</t>
  </si>
  <si>
    <t>FAS 106 COSTS</t>
  </si>
  <si>
    <t>NWN/186406</t>
  </si>
  <si>
    <t>500147</t>
  </si>
  <si>
    <t>DEFERRED GAS COST RE</t>
  </si>
  <si>
    <t>191400</t>
  </si>
  <si>
    <t>WACOG - ACCR. OR</t>
  </si>
  <si>
    <t>NWN/191400</t>
  </si>
  <si>
    <t>191401</t>
  </si>
  <si>
    <t>AMORT OR WACOG</t>
  </si>
  <si>
    <t>NWN/191401</t>
  </si>
  <si>
    <t>191410</t>
  </si>
  <si>
    <t>DEMAND - ACCR OR</t>
  </si>
  <si>
    <t>NWN/191410</t>
  </si>
  <si>
    <t>191411</t>
  </si>
  <si>
    <t>AMORT OR DEMAND</t>
  </si>
  <si>
    <t>NWN/191411</t>
  </si>
  <si>
    <t>191412</t>
  </si>
  <si>
    <t>SEC DEF INT RV DEMND</t>
  </si>
  <si>
    <t>NWN/191412</t>
  </si>
  <si>
    <t>191417</t>
  </si>
  <si>
    <t>DEMAND - ACCR COOS B</t>
  </si>
  <si>
    <t>NWN/191417</t>
  </si>
  <si>
    <t>191420</t>
  </si>
  <si>
    <t>WACOG - ACCR. WA</t>
  </si>
  <si>
    <t>NWN/191420</t>
  </si>
  <si>
    <t>191421</t>
  </si>
  <si>
    <t>AMORT WA  WACOG</t>
  </si>
  <si>
    <t>NWN/191421</t>
  </si>
  <si>
    <t>191430</t>
  </si>
  <si>
    <t>DEMAND - ACCR WA</t>
  </si>
  <si>
    <t>NWN/191430</t>
  </si>
  <si>
    <t>191431</t>
  </si>
  <si>
    <t>AMORT WA DEMAND</t>
  </si>
  <si>
    <t>NWN/191431</t>
  </si>
  <si>
    <t>191450</t>
  </si>
  <si>
    <t>OR DEMAND ACCR VOLU</t>
  </si>
  <si>
    <t>NWN/191450</t>
  </si>
  <si>
    <t>191451</t>
  </si>
  <si>
    <t>OR WAGOC EQUAL 00-0</t>
  </si>
  <si>
    <t>NWN/191451</t>
  </si>
  <si>
    <t>500148</t>
  </si>
  <si>
    <t>REG ASSETS - LT - OT</t>
  </si>
  <si>
    <t>186203</t>
  </si>
  <si>
    <t>UNBILLED REVENUE INC</t>
  </si>
  <si>
    <t>NWN/186203</t>
  </si>
  <si>
    <t>186221</t>
  </si>
  <si>
    <t>TEMP HOLDING-RATES</t>
  </si>
  <si>
    <t>NWN/186221</t>
  </si>
  <si>
    <t>186231</t>
  </si>
  <si>
    <t>SEC DEF INT REV IND</t>
  </si>
  <si>
    <t>NWN/186231</t>
  </si>
  <si>
    <t>186232</t>
  </si>
  <si>
    <t>DEF OR INDSTRIAL DSM</t>
  </si>
  <si>
    <t>NWN/186232</t>
  </si>
  <si>
    <t>186233</t>
  </si>
  <si>
    <t>AMORT OR DSM-INDUSTR</t>
  </si>
  <si>
    <t>NWN/186233</t>
  </si>
  <si>
    <t>186234</t>
  </si>
  <si>
    <t>DEF WA GREAT PROGRAM</t>
  </si>
  <si>
    <t>NWN/186234</t>
  </si>
  <si>
    <t>186235</t>
  </si>
  <si>
    <t>AMORT WA GREAT PRGM</t>
  </si>
  <si>
    <t>NWN/186235</t>
  </si>
  <si>
    <t>186236</t>
  </si>
  <si>
    <t>DEFER OR PUC FEE</t>
  </si>
  <si>
    <t>NWN/186236</t>
  </si>
  <si>
    <t>186237</t>
  </si>
  <si>
    <t>AMORT OR PUC FEE</t>
  </si>
  <si>
    <t>NWN/186237</t>
  </si>
  <si>
    <t>186238</t>
  </si>
  <si>
    <t>OR DEF WARM - Res</t>
  </si>
  <si>
    <t>NWN/186238</t>
  </si>
  <si>
    <t>186239</t>
  </si>
  <si>
    <t>Amort OR DEF WARM R</t>
  </si>
  <si>
    <t>NWN/186239</t>
  </si>
  <si>
    <t>186244</t>
  </si>
  <si>
    <t>OR DEF WARM - Com</t>
  </si>
  <si>
    <t>NWN/186244</t>
  </si>
  <si>
    <t>186245</t>
  </si>
  <si>
    <t>Amort OR DEF WARM C</t>
  </si>
  <si>
    <t>NWN/186245</t>
  </si>
  <si>
    <t>186248</t>
  </si>
  <si>
    <t>OR DEFERRED WARM</t>
  </si>
  <si>
    <t>NWN/186248</t>
  </si>
  <si>
    <t>186250</t>
  </si>
  <si>
    <t>WS Pen Reg Asset-OR</t>
  </si>
  <si>
    <t>NWN/186250</t>
  </si>
  <si>
    <t>186251</t>
  </si>
  <si>
    <t>West States CP - OR</t>
  </si>
  <si>
    <t>NWN/186251</t>
  </si>
  <si>
    <t>186254</t>
  </si>
  <si>
    <t>WS Pen Reg Asset-WA</t>
  </si>
  <si>
    <t>NWN/186254</t>
  </si>
  <si>
    <t>186257</t>
  </si>
  <si>
    <t>West States CP - WA</t>
  </si>
  <si>
    <t>NWN/186257</t>
  </si>
  <si>
    <t>186270</t>
  </si>
  <si>
    <t>DECOUP DEF OR - COMM</t>
  </si>
  <si>
    <t>NWN/186270</t>
  </si>
  <si>
    <t>186271</t>
  </si>
  <si>
    <t>AMORT OR DECOUP-COMM</t>
  </si>
  <si>
    <t>NWN/186271</t>
  </si>
  <si>
    <t>186272</t>
  </si>
  <si>
    <t>SEC INT ADJ COM DECG</t>
  </si>
  <si>
    <t>NWN/186272</t>
  </si>
  <si>
    <t>186274</t>
  </si>
  <si>
    <t>Amort-SEC Def. Int</t>
  </si>
  <si>
    <t>NWN/186274</t>
  </si>
  <si>
    <t>186275</t>
  </si>
  <si>
    <t>DECOUP DEF OR - RES</t>
  </si>
  <si>
    <t>NWN/186275</t>
  </si>
  <si>
    <t>186276</t>
  </si>
  <si>
    <t>INTERVENER FUNDING</t>
  </si>
  <si>
    <t>NWN/186276</t>
  </si>
  <si>
    <t>186277</t>
  </si>
  <si>
    <t>AMORT OR DECOUP-RES</t>
  </si>
  <si>
    <t>NWN/186277</t>
  </si>
  <si>
    <t>186278</t>
  </si>
  <si>
    <t>NWIGU INTERVENOR MAT</t>
  </si>
  <si>
    <t>NWN/186278</t>
  </si>
  <si>
    <t>186280</t>
  </si>
  <si>
    <t>WA-OR SITES RESERVE</t>
  </si>
  <si>
    <t>NWN/186280</t>
  </si>
  <si>
    <t>186281</t>
  </si>
  <si>
    <t>WA-OR SITES DEFERRAL</t>
  </si>
  <si>
    <t>NWN/186281</t>
  </si>
  <si>
    <t>186282</t>
  </si>
  <si>
    <t>OR INSUR CARRYFWD</t>
  </si>
  <si>
    <t>NWN/186282</t>
  </si>
  <si>
    <t>186284</t>
  </si>
  <si>
    <t>DEFER- INTERV ISSUE</t>
  </si>
  <si>
    <t>NWN/186284</t>
  </si>
  <si>
    <t>186285</t>
  </si>
  <si>
    <t>SB 844 Deferral</t>
  </si>
  <si>
    <t>NWN/186285</t>
  </si>
  <si>
    <t>186286</t>
  </si>
  <si>
    <t>AMORT - CUB INTERVEN</t>
  </si>
  <si>
    <t>NWN/186286</t>
  </si>
  <si>
    <t>186287</t>
  </si>
  <si>
    <t>SB 844 Reserve</t>
  </si>
  <si>
    <t>NWN/186287</t>
  </si>
  <si>
    <t>186288</t>
  </si>
  <si>
    <t>AMORT - NWIGU INTERV</t>
  </si>
  <si>
    <t>NWN/186288</t>
  </si>
  <si>
    <t>186304</t>
  </si>
  <si>
    <t>SMART ENERGY DEFEF</t>
  </si>
  <si>
    <t>NWN/186304</t>
  </si>
  <si>
    <t>186310</t>
  </si>
  <si>
    <t>WA ENERGY EFFICIENCY</t>
  </si>
  <si>
    <t>NWN/186310</t>
  </si>
  <si>
    <t>186311</t>
  </si>
  <si>
    <t>AMORT SCH 178 RESID.</t>
  </si>
  <si>
    <t>NWN/186311</t>
  </si>
  <si>
    <t>186312</t>
  </si>
  <si>
    <t>WA - AUDIT RESIDENTI</t>
  </si>
  <si>
    <t>NWN/186312</t>
  </si>
  <si>
    <t>186314</t>
  </si>
  <si>
    <t>WA - LOW INCOME WEAT</t>
  </si>
  <si>
    <t>NWN/186314</t>
  </si>
  <si>
    <t>186315</t>
  </si>
  <si>
    <t>WA - WA - LIEE AMORT</t>
  </si>
  <si>
    <t>NWN/186315</t>
  </si>
  <si>
    <t>186316</t>
  </si>
  <si>
    <t>AMORT WA DSM</t>
  </si>
  <si>
    <t>NWN/186316</t>
  </si>
  <si>
    <t>186370</t>
  </si>
  <si>
    <t>PENSION BALANCING-OR</t>
  </si>
  <si>
    <t>NWN/186370</t>
  </si>
  <si>
    <t>186375</t>
  </si>
  <si>
    <t>SEC DEFD REG PEN INT</t>
  </si>
  <si>
    <t>NWN/186375</t>
  </si>
  <si>
    <t>186420</t>
  </si>
  <si>
    <t>ISS STUDY DEFERRAL</t>
  </si>
  <si>
    <t>NWN/186420</t>
  </si>
  <si>
    <t>186500</t>
  </si>
  <si>
    <t>NWN/186500</t>
  </si>
  <si>
    <t>500139</t>
  </si>
  <si>
    <t>186630</t>
  </si>
  <si>
    <t>FAS133 L.T. GAIN SW&amp;</t>
  </si>
  <si>
    <t>NWN/186630</t>
  </si>
  <si>
    <t>186635</t>
  </si>
  <si>
    <t>FAS 133 L.T. GAIN PH</t>
  </si>
  <si>
    <t>NWN/186635</t>
  </si>
  <si>
    <t>186637</t>
  </si>
  <si>
    <t>PHYSICAL OPT-LT GAIN</t>
  </si>
  <si>
    <t>NWN/186637</t>
  </si>
  <si>
    <t>500140</t>
  </si>
  <si>
    <t>OTHER INVESTMENTS</t>
  </si>
  <si>
    <t>500150</t>
  </si>
  <si>
    <t>123020</t>
  </si>
  <si>
    <t>INVEST IN NW BIOGAS</t>
  </si>
  <si>
    <t>NWN/123020</t>
  </si>
  <si>
    <t>124040</t>
  </si>
  <si>
    <t>INVEST - NW BIOGAS</t>
  </si>
  <si>
    <t>NWN/124040</t>
  </si>
  <si>
    <t>124059</t>
  </si>
  <si>
    <t>INVEST - PALOMAR PIP</t>
  </si>
  <si>
    <t>NWN/124059</t>
  </si>
  <si>
    <t>124301</t>
  </si>
  <si>
    <t>INVEST - VANCOUVER</t>
  </si>
  <si>
    <t>NWN/124301</t>
  </si>
  <si>
    <t>500151</t>
  </si>
  <si>
    <t>INVESTMENT IN LIFE I</t>
  </si>
  <si>
    <t>124100</t>
  </si>
  <si>
    <t>CSV EDC LIFE INSUR</t>
  </si>
  <si>
    <t>NWN/124100</t>
  </si>
  <si>
    <t>124101</t>
  </si>
  <si>
    <t>CSV DDC W/ TOLI</t>
  </si>
  <si>
    <t>NWN/124101</t>
  </si>
  <si>
    <t>124102</t>
  </si>
  <si>
    <t>CSV COLI 6/19 YE</t>
  </si>
  <si>
    <t>NWN/124102</t>
  </si>
  <si>
    <t>124103</t>
  </si>
  <si>
    <t>CSV COLI 12/31 YE</t>
  </si>
  <si>
    <t>NWN/124103</t>
  </si>
  <si>
    <t>124104</t>
  </si>
  <si>
    <t>CSV ESRIP W/ TOLI</t>
  </si>
  <si>
    <t>NWN/124104</t>
  </si>
  <si>
    <t>124107</t>
  </si>
  <si>
    <t>NWN/124107</t>
  </si>
  <si>
    <t>124108</t>
  </si>
  <si>
    <t>NWN/124108</t>
  </si>
  <si>
    <t>124109</t>
  </si>
  <si>
    <t>CSV TODD LIFE INSUR</t>
  </si>
  <si>
    <t>NWN/124109</t>
  </si>
  <si>
    <t>124110</t>
  </si>
  <si>
    <t>SUP TRUST DC PLAN</t>
  </si>
  <si>
    <t>NWN/124110</t>
  </si>
  <si>
    <t>124111</t>
  </si>
  <si>
    <t>NWN/124111</t>
  </si>
  <si>
    <t>124112</t>
  </si>
  <si>
    <t>SUP TRUST SERP PLAN</t>
  </si>
  <si>
    <t>NWN/124112</t>
  </si>
  <si>
    <t>124113</t>
  </si>
  <si>
    <t>NWN/124113</t>
  </si>
  <si>
    <t>500141</t>
  </si>
  <si>
    <t>OTHER ASSETS</t>
  </si>
  <si>
    <t>500153</t>
  </si>
  <si>
    <t>OTHER ASSETS - MISC.</t>
  </si>
  <si>
    <t>165900</t>
  </si>
  <si>
    <t>Long Term Prepaids</t>
  </si>
  <si>
    <t>NWN/165900</t>
  </si>
  <si>
    <t>174101</t>
  </si>
  <si>
    <t>WC INS Recover - LT</t>
  </si>
  <si>
    <t>NWN/174101</t>
  </si>
  <si>
    <t>181500</t>
  </si>
  <si>
    <t>UNAMT DEBT EXP LOC</t>
  </si>
  <si>
    <t>NWN/181500</t>
  </si>
  <si>
    <t>186700</t>
  </si>
  <si>
    <t>Def Ince-Sng Fam Con</t>
  </si>
  <si>
    <t>NWN/186700</t>
  </si>
  <si>
    <t>186701</t>
  </si>
  <si>
    <t>Acc Amort - DI - SFC</t>
  </si>
  <si>
    <t>NWN/186701</t>
  </si>
  <si>
    <t>186710</t>
  </si>
  <si>
    <t>Def Ince-Mltf Mult M</t>
  </si>
  <si>
    <t>NWN/186710</t>
  </si>
  <si>
    <t>186711</t>
  </si>
  <si>
    <t>Acc Amort - DI - MMM</t>
  </si>
  <si>
    <t>NWN/186711</t>
  </si>
  <si>
    <t>186800</t>
  </si>
  <si>
    <t>COMP MAINT 2009 Cost</t>
  </si>
  <si>
    <t>NWN/186800</t>
  </si>
  <si>
    <t>186801</t>
  </si>
  <si>
    <t>COMP MAINT AMORT2013</t>
  </si>
  <si>
    <t>NWN/186801</t>
  </si>
  <si>
    <t>186802</t>
  </si>
  <si>
    <t>LG COMP MAINT 17 Cst</t>
  </si>
  <si>
    <t>NWN/186802</t>
  </si>
  <si>
    <t>186803</t>
  </si>
  <si>
    <t>LRG COMP MAINT AMORT</t>
  </si>
  <si>
    <t>NWN/186803</t>
  </si>
  <si>
    <t>186804</t>
  </si>
  <si>
    <t>N LNG COMP MAINT Exp</t>
  </si>
  <si>
    <t>NWN/186804</t>
  </si>
  <si>
    <t>186808</t>
  </si>
  <si>
    <t>Mist600Comp Maint-18</t>
  </si>
  <si>
    <t>NWN/186808</t>
  </si>
  <si>
    <t>186900</t>
  </si>
  <si>
    <t>DELL LEASE DEFERRED</t>
  </si>
  <si>
    <t>NWN/186900</t>
  </si>
  <si>
    <t>199998</t>
  </si>
  <si>
    <t>CIS SUSPENSE</t>
  </si>
  <si>
    <t>NWN/199998</t>
  </si>
  <si>
    <t>199999</t>
  </si>
  <si>
    <t>SUSPENSE</t>
  </si>
  <si>
    <t>NWN/199999</t>
  </si>
  <si>
    <t>500154</t>
  </si>
  <si>
    <t>CLEARING ACCOUNTS</t>
  </si>
  <si>
    <t>183002</t>
  </si>
  <si>
    <t>PRELIMINARY SURVEYS</t>
  </si>
  <si>
    <t>NWN/183002</t>
  </si>
  <si>
    <t>184000</t>
  </si>
  <si>
    <t>CLEARING</t>
  </si>
  <si>
    <t>NWN/184000</t>
  </si>
  <si>
    <t>184100</t>
  </si>
  <si>
    <t>CLEARING - MULT CNTY</t>
  </si>
  <si>
    <t>NWN/184100</t>
  </si>
  <si>
    <t>184900</t>
  </si>
  <si>
    <t>ACCOUNT ADJUSTMENTS</t>
  </si>
  <si>
    <t>NWN/184900</t>
  </si>
  <si>
    <t>184999</t>
  </si>
  <si>
    <t>CAPITAL IO SETTLE</t>
  </si>
  <si>
    <t>NWN/184999</t>
  </si>
  <si>
    <t>186005</t>
  </si>
  <si>
    <t>NON-UTILITY LEASEHOL</t>
  </si>
  <si>
    <t>NWN/186005</t>
  </si>
  <si>
    <t>186006</t>
  </si>
  <si>
    <t>AMT OF NON-UTILITY L</t>
  </si>
  <si>
    <t>NWN/186006</t>
  </si>
  <si>
    <t>186008</t>
  </si>
  <si>
    <t>VANCOUVER LEASEHOLD</t>
  </si>
  <si>
    <t>NWN/186008</t>
  </si>
  <si>
    <t>186021</t>
  </si>
  <si>
    <t>LH Imp-250 Taylor HQ</t>
  </si>
  <si>
    <t>NWN/186021</t>
  </si>
  <si>
    <t>186026</t>
  </si>
  <si>
    <t>OPS LEASEHOLD IMPROV</t>
  </si>
  <si>
    <t>NWN/186026</t>
  </si>
  <si>
    <t>186028</t>
  </si>
  <si>
    <t>AMORT - OPS LEASEHOL</t>
  </si>
  <si>
    <t>NWN/186028</t>
  </si>
  <si>
    <t>186042</t>
  </si>
  <si>
    <t>ALBANY LEASEHOLD IMP</t>
  </si>
  <si>
    <t>NWN/186042</t>
  </si>
  <si>
    <t>186043</t>
  </si>
  <si>
    <t>AMORT - ALB LEASEHOL</t>
  </si>
  <si>
    <t>NWN/186043</t>
  </si>
  <si>
    <t>500165</t>
  </si>
  <si>
    <t>CAPITALIZATION AND L</t>
  </si>
  <si>
    <t>500195</t>
  </si>
  <si>
    <t>INTERCOMPANY LIABILI</t>
  </si>
  <si>
    <t>234042</t>
  </si>
  <si>
    <t>A/P ASSOC CO-STORAGE</t>
  </si>
  <si>
    <t>NWN/234042</t>
  </si>
  <si>
    <t>234905</t>
  </si>
  <si>
    <t>A/P TAX SHARE-NW ENE</t>
  </si>
  <si>
    <t>NWN/234905</t>
  </si>
  <si>
    <t>234915</t>
  </si>
  <si>
    <t>A/P TAX SHARE-GILL R</t>
  </si>
  <si>
    <t>NWN/234915</t>
  </si>
  <si>
    <t>234920</t>
  </si>
  <si>
    <t>A/P TAX SHARE-STORAG</t>
  </si>
  <si>
    <t>NWN/234920</t>
  </si>
  <si>
    <t>234925</t>
  </si>
  <si>
    <t>A/P TAX SHARE-NWN EN</t>
  </si>
  <si>
    <t>NWN/234925</t>
  </si>
  <si>
    <t>500155</t>
  </si>
  <si>
    <t>CAPITALIZATION</t>
  </si>
  <si>
    <t>500158</t>
  </si>
  <si>
    <t>TOTAL STOCK AND RETA</t>
  </si>
  <si>
    <t>500160</t>
  </si>
  <si>
    <t>TOTAL COMMON STOCK</t>
  </si>
  <si>
    <t>500166</t>
  </si>
  <si>
    <t>COMMON STOCK</t>
  </si>
  <si>
    <t>201000</t>
  </si>
  <si>
    <t>NWN/201000</t>
  </si>
  <si>
    <t>201100</t>
  </si>
  <si>
    <t>COMMON STOCK - NO PA</t>
  </si>
  <si>
    <t>NWN/201100</t>
  </si>
  <si>
    <t>214001</t>
  </si>
  <si>
    <t>CS EXP - DRIP &amp; ESPP</t>
  </si>
  <si>
    <t>NWN/214001</t>
  </si>
  <si>
    <t>214002</t>
  </si>
  <si>
    <t>CS EXP - Issuance</t>
  </si>
  <si>
    <t>NWN/214002</t>
  </si>
  <si>
    <t>500167</t>
  </si>
  <si>
    <t>PREMIUM AND INSTALL</t>
  </si>
  <si>
    <t>207001</t>
  </si>
  <si>
    <t>PREM-CAP STOCK-OTHER</t>
  </si>
  <si>
    <t>NWN/207001</t>
  </si>
  <si>
    <t>207003</t>
  </si>
  <si>
    <t>APIC - STOCK BASED C</t>
  </si>
  <si>
    <t>NWN/207003</t>
  </si>
  <si>
    <t>207004</t>
  </si>
  <si>
    <t>APIC - LTIP</t>
  </si>
  <si>
    <t>NWN/207004</t>
  </si>
  <si>
    <t>209000</t>
  </si>
  <si>
    <t>REDUCTION IN PAR - C</t>
  </si>
  <si>
    <t>NWN/209000</t>
  </si>
  <si>
    <t>210000</t>
  </si>
  <si>
    <t>APIC - REAQRD PRFD S</t>
  </si>
  <si>
    <t>NWN/210000</t>
  </si>
  <si>
    <t>212001</t>
  </si>
  <si>
    <t>INST RECD-STOCK-EMP</t>
  </si>
  <si>
    <t>NWN/212001</t>
  </si>
  <si>
    <t>500161</t>
  </si>
  <si>
    <t>ACCUM. OTHER COMP. I</t>
  </si>
  <si>
    <t>218000</t>
  </si>
  <si>
    <t>OTHER COMP INCOME</t>
  </si>
  <si>
    <t>NWN/218000</t>
  </si>
  <si>
    <t>500162</t>
  </si>
  <si>
    <t>RETAINED EARNINGS</t>
  </si>
  <si>
    <t>500163</t>
  </si>
  <si>
    <t>216000</t>
  </si>
  <si>
    <t>NWN/216000</t>
  </si>
  <si>
    <t>216016</t>
  </si>
  <si>
    <t>UNDIST EARN-NNG FINA</t>
  </si>
  <si>
    <t>NWN/216016</t>
  </si>
  <si>
    <t>216018</t>
  </si>
  <si>
    <t>UNDIST EARN - NW ENE</t>
  </si>
  <si>
    <t>NWN/216018</t>
  </si>
  <si>
    <t>216100</t>
  </si>
  <si>
    <t>R/E - KB PIPELINE</t>
  </si>
  <si>
    <t>NWN/216100</t>
  </si>
  <si>
    <t>216999</t>
  </si>
  <si>
    <t>R/E-EARNINGS-FIN</t>
  </si>
  <si>
    <t>NWN/216999</t>
  </si>
  <si>
    <t>500164</t>
  </si>
  <si>
    <t>UNDISTRIBUTED RETAIN</t>
  </si>
  <si>
    <t>500159</t>
  </si>
  <si>
    <t>LONG TERM DEBT</t>
  </si>
  <si>
    <t>181000</t>
  </si>
  <si>
    <t>DEBT ISSUANCE COST</t>
  </si>
  <si>
    <t>NWN/181000</t>
  </si>
  <si>
    <t>181026</t>
  </si>
  <si>
    <t>UNAMT DEBT DIS 9.05%</t>
  </si>
  <si>
    <t>NWN/181026</t>
  </si>
  <si>
    <t>181073</t>
  </si>
  <si>
    <t>UNAMT DEBT DIS 8.31%</t>
  </si>
  <si>
    <t>NWN/181073</t>
  </si>
  <si>
    <t>181074</t>
  </si>
  <si>
    <t>UNAMT DEBT DIS 6.52%</t>
  </si>
  <si>
    <t>NWN/181074</t>
  </si>
  <si>
    <t>181075</t>
  </si>
  <si>
    <t>UNAMT DEBT DIS 7.05%</t>
  </si>
  <si>
    <t>NWN/181075</t>
  </si>
  <si>
    <t>181076</t>
  </si>
  <si>
    <t>UNAMT DEBT DIS 7.00%</t>
  </si>
  <si>
    <t>NWN/181076</t>
  </si>
  <si>
    <t>181079</t>
  </si>
  <si>
    <t>UNAMT DEBT DIS 6.65%</t>
  </si>
  <si>
    <t>NWN/181079</t>
  </si>
  <si>
    <t>181080</t>
  </si>
  <si>
    <t>UNAMT DEBT DIS 6.60%</t>
  </si>
  <si>
    <t>NWN/181080</t>
  </si>
  <si>
    <t>181081</t>
  </si>
  <si>
    <t>NWN/181081</t>
  </si>
  <si>
    <t>181085</t>
  </si>
  <si>
    <t>UNAMT DEBT DIS 7.63%</t>
  </si>
  <si>
    <t>NWN/181085</t>
  </si>
  <si>
    <t>181086</t>
  </si>
  <si>
    <t>UNAMT DEBT DIS 7.74%</t>
  </si>
  <si>
    <t>NWN/181086</t>
  </si>
  <si>
    <t>181087</t>
  </si>
  <si>
    <t>UNAMT DEBT DIS 7.85%</t>
  </si>
  <si>
    <t>NWN/181087</t>
  </si>
  <si>
    <t>181088</t>
  </si>
  <si>
    <t>UNAMT DEBT DIS 7.72%</t>
  </si>
  <si>
    <t>NWN/181088</t>
  </si>
  <si>
    <t>181094</t>
  </si>
  <si>
    <t>UNAMT DEBT DIS 5.82%</t>
  </si>
  <si>
    <t>NWN/181094</t>
  </si>
  <si>
    <t>181095</t>
  </si>
  <si>
    <t>UNAMT DEBT DISC 5.66</t>
  </si>
  <si>
    <t>NWN/181095</t>
  </si>
  <si>
    <t>181097</t>
  </si>
  <si>
    <t>UNAMT DEBT DISC 5.62</t>
  </si>
  <si>
    <t>NWN/181097</t>
  </si>
  <si>
    <t>181100</t>
  </si>
  <si>
    <t>UNAMT DEBT DISC 5.25</t>
  </si>
  <si>
    <t>NWN/181100</t>
  </si>
  <si>
    <t>181102</t>
  </si>
  <si>
    <t>UNAMT DEBT DISC 5.37</t>
  </si>
  <si>
    <t>NWN/181102</t>
  </si>
  <si>
    <t>181104</t>
  </si>
  <si>
    <t>UNAMT DEBT DISC3.176</t>
  </si>
  <si>
    <t>NWN/181104</t>
  </si>
  <si>
    <t>181105</t>
  </si>
  <si>
    <t>UNAMT DEBT DISC4.000</t>
  </si>
  <si>
    <t>NWN/181105</t>
  </si>
  <si>
    <t>181106</t>
  </si>
  <si>
    <t>UNAMT DEBT DISC3.542</t>
  </si>
  <si>
    <t>NWN/181106</t>
  </si>
  <si>
    <t>181107</t>
  </si>
  <si>
    <t>UNAMT DEBT DISC 1.54</t>
  </si>
  <si>
    <t>NWN/181107</t>
  </si>
  <si>
    <t>181109</t>
  </si>
  <si>
    <t>UNAMT DEBT DISC 4.13</t>
  </si>
  <si>
    <t>NWN/181109</t>
  </si>
  <si>
    <t>181110</t>
  </si>
  <si>
    <t>UNAMT DEBT DISC 2.82</t>
  </si>
  <si>
    <t>NWN/181110</t>
  </si>
  <si>
    <t>181111</t>
  </si>
  <si>
    <t>UNAMT DEBT DISC 3.21</t>
  </si>
  <si>
    <t>NWN/181111</t>
  </si>
  <si>
    <t>181112</t>
  </si>
  <si>
    <t>UNAMT DEBT DISC 3.68</t>
  </si>
  <si>
    <t>NWN/181112</t>
  </si>
  <si>
    <t>181996</t>
  </si>
  <si>
    <t>MRTG 22 SUPP INDENTU</t>
  </si>
  <si>
    <t>NWN/181996</t>
  </si>
  <si>
    <t>181997</t>
  </si>
  <si>
    <t>2016 SHELF REGISTRAT</t>
  </si>
  <si>
    <t>NWN/181997</t>
  </si>
  <si>
    <t>181998</t>
  </si>
  <si>
    <t>2007 SHELF REGISTRAT</t>
  </si>
  <si>
    <t>NWN/181998</t>
  </si>
  <si>
    <t>181999</t>
  </si>
  <si>
    <t>SHELF REGISTRATION</t>
  </si>
  <si>
    <t>NWN/181999</t>
  </si>
  <si>
    <t>221001</t>
  </si>
  <si>
    <t>CURR PORTION LT DEBT</t>
  </si>
  <si>
    <t>NWN/221001</t>
  </si>
  <si>
    <t>221026</t>
  </si>
  <si>
    <t>BONDS 9.05% - 2021</t>
  </si>
  <si>
    <t>NWN/221026</t>
  </si>
  <si>
    <t>221072</t>
  </si>
  <si>
    <t>SEC MTN'S 8.26%-2014</t>
  </si>
  <si>
    <t>NWN/221072</t>
  </si>
  <si>
    <t>221073</t>
  </si>
  <si>
    <t>SEC MTN'S 8.31%-2019</t>
  </si>
  <si>
    <t>NWN/221073</t>
  </si>
  <si>
    <t>221074</t>
  </si>
  <si>
    <t>SEC MTN'S 6.52%-2025</t>
  </si>
  <si>
    <t>NWN/221074</t>
  </si>
  <si>
    <t>221075</t>
  </si>
  <si>
    <t>SEC MTN'S 7.05%-2026</t>
  </si>
  <si>
    <t>NWN/221075</t>
  </si>
  <si>
    <t>221076</t>
  </si>
  <si>
    <t>SEC MTN'S 7.00%-2027</t>
  </si>
  <si>
    <t>NWN/221076</t>
  </si>
  <si>
    <t>221079</t>
  </si>
  <si>
    <t>SEC MTN'S 6.65%-2027</t>
  </si>
  <si>
    <t>NWN/221079</t>
  </si>
  <si>
    <t>221080</t>
  </si>
  <si>
    <t>SEC MTN'S 6.60%-2018</t>
  </si>
  <si>
    <t>NWN/221080</t>
  </si>
  <si>
    <t>221081</t>
  </si>
  <si>
    <t>SEC MTN'S 6.65%-2028</t>
  </si>
  <si>
    <t>NWN/221081</t>
  </si>
  <si>
    <t>221085</t>
  </si>
  <si>
    <t>SEC MTN'S 7.63%-2019</t>
  </si>
  <si>
    <t>NWN/221085</t>
  </si>
  <si>
    <t>221086</t>
  </si>
  <si>
    <t>SEC MTN'S 7.74%-2030</t>
  </si>
  <si>
    <t>NWN/221086</t>
  </si>
  <si>
    <t>221087</t>
  </si>
  <si>
    <t>SEC MTN'S 7.85%-2030</t>
  </si>
  <si>
    <t>NWN/221087</t>
  </si>
  <si>
    <t>221088</t>
  </si>
  <si>
    <t>SEC MTN'S 7.72%-2025</t>
  </si>
  <si>
    <t>NWN/221088</t>
  </si>
  <si>
    <t>221094</t>
  </si>
  <si>
    <t>SEC MTN'S 5.82%-2032</t>
  </si>
  <si>
    <t>NWN/221094</t>
  </si>
  <si>
    <t>221095</t>
  </si>
  <si>
    <t>SEC MTN'S 5.66%-2033</t>
  </si>
  <si>
    <t>NWN/221095</t>
  </si>
  <si>
    <t>221097</t>
  </si>
  <si>
    <t>SEC MTN'S 5.62%-2023</t>
  </si>
  <si>
    <t>NWN/221097</t>
  </si>
  <si>
    <t>221099</t>
  </si>
  <si>
    <t>SEC MTN'S 4.70%-2015</t>
  </si>
  <si>
    <t>NWN/221099</t>
  </si>
  <si>
    <t>221100</t>
  </si>
  <si>
    <t>SEC MTN'S 5.25%-2035</t>
  </si>
  <si>
    <t>NWN/221100</t>
  </si>
  <si>
    <t>221102</t>
  </si>
  <si>
    <t>SEC MTN'S 5.37%-2020</t>
  </si>
  <si>
    <t>NWN/221102</t>
  </si>
  <si>
    <t>221104</t>
  </si>
  <si>
    <t>SEC MTN'S3.176%-2021</t>
  </si>
  <si>
    <t>NWN/221104</t>
  </si>
  <si>
    <t>221105</t>
  </si>
  <si>
    <t>PRVT BOND 4.00%-2042</t>
  </si>
  <si>
    <t>NWN/221105</t>
  </si>
  <si>
    <t>221106</t>
  </si>
  <si>
    <t>SEC MTN'S3.542%-2023</t>
  </si>
  <si>
    <t>NWN/221106</t>
  </si>
  <si>
    <t>221107</t>
  </si>
  <si>
    <t>SEC MTN'S1.54%-2018</t>
  </si>
  <si>
    <t>NWN/221107</t>
  </si>
  <si>
    <t>221108</t>
  </si>
  <si>
    <t>SEC MTN'S3.21%-2026</t>
  </si>
  <si>
    <t>NWN/221108</t>
  </si>
  <si>
    <t>221109</t>
  </si>
  <si>
    <t>SEC MTN'S4.13%-2046</t>
  </si>
  <si>
    <t>NWN/221109</t>
  </si>
  <si>
    <t>221110</t>
  </si>
  <si>
    <t>SEC MTN'S2.822%-2027</t>
  </si>
  <si>
    <t>NWN/221110</t>
  </si>
  <si>
    <t>221112</t>
  </si>
  <si>
    <t>SEC MTN'S3.68%-2047</t>
  </si>
  <si>
    <t>NWN/221112</t>
  </si>
  <si>
    <t>500156</t>
  </si>
  <si>
    <t>CURRENT LIABILITIES</t>
  </si>
  <si>
    <t>500168</t>
  </si>
  <si>
    <t>NOTES PAYABLE</t>
  </si>
  <si>
    <t>231002</t>
  </si>
  <si>
    <t>N/P COM PAPER</t>
  </si>
  <si>
    <t>NWN/231002</t>
  </si>
  <si>
    <t>500169</t>
  </si>
  <si>
    <t>CURRENT PORTION OF L</t>
  </si>
  <si>
    <t>174000</t>
  </si>
  <si>
    <t>NWN/174000</t>
  </si>
  <si>
    <t>239001</t>
  </si>
  <si>
    <t>NWN/239001</t>
  </si>
  <si>
    <t>500170</t>
  </si>
  <si>
    <t>ACCOUNTS PAYABLE</t>
  </si>
  <si>
    <t>232000</t>
  </si>
  <si>
    <t>GR/IR</t>
  </si>
  <si>
    <t>NWN/232000</t>
  </si>
  <si>
    <t>232001</t>
  </si>
  <si>
    <t>A/P VOUCHERS</t>
  </si>
  <si>
    <t>NWN/232001</t>
  </si>
  <si>
    <t>232010</t>
  </si>
  <si>
    <t>CLN ENERGY WORKS PDX</t>
  </si>
  <si>
    <t>NWN/232010</t>
  </si>
  <si>
    <t>232014</t>
  </si>
  <si>
    <t>A/P ACCRUED INV</t>
  </si>
  <si>
    <t>NWN/232014</t>
  </si>
  <si>
    <t>232021</t>
  </si>
  <si>
    <t>A/P OFFICE PAYROLL</t>
  </si>
  <si>
    <t>NWN/232021</t>
  </si>
  <si>
    <t>232022</t>
  </si>
  <si>
    <t>A/P HOURLY PAYROLL</t>
  </si>
  <si>
    <t>NWN/232022</t>
  </si>
  <si>
    <t>232024</t>
  </si>
  <si>
    <t>A/P PENSION</t>
  </si>
  <si>
    <t>NWN/232024</t>
  </si>
  <si>
    <t>232025</t>
  </si>
  <si>
    <t>FLEX SPENDING ACCT</t>
  </si>
  <si>
    <t>NWN/232025</t>
  </si>
  <si>
    <t>232026</t>
  </si>
  <si>
    <t>ACCRUED SEVERANCE</t>
  </si>
  <si>
    <t>NWN/232026</t>
  </si>
  <si>
    <t>232027</t>
  </si>
  <si>
    <t>KEY GOAL BONUS ACCRU</t>
  </si>
  <si>
    <t>NWN/232027</t>
  </si>
  <si>
    <t>232028</t>
  </si>
  <si>
    <t>PERFORMANCE BONUS AC</t>
  </si>
  <si>
    <t>NWN/232028</t>
  </si>
  <si>
    <t>232031</t>
  </si>
  <si>
    <t>HEALTH SAVINGS ACCT</t>
  </si>
  <si>
    <t>NWN/232031</t>
  </si>
  <si>
    <t>232032</t>
  </si>
  <si>
    <t>A/P HOURLY PTO-BARGA</t>
  </si>
  <si>
    <t>NWN/232032</t>
  </si>
  <si>
    <t>232040</t>
  </si>
  <si>
    <t>DEMAND CHARGE EQUALI</t>
  </si>
  <si>
    <t>NWN/232040</t>
  </si>
  <si>
    <t>232098</t>
  </si>
  <si>
    <t>OTHER OVERHEAD EXEC</t>
  </si>
  <si>
    <t>NWN/232098</t>
  </si>
  <si>
    <t>232099</t>
  </si>
  <si>
    <t>OTHER OVERHEAD ALLOC</t>
  </si>
  <si>
    <t>NWN/232099</t>
  </si>
  <si>
    <t>232100</t>
  </si>
  <si>
    <t>OT/DB OVERHEAD ALLOC</t>
  </si>
  <si>
    <t>NWN/232100</t>
  </si>
  <si>
    <t>232109</t>
  </si>
  <si>
    <t>NWN/232109</t>
  </si>
  <si>
    <t>232202</t>
  </si>
  <si>
    <t>A/P TAX LEVY/GARNISH</t>
  </si>
  <si>
    <t>NWN/232202</t>
  </si>
  <si>
    <t>232211</t>
  </si>
  <si>
    <t>A/P UNION DUES-GAS W</t>
  </si>
  <si>
    <t>NWN/232211</t>
  </si>
  <si>
    <t>232212</t>
  </si>
  <si>
    <t>A/P UNION DUES-OFFIC</t>
  </si>
  <si>
    <t>NWN/232212</t>
  </si>
  <si>
    <t>232213</t>
  </si>
  <si>
    <t>A/P NW RESOURCE CR U</t>
  </si>
  <si>
    <t>NWN/232213</t>
  </si>
  <si>
    <t>232217</t>
  </si>
  <si>
    <t>A/P EMP SAVING BOND</t>
  </si>
  <si>
    <t>NWN/232217</t>
  </si>
  <si>
    <t>232218</t>
  </si>
  <si>
    <t>A/P NGPAC</t>
  </si>
  <si>
    <t>NWN/232218</t>
  </si>
  <si>
    <t>232219</t>
  </si>
  <si>
    <t>A/P EMP SAVINGS PLAN</t>
  </si>
  <si>
    <t>NWN/232219</t>
  </si>
  <si>
    <t>232220</t>
  </si>
  <si>
    <t>A/P HEALTH MILES</t>
  </si>
  <si>
    <t>NWN/232220</t>
  </si>
  <si>
    <t>232221</t>
  </si>
  <si>
    <t>A/P UN WAY-GENERAL</t>
  </si>
  <si>
    <t>NWN/232221</t>
  </si>
  <si>
    <t>232222</t>
  </si>
  <si>
    <t>A/P BLACK UNITED FUN</t>
  </si>
  <si>
    <t>NWN/232222</t>
  </si>
  <si>
    <t>232223</t>
  </si>
  <si>
    <t>A/P ENVIRON FUND</t>
  </si>
  <si>
    <t>NWN/232223</t>
  </si>
  <si>
    <t>232230</t>
  </si>
  <si>
    <t>A/P PARKING</t>
  </si>
  <si>
    <t>NWN/232230</t>
  </si>
  <si>
    <t>232232</t>
  </si>
  <si>
    <t>A/P EQUAL PAY BAL</t>
  </si>
  <si>
    <t>NWN/232232</t>
  </si>
  <si>
    <t>232233</t>
  </si>
  <si>
    <t>COG LIABILITY</t>
  </si>
  <si>
    <t>NWN/232233</t>
  </si>
  <si>
    <t>232235</t>
  </si>
  <si>
    <t>A/P GAS TRANSP IMBAL</t>
  </si>
  <si>
    <t>NWN/232235</t>
  </si>
  <si>
    <t>232239</t>
  </si>
  <si>
    <t>A/P MELODY TEPPOLA</t>
  </si>
  <si>
    <t>NWN/232239</t>
  </si>
  <si>
    <t>232242</t>
  </si>
  <si>
    <t>A/P WORK FOR ART</t>
  </si>
  <si>
    <t>NWN/232242</t>
  </si>
  <si>
    <t>232249</t>
  </si>
  <si>
    <t>NWN/232249</t>
  </si>
  <si>
    <t>232400</t>
  </si>
  <si>
    <t>OTHER BONUS LIAB</t>
  </si>
  <si>
    <t>NWN/232400</t>
  </si>
  <si>
    <t>232450</t>
  </si>
  <si>
    <t>A/P LTIP &amp; PERF AWAR</t>
  </si>
  <si>
    <t>NWN/232450</t>
  </si>
  <si>
    <t>232500</t>
  </si>
  <si>
    <t>Safety Gear Enhanc F</t>
  </si>
  <si>
    <t>NWN/232500</t>
  </si>
  <si>
    <t>232999</t>
  </si>
  <si>
    <t>RECLASS - CHECK O/D</t>
  </si>
  <si>
    <t>NWN/232999</t>
  </si>
  <si>
    <t>241001</t>
  </si>
  <si>
    <t>TX COL PAY-FED W/H</t>
  </si>
  <si>
    <t>NWN/241001</t>
  </si>
  <si>
    <t>241002</t>
  </si>
  <si>
    <t>TX COL PAY-SOC SEC W</t>
  </si>
  <si>
    <t>NWN/241002</t>
  </si>
  <si>
    <t>241003</t>
  </si>
  <si>
    <t>TX COL PAY-ST W/H</t>
  </si>
  <si>
    <t>NWN/241003</t>
  </si>
  <si>
    <t>241006</t>
  </si>
  <si>
    <t>TX COL PAY-FED W/H P</t>
  </si>
  <si>
    <t>NWN/241006</t>
  </si>
  <si>
    <t>241007</t>
  </si>
  <si>
    <t>TX COL PAY-ST W/H PE</t>
  </si>
  <si>
    <t>NWN/241007</t>
  </si>
  <si>
    <t>241011</t>
  </si>
  <si>
    <t>NWN/241011</t>
  </si>
  <si>
    <t>241012</t>
  </si>
  <si>
    <t>NWN/241012</t>
  </si>
  <si>
    <t>241013</t>
  </si>
  <si>
    <t>NWN/241013</t>
  </si>
  <si>
    <t>241023</t>
  </si>
  <si>
    <t>TX COL PAY-CALIF W/H</t>
  </si>
  <si>
    <t>NWN/241023</t>
  </si>
  <si>
    <t>241031</t>
  </si>
  <si>
    <t>TX COL PAY-MEDICARE</t>
  </si>
  <si>
    <t>NWN/241031</t>
  </si>
  <si>
    <t>241041</t>
  </si>
  <si>
    <t>NWN/241041</t>
  </si>
  <si>
    <t>500171</t>
  </si>
  <si>
    <t>TAXES ACCRUED</t>
  </si>
  <si>
    <t>500172</t>
  </si>
  <si>
    <t>INTEREST ACCRUED</t>
  </si>
  <si>
    <t>237026</t>
  </si>
  <si>
    <t>INT ACC-9.05% BND-20</t>
  </si>
  <si>
    <t>NWN/237026</t>
  </si>
  <si>
    <t>237032</t>
  </si>
  <si>
    <t>INT ACC-COMMIT COMMI</t>
  </si>
  <si>
    <t>NWN/237032</t>
  </si>
  <si>
    <t>237072</t>
  </si>
  <si>
    <t>INT ACC-8.26% NOTES</t>
  </si>
  <si>
    <t>NWN/237072</t>
  </si>
  <si>
    <t>237073</t>
  </si>
  <si>
    <t>INT ACC-8.31% NOTES</t>
  </si>
  <si>
    <t>NWN/237073</t>
  </si>
  <si>
    <t>237074</t>
  </si>
  <si>
    <t>INT ACC-6.52% NOTES</t>
  </si>
  <si>
    <t>NWN/237074</t>
  </si>
  <si>
    <t>237075</t>
  </si>
  <si>
    <t>INT ACC-7.05% NOTE</t>
  </si>
  <si>
    <t>NWN/237075</t>
  </si>
  <si>
    <t>237076</t>
  </si>
  <si>
    <t>INT ACC-7.00% NOTE</t>
  </si>
  <si>
    <t>NWN/237076</t>
  </si>
  <si>
    <t>237078</t>
  </si>
  <si>
    <t>NWN/237078</t>
  </si>
  <si>
    <t>237079</t>
  </si>
  <si>
    <t>INT ACC-6.65% NOTE</t>
  </si>
  <si>
    <t>NWN/237079</t>
  </si>
  <si>
    <t>237080</t>
  </si>
  <si>
    <t>INT ACC-6.60% NOTE</t>
  </si>
  <si>
    <t>NWN/237080</t>
  </si>
  <si>
    <t>237081</t>
  </si>
  <si>
    <t>NWN/237081</t>
  </si>
  <si>
    <t>237085</t>
  </si>
  <si>
    <t>INT ACC-7.63% NOTE</t>
  </si>
  <si>
    <t>NWN/237085</t>
  </si>
  <si>
    <t>237086</t>
  </si>
  <si>
    <t>INT ACC-7.74% NOTE</t>
  </si>
  <si>
    <t>NWN/237086</t>
  </si>
  <si>
    <t>237087</t>
  </si>
  <si>
    <t>INT ACC-7.85% NOTE</t>
  </si>
  <si>
    <t>NWN/237087</t>
  </si>
  <si>
    <t>237088</t>
  </si>
  <si>
    <t>INT ACC-7.72% NOTE</t>
  </si>
  <si>
    <t>NWN/237088</t>
  </si>
  <si>
    <t>237094</t>
  </si>
  <si>
    <t>INT ACC-5.82% NOTE</t>
  </si>
  <si>
    <t>NWN/237094</t>
  </si>
  <si>
    <t>237095</t>
  </si>
  <si>
    <t xml:space="preserve"> INT ACC-5.66% NOTE</t>
  </si>
  <si>
    <t>NWN/237095</t>
  </si>
  <si>
    <t>237097</t>
  </si>
  <si>
    <t>INT ACC-5.62% NOTE</t>
  </si>
  <si>
    <t>NWN/237097</t>
  </si>
  <si>
    <t>237099</t>
  </si>
  <si>
    <t>INT ACC-4.7% NOTE</t>
  </si>
  <si>
    <t>NWN/237099</t>
  </si>
  <si>
    <t>237100</t>
  </si>
  <si>
    <t>INT ACC-5.25% NOTE</t>
  </si>
  <si>
    <t>NWN/237100</t>
  </si>
  <si>
    <t>237101</t>
  </si>
  <si>
    <t>INT ACC-5.15% NOTE</t>
  </si>
  <si>
    <t>NWN/237101</t>
  </si>
  <si>
    <t>237102</t>
  </si>
  <si>
    <t>INT ACC-5.37%, 2020</t>
  </si>
  <si>
    <t>NWN/237102</t>
  </si>
  <si>
    <t>237103</t>
  </si>
  <si>
    <t>INT ACC-3.95%, 2014</t>
  </si>
  <si>
    <t>NWN/237103</t>
  </si>
  <si>
    <t>237104</t>
  </si>
  <si>
    <t>INT ACC-3.176%, 2021</t>
  </si>
  <si>
    <t>NWN/237104</t>
  </si>
  <si>
    <t>237105</t>
  </si>
  <si>
    <t>INT ACC-4.00%, 2042</t>
  </si>
  <si>
    <t>NWN/237105</t>
  </si>
  <si>
    <t>237106</t>
  </si>
  <si>
    <t>INT ACC-3.542%, 2023</t>
  </si>
  <si>
    <t>NWN/237106</t>
  </si>
  <si>
    <t>237107</t>
  </si>
  <si>
    <t>INT ACC-1.545%, 2018</t>
  </si>
  <si>
    <t>NWN/237107</t>
  </si>
  <si>
    <t>237108</t>
  </si>
  <si>
    <t>INT ACC-3.211%, 2026</t>
  </si>
  <si>
    <t>NWN/237108</t>
  </si>
  <si>
    <t>237109</t>
  </si>
  <si>
    <t>INT ACC-4.136%, 2046</t>
  </si>
  <si>
    <t>NWN/237109</t>
  </si>
  <si>
    <t>237110</t>
  </si>
  <si>
    <t>INT ACC-2.822%, 2027</t>
  </si>
  <si>
    <t>NWN/237110</t>
  </si>
  <si>
    <t>237112</t>
  </si>
  <si>
    <t>INT ACC-3.685%, 2047</t>
  </si>
  <si>
    <t>NWN/237112</t>
  </si>
  <si>
    <t>500173</t>
  </si>
  <si>
    <t>REG LIABILITIES - CU</t>
  </si>
  <si>
    <t>500199</t>
  </si>
  <si>
    <t>REG LIAB - ST - OTHE</t>
  </si>
  <si>
    <t>254000</t>
  </si>
  <si>
    <t>LIABILITY CONS RECL</t>
  </si>
  <si>
    <t>NWN/254000</t>
  </si>
  <si>
    <t>254301</t>
  </si>
  <si>
    <t>STOR MARGIN SHARE-OR</t>
  </si>
  <si>
    <t>NWN/254301</t>
  </si>
  <si>
    <t>254302</t>
  </si>
  <si>
    <t>STOR MARGIN SHARE-WA</t>
  </si>
  <si>
    <t>NWN/254302</t>
  </si>
  <si>
    <t>254304</t>
  </si>
  <si>
    <t>UNREALIZED OPTIMIZAT</t>
  </si>
  <si>
    <t>NWN/254304</t>
  </si>
  <si>
    <t>500177</t>
  </si>
  <si>
    <t>REG LIAB. - FV OF DE</t>
  </si>
  <si>
    <t>254640</t>
  </si>
  <si>
    <t>FAS 133 ST REG GNS</t>
  </si>
  <si>
    <t>NWN/254640</t>
  </si>
  <si>
    <t>254645</t>
  </si>
  <si>
    <t>NWN/254645</t>
  </si>
  <si>
    <t>254647</t>
  </si>
  <si>
    <t>PHY OPT ST GAINS REG</t>
  </si>
  <si>
    <t>NWN/254647</t>
  </si>
  <si>
    <t>500174</t>
  </si>
  <si>
    <t>262640</t>
  </si>
  <si>
    <t>FAS133 S.T.  LOSS SW</t>
  </si>
  <si>
    <t>NWN/262640</t>
  </si>
  <si>
    <t>262645</t>
  </si>
  <si>
    <t>FAS133 S.T. LOSS PHY</t>
  </si>
  <si>
    <t>NWN/262645</t>
  </si>
  <si>
    <t>262648</t>
  </si>
  <si>
    <t>PHY OPT ST LOSSES</t>
  </si>
  <si>
    <t>NWN/262648</t>
  </si>
  <si>
    <t>500175</t>
  </si>
  <si>
    <t>DIVIDENDS DECLARED</t>
  </si>
  <si>
    <t>238000</t>
  </si>
  <si>
    <t>NWN/238000</t>
  </si>
  <si>
    <t>500176</t>
  </si>
  <si>
    <t>OTHER CURRENT &amp; ACCR</t>
  </si>
  <si>
    <t>500178</t>
  </si>
  <si>
    <t>CUSTOMERS' DEPOSITS</t>
  </si>
  <si>
    <t>235000</t>
  </si>
  <si>
    <t>CUSTOMER DEPOSITS</t>
  </si>
  <si>
    <t>NWN/235000</t>
  </si>
  <si>
    <t>235001</t>
  </si>
  <si>
    <t>UNPAID DEPOSIT INT</t>
  </si>
  <si>
    <t>NWN/235001</t>
  </si>
  <si>
    <t>235005</t>
  </si>
  <si>
    <t>APPLIED INITIAL DEPO</t>
  </si>
  <si>
    <t>NWN/235005</t>
  </si>
  <si>
    <t>500179</t>
  </si>
  <si>
    <t>FRANCHISE TAXES - CU</t>
  </si>
  <si>
    <t>500180</t>
  </si>
  <si>
    <t>CAPITAL LEASES - CUR</t>
  </si>
  <si>
    <t>243048</t>
  </si>
  <si>
    <t>CAP LEASE CUR DELL</t>
  </si>
  <si>
    <t>NWN/243048</t>
  </si>
  <si>
    <t>500181</t>
  </si>
  <si>
    <t>OTHER CURRENT LIABIL</t>
  </si>
  <si>
    <t>500157</t>
  </si>
  <si>
    <t>LONG TERM LIABILITIE</t>
  </si>
  <si>
    <t>500182</t>
  </si>
  <si>
    <t>DEF INCOME TAX LIAB</t>
  </si>
  <si>
    <t>500187</t>
  </si>
  <si>
    <t>DEFERRED INVESTMENT</t>
  </si>
  <si>
    <t>255084</t>
  </si>
  <si>
    <t>DEFD INV TAX CREDIT</t>
  </si>
  <si>
    <t>NWN/255084</t>
  </si>
  <si>
    <t>500188</t>
  </si>
  <si>
    <t>DEFERRED TAXES &amp; INV</t>
  </si>
  <si>
    <t>283012</t>
  </si>
  <si>
    <t>DefIncTax-EDIT Remea</t>
  </si>
  <si>
    <t>NWN/283012</t>
  </si>
  <si>
    <t>283013</t>
  </si>
  <si>
    <t>DEF INC TAX-PROP 109</t>
  </si>
  <si>
    <t>NWN/283013</t>
  </si>
  <si>
    <t>283014</t>
  </si>
  <si>
    <t>DEF INC TAX-OR RATE</t>
  </si>
  <si>
    <t>NWN/283014</t>
  </si>
  <si>
    <t>283015</t>
  </si>
  <si>
    <t>DEF INC TAX-PRE 1981</t>
  </si>
  <si>
    <t>NWN/283015</t>
  </si>
  <si>
    <t>283016</t>
  </si>
  <si>
    <t>NWN/283016</t>
  </si>
  <si>
    <t>283018</t>
  </si>
  <si>
    <t>DEFINCTAX-AFUDC-FED</t>
  </si>
  <si>
    <t>NWN/283018</t>
  </si>
  <si>
    <t>283019</t>
  </si>
  <si>
    <t>DEFINCTAX-AFUDC - ST</t>
  </si>
  <si>
    <t>NWN/283019</t>
  </si>
  <si>
    <t>283021</t>
  </si>
  <si>
    <t>DEF INC TAX-UTIL-REV</t>
  </si>
  <si>
    <t>NWN/283021</t>
  </si>
  <si>
    <t>283022</t>
  </si>
  <si>
    <t>NWN/283022</t>
  </si>
  <si>
    <t>283031</t>
  </si>
  <si>
    <t>DEF INC TAX-NON UTIL</t>
  </si>
  <si>
    <t>NWN/283031</t>
  </si>
  <si>
    <t>283032</t>
  </si>
  <si>
    <t>NWN/283032</t>
  </si>
  <si>
    <t>283061</t>
  </si>
  <si>
    <t>DEF INC TAX-UTIL-DEP</t>
  </si>
  <si>
    <t>NWN/283061</t>
  </si>
  <si>
    <t>283062</t>
  </si>
  <si>
    <t>NWN/283062</t>
  </si>
  <si>
    <t>283071</t>
  </si>
  <si>
    <t>DEF INC TAX-UTIL-OTH</t>
  </si>
  <si>
    <t>NWN/283071</t>
  </si>
  <si>
    <t>283072</t>
  </si>
  <si>
    <t>NWN/283072</t>
  </si>
  <si>
    <t>283081</t>
  </si>
  <si>
    <t>DEF INC TAX-STOR DEP</t>
  </si>
  <si>
    <t>NWN/283081</t>
  </si>
  <si>
    <t>283082</t>
  </si>
  <si>
    <t>NWN/283082</t>
  </si>
  <si>
    <t>283096</t>
  </si>
  <si>
    <t>DEF INC TAX- OCI FED</t>
  </si>
  <si>
    <t>NWN/283096</t>
  </si>
  <si>
    <t>283097</t>
  </si>
  <si>
    <t>DEF INC TAX- OCI OR</t>
  </si>
  <si>
    <t>NWN/283097</t>
  </si>
  <si>
    <t>283300</t>
  </si>
  <si>
    <t>DEF ORE TAX-KB</t>
  </si>
  <si>
    <t>NWN/283300</t>
  </si>
  <si>
    <t>283304</t>
  </si>
  <si>
    <t>DEF INC TAX FED - DB</t>
  </si>
  <si>
    <t>NWN/283304</t>
  </si>
  <si>
    <t>283305</t>
  </si>
  <si>
    <t>DEF ORE TAX-INV GEN</t>
  </si>
  <si>
    <t>NWN/283305</t>
  </si>
  <si>
    <t>283306</t>
  </si>
  <si>
    <t>DEF INC TAX FED - FA</t>
  </si>
  <si>
    <t>NWN/283306</t>
  </si>
  <si>
    <t>283307</t>
  </si>
  <si>
    <t>DEF INC TAX STATE -</t>
  </si>
  <si>
    <t>NWN/283307</t>
  </si>
  <si>
    <t>500183</t>
  </si>
  <si>
    <t>REGULATORY LIABILITY</t>
  </si>
  <si>
    <t>001100</t>
  </si>
  <si>
    <t>REG LIAB - LT - OTHE</t>
  </si>
  <si>
    <t>5001100</t>
  </si>
  <si>
    <t>254001</t>
  </si>
  <si>
    <t>NWN/254001</t>
  </si>
  <si>
    <t>254002</t>
  </si>
  <si>
    <t>N.Mist COH Reg. Liab</t>
  </si>
  <si>
    <t>NWN/254002</t>
  </si>
  <si>
    <t>254100</t>
  </si>
  <si>
    <t>Tax - EDIT -Plant LT</t>
  </si>
  <si>
    <t>NWN/254100</t>
  </si>
  <si>
    <t>254105</t>
  </si>
  <si>
    <t>Tax - EDIT -Other LT</t>
  </si>
  <si>
    <t>NWN/254105</t>
  </si>
  <si>
    <t>254110</t>
  </si>
  <si>
    <t>Tax -EDIT-Gas Res LT</t>
  </si>
  <si>
    <t>NWN/254110</t>
  </si>
  <si>
    <t>254115</t>
  </si>
  <si>
    <t>Tx Rfrm Df-OR ROO-LT</t>
  </si>
  <si>
    <t>NWN/254115</t>
  </si>
  <si>
    <t>254120</t>
  </si>
  <si>
    <t>Tx Rfrm Df-WA ROO-LT</t>
  </si>
  <si>
    <t>NWN/254120</t>
  </si>
  <si>
    <t>254125</t>
  </si>
  <si>
    <t>Tx Rfrm Df-OR Rsv-LT</t>
  </si>
  <si>
    <t>NWN/254125</t>
  </si>
  <si>
    <t>254130</t>
  </si>
  <si>
    <t>Tx Rfrm Df-WA Rsv-LT</t>
  </si>
  <si>
    <t>NWN/254130</t>
  </si>
  <si>
    <t>254311</t>
  </si>
  <si>
    <t>LT STOR MRGN SH - OR</t>
  </si>
  <si>
    <t>NWN/254311</t>
  </si>
  <si>
    <t>500189</t>
  </si>
  <si>
    <t>ASSET RETIREMENT OBL</t>
  </si>
  <si>
    <t>108100</t>
  </si>
  <si>
    <t>ASSET RETIRE OBLIGTN</t>
  </si>
  <si>
    <t>NWN/108100</t>
  </si>
  <si>
    <t>108102</t>
  </si>
  <si>
    <t>NWN/108102</t>
  </si>
  <si>
    <t>122100</t>
  </si>
  <si>
    <t>ACCUM COR NONUTILITY</t>
  </si>
  <si>
    <t>NWN/122100</t>
  </si>
  <si>
    <t>122102</t>
  </si>
  <si>
    <t>NWN/122102</t>
  </si>
  <si>
    <t>500190</t>
  </si>
  <si>
    <t>REG LIABILITY - FV O</t>
  </si>
  <si>
    <t>254630</t>
  </si>
  <si>
    <t>FAS 133 LT REG GNS</t>
  </si>
  <si>
    <t>NWN/254630</t>
  </si>
  <si>
    <t>254635</t>
  </si>
  <si>
    <t>NWN/254635</t>
  </si>
  <si>
    <t>254637</t>
  </si>
  <si>
    <t>PHY OPT LT GAINS REG</t>
  </si>
  <si>
    <t>NWN/254637</t>
  </si>
  <si>
    <t>500191</t>
  </si>
  <si>
    <t>CUSTOMER ADVANCES</t>
  </si>
  <si>
    <t>252011</t>
  </si>
  <si>
    <t>CUST CONTR - RES NEW</t>
  </si>
  <si>
    <t>NWN/252011</t>
  </si>
  <si>
    <t>252012</t>
  </si>
  <si>
    <t>NWN/252012</t>
  </si>
  <si>
    <t>252013</t>
  </si>
  <si>
    <t>CUST CONTR - RES CON</t>
  </si>
  <si>
    <t>NWN/252013</t>
  </si>
  <si>
    <t>252014</t>
  </si>
  <si>
    <t>NWN/252014</t>
  </si>
  <si>
    <t>252021</t>
  </si>
  <si>
    <t>CUST CONTR - M/F NEW</t>
  </si>
  <si>
    <t>NWN/252021</t>
  </si>
  <si>
    <t>252022</t>
  </si>
  <si>
    <t>NWN/252022</t>
  </si>
  <si>
    <t>252023</t>
  </si>
  <si>
    <t>CUST CONTR - M/F CO</t>
  </si>
  <si>
    <t>NWN/252023</t>
  </si>
  <si>
    <t>252024</t>
  </si>
  <si>
    <t>CUST CONTR - M/F CON</t>
  </si>
  <si>
    <t>NWN/252024</t>
  </si>
  <si>
    <t>252031</t>
  </si>
  <si>
    <t>CUST CONTR - COMM NE</t>
  </si>
  <si>
    <t>NWN/252031</t>
  </si>
  <si>
    <t>252032</t>
  </si>
  <si>
    <t>NWN/252032</t>
  </si>
  <si>
    <t>252033</t>
  </si>
  <si>
    <t>CUST CONTR - COMM CO</t>
  </si>
  <si>
    <t>NWN/252033</t>
  </si>
  <si>
    <t>252034</t>
  </si>
  <si>
    <t>NWN/252034</t>
  </si>
  <si>
    <t>252041</t>
  </si>
  <si>
    <t>CUST CONTR - OR IND</t>
  </si>
  <si>
    <t>NWN/252041</t>
  </si>
  <si>
    <t>252043</t>
  </si>
  <si>
    <t>NWN/252043</t>
  </si>
  <si>
    <t>500184</t>
  </si>
  <si>
    <t>262630</t>
  </si>
  <si>
    <t>FAS133 L.T. LOSS SW&amp;</t>
  </si>
  <si>
    <t>NWN/262630</t>
  </si>
  <si>
    <t>262635</t>
  </si>
  <si>
    <t>FAS133 L.T. LOSS PHY</t>
  </si>
  <si>
    <t>NWN/262635</t>
  </si>
  <si>
    <t>262638</t>
  </si>
  <si>
    <t>PHY OPTIONS LT LOSS</t>
  </si>
  <si>
    <t>NWN/262638</t>
  </si>
  <si>
    <t>500185</t>
  </si>
  <si>
    <t>PENSION LIABILITY</t>
  </si>
  <si>
    <t>228300</t>
  </si>
  <si>
    <t>ESRIP LIABILITY LONG</t>
  </si>
  <si>
    <t>NWN/228300</t>
  </si>
  <si>
    <t>228302</t>
  </si>
  <si>
    <t>SERP LIABILITY LONG</t>
  </si>
  <si>
    <t>NWN/228302</t>
  </si>
  <si>
    <t>228304</t>
  </si>
  <si>
    <t>DBP PENSION LIABILIT</t>
  </si>
  <si>
    <t>NWN/228304</t>
  </si>
  <si>
    <t>228306</t>
  </si>
  <si>
    <t>FAS 106 LIABILITY LO</t>
  </si>
  <si>
    <t>NWN/228306</t>
  </si>
  <si>
    <t>500186</t>
  </si>
  <si>
    <t>OTHER LIABILITES</t>
  </si>
  <si>
    <t>500192</t>
  </si>
  <si>
    <t>ENVIRONMENTAL LIABIL</t>
  </si>
  <si>
    <t>186130</t>
  </si>
  <si>
    <t>GASCO PRE 2003</t>
  </si>
  <si>
    <t>NWN/186130</t>
  </si>
  <si>
    <t>186133</t>
  </si>
  <si>
    <t>SILTRONIC PRE 2003</t>
  </si>
  <si>
    <t>NWN/186133</t>
  </si>
  <si>
    <t>186134</t>
  </si>
  <si>
    <t>HARBOR PRE 2003</t>
  </si>
  <si>
    <t>NWN/186134</t>
  </si>
  <si>
    <t>186140</t>
  </si>
  <si>
    <t>ENVIR INV-GASCO</t>
  </si>
  <si>
    <t>NWN/186140</t>
  </si>
  <si>
    <t>186143</t>
  </si>
  <si>
    <t>ENVIR INV-WACKER</t>
  </si>
  <si>
    <t>NWN/186143</t>
  </si>
  <si>
    <t>186144</t>
  </si>
  <si>
    <t>ENVIR INV - PORTLAND</t>
  </si>
  <si>
    <t>NWN/186144</t>
  </si>
  <si>
    <t>500193</t>
  </si>
  <si>
    <t>CAPITAL LEASE - LT</t>
  </si>
  <si>
    <t>227586</t>
  </si>
  <si>
    <t>CAP LS NON-CUR Meter</t>
  </si>
  <si>
    <t>NWN/227586</t>
  </si>
  <si>
    <t>500194</t>
  </si>
  <si>
    <t>OTHER LIABILITIES -</t>
  </si>
  <si>
    <t>228200</t>
  </si>
  <si>
    <t>O/L - WC Reclass- LT</t>
  </si>
  <si>
    <t>NWN/228200</t>
  </si>
  <si>
    <t>228400</t>
  </si>
  <si>
    <t>DCP - EXEC AND DIR</t>
  </si>
  <si>
    <t>NWN/228400</t>
  </si>
  <si>
    <t>228402</t>
  </si>
  <si>
    <t>DDCP</t>
  </si>
  <si>
    <t>NWN/228402</t>
  </si>
  <si>
    <t>253000</t>
  </si>
  <si>
    <t>ENVIRON. LIABILITIES</t>
  </si>
  <si>
    <t>NWN/253000</t>
  </si>
  <si>
    <t>253201</t>
  </si>
  <si>
    <t>Western States Liab</t>
  </si>
  <si>
    <t>NWN/253201</t>
  </si>
  <si>
    <t>253205</t>
  </si>
  <si>
    <t>West States LT-contr</t>
  </si>
  <si>
    <t>NWN/253205</t>
  </si>
  <si>
    <t>253700</t>
  </si>
  <si>
    <t>CWIPLiab-250TaylorHQ</t>
  </si>
  <si>
    <t>NWN/253700</t>
  </si>
  <si>
    <t>261001</t>
  </si>
  <si>
    <t>AUTO SELF-INSURANCE</t>
  </si>
  <si>
    <t>NWN/261001</t>
  </si>
  <si>
    <t>262001</t>
  </si>
  <si>
    <t>INJ &amp; DAMAGE RES-OPE</t>
  </si>
  <si>
    <t>NWN/262001</t>
  </si>
  <si>
    <t>262002</t>
  </si>
  <si>
    <t>INJ &amp; DAMAGE RES-CON</t>
  </si>
  <si>
    <t>NWN/262002</t>
  </si>
  <si>
    <t>262003</t>
  </si>
  <si>
    <t>INJ &amp; DAMAGE RES-HR</t>
  </si>
  <si>
    <t>NWN/262003</t>
  </si>
  <si>
    <t>262004</t>
  </si>
  <si>
    <t>INJ &amp; DAM RES-EXTRAO</t>
  </si>
  <si>
    <t>NWN/262004</t>
  </si>
  <si>
    <t>262140</t>
  </si>
  <si>
    <t>INJ &amp; DAM RES-EXT-GA</t>
  </si>
  <si>
    <t>NWN/262140</t>
  </si>
  <si>
    <t>262142</t>
  </si>
  <si>
    <t>INJ &amp; DAM RES-EUG</t>
  </si>
  <si>
    <t>NWN/262142</t>
  </si>
  <si>
    <t>262143</t>
  </si>
  <si>
    <t>INJ &amp; DAM RES-EXT-WA</t>
  </si>
  <si>
    <t>NWN/262143</t>
  </si>
  <si>
    <t>262144</t>
  </si>
  <si>
    <t>INJ &amp; DAM INS-EXT HA</t>
  </si>
  <si>
    <t>NWN/262144</t>
  </si>
  <si>
    <t>262145</t>
  </si>
  <si>
    <t>INJ &amp; DAM RES-EXT OR</t>
  </si>
  <si>
    <t>NWN/262145</t>
  </si>
  <si>
    <t>262146</t>
  </si>
  <si>
    <t>INJ &amp; DAM RES-EXT TA</t>
  </si>
  <si>
    <t>NWN/262146</t>
  </si>
  <si>
    <t>262147</t>
  </si>
  <si>
    <t>INJ &amp; DAM RES-ENV CE</t>
  </si>
  <si>
    <t>NWN/262147</t>
  </si>
  <si>
    <t>262148</t>
  </si>
  <si>
    <t>INJ &amp; DAM RES-FRONT</t>
  </si>
  <si>
    <t>NWN/262148</t>
  </si>
  <si>
    <t>262149</t>
  </si>
  <si>
    <t>INJ &amp; DAM RES-FR AM</t>
  </si>
  <si>
    <t>NWN/262149</t>
  </si>
  <si>
    <t>262150</t>
  </si>
  <si>
    <t>RES OFFSET - ENV GAS</t>
  </si>
  <si>
    <t>NWN/262150</t>
  </si>
  <si>
    <t>262151</t>
  </si>
  <si>
    <t>RES OFFSET - ENV SIL</t>
  </si>
  <si>
    <t>NWN/262151</t>
  </si>
  <si>
    <t>262152</t>
  </si>
  <si>
    <t>RES OFFSET - ENV HAR</t>
  </si>
  <si>
    <t>NWN/262152</t>
  </si>
  <si>
    <t>262153</t>
  </si>
  <si>
    <t>RES OFFSET - ENV TAR</t>
  </si>
  <si>
    <t>NWN/262153</t>
  </si>
  <si>
    <t>262154</t>
  </si>
  <si>
    <t>RES OFFSET - ENV EUG</t>
  </si>
  <si>
    <t>NWN/262154</t>
  </si>
  <si>
    <t>262155</t>
  </si>
  <si>
    <t>RES OFFSET - ENV FRO</t>
  </si>
  <si>
    <t>NWN/262155</t>
  </si>
  <si>
    <t>262156</t>
  </si>
  <si>
    <t>RES OFFSET - ENV STE</t>
  </si>
  <si>
    <t>NWN/262156</t>
  </si>
  <si>
    <t>262157</t>
  </si>
  <si>
    <t>RES OFFSET - ENV CRT</t>
  </si>
  <si>
    <t>NWN/262157</t>
  </si>
  <si>
    <t>262159</t>
  </si>
  <si>
    <t>RES OFFSET - FR AMER</t>
  </si>
  <si>
    <t>NWN/262159</t>
  </si>
  <si>
    <t>263002</t>
  </si>
  <si>
    <t>ACC LIAB-EXEMPT VACA</t>
  </si>
  <si>
    <t>NWN/263002</t>
  </si>
  <si>
    <t>263012</t>
  </si>
  <si>
    <t>NWN/263012</t>
  </si>
  <si>
    <t>Average Invested Capital</t>
  </si>
  <si>
    <t>Common Equity</t>
  </si>
  <si>
    <t>Preferred Stock</t>
  </si>
  <si>
    <t>Miscellaneous Debt</t>
  </si>
  <si>
    <t>Deferred ITC</t>
  </si>
  <si>
    <t>Deferred Liabilities</t>
  </si>
  <si>
    <t>Total Invested Capital</t>
  </si>
  <si>
    <t>Average Investments</t>
  </si>
  <si>
    <t xml:space="preserve">  Utility Operating Investments</t>
  </si>
  <si>
    <t>Plant in Service</t>
  </si>
  <si>
    <t>Accumulated Depreciation</t>
  </si>
  <si>
    <t>Deferred Income Taxes</t>
  </si>
  <si>
    <t>Gas Stored Underground - Cushion Gas</t>
  </si>
  <si>
    <t>Property Held for Future Use</t>
  </si>
  <si>
    <t>Customer Advances</t>
  </si>
  <si>
    <t>Contributions in Aid of Construction</t>
  </si>
  <si>
    <t>Investment in Gas Reserves</t>
  </si>
  <si>
    <t>Total Operating Investments</t>
  </si>
  <si>
    <t>Other Investments</t>
  </si>
  <si>
    <t>Construction Work In Process</t>
  </si>
  <si>
    <t>Non-Utility Property</t>
  </si>
  <si>
    <t>Accumulated Depreciation - non utility</t>
  </si>
  <si>
    <t>Deferred Income Tax - non-utility &amp; Oregon</t>
  </si>
  <si>
    <t>Investments in Subsidiary Companies</t>
  </si>
  <si>
    <t>Temporary Cash Investments</t>
  </si>
  <si>
    <t>Deferred Gas Costs</t>
  </si>
  <si>
    <t>Other Deferred Debits</t>
  </si>
  <si>
    <t>Total Other Investments</t>
  </si>
  <si>
    <t xml:space="preserve">  Total Average Investments (ln 15 + ln 24)</t>
  </si>
  <si>
    <t>Less CWIP   (ln 16)</t>
  </si>
  <si>
    <t>Less Deferred Gas Costs  (ln 22)</t>
  </si>
  <si>
    <t xml:space="preserve">   Total Base Investment - System</t>
  </si>
  <si>
    <t xml:space="preserve">   Investor Supplied Working Capital (ln 6 - ln 28)</t>
  </si>
  <si>
    <t xml:space="preserve">Less Working Gas Inventory </t>
  </si>
  <si>
    <t xml:space="preserve">   Allowable Working Capital - System</t>
  </si>
  <si>
    <t xml:space="preserve">   Working Capital Percentage Allowable (ln 31 / ln 28)</t>
  </si>
  <si>
    <t xml:space="preserve">   Washington Rate Base - ROO (excludes WC)</t>
  </si>
  <si>
    <t xml:space="preserve">   Allowable Investor Supplied Working Capital (ln 33 X ln 32)</t>
  </si>
  <si>
    <t xml:space="preserve"> </t>
  </si>
  <si>
    <t>Working Gas Inventory</t>
  </si>
  <si>
    <t>Inventory allocation % - firm delivered</t>
  </si>
  <si>
    <t>Washington Gas Inventory  (ln 35 X ln 36)</t>
  </si>
  <si>
    <t xml:space="preserve">   Total Working Capital Allowance (ln 37 + ln 34)</t>
  </si>
  <si>
    <t>Balance Test</t>
  </si>
  <si>
    <t>100 var</t>
  </si>
  <si>
    <t>101 var</t>
  </si>
  <si>
    <t>why not zero</t>
  </si>
  <si>
    <t>Asset</t>
  </si>
  <si>
    <t>Liab</t>
  </si>
  <si>
    <t>check</t>
  </si>
  <si>
    <t>30?</t>
  </si>
  <si>
    <t>SEP 2017</t>
  </si>
  <si>
    <t>OCT 2017</t>
  </si>
  <si>
    <t>NOV 2017</t>
  </si>
  <si>
    <t>DEC 2017</t>
  </si>
  <si>
    <t>JUL 2018</t>
  </si>
  <si>
    <t>AUG 2018</t>
  </si>
  <si>
    <t>SEP 2018</t>
  </si>
  <si>
    <t>600 Comp Maint-Amort</t>
  </si>
  <si>
    <t>NWN/121202</t>
  </si>
  <si>
    <t>AR CASH RECEIVED NOT</t>
  </si>
  <si>
    <t>NWN/143014</t>
  </si>
  <si>
    <t>A/R - MISC RECEIVAB</t>
  </si>
  <si>
    <t>NWN/143027</t>
  </si>
  <si>
    <t>GAS STRD-WRK GAS-NMI</t>
  </si>
  <si>
    <t>NWN/164013</t>
  </si>
  <si>
    <t>UNDRGRD STG - INTRST</t>
  </si>
  <si>
    <t>NWN/164031</t>
  </si>
  <si>
    <t>INVEN RESERVE - UTIL</t>
  </si>
  <si>
    <t>NWN/154038</t>
  </si>
  <si>
    <t>INVEN RESERVE - APP</t>
  </si>
  <si>
    <t>A/R INTERCO-NWNEN</t>
  </si>
  <si>
    <t>A/R INTERCO-NWNWTR</t>
  </si>
  <si>
    <t>NWN/146035</t>
  </si>
  <si>
    <t>A/R INTERCO - GRS</t>
  </si>
  <si>
    <t>A/R INTERCO-NWNGS</t>
  </si>
  <si>
    <t>A/R TAX SHARE-NWNGS</t>
  </si>
  <si>
    <t>A/R INTERCO - NNGFC</t>
  </si>
  <si>
    <t>A/R TAX SHARE-NNGFC</t>
  </si>
  <si>
    <t>INVEST IN SUB-HLD</t>
  </si>
  <si>
    <t>NWN/123017</t>
  </si>
  <si>
    <t>INVEST IN NWN WATER</t>
  </si>
  <si>
    <t>NWN/123060</t>
  </si>
  <si>
    <t>SEC DEF INT RV WACOG</t>
  </si>
  <si>
    <t>NWN/191402</t>
  </si>
  <si>
    <t>SEC DEF INT REV DMND</t>
  </si>
  <si>
    <t>NWN/191452</t>
  </si>
  <si>
    <t>SEC INT ADJ RES DECG</t>
  </si>
  <si>
    <t>NWN/186273</t>
  </si>
  <si>
    <t>N LNG COMP MAINT Amo</t>
  </si>
  <si>
    <t>NWN/186805</t>
  </si>
  <si>
    <t>Mist 500 Compr Main</t>
  </si>
  <si>
    <t>NWN/186806</t>
  </si>
  <si>
    <t>Mist 600 Comp Amort</t>
  </si>
  <si>
    <t>NWN/186809</t>
  </si>
  <si>
    <t>A/P INTERCO-NWNGS</t>
  </si>
  <si>
    <t>A/P INTERCO-GRS</t>
  </si>
  <si>
    <t>NWN/234401</t>
  </si>
  <si>
    <t>X+C625</t>
  </si>
  <si>
    <t>A/P TAX SHARE-GRS</t>
  </si>
  <si>
    <t>A/P TAX SHARE-NWNGS</t>
  </si>
  <si>
    <t>A/P TAX SHARE-NWNEN</t>
  </si>
  <si>
    <t>APIC - OTHER</t>
  </si>
  <si>
    <t>NWN/207010</t>
  </si>
  <si>
    <t>x</t>
  </si>
  <si>
    <t>PROPERTY REFUNDS OR</t>
  </si>
  <si>
    <t>NWN/254305</t>
  </si>
  <si>
    <t>O/L - WC Reclass- ST</t>
  </si>
  <si>
    <t>NWN/242019</t>
  </si>
  <si>
    <t>AMT CREDITS</t>
  </si>
  <si>
    <t>NWN/283011</t>
  </si>
  <si>
    <t>R&amp;E TAX CREDIT</t>
  </si>
  <si>
    <t>NWN/283017</t>
  </si>
  <si>
    <t>DEF INC TAX- OCI ST</t>
  </si>
  <si>
    <t>CAP LS-NC DELL</t>
  </si>
  <si>
    <t>NWN/227065</t>
  </si>
  <si>
    <t>AMA</t>
  </si>
  <si>
    <t>Working Capital Calculation</t>
  </si>
  <si>
    <t>NW Natural</t>
  </si>
  <si>
    <t>Washington Rate Case</t>
  </si>
  <si>
    <t>Allocation Factors - Summary</t>
  </si>
  <si>
    <t>Oregon</t>
  </si>
  <si>
    <t>Washington</t>
  </si>
  <si>
    <t>Customers-all</t>
  </si>
  <si>
    <t>Customers-Residential</t>
  </si>
  <si>
    <t>Customers-Commercial</t>
  </si>
  <si>
    <t>Customers-Industrial</t>
  </si>
  <si>
    <t>Customers-The Dalles</t>
  </si>
  <si>
    <t>3-factor</t>
  </si>
  <si>
    <t>firm volumes</t>
  </si>
  <si>
    <t>sales volumes</t>
  </si>
  <si>
    <t>sendout volumes</t>
  </si>
  <si>
    <t>sales/sendout volumes</t>
  </si>
  <si>
    <t>Customers Portland/Vancouver</t>
  </si>
  <si>
    <t>Customers Portland/Vancouver 80%</t>
  </si>
  <si>
    <t>Customers Portland/Vancouver Commercial</t>
  </si>
  <si>
    <t>Payroll</t>
  </si>
  <si>
    <t>Admin Transfer</t>
  </si>
  <si>
    <t>Employee Cost</t>
  </si>
  <si>
    <t>Regulatory</t>
  </si>
  <si>
    <t>Telemetering</t>
  </si>
  <si>
    <t>Direct-Wa</t>
  </si>
  <si>
    <t>Direct-Or</t>
  </si>
  <si>
    <t>Gross plant direct assign</t>
  </si>
  <si>
    <t>Transmission</t>
  </si>
  <si>
    <t>Depreciation</t>
  </si>
  <si>
    <t>Rate Base</t>
  </si>
  <si>
    <t>Distribution</t>
  </si>
  <si>
    <t>Perimeter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</si>
</sst>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0" xfId="1" applyNumberFormat="1" applyFont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/>
    <xf numFmtId="164" fontId="3" fillId="2" borderId="0" xfId="1" applyNumberFormat="1" applyFont="1" applyFill="1"/>
    <xf numFmtId="164" fontId="0" fillId="0" borderId="1" xfId="1" applyNumberFormat="1" applyFont="1" applyBorder="1"/>
    <xf numFmtId="0" fontId="0" fillId="2" borderId="0" xfId="0" applyFill="1"/>
    <xf numFmtId="0" fontId="0" fillId="3" borderId="0" xfId="0" applyFill="1" applyAlignment="1">
      <alignment horizontal="center"/>
    </xf>
    <xf numFmtId="164" fontId="0" fillId="0" borderId="0" xfId="1" applyNumberFormat="1" applyFont="1" applyBorder="1"/>
    <xf numFmtId="0" fontId="4" fillId="0" borderId="0" xfId="0" applyFont="1"/>
    <xf numFmtId="0" fontId="7" fillId="0" borderId="0" xfId="0" applyFont="1" applyFill="1"/>
    <xf numFmtId="165" fontId="3" fillId="0" borderId="0" xfId="2" applyNumberFormat="1" applyFont="1" applyFill="1"/>
    <xf numFmtId="10" fontId="3" fillId="0" borderId="0" xfId="3" applyNumberFormat="1" applyFont="1" applyFill="1"/>
    <xf numFmtId="5" fontId="3" fillId="0" borderId="0" xfId="0" applyNumberFormat="1" applyFont="1" applyFill="1"/>
    <xf numFmtId="10" fontId="3" fillId="0" borderId="1" xfId="3" applyNumberFormat="1" applyFont="1" applyFill="1" applyBorder="1"/>
    <xf numFmtId="0" fontId="3" fillId="0" borderId="0" xfId="0" applyFont="1" applyFill="1"/>
    <xf numFmtId="0" fontId="7" fillId="0" borderId="0" xfId="0" applyFont="1" applyFill="1" applyAlignment="1">
      <alignment horizontal="center"/>
    </xf>
    <xf numFmtId="164" fontId="7" fillId="0" borderId="1" xfId="1" applyNumberFormat="1" applyFont="1" applyFill="1" applyBorder="1" applyAlignment="1">
      <alignment horizontal="center"/>
    </xf>
    <xf numFmtId="164" fontId="3" fillId="0" borderId="0" xfId="1" applyNumberFormat="1" applyFont="1" applyFill="1"/>
    <xf numFmtId="164" fontId="3" fillId="0" borderId="1" xfId="1" applyNumberFormat="1" applyFont="1" applyFill="1" applyBorder="1"/>
    <xf numFmtId="164" fontId="3" fillId="0" borderId="0" xfId="0" applyNumberFormat="1" applyFont="1" applyFill="1"/>
    <xf numFmtId="165" fontId="3" fillId="0" borderId="2" xfId="2" applyNumberFormat="1" applyFont="1" applyFill="1" applyBorder="1"/>
    <xf numFmtId="165" fontId="3" fillId="0" borderId="0" xfId="0" applyNumberFormat="1" applyFont="1" applyFill="1"/>
    <xf numFmtId="0" fontId="0" fillId="0" borderId="0" xfId="0" applyFont="1"/>
    <xf numFmtId="0" fontId="7" fillId="0" borderId="1" xfId="0" quotePrefix="1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NumberFormat="1" applyFont="1" applyFill="1" applyBorder="1" applyAlignment="1" applyProtection="1">
      <alignment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Border="1" applyAlignment="1" applyProtection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0" borderId="0" xfId="0" applyNumberFormat="1" applyFont="1" applyAlignment="1">
      <alignment vertical="top"/>
    </xf>
    <xf numFmtId="165" fontId="3" fillId="0" borderId="3" xfId="2" applyNumberFormat="1" applyFont="1" applyFill="1" applyBorder="1"/>
    <xf numFmtId="10" fontId="3" fillId="0" borderId="0" xfId="3" applyNumberFormat="1" applyFont="1" applyFill="1" applyAlignment="1">
      <alignment horizontal="right" vertical="center"/>
    </xf>
    <xf numFmtId="10" fontId="3" fillId="0" borderId="0" xfId="3" applyNumberFormat="1" applyFont="1" applyAlignment="1">
      <alignment horizontal="right" vertical="center"/>
    </xf>
    <xf numFmtId="10" fontId="3" fillId="0" borderId="0" xfId="3" applyNumberFormat="1" applyFont="1" applyFill="1" applyBorder="1" applyAlignment="1" applyProtection="1">
      <alignment vertical="center"/>
    </xf>
    <xf numFmtId="10" fontId="0" fillId="0" borderId="0" xfId="3" applyNumberFormat="1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7"/>
  <sheetViews>
    <sheetView tabSelected="1" topLeftCell="J24" workbookViewId="0">
      <selection activeCell="AB51" sqref="AB51"/>
    </sheetView>
  </sheetViews>
  <sheetFormatPr defaultColWidth="9.140625" defaultRowHeight="15" x14ac:dyDescent="0.25"/>
  <cols>
    <col min="1" max="2" width="5.7109375" style="12" customWidth="1"/>
    <col min="3" max="3" width="49.7109375" style="12" customWidth="1"/>
    <col min="4" max="17" width="14.7109375" style="17" customWidth="1"/>
    <col min="18" max="19" width="9.140625" style="17"/>
    <col min="20" max="21" width="5.7109375" style="12" customWidth="1"/>
    <col min="22" max="22" width="49.7109375" style="12" customWidth="1"/>
    <col min="23" max="23" width="14.7109375" style="17" customWidth="1"/>
    <col min="24" max="16384" width="9.140625" style="17"/>
  </cols>
  <sheetData>
    <row r="1" spans="1:23" x14ac:dyDescent="0.25">
      <c r="A1" s="12" t="s">
        <v>2033</v>
      </c>
      <c r="T1" s="12" t="s">
        <v>2033</v>
      </c>
    </row>
    <row r="2" spans="1:23" x14ac:dyDescent="0.25">
      <c r="A2" s="12" t="s">
        <v>2034</v>
      </c>
      <c r="T2" s="12" t="s">
        <v>2034</v>
      </c>
    </row>
    <row r="3" spans="1:23" x14ac:dyDescent="0.25">
      <c r="A3" s="12" t="s">
        <v>2032</v>
      </c>
      <c r="T3" s="12" t="s">
        <v>2032</v>
      </c>
    </row>
    <row r="5" spans="1:23" x14ac:dyDescent="0.25">
      <c r="A5" s="18"/>
      <c r="D5" s="19" t="s">
        <v>1966</v>
      </c>
      <c r="E5" s="19" t="s">
        <v>1967</v>
      </c>
      <c r="F5" s="19" t="s">
        <v>1968</v>
      </c>
      <c r="G5" s="19" t="s">
        <v>1969</v>
      </c>
      <c r="H5" s="19" t="s">
        <v>4</v>
      </c>
      <c r="I5" s="19" t="s">
        <v>5</v>
      </c>
      <c r="J5" s="19" t="s">
        <v>6</v>
      </c>
      <c r="K5" s="19" t="s">
        <v>7</v>
      </c>
      <c r="L5" s="19" t="s">
        <v>8</v>
      </c>
      <c r="M5" s="19" t="s">
        <v>9</v>
      </c>
      <c r="N5" s="19" t="s">
        <v>1970</v>
      </c>
      <c r="O5" s="19" t="s">
        <v>1971</v>
      </c>
      <c r="P5" s="19" t="s">
        <v>1972</v>
      </c>
      <c r="Q5" s="19" t="s">
        <v>2031</v>
      </c>
      <c r="T5" s="18"/>
      <c r="W5" s="19" t="s">
        <v>2031</v>
      </c>
    </row>
    <row r="6" spans="1:23" x14ac:dyDescent="0.25">
      <c r="A6" s="18"/>
      <c r="B6" s="12" t="s">
        <v>1915</v>
      </c>
      <c r="T6" s="18"/>
      <c r="U6" s="12" t="s">
        <v>1915</v>
      </c>
    </row>
    <row r="7" spans="1:23" x14ac:dyDescent="0.25">
      <c r="A7" s="18">
        <v>1</v>
      </c>
      <c r="C7" s="12" t="s">
        <v>1916</v>
      </c>
      <c r="D7" s="20">
        <f>-SUMIF('Test Year Balance Sheet'!$D$9:$D$570,$A7,'Test Year Balance Sheet'!F$9:F$570)</f>
        <v>846682117.8499999</v>
      </c>
      <c r="E7" s="20">
        <f>-SUMIF('Test Year Balance Sheet'!$D$9:$D$570,$A7,'Test Year Balance Sheet'!G$9:G$570)</f>
        <v>849182235.53999984</v>
      </c>
      <c r="F7" s="20">
        <f>-SUMIF('Test Year Balance Sheet'!$D$9:$D$570,$A7,'Test Year Balance Sheet'!H$9:H$570)</f>
        <v>847419009.50999987</v>
      </c>
      <c r="G7" s="20">
        <f>-SUMIF('Test Year Balance Sheet'!$D$9:$D$570,$A7,'Test Year Balance Sheet'!I$9:I$570)</f>
        <v>742776034.84999979</v>
      </c>
      <c r="H7" s="20">
        <f>-SUMIF('Test Year Balance Sheet'!$D$9:$D$570,$A7,'Test Year Balance Sheet'!J$9:J$570)</f>
        <v>761136464.83999991</v>
      </c>
      <c r="I7" s="20">
        <f>-SUMIF('Test Year Balance Sheet'!$D$9:$D$570,$A7,'Test Year Balance Sheet'!K$9:K$570)</f>
        <v>762926061.09000003</v>
      </c>
      <c r="J7" s="20">
        <f>-SUMIF('Test Year Balance Sheet'!$D$9:$D$570,$A7,'Test Year Balance Sheet'!L$9:L$570)</f>
        <v>772204624.79999995</v>
      </c>
      <c r="K7" s="20">
        <f>-SUMIF('Test Year Balance Sheet'!$D$9:$D$570,$A7,'Test Year Balance Sheet'!M$9:M$570)</f>
        <v>777192619.38999999</v>
      </c>
      <c r="L7" s="20">
        <f>-SUMIF('Test Year Balance Sheet'!$D$9:$D$570,$A7,'Test Year Balance Sheet'!N$9:N$570)</f>
        <v>762989312.12999988</v>
      </c>
      <c r="M7" s="20">
        <f>-SUMIF('Test Year Balance Sheet'!$D$9:$D$570,$A7,'Test Year Balance Sheet'!O$9:O$570)</f>
        <v>759526038.0999999</v>
      </c>
      <c r="N7" s="20">
        <f>-SUMIF('Test Year Balance Sheet'!$D$9:$D$570,$A7,'Test Year Balance Sheet'!P$9:P$570)</f>
        <v>755420827.87</v>
      </c>
      <c r="O7" s="20">
        <f>-SUMIF('Test Year Balance Sheet'!$D$9:$D$570,$A7,'Test Year Balance Sheet'!Q$9:Q$570)</f>
        <v>738301939.4799999</v>
      </c>
      <c r="P7" s="20">
        <f>-SUMIF('Test Year Balance Sheet'!$D$9:$D$570,$A7,'Test Year Balance Sheet'!R$9:R$570)</f>
        <v>737581205.08999979</v>
      </c>
      <c r="Q7" s="20">
        <f t="shared" ref="Q7:Q53" si="0">(D7/2+P7/2+SUM(E7:O7))/12</f>
        <v>776767235.75583327</v>
      </c>
      <c r="T7" s="18">
        <v>1</v>
      </c>
      <c r="V7" s="12" t="s">
        <v>1916</v>
      </c>
      <c r="W7" s="20">
        <f>+Q7</f>
        <v>776767235.75583327</v>
      </c>
    </row>
    <row r="8" spans="1:23" x14ac:dyDescent="0.25">
      <c r="A8" s="18">
        <v>2</v>
      </c>
      <c r="C8" s="12" t="s">
        <v>1917</v>
      </c>
      <c r="D8" s="20">
        <f>-SUMIF('Test Year Balance Sheet'!$D$9:$D$570,$A8,'Test Year Balance Sheet'!F$9:F$570)</f>
        <v>0</v>
      </c>
      <c r="E8" s="20">
        <f>-SUMIF('Test Year Balance Sheet'!$D$9:$D$570,$A8,'Test Year Balance Sheet'!G$9:G$570)</f>
        <v>0</v>
      </c>
      <c r="F8" s="20">
        <f>-SUMIF('Test Year Balance Sheet'!$D$9:$D$570,$A8,'Test Year Balance Sheet'!H$9:H$570)</f>
        <v>0</v>
      </c>
      <c r="G8" s="20">
        <f>-SUMIF('Test Year Balance Sheet'!$D$9:$D$570,$A8,'Test Year Balance Sheet'!I$9:I$570)</f>
        <v>0</v>
      </c>
      <c r="H8" s="20">
        <f>-SUMIF('Test Year Balance Sheet'!$D$9:$D$570,$A8,'Test Year Balance Sheet'!J$9:J$570)</f>
        <v>0</v>
      </c>
      <c r="I8" s="20">
        <f>-SUMIF('Test Year Balance Sheet'!$D$9:$D$570,$A8,'Test Year Balance Sheet'!K$9:K$570)</f>
        <v>0</v>
      </c>
      <c r="J8" s="20">
        <f>-SUMIF('Test Year Balance Sheet'!$D$9:$D$570,$A8,'Test Year Balance Sheet'!L$9:L$570)</f>
        <v>0</v>
      </c>
      <c r="K8" s="20">
        <f>-SUMIF('Test Year Balance Sheet'!$D$9:$D$570,$A8,'Test Year Balance Sheet'!M$9:M$570)</f>
        <v>0</v>
      </c>
      <c r="L8" s="20">
        <f>-SUMIF('Test Year Balance Sheet'!$D$9:$D$570,$A8,'Test Year Balance Sheet'!N$9:N$570)</f>
        <v>0</v>
      </c>
      <c r="M8" s="20">
        <f>-SUMIF('Test Year Balance Sheet'!$D$9:$D$570,$A8,'Test Year Balance Sheet'!O$9:O$570)</f>
        <v>0</v>
      </c>
      <c r="N8" s="20">
        <f>-SUMIF('Test Year Balance Sheet'!$D$9:$D$570,$A8,'Test Year Balance Sheet'!P$9:P$570)</f>
        <v>0</v>
      </c>
      <c r="O8" s="20">
        <f>-SUMIF('Test Year Balance Sheet'!$D$9:$D$570,$A8,'Test Year Balance Sheet'!Q$9:Q$570)</f>
        <v>0</v>
      </c>
      <c r="P8" s="20">
        <f>-SUMIF('Test Year Balance Sheet'!$D$9:$D$570,$A8,'Test Year Balance Sheet'!R$9:R$570)</f>
        <v>0</v>
      </c>
      <c r="Q8" s="20">
        <f t="shared" si="0"/>
        <v>0</v>
      </c>
      <c r="T8" s="18">
        <v>2</v>
      </c>
      <c r="V8" s="12" t="s">
        <v>1917</v>
      </c>
      <c r="W8" s="20">
        <f t="shared" ref="W8:W11" si="1">+Q8</f>
        <v>0</v>
      </c>
    </row>
    <row r="9" spans="1:23" x14ac:dyDescent="0.25">
      <c r="A9" s="18">
        <v>3</v>
      </c>
      <c r="C9" s="12" t="s">
        <v>1918</v>
      </c>
      <c r="D9" s="20">
        <f>-SUMIF('Test Year Balance Sheet'!$D$9:$D$570,$A9,'Test Year Balance Sheet'!F$9:F$570)</f>
        <v>776813163.59000015</v>
      </c>
      <c r="E9" s="20">
        <f>-SUMIF('Test Year Balance Sheet'!$D$9:$D$570,$A9,'Test Year Balance Sheet'!G$9:G$570)</f>
        <v>777039361.80000007</v>
      </c>
      <c r="F9" s="20">
        <f>-SUMIF('Test Year Balance Sheet'!$D$9:$D$570,$A9,'Test Year Balance Sheet'!H$9:H$570)</f>
        <v>822220441.66000009</v>
      </c>
      <c r="G9" s="20">
        <f>-SUMIF('Test Year Balance Sheet'!$D$9:$D$570,$A9,'Test Year Balance Sheet'!I$9:I$570)</f>
        <v>831610322.9000001</v>
      </c>
      <c r="H9" s="20">
        <f>-SUMIF('Test Year Balance Sheet'!$D$9:$D$570,$A9,'Test Year Balance Sheet'!J$9:J$570)</f>
        <v>799979519.01000011</v>
      </c>
      <c r="I9" s="20">
        <f>-SUMIF('Test Year Balance Sheet'!$D$9:$D$570,$A9,'Test Year Balance Sheet'!K$9:K$570)</f>
        <v>827756464.23000002</v>
      </c>
      <c r="J9" s="20">
        <f>-SUMIF('Test Year Balance Sheet'!$D$9:$D$570,$A9,'Test Year Balance Sheet'!L$9:L$570)</f>
        <v>805938467.92000008</v>
      </c>
      <c r="K9" s="20">
        <f>-SUMIF('Test Year Balance Sheet'!$D$9:$D$570,$A9,'Test Year Balance Sheet'!M$9:M$570)</f>
        <v>783516104.18999994</v>
      </c>
      <c r="L9" s="20">
        <f>-SUMIF('Test Year Balance Sheet'!$D$9:$D$570,$A9,'Test Year Balance Sheet'!N$9:N$570)</f>
        <v>785792705.64999998</v>
      </c>
      <c r="M9" s="20">
        <f>-SUMIF('Test Year Balance Sheet'!$D$9:$D$570,$A9,'Test Year Balance Sheet'!O$9:O$570)</f>
        <v>803570977.58999991</v>
      </c>
      <c r="N9" s="20">
        <f>-SUMIF('Test Year Balance Sheet'!$D$9:$D$570,$A9,'Test Year Balance Sheet'!P$9:P$570)</f>
        <v>823300752.92999995</v>
      </c>
      <c r="O9" s="20">
        <f>-SUMIF('Test Year Balance Sheet'!$D$9:$D$570,$A9,'Test Year Balance Sheet'!Q$9:Q$570)</f>
        <v>862131729.56999993</v>
      </c>
      <c r="P9" s="20">
        <f>-SUMIF('Test Year Balance Sheet'!$D$9:$D$570,$A9,'Test Year Balance Sheet'!R$9:R$570)</f>
        <v>907065615.87</v>
      </c>
      <c r="Q9" s="20">
        <f t="shared" si="0"/>
        <v>813733019.76499999</v>
      </c>
      <c r="T9" s="18">
        <v>3</v>
      </c>
      <c r="V9" s="12" t="s">
        <v>1918</v>
      </c>
      <c r="W9" s="20">
        <f t="shared" si="1"/>
        <v>813733019.76499999</v>
      </c>
    </row>
    <row r="10" spans="1:23" x14ac:dyDescent="0.25">
      <c r="A10" s="18">
        <v>4</v>
      </c>
      <c r="C10" s="12" t="s">
        <v>1919</v>
      </c>
      <c r="D10" s="20">
        <f>-SUMIF('Test Year Balance Sheet'!$D$9:$D$570,$A10,'Test Year Balance Sheet'!F$9:F$570)</f>
        <v>1887.23</v>
      </c>
      <c r="E10" s="20">
        <f>-SUMIF('Test Year Balance Sheet'!$D$9:$D$570,$A10,'Test Year Balance Sheet'!G$9:G$570)</f>
        <v>1779.23</v>
      </c>
      <c r="F10" s="20">
        <f>-SUMIF('Test Year Balance Sheet'!$D$9:$D$570,$A10,'Test Year Balance Sheet'!H$9:H$570)</f>
        <v>1115.23</v>
      </c>
      <c r="G10" s="20">
        <f>-SUMIF('Test Year Balance Sheet'!$D$9:$D$570,$A10,'Test Year Balance Sheet'!I$9:I$570)</f>
        <v>2.23</v>
      </c>
      <c r="H10" s="20">
        <f>-SUMIF('Test Year Balance Sheet'!$D$9:$D$570,$A10,'Test Year Balance Sheet'!J$9:J$570)</f>
        <v>2.23</v>
      </c>
      <c r="I10" s="20">
        <f>-SUMIF('Test Year Balance Sheet'!$D$9:$D$570,$A10,'Test Year Balance Sheet'!K$9:K$570)</f>
        <v>2.23</v>
      </c>
      <c r="J10" s="20">
        <f>-SUMIF('Test Year Balance Sheet'!$D$9:$D$570,$A10,'Test Year Balance Sheet'!L$9:L$570)</f>
        <v>2.23</v>
      </c>
      <c r="K10" s="20">
        <f>-SUMIF('Test Year Balance Sheet'!$D$9:$D$570,$A10,'Test Year Balance Sheet'!M$9:M$570)</f>
        <v>2.23</v>
      </c>
      <c r="L10" s="20">
        <f>-SUMIF('Test Year Balance Sheet'!$D$9:$D$570,$A10,'Test Year Balance Sheet'!N$9:N$570)</f>
        <v>2.23</v>
      </c>
      <c r="M10" s="20">
        <f>-SUMIF('Test Year Balance Sheet'!$D$9:$D$570,$A10,'Test Year Balance Sheet'!O$9:O$570)</f>
        <v>2.23</v>
      </c>
      <c r="N10" s="20">
        <f>-SUMIF('Test Year Balance Sheet'!$D$9:$D$570,$A10,'Test Year Balance Sheet'!P$9:P$570)</f>
        <v>2.23</v>
      </c>
      <c r="O10" s="20">
        <f>-SUMIF('Test Year Balance Sheet'!$D$9:$D$570,$A10,'Test Year Balance Sheet'!Q$9:Q$570)</f>
        <v>2.23</v>
      </c>
      <c r="P10" s="20">
        <f>-SUMIF('Test Year Balance Sheet'!$D$9:$D$570,$A10,'Test Year Balance Sheet'!R$9:R$570)</f>
        <v>2.23</v>
      </c>
      <c r="Q10" s="20">
        <f t="shared" si="0"/>
        <v>321.60500000000002</v>
      </c>
      <c r="T10" s="18">
        <v>4</v>
      </c>
      <c r="V10" s="12" t="s">
        <v>1919</v>
      </c>
      <c r="W10" s="20">
        <f t="shared" si="1"/>
        <v>321.60500000000002</v>
      </c>
    </row>
    <row r="11" spans="1:23" x14ac:dyDescent="0.25">
      <c r="A11" s="18">
        <v>5</v>
      </c>
      <c r="C11" s="12" t="s">
        <v>1920</v>
      </c>
      <c r="D11" s="21">
        <f>-SUMIF('Test Year Balance Sheet'!$D$9:$D$570,$A11,'Test Year Balance Sheet'!F$9:F$570)</f>
        <v>12963366.9</v>
      </c>
      <c r="E11" s="21">
        <f>-SUMIF('Test Year Balance Sheet'!$D$9:$D$570,$A11,'Test Year Balance Sheet'!G$9:G$570)</f>
        <v>13121675.59</v>
      </c>
      <c r="F11" s="21">
        <f>-SUMIF('Test Year Balance Sheet'!$D$9:$D$570,$A11,'Test Year Balance Sheet'!H$9:H$570)</f>
        <v>13031899.309999999</v>
      </c>
      <c r="G11" s="21">
        <f>-SUMIF('Test Year Balance Sheet'!$D$9:$D$570,$A11,'Test Year Balance Sheet'!I$9:I$570)</f>
        <v>13650295.059999999</v>
      </c>
      <c r="H11" s="21">
        <f>-SUMIF('Test Year Balance Sheet'!$D$9:$D$570,$A11,'Test Year Balance Sheet'!J$9:J$570)</f>
        <v>12790288.919999998</v>
      </c>
      <c r="I11" s="21">
        <f>-SUMIF('Test Year Balance Sheet'!$D$9:$D$570,$A11,'Test Year Balance Sheet'!K$9:K$570)</f>
        <v>12747575.140000001</v>
      </c>
      <c r="J11" s="21">
        <f>-SUMIF('Test Year Balance Sheet'!$D$9:$D$570,$A11,'Test Year Balance Sheet'!L$9:L$570)</f>
        <v>16875872.039999999</v>
      </c>
      <c r="K11" s="21">
        <f>-SUMIF('Test Year Balance Sheet'!$D$9:$D$570,$A11,'Test Year Balance Sheet'!M$9:M$570)</f>
        <v>16979883.32</v>
      </c>
      <c r="L11" s="21">
        <f>-SUMIF('Test Year Balance Sheet'!$D$9:$D$570,$A11,'Test Year Balance Sheet'!N$9:N$570)</f>
        <v>16733201.210000001</v>
      </c>
      <c r="M11" s="21">
        <f>-SUMIF('Test Year Balance Sheet'!$D$9:$D$570,$A11,'Test Year Balance Sheet'!O$9:O$570)</f>
        <v>20301875.07</v>
      </c>
      <c r="N11" s="21">
        <f>-SUMIF('Test Year Balance Sheet'!$D$9:$D$570,$A11,'Test Year Balance Sheet'!P$9:P$570)</f>
        <v>20436150.75</v>
      </c>
      <c r="O11" s="21">
        <f>-SUMIF('Test Year Balance Sheet'!$D$9:$D$570,$A11,'Test Year Balance Sheet'!Q$9:Q$570)</f>
        <v>20460606.919999998</v>
      </c>
      <c r="P11" s="21">
        <f>-SUMIF('Test Year Balance Sheet'!$D$9:$D$570,$A11,'Test Year Balance Sheet'!R$9:R$570)</f>
        <v>28900704.369999997</v>
      </c>
      <c r="Q11" s="21">
        <f t="shared" si="0"/>
        <v>16505113.247083331</v>
      </c>
      <c r="T11" s="18">
        <v>5</v>
      </c>
      <c r="V11" s="12" t="s">
        <v>1920</v>
      </c>
      <c r="W11" s="20">
        <f t="shared" si="1"/>
        <v>16505113.247083331</v>
      </c>
    </row>
    <row r="12" spans="1:23" x14ac:dyDescent="0.25">
      <c r="A12" s="18">
        <v>6</v>
      </c>
      <c r="C12" s="12" t="s">
        <v>1921</v>
      </c>
      <c r="D12" s="20">
        <f>SUM(D7:D11)</f>
        <v>1636460535.5700002</v>
      </c>
      <c r="E12" s="20">
        <f t="shared" ref="E12:Q12" si="2">SUM(E7:E11)</f>
        <v>1639345052.1599998</v>
      </c>
      <c r="F12" s="20">
        <f t="shared" si="2"/>
        <v>1682672465.71</v>
      </c>
      <c r="G12" s="20">
        <f t="shared" si="2"/>
        <v>1588036655.04</v>
      </c>
      <c r="H12" s="20">
        <f t="shared" si="2"/>
        <v>1573906275</v>
      </c>
      <c r="I12" s="20">
        <f t="shared" si="2"/>
        <v>1603430102.6900003</v>
      </c>
      <c r="J12" s="20">
        <f t="shared" si="2"/>
        <v>1595018966.99</v>
      </c>
      <c r="K12" s="20">
        <f t="shared" si="2"/>
        <v>1577688609.1299999</v>
      </c>
      <c r="L12" s="20">
        <f t="shared" si="2"/>
        <v>1565515221.2199998</v>
      </c>
      <c r="M12" s="20">
        <f t="shared" si="2"/>
        <v>1583398892.9899998</v>
      </c>
      <c r="N12" s="20">
        <f t="shared" si="2"/>
        <v>1599157733.78</v>
      </c>
      <c r="O12" s="20">
        <f t="shared" si="2"/>
        <v>1620894278.1999998</v>
      </c>
      <c r="P12" s="20">
        <f t="shared" si="2"/>
        <v>1673547527.5599997</v>
      </c>
      <c r="Q12" s="20">
        <f t="shared" si="2"/>
        <v>1607005690.3729167</v>
      </c>
      <c r="T12" s="18">
        <v>6</v>
      </c>
      <c r="V12" s="12" t="s">
        <v>1921</v>
      </c>
      <c r="W12" s="20">
        <f>SUM(W7:W11)</f>
        <v>1607005690.3729167</v>
      </c>
    </row>
    <row r="13" spans="1:23" x14ac:dyDescent="0.25">
      <c r="A13" s="18"/>
      <c r="D13" s="20"/>
      <c r="E13" s="20"/>
      <c r="F13" s="20"/>
      <c r="G13" s="20"/>
      <c r="H13" s="20"/>
      <c r="I13" s="20"/>
      <c r="T13" s="18"/>
      <c r="W13" s="20"/>
    </row>
    <row r="14" spans="1:23" x14ac:dyDescent="0.25">
      <c r="A14" s="18"/>
      <c r="B14" s="12" t="s">
        <v>1922</v>
      </c>
      <c r="D14" s="20"/>
      <c r="E14" s="20"/>
      <c r="F14" s="20"/>
      <c r="G14" s="20"/>
      <c r="H14" s="20"/>
      <c r="I14" s="20"/>
      <c r="T14" s="18"/>
      <c r="U14" s="12" t="s">
        <v>1922</v>
      </c>
      <c r="W14" s="20"/>
    </row>
    <row r="15" spans="1:23" x14ac:dyDescent="0.25">
      <c r="A15" s="18"/>
      <c r="B15" s="12" t="s">
        <v>1923</v>
      </c>
      <c r="D15" s="20"/>
      <c r="E15" s="20"/>
      <c r="F15" s="20"/>
      <c r="G15" s="20"/>
      <c r="H15" s="20"/>
      <c r="I15" s="20"/>
      <c r="T15" s="18"/>
      <c r="U15" s="12" t="s">
        <v>1923</v>
      </c>
      <c r="W15" s="20"/>
    </row>
    <row r="16" spans="1:23" x14ac:dyDescent="0.25">
      <c r="A16" s="18">
        <v>7</v>
      </c>
      <c r="C16" s="12" t="s">
        <v>1924</v>
      </c>
      <c r="D16" s="20">
        <f>SUMIF('Test Year Balance Sheet'!$D$9:$D$570,$A16,'Test Year Balance Sheet'!F$9:F$570)</f>
        <v>2919358638.1800003</v>
      </c>
      <c r="E16" s="20">
        <f>SUMIF('Test Year Balance Sheet'!$D$9:$D$570,$A16,'Test Year Balance Sheet'!G$9:G$570)</f>
        <v>2927195682.1500001</v>
      </c>
      <c r="F16" s="20">
        <f>SUMIF('Test Year Balance Sheet'!$D$9:$D$570,$A16,'Test Year Balance Sheet'!H$9:H$570)</f>
        <v>2940639990.3099999</v>
      </c>
      <c r="G16" s="20">
        <f>SUMIF('Test Year Balance Sheet'!$D$9:$D$570,$A16,'Test Year Balance Sheet'!I$9:I$570)</f>
        <v>2955758706.7200003</v>
      </c>
      <c r="H16" s="20">
        <f>SUMIF('Test Year Balance Sheet'!$D$9:$D$570,$A16,'Test Year Balance Sheet'!J$9:J$570)</f>
        <v>2963495374.3299999</v>
      </c>
      <c r="I16" s="20">
        <f>SUMIF('Test Year Balance Sheet'!$D$9:$D$570,$A16,'Test Year Balance Sheet'!K$9:K$570)</f>
        <v>2971338123.9499998</v>
      </c>
      <c r="J16" s="20">
        <f>SUMIF('Test Year Balance Sheet'!$D$9:$D$570,$A16,'Test Year Balance Sheet'!L$9:L$570)</f>
        <v>2984508953.0599999</v>
      </c>
      <c r="K16" s="20">
        <f>SUMIF('Test Year Balance Sheet'!$D$9:$D$570,$A16,'Test Year Balance Sheet'!M$9:M$570)</f>
        <v>2988594398.5999999</v>
      </c>
      <c r="L16" s="20">
        <f>SUMIF('Test Year Balance Sheet'!$D$9:$D$570,$A16,'Test Year Balance Sheet'!N$9:N$570)</f>
        <v>2996888422.6300001</v>
      </c>
      <c r="M16" s="20">
        <f>SUMIF('Test Year Balance Sheet'!$D$9:$D$570,$A16,'Test Year Balance Sheet'!O$9:O$570)</f>
        <v>3015095614.8299999</v>
      </c>
      <c r="N16" s="20">
        <f>SUMIF('Test Year Balance Sheet'!$D$9:$D$570,$A16,'Test Year Balance Sheet'!P$9:P$570)</f>
        <v>3022598900.2000003</v>
      </c>
      <c r="O16" s="20">
        <f>SUMIF('Test Year Balance Sheet'!$D$9:$D$570,$A16,'Test Year Balance Sheet'!Q$9:Q$570)</f>
        <v>3030522374.6400003</v>
      </c>
      <c r="P16" s="20">
        <f>SUMIF('Test Year Balance Sheet'!$D$9:$D$570,$A16,'Test Year Balance Sheet'!R$9:R$570)</f>
        <v>3046124415.1500001</v>
      </c>
      <c r="Q16" s="20">
        <f t="shared" si="0"/>
        <v>2981614839.0070834</v>
      </c>
      <c r="T16" s="18">
        <v>7</v>
      </c>
      <c r="V16" s="12" t="s">
        <v>1924</v>
      </c>
      <c r="W16" s="20">
        <f>+Q16</f>
        <v>2981614839.0070834</v>
      </c>
    </row>
    <row r="17" spans="1:23" x14ac:dyDescent="0.25">
      <c r="A17" s="18">
        <v>8</v>
      </c>
      <c r="C17" s="12" t="s">
        <v>1925</v>
      </c>
      <c r="D17" s="20">
        <f>SUMIF('Test Year Balance Sheet'!$D$9:$D$570,$A17,'Test Year Balance Sheet'!F$9:F$570)</f>
        <v>-1299840293</v>
      </c>
      <c r="E17" s="20">
        <f>SUMIF('Test Year Balance Sheet'!$D$9:$D$570,$A17,'Test Year Balance Sheet'!G$9:G$570)</f>
        <v>-1301564462.9100001</v>
      </c>
      <c r="F17" s="20">
        <f>SUMIF('Test Year Balance Sheet'!$D$9:$D$570,$A17,'Test Year Balance Sheet'!H$9:H$570)</f>
        <v>-1307699921.3299999</v>
      </c>
      <c r="G17" s="20">
        <f>SUMIF('Test Year Balance Sheet'!$D$9:$D$570,$A17,'Test Year Balance Sheet'!I$9:I$570)</f>
        <v>-1310332124.5100002</v>
      </c>
      <c r="H17" s="20">
        <f>SUMIF('Test Year Balance Sheet'!$D$9:$D$570,$A17,'Test Year Balance Sheet'!J$9:J$570)</f>
        <v>-1315937180.7800002</v>
      </c>
      <c r="I17" s="20">
        <f>SUMIF('Test Year Balance Sheet'!$D$9:$D$570,$A17,'Test Year Balance Sheet'!K$9:K$570)</f>
        <v>-1321393292.9100001</v>
      </c>
      <c r="J17" s="20">
        <f>SUMIF('Test Year Balance Sheet'!$D$9:$D$570,$A17,'Test Year Balance Sheet'!L$9:L$570)</f>
        <v>-1326981801.3199999</v>
      </c>
      <c r="K17" s="20">
        <f>SUMIF('Test Year Balance Sheet'!$D$9:$D$570,$A17,'Test Year Balance Sheet'!M$9:M$570)</f>
        <v>-1332855720.75</v>
      </c>
      <c r="L17" s="20">
        <f>SUMIF('Test Year Balance Sheet'!$D$9:$D$570,$A17,'Test Year Balance Sheet'!N$9:N$570)</f>
        <v>-1338593996.0599999</v>
      </c>
      <c r="M17" s="20">
        <f>SUMIF('Test Year Balance Sheet'!$D$9:$D$570,$A17,'Test Year Balance Sheet'!O$9:O$570)</f>
        <v>-1344082280.5700002</v>
      </c>
      <c r="N17" s="20">
        <f>SUMIF('Test Year Balance Sheet'!$D$9:$D$570,$A17,'Test Year Balance Sheet'!P$9:P$570)</f>
        <v>-1349358302.9200001</v>
      </c>
      <c r="O17" s="20">
        <f>SUMIF('Test Year Balance Sheet'!$D$9:$D$570,$A17,'Test Year Balance Sheet'!Q$9:Q$570)</f>
        <v>-1354993982.79</v>
      </c>
      <c r="P17" s="20">
        <f>SUMIF('Test Year Balance Sheet'!$D$9:$D$570,$A17,'Test Year Balance Sheet'!R$9:R$570)</f>
        <v>-1361148783.47</v>
      </c>
      <c r="Q17" s="20">
        <f t="shared" si="0"/>
        <v>-1327857300.4237499</v>
      </c>
      <c r="T17" s="18">
        <v>8</v>
      </c>
      <c r="V17" s="12" t="s">
        <v>1925</v>
      </c>
      <c r="W17" s="20">
        <f t="shared" ref="W17:W23" si="3">+Q17</f>
        <v>-1327857300.4237499</v>
      </c>
    </row>
    <row r="18" spans="1:23" x14ac:dyDescent="0.25">
      <c r="A18" s="18">
        <v>9</v>
      </c>
      <c r="C18" s="12" t="s">
        <v>1926</v>
      </c>
      <c r="D18" s="20">
        <f>SUMIF('Test Year Balance Sheet'!$D$9:$D$570,$A18,'Test Year Balance Sheet'!F$9:F$570)</f>
        <v>-332572901.89000005</v>
      </c>
      <c r="E18" s="20">
        <f>SUMIF('Test Year Balance Sheet'!$D$9:$D$570,$A18,'Test Year Balance Sheet'!G$9:G$570)</f>
        <v>-333732695.89000005</v>
      </c>
      <c r="F18" s="20">
        <f>SUMIF('Test Year Balance Sheet'!$D$9:$D$570,$A18,'Test Year Balance Sheet'!H$9:H$570)</f>
        <v>-338145907.89000005</v>
      </c>
      <c r="G18" s="20">
        <f>SUMIF('Test Year Balance Sheet'!$D$9:$D$570,$A18,'Test Year Balance Sheet'!I$9:I$570)</f>
        <v>-354058531.63999999</v>
      </c>
      <c r="H18" s="20">
        <f>SUMIF('Test Year Balance Sheet'!$D$9:$D$570,$A18,'Test Year Balance Sheet'!J$9:J$570)</f>
        <v>-361866648.63999999</v>
      </c>
      <c r="I18" s="20">
        <f>SUMIF('Test Year Balance Sheet'!$D$9:$D$570,$A18,'Test Year Balance Sheet'!K$9:K$570)</f>
        <v>-368190669.94999999</v>
      </c>
      <c r="J18" s="20">
        <f>SUMIF('Test Year Balance Sheet'!$D$9:$D$570,$A18,'Test Year Balance Sheet'!L$9:L$570)</f>
        <v>-371140760.46999997</v>
      </c>
      <c r="K18" s="20">
        <f>SUMIF('Test Year Balance Sheet'!$D$9:$D$570,$A18,'Test Year Balance Sheet'!M$9:M$570)</f>
        <v>-372470506.04000002</v>
      </c>
      <c r="L18" s="20">
        <f>SUMIF('Test Year Balance Sheet'!$D$9:$D$570,$A18,'Test Year Balance Sheet'!N$9:N$570)</f>
        <v>-373659731.40999997</v>
      </c>
      <c r="M18" s="20">
        <f>SUMIF('Test Year Balance Sheet'!$D$9:$D$570,$A18,'Test Year Balance Sheet'!O$9:O$570)</f>
        <v>-373582605.94000006</v>
      </c>
      <c r="N18" s="20">
        <f>SUMIF('Test Year Balance Sheet'!$D$9:$D$570,$A18,'Test Year Balance Sheet'!P$9:P$570)</f>
        <v>-373552682.15000004</v>
      </c>
      <c r="O18" s="20">
        <f>SUMIF('Test Year Balance Sheet'!$D$9:$D$570,$A18,'Test Year Balance Sheet'!Q$9:Q$570)</f>
        <v>-373570931.44</v>
      </c>
      <c r="P18" s="20">
        <f>SUMIF('Test Year Balance Sheet'!$D$9:$D$570,$A18,'Test Year Balance Sheet'!R$9:R$570)</f>
        <v>-371059195.14999998</v>
      </c>
      <c r="Q18" s="20">
        <f t="shared" si="0"/>
        <v>-362148976.66499996</v>
      </c>
      <c r="T18" s="18">
        <v>9</v>
      </c>
      <c r="V18" s="12" t="s">
        <v>1926</v>
      </c>
      <c r="W18" s="20">
        <f t="shared" si="3"/>
        <v>-362148976.66499996</v>
      </c>
    </row>
    <row r="19" spans="1:23" x14ac:dyDescent="0.25">
      <c r="A19" s="18">
        <v>10</v>
      </c>
      <c r="C19" s="12" t="s">
        <v>1927</v>
      </c>
      <c r="D19" s="20">
        <f>SUMIF('Test Year Balance Sheet'!$D$9:$D$570,$A19,'Test Year Balance Sheet'!F$9:F$570)</f>
        <v>14141902.34</v>
      </c>
      <c r="E19" s="20">
        <f>SUMIF('Test Year Balance Sheet'!$D$9:$D$570,$A19,'Test Year Balance Sheet'!G$9:G$570)</f>
        <v>14139823.939999999</v>
      </c>
      <c r="F19" s="20">
        <f>SUMIF('Test Year Balance Sheet'!$D$9:$D$570,$A19,'Test Year Balance Sheet'!H$9:H$570)</f>
        <v>14137731.6</v>
      </c>
      <c r="G19" s="20">
        <f>SUMIF('Test Year Balance Sheet'!$D$9:$D$570,$A19,'Test Year Balance Sheet'!I$9:I$570)</f>
        <v>18488587.359999999</v>
      </c>
      <c r="H19" s="20">
        <f>SUMIF('Test Year Balance Sheet'!$D$9:$D$570,$A19,'Test Year Balance Sheet'!J$9:J$570)</f>
        <v>18486971.060000002</v>
      </c>
      <c r="I19" s="20">
        <f>SUMIF('Test Year Balance Sheet'!$D$9:$D$570,$A19,'Test Year Balance Sheet'!K$9:K$570)</f>
        <v>18484665.539999999</v>
      </c>
      <c r="J19" s="20">
        <f>SUMIF('Test Year Balance Sheet'!$D$9:$D$570,$A19,'Test Year Balance Sheet'!L$9:L$570)</f>
        <v>18482827.060000002</v>
      </c>
      <c r="K19" s="20">
        <f>SUMIF('Test Year Balance Sheet'!$D$9:$D$570,$A19,'Test Year Balance Sheet'!M$9:M$570)</f>
        <v>18480561.890000001</v>
      </c>
      <c r="L19" s="20">
        <f>SUMIF('Test Year Balance Sheet'!$D$9:$D$570,$A19,'Test Year Balance Sheet'!N$9:N$570)</f>
        <v>18478826.470000003</v>
      </c>
      <c r="M19" s="20">
        <f>SUMIF('Test Year Balance Sheet'!$D$9:$D$570,$A19,'Test Year Balance Sheet'!O$9:O$570)</f>
        <v>19023367.789999995</v>
      </c>
      <c r="N19" s="20">
        <f>SUMIF('Test Year Balance Sheet'!$D$9:$D$570,$A19,'Test Year Balance Sheet'!P$9:P$570)</f>
        <v>19990758.440000001</v>
      </c>
      <c r="O19" s="20">
        <f>SUMIF('Test Year Balance Sheet'!$D$9:$D$570,$A19,'Test Year Balance Sheet'!Q$9:Q$570)</f>
        <v>20843456.349999998</v>
      </c>
      <c r="P19" s="20">
        <f>SUMIF('Test Year Balance Sheet'!$D$9:$D$570,$A19,'Test Year Balance Sheet'!R$9:R$570)</f>
        <v>21140034.260000002</v>
      </c>
      <c r="Q19" s="20">
        <f t="shared" si="0"/>
        <v>18056545.483333334</v>
      </c>
      <c r="T19" s="18">
        <v>10</v>
      </c>
      <c r="V19" s="12" t="s">
        <v>1927</v>
      </c>
      <c r="W19" s="20">
        <f t="shared" si="3"/>
        <v>18056545.483333334</v>
      </c>
    </row>
    <row r="20" spans="1:23" x14ac:dyDescent="0.25">
      <c r="A20" s="18">
        <v>11</v>
      </c>
      <c r="C20" s="12" t="s">
        <v>1928</v>
      </c>
      <c r="D20" s="20">
        <f>SUMIF('Test Year Balance Sheet'!$D$9:$D$570,$A20,'Test Year Balance Sheet'!F$9:F$570)</f>
        <v>923155.07</v>
      </c>
      <c r="E20" s="20">
        <f>SUMIF('Test Year Balance Sheet'!$D$9:$D$570,$A20,'Test Year Balance Sheet'!G$9:G$570)</f>
        <v>923155.07</v>
      </c>
      <c r="F20" s="20">
        <f>SUMIF('Test Year Balance Sheet'!$D$9:$D$570,$A20,'Test Year Balance Sheet'!H$9:H$570)</f>
        <v>923155.07</v>
      </c>
      <c r="G20" s="20">
        <f>SUMIF('Test Year Balance Sheet'!$D$9:$D$570,$A20,'Test Year Balance Sheet'!I$9:I$570)</f>
        <v>970068.12</v>
      </c>
      <c r="H20" s="20">
        <f>SUMIF('Test Year Balance Sheet'!$D$9:$D$570,$A20,'Test Year Balance Sheet'!J$9:J$570)</f>
        <v>970068.12</v>
      </c>
      <c r="I20" s="20">
        <f>SUMIF('Test Year Balance Sheet'!$D$9:$D$570,$A20,'Test Year Balance Sheet'!K$9:K$570)</f>
        <v>970068.12</v>
      </c>
      <c r="J20" s="20">
        <f>SUMIF('Test Year Balance Sheet'!$D$9:$D$570,$A20,'Test Year Balance Sheet'!L$9:L$570)</f>
        <v>970068.12</v>
      </c>
      <c r="K20" s="20">
        <f>SUMIF('Test Year Balance Sheet'!$D$9:$D$570,$A20,'Test Year Balance Sheet'!M$9:M$570)</f>
        <v>970068.12</v>
      </c>
      <c r="L20" s="20">
        <f>SUMIF('Test Year Balance Sheet'!$D$9:$D$570,$A20,'Test Year Balance Sheet'!N$9:N$570)</f>
        <v>970068.12</v>
      </c>
      <c r="M20" s="20">
        <f>SUMIF('Test Year Balance Sheet'!$D$9:$D$570,$A20,'Test Year Balance Sheet'!O$9:O$570)</f>
        <v>970068.12</v>
      </c>
      <c r="N20" s="20">
        <f>SUMIF('Test Year Balance Sheet'!$D$9:$D$570,$A20,'Test Year Balance Sheet'!P$9:P$570)</f>
        <v>970068.12</v>
      </c>
      <c r="O20" s="20">
        <f>SUMIF('Test Year Balance Sheet'!$D$9:$D$570,$A20,'Test Year Balance Sheet'!Q$9:Q$570)</f>
        <v>970068.12</v>
      </c>
      <c r="P20" s="20">
        <f>SUMIF('Test Year Balance Sheet'!$D$9:$D$570,$A20,'Test Year Balance Sheet'!R$9:R$570)</f>
        <v>970068.12</v>
      </c>
      <c r="Q20" s="20">
        <f t="shared" si="0"/>
        <v>960294.56791666662</v>
      </c>
      <c r="T20" s="18">
        <v>11</v>
      </c>
      <c r="V20" s="12" t="s">
        <v>1928</v>
      </c>
      <c r="W20" s="20">
        <f t="shared" si="3"/>
        <v>960294.56791666662</v>
      </c>
    </row>
    <row r="21" spans="1:23" x14ac:dyDescent="0.25">
      <c r="A21" s="18">
        <v>12</v>
      </c>
      <c r="C21" s="12" t="s">
        <v>1929</v>
      </c>
      <c r="D21" s="20">
        <f>SUMIF('Test Year Balance Sheet'!$D$9:$D$570,$A21,'Test Year Balance Sheet'!F$9:F$570)</f>
        <v>-4923575.76</v>
      </c>
      <c r="E21" s="20">
        <f>SUMIF('Test Year Balance Sheet'!$D$9:$D$570,$A21,'Test Year Balance Sheet'!G$9:G$570)</f>
        <v>-4963325.34</v>
      </c>
      <c r="F21" s="20">
        <f>SUMIF('Test Year Balance Sheet'!$D$9:$D$570,$A21,'Test Year Balance Sheet'!H$9:H$570)</f>
        <v>-5012234.5600000005</v>
      </c>
      <c r="G21" s="20">
        <f>SUMIF('Test Year Balance Sheet'!$D$9:$D$570,$A21,'Test Year Balance Sheet'!I$9:I$570)</f>
        <v>-5087361.25</v>
      </c>
      <c r="H21" s="20">
        <f>SUMIF('Test Year Balance Sheet'!$D$9:$D$570,$A21,'Test Year Balance Sheet'!J$9:J$570)</f>
        <v>-5133978.04</v>
      </c>
      <c r="I21" s="20">
        <f>SUMIF('Test Year Balance Sheet'!$D$9:$D$570,$A21,'Test Year Balance Sheet'!K$9:K$570)</f>
        <v>-5167501.2499999991</v>
      </c>
      <c r="J21" s="20">
        <f>SUMIF('Test Year Balance Sheet'!$D$9:$D$570,$A21,'Test Year Balance Sheet'!L$9:L$570)</f>
        <v>-5184045.91</v>
      </c>
      <c r="K21" s="20">
        <f>SUMIF('Test Year Balance Sheet'!$D$9:$D$570,$A21,'Test Year Balance Sheet'!M$9:M$570)</f>
        <v>-5155466.5</v>
      </c>
      <c r="L21" s="20">
        <f>SUMIF('Test Year Balance Sheet'!$D$9:$D$570,$A21,'Test Year Balance Sheet'!N$9:N$570)</f>
        <v>-5134099.88</v>
      </c>
      <c r="M21" s="20">
        <f>SUMIF('Test Year Balance Sheet'!$D$9:$D$570,$A21,'Test Year Balance Sheet'!O$9:O$570)</f>
        <v>-5068782.3099999996</v>
      </c>
      <c r="N21" s="20">
        <f>SUMIF('Test Year Balance Sheet'!$D$9:$D$570,$A21,'Test Year Balance Sheet'!P$9:P$570)</f>
        <v>-4989054.55</v>
      </c>
      <c r="O21" s="20">
        <f>SUMIF('Test Year Balance Sheet'!$D$9:$D$570,$A21,'Test Year Balance Sheet'!Q$9:Q$570)</f>
        <v>-5016949.2399999993</v>
      </c>
      <c r="P21" s="20">
        <f>SUMIF('Test Year Balance Sheet'!$D$9:$D$570,$A21,'Test Year Balance Sheet'!R$9:R$570)</f>
        <v>-4989644.3000000007</v>
      </c>
      <c r="Q21" s="20">
        <f t="shared" si="0"/>
        <v>-5072450.7383333342</v>
      </c>
      <c r="T21" s="18">
        <v>12</v>
      </c>
      <c r="V21" s="12" t="s">
        <v>1929</v>
      </c>
      <c r="W21" s="20">
        <f t="shared" si="3"/>
        <v>-5072450.7383333342</v>
      </c>
    </row>
    <row r="22" spans="1:23" x14ac:dyDescent="0.25">
      <c r="A22" s="18">
        <v>13</v>
      </c>
      <c r="C22" s="12" t="s">
        <v>1930</v>
      </c>
      <c r="D22" s="20">
        <f>SUMIF('Test Year Balance Sheet'!$D$9:$D$570,$A22,'Test Year Balance Sheet'!F$9:F$570)</f>
        <v>-4053176.94</v>
      </c>
      <c r="E22" s="20">
        <f>SUMIF('Test Year Balance Sheet'!$D$9:$D$570,$A22,'Test Year Balance Sheet'!G$9:G$570)</f>
        <v>-4111810.5700000003</v>
      </c>
      <c r="F22" s="20">
        <f>SUMIF('Test Year Balance Sheet'!$D$9:$D$570,$A22,'Test Year Balance Sheet'!H$9:H$570)</f>
        <v>-3901897.72</v>
      </c>
      <c r="G22" s="20">
        <f>SUMIF('Test Year Balance Sheet'!$D$9:$D$570,$A22,'Test Year Balance Sheet'!I$9:I$570)</f>
        <v>-3965148.72</v>
      </c>
      <c r="H22" s="20">
        <f>SUMIF('Test Year Balance Sheet'!$D$9:$D$570,$A22,'Test Year Balance Sheet'!J$9:J$570)</f>
        <v>-4041490.4899999998</v>
      </c>
      <c r="I22" s="20">
        <f>SUMIF('Test Year Balance Sheet'!$D$9:$D$570,$A22,'Test Year Balance Sheet'!K$9:K$570)</f>
        <v>-4107884.26</v>
      </c>
      <c r="J22" s="20">
        <f>SUMIF('Test Year Balance Sheet'!$D$9:$D$570,$A22,'Test Year Balance Sheet'!L$9:L$570)</f>
        <v>-4087078.22</v>
      </c>
      <c r="K22" s="20">
        <f>SUMIF('Test Year Balance Sheet'!$D$9:$D$570,$A22,'Test Year Balance Sheet'!M$9:M$570)</f>
        <v>-4163333.9899999998</v>
      </c>
      <c r="L22" s="20">
        <f>SUMIF('Test Year Balance Sheet'!$D$9:$D$570,$A22,'Test Year Balance Sheet'!N$9:N$570)</f>
        <v>-4268622.26</v>
      </c>
      <c r="M22" s="20">
        <f>SUMIF('Test Year Balance Sheet'!$D$9:$D$570,$A22,'Test Year Balance Sheet'!O$9:O$570)</f>
        <v>-4367024.7200000007</v>
      </c>
      <c r="N22" s="20">
        <f>SUMIF('Test Year Balance Sheet'!$D$9:$D$570,$A22,'Test Year Balance Sheet'!P$9:P$570)</f>
        <v>-4494193.7200000007</v>
      </c>
      <c r="O22" s="20">
        <f>SUMIF('Test Year Balance Sheet'!$D$9:$D$570,$A22,'Test Year Balance Sheet'!Q$9:Q$570)</f>
        <v>-4608549.7200000007</v>
      </c>
      <c r="P22" s="20">
        <f>SUMIF('Test Year Balance Sheet'!$D$9:$D$570,$A22,'Test Year Balance Sheet'!R$9:R$570)</f>
        <v>-4686796.24</v>
      </c>
      <c r="Q22" s="20">
        <f t="shared" si="0"/>
        <v>-4207251.7483333321</v>
      </c>
      <c r="T22" s="18">
        <v>13</v>
      </c>
      <c r="V22" s="12" t="s">
        <v>1930</v>
      </c>
      <c r="W22" s="20">
        <f t="shared" si="3"/>
        <v>-4207251.7483333321</v>
      </c>
    </row>
    <row r="23" spans="1:23" x14ac:dyDescent="0.25">
      <c r="A23" s="18">
        <v>14</v>
      </c>
      <c r="C23" s="12" t="s">
        <v>1931</v>
      </c>
      <c r="D23" s="21">
        <f>SUMIF('Test Year Balance Sheet'!$D$9:$D$570,$A23,'Test Year Balance Sheet'!F$9:F$570)</f>
        <v>120925617.39</v>
      </c>
      <c r="E23" s="21">
        <f>SUMIF('Test Year Balance Sheet'!$D$9:$D$570,$A23,'Test Year Balance Sheet'!G$9:G$570)</f>
        <v>119958941.39</v>
      </c>
      <c r="F23" s="21">
        <f>SUMIF('Test Year Balance Sheet'!$D$9:$D$570,$A23,'Test Year Balance Sheet'!H$9:H$570)</f>
        <v>118862721.39</v>
      </c>
      <c r="G23" s="21">
        <f>SUMIF('Test Year Balance Sheet'!$D$9:$D$570,$A23,'Test Year Balance Sheet'!I$9:I$570)</f>
        <v>118133662.39</v>
      </c>
      <c r="H23" s="21">
        <f>SUMIF('Test Year Balance Sheet'!$D$9:$D$570,$A23,'Test Year Balance Sheet'!J$9:J$570)</f>
        <v>117342641.39</v>
      </c>
      <c r="I23" s="21">
        <f>SUMIF('Test Year Balance Sheet'!$D$9:$D$570,$A23,'Test Year Balance Sheet'!K$9:K$570)</f>
        <v>116768298.39</v>
      </c>
      <c r="J23" s="21">
        <f>SUMIF('Test Year Balance Sheet'!$D$9:$D$570,$A23,'Test Year Balance Sheet'!L$9:L$570)</f>
        <v>115050119.39</v>
      </c>
      <c r="K23" s="21">
        <f>SUMIF('Test Year Balance Sheet'!$D$9:$D$570,$A23,'Test Year Balance Sheet'!M$9:M$570)</f>
        <v>113774090.39</v>
      </c>
      <c r="L23" s="21">
        <f>SUMIF('Test Year Balance Sheet'!$D$9:$D$570,$A23,'Test Year Balance Sheet'!N$9:N$570)</f>
        <v>112518744.44</v>
      </c>
      <c r="M23" s="21">
        <f>SUMIF('Test Year Balance Sheet'!$D$9:$D$570,$A23,'Test Year Balance Sheet'!O$9:O$570)</f>
        <v>111612293.44</v>
      </c>
      <c r="N23" s="21">
        <f>SUMIF('Test Year Balance Sheet'!$D$9:$D$570,$A23,'Test Year Balance Sheet'!P$9:P$570)</f>
        <v>110581293.44</v>
      </c>
      <c r="O23" s="21">
        <f>SUMIF('Test Year Balance Sheet'!$D$9:$D$570,$A23,'Test Year Balance Sheet'!Q$9:Q$570)</f>
        <v>109057563.44</v>
      </c>
      <c r="P23" s="21">
        <f>SUMIF('Test Year Balance Sheet'!$D$9:$D$570,$A23,'Test Year Balance Sheet'!R$9:R$570)</f>
        <v>108119958.44</v>
      </c>
      <c r="Q23" s="21">
        <f t="shared" si="0"/>
        <v>114848596.45041668</v>
      </c>
      <c r="T23" s="18">
        <v>14</v>
      </c>
      <c r="V23" s="12" t="s">
        <v>1931</v>
      </c>
      <c r="W23" s="20">
        <f t="shared" si="3"/>
        <v>114848596.45041668</v>
      </c>
    </row>
    <row r="24" spans="1:23" x14ac:dyDescent="0.25">
      <c r="A24" s="18">
        <v>15</v>
      </c>
      <c r="C24" s="12" t="s">
        <v>1932</v>
      </c>
      <c r="D24" s="20">
        <f>SUM(D16:D23)</f>
        <v>1413959365.3900001</v>
      </c>
      <c r="E24" s="20">
        <f t="shared" ref="E24:Q24" si="4">SUM(E16:E23)</f>
        <v>1417845307.8400002</v>
      </c>
      <c r="F24" s="20">
        <f t="shared" si="4"/>
        <v>1419803636.8699999</v>
      </c>
      <c r="G24" s="20">
        <f t="shared" si="4"/>
        <v>1419907858.47</v>
      </c>
      <c r="H24" s="20">
        <f t="shared" si="4"/>
        <v>1413315756.9499998</v>
      </c>
      <c r="I24" s="20">
        <f t="shared" si="4"/>
        <v>1408701807.6299996</v>
      </c>
      <c r="J24" s="20">
        <f t="shared" si="4"/>
        <v>1411618281.7099998</v>
      </c>
      <c r="K24" s="20">
        <f t="shared" si="4"/>
        <v>1407174091.72</v>
      </c>
      <c r="L24" s="20">
        <f t="shared" si="4"/>
        <v>1407199612.0500002</v>
      </c>
      <c r="M24" s="20">
        <f t="shared" si="4"/>
        <v>1419600650.6399996</v>
      </c>
      <c r="N24" s="20">
        <f t="shared" si="4"/>
        <v>1421746786.8600001</v>
      </c>
      <c r="O24" s="20">
        <f t="shared" si="4"/>
        <v>1423203049.3600001</v>
      </c>
      <c r="P24" s="20">
        <f t="shared" si="4"/>
        <v>1434470056.8100002</v>
      </c>
      <c r="Q24" s="20">
        <f t="shared" si="4"/>
        <v>1416194295.9333339</v>
      </c>
      <c r="T24" s="18">
        <v>15</v>
      </c>
      <c r="V24" s="12" t="s">
        <v>1932</v>
      </c>
      <c r="W24" s="20">
        <f>SUM(W16:W23)</f>
        <v>1416194295.9333339</v>
      </c>
    </row>
    <row r="25" spans="1:23" x14ac:dyDescent="0.25">
      <c r="A25" s="18"/>
      <c r="D25" s="20"/>
      <c r="E25" s="20"/>
      <c r="F25" s="20"/>
      <c r="G25" s="20"/>
      <c r="H25" s="20"/>
      <c r="I25" s="20"/>
      <c r="T25" s="18"/>
      <c r="W25" s="20"/>
    </row>
    <row r="26" spans="1:23" x14ac:dyDescent="0.25">
      <c r="A26" s="18"/>
      <c r="B26" s="12" t="s">
        <v>1933</v>
      </c>
      <c r="D26" s="20"/>
      <c r="E26" s="20"/>
      <c r="F26" s="20"/>
      <c r="G26" s="20"/>
      <c r="H26" s="20"/>
      <c r="I26" s="20"/>
      <c r="T26" s="18"/>
      <c r="U26" s="12" t="s">
        <v>1933</v>
      </c>
      <c r="W26" s="20"/>
    </row>
    <row r="27" spans="1:23" x14ac:dyDescent="0.25">
      <c r="A27" s="18">
        <v>16</v>
      </c>
      <c r="C27" s="12" t="s">
        <v>1934</v>
      </c>
      <c r="D27" s="20">
        <f>SUMIF('Test Year Balance Sheet'!$D$9:$D$570,$A27,'Test Year Balance Sheet'!F$9:F$570)</f>
        <v>151832508.53</v>
      </c>
      <c r="E27" s="20">
        <f>SUMIF('Test Year Balance Sheet'!$D$9:$D$570,$A27,'Test Year Balance Sheet'!G$9:G$570)</f>
        <v>159538047.38000003</v>
      </c>
      <c r="F27" s="20">
        <f>SUMIF('Test Year Balance Sheet'!$D$9:$D$570,$A27,'Test Year Balance Sheet'!H$9:H$570)</f>
        <v>163281733.10000002</v>
      </c>
      <c r="G27" s="20">
        <f>SUMIF('Test Year Balance Sheet'!$D$9:$D$570,$A27,'Test Year Balance Sheet'!I$9:I$570)</f>
        <v>166793996.07000002</v>
      </c>
      <c r="H27" s="20">
        <f>SUMIF('Test Year Balance Sheet'!$D$9:$D$570,$A27,'Test Year Balance Sheet'!J$9:J$570)</f>
        <v>171760574.40000001</v>
      </c>
      <c r="I27" s="20">
        <f>SUMIF('Test Year Balance Sheet'!$D$9:$D$570,$A27,'Test Year Balance Sheet'!K$9:K$570)</f>
        <v>177272564.29999998</v>
      </c>
      <c r="J27" s="20">
        <f>SUMIF('Test Year Balance Sheet'!$D$9:$D$570,$A27,'Test Year Balance Sheet'!L$9:L$570)</f>
        <v>184192516.25000003</v>
      </c>
      <c r="K27" s="20">
        <f>SUMIF('Test Year Balance Sheet'!$D$9:$D$570,$A27,'Test Year Balance Sheet'!M$9:M$570)</f>
        <v>193139509.40000001</v>
      </c>
      <c r="L27" s="20">
        <f>SUMIF('Test Year Balance Sheet'!$D$9:$D$570,$A27,'Test Year Balance Sheet'!N$9:N$570)</f>
        <v>198776956.25999999</v>
      </c>
      <c r="M27" s="20">
        <f>SUMIF('Test Year Balance Sheet'!$D$9:$D$570,$A27,'Test Year Balance Sheet'!O$9:O$570)</f>
        <v>199876937.53</v>
      </c>
      <c r="N27" s="20">
        <f>SUMIF('Test Year Balance Sheet'!$D$9:$D$570,$A27,'Test Year Balance Sheet'!P$9:P$570)</f>
        <v>208819923.99000001</v>
      </c>
      <c r="O27" s="20">
        <f>SUMIF('Test Year Balance Sheet'!$D$9:$D$570,$A27,'Test Year Balance Sheet'!Q$9:Q$570)</f>
        <v>220909913.24000004</v>
      </c>
      <c r="P27" s="20">
        <f>SUMIF('Test Year Balance Sheet'!$D$9:$D$570,$A27,'Test Year Balance Sheet'!R$9:R$570)</f>
        <v>234973219.83999997</v>
      </c>
      <c r="Q27" s="20">
        <f t="shared" si="0"/>
        <v>186480461.34208333</v>
      </c>
      <c r="T27" s="18">
        <v>16</v>
      </c>
      <c r="V27" s="12" t="s">
        <v>1934</v>
      </c>
      <c r="W27" s="20">
        <f>+Q27</f>
        <v>186480461.34208333</v>
      </c>
    </row>
    <row r="28" spans="1:23" x14ac:dyDescent="0.25">
      <c r="A28" s="18">
        <v>17</v>
      </c>
      <c r="C28" s="12" t="s">
        <v>1935</v>
      </c>
      <c r="D28" s="20">
        <f>SUMIF('Test Year Balance Sheet'!$D$9:$D$570,$A28,'Test Year Balance Sheet'!F$9:F$570)</f>
        <v>54380229.61999999</v>
      </c>
      <c r="E28" s="20">
        <f>SUMIF('Test Year Balance Sheet'!$D$9:$D$570,$A28,'Test Year Balance Sheet'!G$9:G$570)</f>
        <v>53961413.140000001</v>
      </c>
      <c r="F28" s="20">
        <f>SUMIF('Test Year Balance Sheet'!$D$9:$D$570,$A28,'Test Year Balance Sheet'!H$9:H$570)</f>
        <v>52432786.929999992</v>
      </c>
      <c r="G28" s="20">
        <f>SUMIF('Test Year Balance Sheet'!$D$9:$D$570,$A28,'Test Year Balance Sheet'!I$9:I$570)</f>
        <v>48306366.690000027</v>
      </c>
      <c r="H28" s="20">
        <f>SUMIF('Test Year Balance Sheet'!$D$9:$D$570,$A28,'Test Year Balance Sheet'!J$9:J$570)</f>
        <v>49313773.880000025</v>
      </c>
      <c r="I28" s="20">
        <f>SUMIF('Test Year Balance Sheet'!$D$9:$D$570,$A28,'Test Year Balance Sheet'!K$9:K$570)</f>
        <v>49401160.179999992</v>
      </c>
      <c r="J28" s="20">
        <f>SUMIF('Test Year Balance Sheet'!$D$9:$D$570,$A28,'Test Year Balance Sheet'!L$9:L$570)</f>
        <v>49062800.539999992</v>
      </c>
      <c r="K28" s="20">
        <f>SUMIF('Test Year Balance Sheet'!$D$9:$D$570,$A28,'Test Year Balance Sheet'!M$9:M$570)</f>
        <v>49527519.720000029</v>
      </c>
      <c r="L28" s="20">
        <f>SUMIF('Test Year Balance Sheet'!$D$9:$D$570,$A28,'Test Year Balance Sheet'!N$9:N$570)</f>
        <v>49810765.310000017</v>
      </c>
      <c r="M28" s="20">
        <f>SUMIF('Test Year Balance Sheet'!$D$9:$D$570,$A28,'Test Year Balance Sheet'!O$9:O$570)</f>
        <v>50985070.769999996</v>
      </c>
      <c r="N28" s="20">
        <f>SUMIF('Test Year Balance Sheet'!$D$9:$D$570,$A28,'Test Year Balance Sheet'!P$9:P$570)</f>
        <v>51079187.390000001</v>
      </c>
      <c r="O28" s="20">
        <f>SUMIF('Test Year Balance Sheet'!$D$9:$D$570,$A28,'Test Year Balance Sheet'!Q$9:Q$570)</f>
        <v>59945515.750000015</v>
      </c>
      <c r="P28" s="20">
        <f>SUMIF('Test Year Balance Sheet'!$D$9:$D$570,$A28,'Test Year Balance Sheet'!R$9:R$570)</f>
        <v>81792256.170000032</v>
      </c>
      <c r="Q28" s="20">
        <f t="shared" si="0"/>
        <v>52659383.599583335</v>
      </c>
      <c r="T28" s="18">
        <v>17</v>
      </c>
      <c r="V28" s="12" t="s">
        <v>1935</v>
      </c>
      <c r="W28" s="20">
        <f t="shared" ref="W28:W34" si="5">+Q28</f>
        <v>52659383.599583335</v>
      </c>
    </row>
    <row r="29" spans="1:23" x14ac:dyDescent="0.25">
      <c r="A29" s="18">
        <v>18</v>
      </c>
      <c r="C29" s="12" t="s">
        <v>1936</v>
      </c>
      <c r="D29" s="20">
        <f>SUMIF('Test Year Balance Sheet'!$D$9:$D$570,$A29,'Test Year Balance Sheet'!F$9:F$570)</f>
        <v>-18386637.740000002</v>
      </c>
      <c r="E29" s="20">
        <f>SUMIF('Test Year Balance Sheet'!$D$9:$D$570,$A29,'Test Year Balance Sheet'!G$9:G$570)</f>
        <v>-18497556.649999999</v>
      </c>
      <c r="F29" s="20">
        <f>SUMIF('Test Year Balance Sheet'!$D$9:$D$570,$A29,'Test Year Balance Sheet'!H$9:H$570)</f>
        <v>-18608503.290000003</v>
      </c>
      <c r="G29" s="20">
        <f>SUMIF('Test Year Balance Sheet'!$D$9:$D$570,$A29,'Test Year Balance Sheet'!I$9:I$570)</f>
        <v>-18719439.100000005</v>
      </c>
      <c r="H29" s="20">
        <f>SUMIF('Test Year Balance Sheet'!$D$9:$D$570,$A29,'Test Year Balance Sheet'!J$9:J$570)</f>
        <v>-18830714.010000002</v>
      </c>
      <c r="I29" s="20">
        <f>SUMIF('Test Year Balance Sheet'!$D$9:$D$570,$A29,'Test Year Balance Sheet'!K$9:K$570)</f>
        <v>-18942394.540000003</v>
      </c>
      <c r="J29" s="20">
        <f>SUMIF('Test Year Balance Sheet'!$D$9:$D$570,$A29,'Test Year Balance Sheet'!L$9:L$570)</f>
        <v>-19053994.180000003</v>
      </c>
      <c r="K29" s="20">
        <f>SUMIF('Test Year Balance Sheet'!$D$9:$D$570,$A29,'Test Year Balance Sheet'!M$9:M$570)</f>
        <v>-19165620.760000002</v>
      </c>
      <c r="L29" s="20">
        <f>SUMIF('Test Year Balance Sheet'!$D$9:$D$570,$A29,'Test Year Balance Sheet'!N$9:N$570)</f>
        <v>-19277259.400000002</v>
      </c>
      <c r="M29" s="20">
        <f>SUMIF('Test Year Balance Sheet'!$D$9:$D$570,$A29,'Test Year Balance Sheet'!O$9:O$570)</f>
        <v>-19388911.859999999</v>
      </c>
      <c r="N29" s="20">
        <f>SUMIF('Test Year Balance Sheet'!$D$9:$D$570,$A29,'Test Year Balance Sheet'!P$9:P$570)</f>
        <v>-19500537.34</v>
      </c>
      <c r="O29" s="20">
        <f>SUMIF('Test Year Balance Sheet'!$D$9:$D$570,$A29,'Test Year Balance Sheet'!Q$9:Q$570)</f>
        <v>-19612162.75</v>
      </c>
      <c r="P29" s="20">
        <f>SUMIF('Test Year Balance Sheet'!$D$9:$D$570,$A29,'Test Year Balance Sheet'!R$9:R$570)</f>
        <v>-19724311.900000002</v>
      </c>
      <c r="Q29" s="20">
        <f t="shared" si="0"/>
        <v>-19054380.725000001</v>
      </c>
      <c r="T29" s="18">
        <v>18</v>
      </c>
      <c r="V29" s="12" t="s">
        <v>1936</v>
      </c>
      <c r="W29" s="20">
        <f t="shared" si="5"/>
        <v>-19054380.725000001</v>
      </c>
    </row>
    <row r="30" spans="1:23" x14ac:dyDescent="0.25">
      <c r="A30" s="18">
        <v>19</v>
      </c>
      <c r="C30" s="12" t="s">
        <v>1937</v>
      </c>
      <c r="D30" s="20">
        <f>SUMIF('Test Year Balance Sheet'!$D$9:$D$570,$A30,'Test Year Balance Sheet'!F$9:F$570)</f>
        <v>-149477875.00999999</v>
      </c>
      <c r="E30" s="20">
        <f>SUMIF('Test Year Balance Sheet'!$D$9:$D$570,$A30,'Test Year Balance Sheet'!G$9:G$570)</f>
        <v>-149326196.00999999</v>
      </c>
      <c r="F30" s="20">
        <f>SUMIF('Test Year Balance Sheet'!$D$9:$D$570,$A30,'Test Year Balance Sheet'!H$9:H$570)</f>
        <v>-149361425.00999999</v>
      </c>
      <c r="G30" s="20">
        <f>SUMIF('Test Year Balance Sheet'!$D$9:$D$570,$A30,'Test Year Balance Sheet'!I$9:I$570)</f>
        <v>-123439332.43999998</v>
      </c>
      <c r="H30" s="20">
        <f>SUMIF('Test Year Balance Sheet'!$D$9:$D$570,$A30,'Test Year Balance Sheet'!J$9:J$570)</f>
        <v>-125024362.43999998</v>
      </c>
      <c r="I30" s="20">
        <f>SUMIF('Test Year Balance Sheet'!$D$9:$D$570,$A30,'Test Year Balance Sheet'!K$9:K$570)</f>
        <v>-126223218.43999998</v>
      </c>
      <c r="J30" s="20">
        <f>SUMIF('Test Year Balance Sheet'!$D$9:$D$570,$A30,'Test Year Balance Sheet'!L$9:L$570)</f>
        <v>-126291814.43999998</v>
      </c>
      <c r="K30" s="20">
        <f>SUMIF('Test Year Balance Sheet'!$D$9:$D$570,$A30,'Test Year Balance Sheet'!M$9:M$570)</f>
        <v>-125931981.43999998</v>
      </c>
      <c r="L30" s="20">
        <f>SUMIF('Test Year Balance Sheet'!$D$9:$D$570,$A30,'Test Year Balance Sheet'!N$9:N$570)</f>
        <v>-125670512.43999998</v>
      </c>
      <c r="M30" s="20">
        <f>SUMIF('Test Year Balance Sheet'!$D$9:$D$570,$A30,'Test Year Balance Sheet'!O$9:O$570)</f>
        <v>-125047671.43999998</v>
      </c>
      <c r="N30" s="20">
        <f>SUMIF('Test Year Balance Sheet'!$D$9:$D$570,$A30,'Test Year Balance Sheet'!P$9:P$570)</f>
        <v>-124451163.43999998</v>
      </c>
      <c r="O30" s="20">
        <f>SUMIF('Test Year Balance Sheet'!$D$9:$D$570,$A30,'Test Year Balance Sheet'!Q$9:Q$570)</f>
        <v>-123872698.43999998</v>
      </c>
      <c r="P30" s="20">
        <f>SUMIF('Test Year Balance Sheet'!$D$9:$D$570,$A30,'Test Year Balance Sheet'!R$9:R$570)</f>
        <v>-122644578.86</v>
      </c>
      <c r="Q30" s="20">
        <f t="shared" si="0"/>
        <v>-130058466.90958332</v>
      </c>
      <c r="T30" s="18">
        <v>19</v>
      </c>
      <c r="V30" s="12" t="s">
        <v>1937</v>
      </c>
      <c r="W30" s="20">
        <f t="shared" si="5"/>
        <v>-130058466.90958332</v>
      </c>
    </row>
    <row r="31" spans="1:23" x14ac:dyDescent="0.25">
      <c r="A31" s="18">
        <v>20</v>
      </c>
      <c r="C31" s="12" t="s">
        <v>1938</v>
      </c>
      <c r="D31" s="20">
        <f>SUMIF('Test Year Balance Sheet'!$D$9:$D$570,$A31,'Test Year Balance Sheet'!F$9:F$570)</f>
        <v>156958020.25</v>
      </c>
      <c r="E31" s="20">
        <f>SUMIF('Test Year Balance Sheet'!$D$9:$D$570,$A31,'Test Year Balance Sheet'!G$9:G$570)</f>
        <v>157211644.25</v>
      </c>
      <c r="F31" s="20">
        <f>SUMIF('Test Year Balance Sheet'!$D$9:$D$570,$A31,'Test Year Balance Sheet'!H$9:H$570)</f>
        <v>157121050.25</v>
      </c>
      <c r="G31" s="20">
        <f>SUMIF('Test Year Balance Sheet'!$D$9:$D$570,$A31,'Test Year Balance Sheet'!I$9:I$570)</f>
        <v>34005216.170000002</v>
      </c>
      <c r="H31" s="20">
        <f>SUMIF('Test Year Balance Sheet'!$D$9:$D$570,$A31,'Test Year Balance Sheet'!J$9:J$570)</f>
        <v>33613942.170000002</v>
      </c>
      <c r="I31" s="20">
        <f>SUMIF('Test Year Balance Sheet'!$D$9:$D$570,$A31,'Test Year Balance Sheet'!K$9:K$570)</f>
        <v>33077282.169999998</v>
      </c>
      <c r="J31" s="20">
        <f>SUMIF('Test Year Balance Sheet'!$D$9:$D$570,$A31,'Test Year Balance Sheet'!L$9:L$570)</f>
        <v>32592482.02</v>
      </c>
      <c r="K31" s="20">
        <f>SUMIF('Test Year Balance Sheet'!$D$9:$D$570,$A31,'Test Year Balance Sheet'!M$9:M$570)</f>
        <v>32580116.02</v>
      </c>
      <c r="L31" s="20">
        <f>SUMIF('Test Year Balance Sheet'!$D$9:$D$570,$A31,'Test Year Balance Sheet'!N$9:N$570)</f>
        <v>32421010.560000002</v>
      </c>
      <c r="M31" s="20">
        <f>SUMIF('Test Year Balance Sheet'!$D$9:$D$570,$A31,'Test Year Balance Sheet'!O$9:O$570)</f>
        <v>31173498.560000002</v>
      </c>
      <c r="N31" s="20">
        <f>SUMIF('Test Year Balance Sheet'!$D$9:$D$570,$A31,'Test Year Balance Sheet'!P$9:P$570)</f>
        <v>31092302.560000002</v>
      </c>
      <c r="O31" s="20">
        <f>SUMIF('Test Year Balance Sheet'!$D$9:$D$570,$A31,'Test Year Balance Sheet'!Q$9:Q$570)</f>
        <v>30845170.560000002</v>
      </c>
      <c r="P31" s="20">
        <f>SUMIF('Test Year Balance Sheet'!$D$9:$D$570,$A31,'Test Year Balance Sheet'!R$9:R$570)</f>
        <v>30882326.560000002</v>
      </c>
      <c r="Q31" s="20">
        <f t="shared" si="0"/>
        <v>58304490.724583328</v>
      </c>
      <c r="T31" s="18">
        <v>20</v>
      </c>
      <c r="V31" s="12" t="s">
        <v>1938</v>
      </c>
      <c r="W31" s="20">
        <f t="shared" si="5"/>
        <v>58304490.724583328</v>
      </c>
    </row>
    <row r="32" spans="1:23" x14ac:dyDescent="0.25">
      <c r="A32" s="18">
        <v>21</v>
      </c>
      <c r="C32" s="12" t="s">
        <v>1939</v>
      </c>
      <c r="D32" s="20">
        <f>SUMIF('Test Year Balance Sheet'!$D$9:$D$570,$A32,'Test Year Balance Sheet'!F$9:F$570)</f>
        <v>6002039.75</v>
      </c>
      <c r="E32" s="20">
        <f>SUMIF('Test Year Balance Sheet'!$D$9:$D$570,$A32,'Test Year Balance Sheet'!G$9:G$570)</f>
        <v>300039.12</v>
      </c>
      <c r="F32" s="20">
        <f>SUMIF('Test Year Balance Sheet'!$D$9:$D$570,$A32,'Test Year Balance Sheet'!H$9:H$570)</f>
        <v>31.24</v>
      </c>
      <c r="G32" s="20">
        <f>SUMIF('Test Year Balance Sheet'!$D$9:$D$570,$A32,'Test Year Balance Sheet'!I$9:I$570)</f>
        <v>0</v>
      </c>
      <c r="H32" s="20">
        <f>SUMIF('Test Year Balance Sheet'!$D$9:$D$570,$A32,'Test Year Balance Sheet'!J$9:J$570)</f>
        <v>0</v>
      </c>
      <c r="I32" s="20">
        <f>SUMIF('Test Year Balance Sheet'!$D$9:$D$570,$A32,'Test Year Balance Sheet'!K$9:K$570)</f>
        <v>30402746.949999999</v>
      </c>
      <c r="J32" s="20">
        <f>SUMIF('Test Year Balance Sheet'!$D$9:$D$570,$A32,'Test Year Balance Sheet'!L$9:L$570)</f>
        <v>5884992.4100000001</v>
      </c>
      <c r="K32" s="20">
        <f>SUMIF('Test Year Balance Sheet'!$D$9:$D$570,$A32,'Test Year Balance Sheet'!M$9:M$570)</f>
        <v>-9529.19</v>
      </c>
      <c r="L32" s="20">
        <f>SUMIF('Test Year Balance Sheet'!$D$9:$D$570,$A32,'Test Year Balance Sheet'!N$9:N$570)</f>
        <v>0</v>
      </c>
      <c r="M32" s="20">
        <f>SUMIF('Test Year Balance Sheet'!$D$9:$D$570,$A32,'Test Year Balance Sheet'!O$9:O$570)</f>
        <v>0</v>
      </c>
      <c r="N32" s="20">
        <f>SUMIF('Test Year Balance Sheet'!$D$9:$D$570,$A32,'Test Year Balance Sheet'!P$9:P$570)</f>
        <v>0</v>
      </c>
      <c r="O32" s="20">
        <f>SUMIF('Test Year Balance Sheet'!$D$9:$D$570,$A32,'Test Year Balance Sheet'!Q$9:Q$570)</f>
        <v>0</v>
      </c>
      <c r="P32" s="20">
        <f>SUMIF('Test Year Balance Sheet'!$D$9:$D$570,$A32,'Test Year Balance Sheet'!R$9:R$570)</f>
        <v>0</v>
      </c>
      <c r="Q32" s="20">
        <f t="shared" si="0"/>
        <v>3298275.0337499999</v>
      </c>
      <c r="T32" s="18">
        <v>21</v>
      </c>
      <c r="V32" s="12" t="s">
        <v>1939</v>
      </c>
      <c r="W32" s="20">
        <f t="shared" si="5"/>
        <v>3298275.0337499999</v>
      </c>
    </row>
    <row r="33" spans="1:23" x14ac:dyDescent="0.25">
      <c r="A33" s="18">
        <v>22</v>
      </c>
      <c r="C33" s="12" t="s">
        <v>1940</v>
      </c>
      <c r="D33" s="20">
        <f>SUMIF('Test Year Balance Sheet'!$D$9:$D$570,$A33,'Test Year Balance Sheet'!F$9:F$570)</f>
        <v>-15575457.33</v>
      </c>
      <c r="E33" s="20">
        <f>SUMIF('Test Year Balance Sheet'!$D$9:$D$570,$A33,'Test Year Balance Sheet'!G$9:G$570)</f>
        <v>-18508311.170000002</v>
      </c>
      <c r="F33" s="20">
        <f>SUMIF('Test Year Balance Sheet'!$D$9:$D$570,$A33,'Test Year Balance Sheet'!H$9:H$570)</f>
        <v>-18382259.73</v>
      </c>
      <c r="G33" s="20">
        <f>SUMIF('Test Year Balance Sheet'!$D$9:$D$570,$A33,'Test Year Balance Sheet'!I$9:I$570)</f>
        <v>-19277806.609999999</v>
      </c>
      <c r="H33" s="20">
        <f>SUMIF('Test Year Balance Sheet'!$D$9:$D$570,$A33,'Test Year Balance Sheet'!J$9:J$570)</f>
        <v>-18510804.640000001</v>
      </c>
      <c r="I33" s="20">
        <f>SUMIF('Test Year Balance Sheet'!$D$9:$D$570,$A33,'Test Year Balance Sheet'!K$9:K$570)</f>
        <v>-20607646.000000004</v>
      </c>
      <c r="J33" s="20">
        <f>SUMIF('Test Year Balance Sheet'!$D$9:$D$570,$A33,'Test Year Balance Sheet'!L$9:L$570)</f>
        <v>-22796664.780000001</v>
      </c>
      <c r="K33" s="20">
        <f>SUMIF('Test Year Balance Sheet'!$D$9:$D$570,$A33,'Test Year Balance Sheet'!M$9:M$570)</f>
        <v>-25258616.509999998</v>
      </c>
      <c r="L33" s="20">
        <f>SUMIF('Test Year Balance Sheet'!$D$9:$D$570,$A33,'Test Year Balance Sheet'!N$9:N$570)</f>
        <v>-23971957.940000001</v>
      </c>
      <c r="M33" s="20">
        <f>SUMIF('Test Year Balance Sheet'!$D$9:$D$570,$A33,'Test Year Balance Sheet'!O$9:O$570)</f>
        <v>-24065170.539999999</v>
      </c>
      <c r="N33" s="20">
        <f>SUMIF('Test Year Balance Sheet'!$D$9:$D$570,$A33,'Test Year Balance Sheet'!P$9:P$570)</f>
        <v>-23460114.259999998</v>
      </c>
      <c r="O33" s="20">
        <f>SUMIF('Test Year Balance Sheet'!$D$9:$D$570,$A33,'Test Year Balance Sheet'!Q$9:Q$570)</f>
        <v>-21790419.739999998</v>
      </c>
      <c r="P33" s="20">
        <f>SUMIF('Test Year Balance Sheet'!$D$9:$D$570,$A33,'Test Year Balance Sheet'!R$9:R$570)</f>
        <v>-21650876.370000001</v>
      </c>
      <c r="Q33" s="20">
        <f t="shared" si="0"/>
        <v>-21270244.897499997</v>
      </c>
      <c r="T33" s="18">
        <v>22</v>
      </c>
      <c r="V33" s="12" t="s">
        <v>1940</v>
      </c>
      <c r="W33" s="20">
        <f t="shared" si="5"/>
        <v>-21270244.897499997</v>
      </c>
    </row>
    <row r="34" spans="1:23" x14ac:dyDescent="0.25">
      <c r="A34" s="18">
        <v>23</v>
      </c>
      <c r="C34" s="12" t="s">
        <v>1941</v>
      </c>
      <c r="D34" s="21">
        <f>SUMIF('Test Year Balance Sheet'!$D$9:$D$570,$A34,'Test Year Balance Sheet'!F$9:F$570)</f>
        <v>105783444.36000001</v>
      </c>
      <c r="E34" s="21">
        <f>SUMIF('Test Year Balance Sheet'!$D$9:$D$570,$A34,'Test Year Balance Sheet'!G$9:G$570)</f>
        <v>103624774.12000005</v>
      </c>
      <c r="F34" s="21">
        <f>SUMIF('Test Year Balance Sheet'!$D$9:$D$570,$A34,'Test Year Balance Sheet'!H$9:H$570)</f>
        <v>101997642.58</v>
      </c>
      <c r="G34" s="21">
        <f>SUMIF('Test Year Balance Sheet'!$D$9:$D$570,$A34,'Test Year Balance Sheet'!I$9:I$570)</f>
        <v>112716071.38</v>
      </c>
      <c r="H34" s="21">
        <f>SUMIF('Test Year Balance Sheet'!$D$9:$D$570,$A34,'Test Year Balance Sheet'!J$9:J$570)</f>
        <v>108297751.20999995</v>
      </c>
      <c r="I34" s="21">
        <f>SUMIF('Test Year Balance Sheet'!$D$9:$D$570,$A34,'Test Year Balance Sheet'!K$9:K$570)</f>
        <v>109915583.03999993</v>
      </c>
      <c r="J34" s="21">
        <f>SUMIF('Test Year Balance Sheet'!$D$9:$D$570,$A34,'Test Year Balance Sheet'!L$9:L$570)</f>
        <v>108975563.21999998</v>
      </c>
      <c r="K34" s="21">
        <f>SUMIF('Test Year Balance Sheet'!$D$9:$D$570,$A34,'Test Year Balance Sheet'!M$9:M$570)</f>
        <v>105243490.98999999</v>
      </c>
      <c r="L34" s="21">
        <f>SUMIF('Test Year Balance Sheet'!$D$9:$D$570,$A34,'Test Year Balance Sheet'!N$9:N$570)</f>
        <v>112317097.49999996</v>
      </c>
      <c r="M34" s="21">
        <f>SUMIF('Test Year Balance Sheet'!$D$9:$D$570,$A34,'Test Year Balance Sheet'!O$9:O$570)</f>
        <v>122417716.17999999</v>
      </c>
      <c r="N34" s="21">
        <f>SUMIF('Test Year Balance Sheet'!$D$9:$D$570,$A34,'Test Year Balance Sheet'!P$9:P$570)</f>
        <v>125670209.41000004</v>
      </c>
      <c r="O34" s="21">
        <f>SUMIF('Test Year Balance Sheet'!$D$9:$D$570,$A34,'Test Year Balance Sheet'!Q$9:Q$570)</f>
        <v>128183920.63999994</v>
      </c>
      <c r="P34" s="21">
        <f>SUMIF('Test Year Balance Sheet'!$D$9:$D$570,$A34,'Test Year Balance Sheet'!R$9:R$570)</f>
        <v>134529487.61000001</v>
      </c>
      <c r="Q34" s="21">
        <f t="shared" si="0"/>
        <v>113293023.85458331</v>
      </c>
      <c r="T34" s="18">
        <v>23</v>
      </c>
      <c r="V34" s="12" t="s">
        <v>1941</v>
      </c>
      <c r="W34" s="20">
        <f t="shared" si="5"/>
        <v>113293023.85458331</v>
      </c>
    </row>
    <row r="35" spans="1:23" x14ac:dyDescent="0.25">
      <c r="A35" s="18">
        <v>24</v>
      </c>
      <c r="C35" s="12" t="s">
        <v>1942</v>
      </c>
      <c r="D35" s="22">
        <f>SUM(D27:D34)</f>
        <v>291516272.42999995</v>
      </c>
      <c r="E35" s="22">
        <f t="shared" ref="E35:Q35" si="6">SUM(E27:E34)</f>
        <v>288303854.18000013</v>
      </c>
      <c r="F35" s="22">
        <f t="shared" si="6"/>
        <v>288481056.07000005</v>
      </c>
      <c r="G35" s="22">
        <f t="shared" si="6"/>
        <v>200385072.16000009</v>
      </c>
      <c r="H35" s="22">
        <f t="shared" si="6"/>
        <v>200620160.56999999</v>
      </c>
      <c r="I35" s="22">
        <f t="shared" si="6"/>
        <v>234296077.65999991</v>
      </c>
      <c r="J35" s="22">
        <f t="shared" si="6"/>
        <v>212565881.04000002</v>
      </c>
      <c r="K35" s="22">
        <f t="shared" si="6"/>
        <v>210124888.23000008</v>
      </c>
      <c r="L35" s="22">
        <f t="shared" si="6"/>
        <v>224406099.84999996</v>
      </c>
      <c r="M35" s="22">
        <f t="shared" si="6"/>
        <v>235951469.19999999</v>
      </c>
      <c r="N35" s="22">
        <f t="shared" si="6"/>
        <v>249249808.31000006</v>
      </c>
      <c r="O35" s="22">
        <f t="shared" si="6"/>
        <v>274609239.25999999</v>
      </c>
      <c r="P35" s="22">
        <f t="shared" si="6"/>
        <v>318157523.05000001</v>
      </c>
      <c r="Q35" s="22">
        <f t="shared" si="6"/>
        <v>243652542.02250001</v>
      </c>
      <c r="T35" s="18">
        <v>24</v>
      </c>
      <c r="V35" s="12" t="s">
        <v>1942</v>
      </c>
      <c r="W35" s="22">
        <f>SUM(W27:W34)</f>
        <v>243652542.02250001</v>
      </c>
    </row>
    <row r="36" spans="1:23" x14ac:dyDescent="0.25">
      <c r="A36" s="18"/>
      <c r="T36" s="18"/>
    </row>
    <row r="37" spans="1:23" x14ac:dyDescent="0.25">
      <c r="A37" s="18">
        <v>25</v>
      </c>
      <c r="B37" s="12" t="s">
        <v>1943</v>
      </c>
      <c r="D37" s="20">
        <f>D24+D35</f>
        <v>1705475637.8200002</v>
      </c>
      <c r="E37" s="20">
        <f t="shared" ref="E37:P37" si="7">E24+E35</f>
        <v>1706149162.0200002</v>
      </c>
      <c r="F37" s="20">
        <f t="shared" si="7"/>
        <v>1708284692.9400001</v>
      </c>
      <c r="G37" s="20">
        <f t="shared" si="7"/>
        <v>1620292930.6300001</v>
      </c>
      <c r="H37" s="20">
        <f t="shared" si="7"/>
        <v>1613935917.5199997</v>
      </c>
      <c r="I37" s="20">
        <f t="shared" si="7"/>
        <v>1642997885.2899995</v>
      </c>
      <c r="J37" s="20">
        <f t="shared" si="7"/>
        <v>1624184162.7499998</v>
      </c>
      <c r="K37" s="20">
        <f t="shared" si="7"/>
        <v>1617298979.95</v>
      </c>
      <c r="L37" s="20">
        <f t="shared" si="7"/>
        <v>1631605711.9000001</v>
      </c>
      <c r="M37" s="20">
        <f t="shared" si="7"/>
        <v>1655552119.8399997</v>
      </c>
      <c r="N37" s="20">
        <f t="shared" si="7"/>
        <v>1670996595.1700001</v>
      </c>
      <c r="O37" s="20">
        <f t="shared" si="7"/>
        <v>1697812288.6200001</v>
      </c>
      <c r="P37" s="20">
        <f t="shared" si="7"/>
        <v>1752627579.8600001</v>
      </c>
      <c r="Q37" s="20">
        <f t="shared" ref="Q37" si="8">Q24+Q35</f>
        <v>1659846837.9558339</v>
      </c>
      <c r="T37" s="18">
        <v>25</v>
      </c>
      <c r="U37" s="12" t="s">
        <v>1943</v>
      </c>
      <c r="W37" s="20">
        <f>W24+W35</f>
        <v>1659846837.9558339</v>
      </c>
    </row>
    <row r="38" spans="1:23" x14ac:dyDescent="0.25">
      <c r="A38" s="18">
        <v>26</v>
      </c>
      <c r="C38" s="12" t="s">
        <v>1944</v>
      </c>
      <c r="D38" s="20">
        <f>-D27</f>
        <v>-151832508.53</v>
      </c>
      <c r="E38" s="20">
        <f t="shared" ref="E38:P38" si="9">-E27</f>
        <v>-159538047.38000003</v>
      </c>
      <c r="F38" s="20">
        <f t="shared" si="9"/>
        <v>-163281733.10000002</v>
      </c>
      <c r="G38" s="20">
        <f t="shared" si="9"/>
        <v>-166793996.07000002</v>
      </c>
      <c r="H38" s="20">
        <f t="shared" si="9"/>
        <v>-171760574.40000001</v>
      </c>
      <c r="I38" s="20">
        <f t="shared" si="9"/>
        <v>-177272564.29999998</v>
      </c>
      <c r="J38" s="20">
        <f t="shared" si="9"/>
        <v>-184192516.25000003</v>
      </c>
      <c r="K38" s="20">
        <f t="shared" si="9"/>
        <v>-193139509.40000001</v>
      </c>
      <c r="L38" s="20">
        <f t="shared" si="9"/>
        <v>-198776956.25999999</v>
      </c>
      <c r="M38" s="20">
        <f t="shared" si="9"/>
        <v>-199876937.53</v>
      </c>
      <c r="N38" s="20">
        <f t="shared" si="9"/>
        <v>-208819923.99000001</v>
      </c>
      <c r="O38" s="20">
        <f t="shared" si="9"/>
        <v>-220909913.24000004</v>
      </c>
      <c r="P38" s="20">
        <f t="shared" si="9"/>
        <v>-234973219.83999997</v>
      </c>
      <c r="Q38" s="20">
        <f t="shared" ref="Q38" si="10">-Q27</f>
        <v>-186480461.34208333</v>
      </c>
      <c r="T38" s="18">
        <v>26</v>
      </c>
      <c r="V38" s="12" t="s">
        <v>1944</v>
      </c>
      <c r="W38" s="20">
        <f>-W27</f>
        <v>-186480461.34208333</v>
      </c>
    </row>
    <row r="39" spans="1:23" x14ac:dyDescent="0.25">
      <c r="A39" s="18">
        <v>27</v>
      </c>
      <c r="C39" s="12" t="s">
        <v>1945</v>
      </c>
      <c r="D39" s="21">
        <f>-D33</f>
        <v>15575457.33</v>
      </c>
      <c r="E39" s="21">
        <f t="shared" ref="E39:P39" si="11">-E33</f>
        <v>18508311.170000002</v>
      </c>
      <c r="F39" s="21">
        <f t="shared" si="11"/>
        <v>18382259.73</v>
      </c>
      <c r="G39" s="21">
        <f t="shared" si="11"/>
        <v>19277806.609999999</v>
      </c>
      <c r="H39" s="21">
        <f t="shared" si="11"/>
        <v>18510804.640000001</v>
      </c>
      <c r="I39" s="21">
        <f t="shared" si="11"/>
        <v>20607646.000000004</v>
      </c>
      <c r="J39" s="21">
        <f t="shared" si="11"/>
        <v>22796664.780000001</v>
      </c>
      <c r="K39" s="21">
        <f t="shared" si="11"/>
        <v>25258616.509999998</v>
      </c>
      <c r="L39" s="21">
        <f t="shared" si="11"/>
        <v>23971957.940000001</v>
      </c>
      <c r="M39" s="21">
        <f t="shared" si="11"/>
        <v>24065170.539999999</v>
      </c>
      <c r="N39" s="21">
        <f t="shared" si="11"/>
        <v>23460114.259999998</v>
      </c>
      <c r="O39" s="21">
        <f t="shared" si="11"/>
        <v>21790419.739999998</v>
      </c>
      <c r="P39" s="21">
        <f t="shared" si="11"/>
        <v>21650876.370000001</v>
      </c>
      <c r="Q39" s="21">
        <f t="shared" ref="Q39" si="12">-Q33</f>
        <v>21270244.897499997</v>
      </c>
      <c r="T39" s="18">
        <v>27</v>
      </c>
      <c r="V39" s="12" t="s">
        <v>1945</v>
      </c>
      <c r="W39" s="21">
        <f>-W33</f>
        <v>21270244.897499997</v>
      </c>
    </row>
    <row r="40" spans="1:23" x14ac:dyDescent="0.25">
      <c r="A40" s="18">
        <v>28</v>
      </c>
      <c r="B40" s="12" t="s">
        <v>1946</v>
      </c>
      <c r="D40" s="22">
        <f t="shared" ref="D40" si="13">SUM(D37:D39)</f>
        <v>1569218586.6200001</v>
      </c>
      <c r="E40" s="22">
        <f t="shared" ref="E40:P40" si="14">SUM(E37:E39)</f>
        <v>1565119425.8100002</v>
      </c>
      <c r="F40" s="22">
        <f t="shared" si="14"/>
        <v>1563385219.5700002</v>
      </c>
      <c r="G40" s="22">
        <f t="shared" si="14"/>
        <v>1472776741.1700001</v>
      </c>
      <c r="H40" s="22">
        <f t="shared" si="14"/>
        <v>1460686147.7599998</v>
      </c>
      <c r="I40" s="22">
        <f t="shared" si="14"/>
        <v>1486332966.9899995</v>
      </c>
      <c r="J40" s="22">
        <f t="shared" si="14"/>
        <v>1462788311.2799997</v>
      </c>
      <c r="K40" s="22">
        <f t="shared" si="14"/>
        <v>1449418087.0599999</v>
      </c>
      <c r="L40" s="22">
        <f t="shared" si="14"/>
        <v>1456800713.5800002</v>
      </c>
      <c r="M40" s="22">
        <f t="shared" si="14"/>
        <v>1479740352.8499997</v>
      </c>
      <c r="N40" s="22">
        <f t="shared" si="14"/>
        <v>1485636785.4400001</v>
      </c>
      <c r="O40" s="22">
        <f t="shared" si="14"/>
        <v>1498692795.1200001</v>
      </c>
      <c r="P40" s="22">
        <f t="shared" si="14"/>
        <v>1539305236.3900001</v>
      </c>
      <c r="Q40" s="22">
        <f t="shared" ref="Q40" si="15">SUM(Q37:Q39)</f>
        <v>1494636621.5112505</v>
      </c>
      <c r="T40" s="18">
        <v>28</v>
      </c>
      <c r="U40" s="12" t="s">
        <v>1946</v>
      </c>
      <c r="W40" s="22">
        <f t="shared" ref="W40" si="16">SUM(W37:W39)</f>
        <v>1494636621.5112505</v>
      </c>
    </row>
    <row r="41" spans="1:23" x14ac:dyDescent="0.25">
      <c r="A41" s="18"/>
      <c r="T41" s="18"/>
    </row>
    <row r="42" spans="1:23" x14ac:dyDescent="0.25">
      <c r="A42" s="18">
        <v>29</v>
      </c>
      <c r="B42" s="12" t="s">
        <v>1947</v>
      </c>
      <c r="D42" s="13">
        <f t="shared" ref="D42:Q42" si="17">D12-D40</f>
        <v>67241948.950000048</v>
      </c>
      <c r="E42" s="13">
        <f t="shared" si="17"/>
        <v>74225626.349999666</v>
      </c>
      <c r="F42" s="13">
        <f t="shared" si="17"/>
        <v>119287246.13999987</v>
      </c>
      <c r="G42" s="13">
        <f t="shared" si="17"/>
        <v>115259913.86999989</v>
      </c>
      <c r="H42" s="13">
        <f t="shared" si="17"/>
        <v>113220127.24000025</v>
      </c>
      <c r="I42" s="13">
        <f t="shared" si="17"/>
        <v>117097135.70000076</v>
      </c>
      <c r="J42" s="13">
        <f t="shared" si="17"/>
        <v>132230655.71000028</v>
      </c>
      <c r="K42" s="13">
        <f t="shared" si="17"/>
        <v>128270522.06999993</v>
      </c>
      <c r="L42" s="13">
        <f t="shared" si="17"/>
        <v>108714507.63999963</v>
      </c>
      <c r="M42" s="13">
        <f t="shared" si="17"/>
        <v>103658540.1400001</v>
      </c>
      <c r="N42" s="13">
        <f t="shared" si="17"/>
        <v>113520948.33999991</v>
      </c>
      <c r="O42" s="13">
        <f t="shared" si="17"/>
        <v>122201483.07999969</v>
      </c>
      <c r="P42" s="13">
        <f t="shared" si="17"/>
        <v>134242291.1699996</v>
      </c>
      <c r="Q42" s="13">
        <f t="shared" si="17"/>
        <v>112369068.8616662</v>
      </c>
      <c r="T42" s="18">
        <v>29</v>
      </c>
      <c r="U42" s="12" t="s">
        <v>1947</v>
      </c>
      <c r="W42" s="13">
        <f t="shared" ref="W42" si="18">W12-W40</f>
        <v>112369068.8616662</v>
      </c>
    </row>
    <row r="43" spans="1:23" x14ac:dyDescent="0.25">
      <c r="A43" s="18">
        <v>30</v>
      </c>
      <c r="C43" s="12" t="s">
        <v>1948</v>
      </c>
      <c r="D43" s="20">
        <f>SUMIF('Test Year Balance Sheet'!$D$9:$D$570,$A43,'Test Year Balance Sheet'!F$9:F$570)</f>
        <v>51775556.880000003</v>
      </c>
      <c r="E43" s="20">
        <f>SUMIF('Test Year Balance Sheet'!$D$9:$D$570,$A43,'Test Year Balance Sheet'!G$9:G$570)</f>
        <v>53268120.20000001</v>
      </c>
      <c r="F43" s="20">
        <f>SUMIF('Test Year Balance Sheet'!$D$9:$D$570,$A43,'Test Year Balance Sheet'!H$9:H$570)</f>
        <v>53592350.570000008</v>
      </c>
      <c r="G43" s="20">
        <f>SUMIF('Test Year Balance Sheet'!$D$9:$D$570,$A43,'Test Year Balance Sheet'!I$9:I$570)</f>
        <v>39165937.770000011</v>
      </c>
      <c r="H43" s="20">
        <f>SUMIF('Test Year Balance Sheet'!$D$9:$D$570,$A43,'Test Year Balance Sheet'!J$9:J$570)</f>
        <v>31802125.75</v>
      </c>
      <c r="I43" s="20">
        <f>SUMIF('Test Year Balance Sheet'!$D$9:$D$570,$A43,'Test Year Balance Sheet'!K$9:K$570)</f>
        <v>23525389.729999997</v>
      </c>
      <c r="J43" s="20">
        <f>SUMIF('Test Year Balance Sheet'!$D$9:$D$570,$A43,'Test Year Balance Sheet'!L$9:L$570)</f>
        <v>21988908.810000002</v>
      </c>
      <c r="K43" s="20">
        <f>SUMIF('Test Year Balance Sheet'!$D$9:$D$570,$A43,'Test Year Balance Sheet'!M$9:M$570)</f>
        <v>21064167.300000004</v>
      </c>
      <c r="L43" s="20">
        <f>SUMIF('Test Year Balance Sheet'!$D$9:$D$570,$A43,'Test Year Balance Sheet'!N$9:N$570)</f>
        <v>24687781.900000006</v>
      </c>
      <c r="M43" s="20">
        <f>SUMIF('Test Year Balance Sheet'!$D$9:$D$570,$A43,'Test Year Balance Sheet'!O$9:O$570)</f>
        <v>29697279.920000002</v>
      </c>
      <c r="N43" s="20">
        <f>SUMIF('Test Year Balance Sheet'!$D$9:$D$570,$A43,'Test Year Balance Sheet'!P$9:P$570)</f>
        <v>32806097.000000004</v>
      </c>
      <c r="O43" s="20">
        <f>SUMIF('Test Year Balance Sheet'!$D$9:$D$570,$A43,'Test Year Balance Sheet'!Q$9:Q$570)</f>
        <v>34104435.799999997</v>
      </c>
      <c r="P43" s="20">
        <f>SUMIF('Test Year Balance Sheet'!$D$9:$D$570,$A43,'Test Year Balance Sheet'!R$9:R$570)</f>
        <v>38384606.350000009</v>
      </c>
      <c r="Q43" s="20">
        <f t="shared" si="0"/>
        <v>34231889.697083339</v>
      </c>
      <c r="T43" s="18">
        <v>30</v>
      </c>
      <c r="V43" s="12" t="s">
        <v>1948</v>
      </c>
      <c r="W43" s="20">
        <f>+Q43</f>
        <v>34231889.697083339</v>
      </c>
    </row>
    <row r="44" spans="1:23" x14ac:dyDescent="0.25">
      <c r="A44" s="18">
        <v>31</v>
      </c>
      <c r="B44" s="12" t="s">
        <v>1949</v>
      </c>
      <c r="D44" s="23">
        <f>D42-D43</f>
        <v>15466392.070000045</v>
      </c>
      <c r="E44" s="23">
        <f t="shared" ref="E44:Q44" si="19">E42-E43</f>
        <v>20957506.149999656</v>
      </c>
      <c r="F44" s="23">
        <f t="shared" si="19"/>
        <v>65694895.569999859</v>
      </c>
      <c r="G44" s="23">
        <f t="shared" si="19"/>
        <v>76093976.099999875</v>
      </c>
      <c r="H44" s="23">
        <f t="shared" si="19"/>
        <v>81418001.490000248</v>
      </c>
      <c r="I44" s="23">
        <f t="shared" si="19"/>
        <v>93571745.970000774</v>
      </c>
      <c r="J44" s="23">
        <f t="shared" si="19"/>
        <v>110241746.90000027</v>
      </c>
      <c r="K44" s="23">
        <f t="shared" si="19"/>
        <v>107206354.76999992</v>
      </c>
      <c r="L44" s="23">
        <f t="shared" si="19"/>
        <v>84026725.739999622</v>
      </c>
      <c r="M44" s="23">
        <f t="shared" si="19"/>
        <v>73961260.220000103</v>
      </c>
      <c r="N44" s="23">
        <f t="shared" si="19"/>
        <v>80714851.339999914</v>
      </c>
      <c r="O44" s="23">
        <f t="shared" si="19"/>
        <v>88097047.279999688</v>
      </c>
      <c r="P44" s="23">
        <f t="shared" si="19"/>
        <v>95857684.819999591</v>
      </c>
      <c r="Q44" s="23">
        <f t="shared" si="19"/>
        <v>78137179.164582863</v>
      </c>
      <c r="T44" s="18">
        <v>31</v>
      </c>
      <c r="U44" s="12" t="s">
        <v>1949</v>
      </c>
      <c r="W44" s="23">
        <f>W42-W43</f>
        <v>78137179.164582863</v>
      </c>
    </row>
    <row r="45" spans="1:23" x14ac:dyDescent="0.25">
      <c r="A45" s="18"/>
      <c r="D45" s="24"/>
      <c r="E45" s="24"/>
      <c r="F45" s="24"/>
      <c r="G45" s="24"/>
      <c r="H45" s="24"/>
      <c r="I45" s="24"/>
      <c r="T45" s="18"/>
      <c r="W45" s="24"/>
    </row>
    <row r="46" spans="1:23" x14ac:dyDescent="0.25">
      <c r="A46" s="18">
        <v>32</v>
      </c>
      <c r="B46" s="12" t="s">
        <v>1950</v>
      </c>
      <c r="D46" s="14">
        <f>D44/D40</f>
        <v>9.8561106794648017E-3</v>
      </c>
      <c r="E46" s="14">
        <f t="shared" ref="E46:P46" si="20">E44/E40</f>
        <v>1.3390355907922787E-2</v>
      </c>
      <c r="F46" s="14">
        <f t="shared" si="20"/>
        <v>4.2020926606987398E-2</v>
      </c>
      <c r="G46" s="14">
        <f t="shared" si="20"/>
        <v>5.1667013725073811E-2</v>
      </c>
      <c r="H46" s="14">
        <f t="shared" si="20"/>
        <v>5.573955884695482E-2</v>
      </c>
      <c r="I46" s="14">
        <f t="shared" si="20"/>
        <v>6.2954767234622164E-2</v>
      </c>
      <c r="J46" s="14">
        <f t="shared" si="20"/>
        <v>7.5364115265273229E-2</v>
      </c>
      <c r="K46" s="14">
        <f t="shared" si="20"/>
        <v>7.3965100702901618E-2</v>
      </c>
      <c r="L46" s="14">
        <f t="shared" si="20"/>
        <v>5.7678943287657373E-2</v>
      </c>
      <c r="M46" s="14">
        <f t="shared" si="20"/>
        <v>4.998259328236182E-2</v>
      </c>
      <c r="N46" s="14">
        <f t="shared" si="20"/>
        <v>5.433013784462442E-2</v>
      </c>
      <c r="O46" s="14">
        <f t="shared" si="20"/>
        <v>5.8782592114180257E-2</v>
      </c>
      <c r="P46" s="14">
        <f t="shared" si="20"/>
        <v>6.2273344203522853E-2</v>
      </c>
      <c r="Q46" s="14">
        <f t="shared" si="0"/>
        <v>5.2661736021671124E-2</v>
      </c>
      <c r="T46" s="18">
        <v>32</v>
      </c>
      <c r="U46" s="12" t="s">
        <v>1950</v>
      </c>
      <c r="W46" s="14">
        <f>+Q46</f>
        <v>5.2661736021671124E-2</v>
      </c>
    </row>
    <row r="47" spans="1:23" x14ac:dyDescent="0.25">
      <c r="A47" s="18"/>
      <c r="E47" s="15"/>
      <c r="F47" s="15"/>
      <c r="G47" s="15"/>
      <c r="H47" s="15"/>
      <c r="I47" s="15"/>
      <c r="T47" s="18"/>
    </row>
    <row r="48" spans="1:23" x14ac:dyDescent="0.25">
      <c r="A48" s="18">
        <v>33</v>
      </c>
      <c r="B48" s="12" t="s">
        <v>1951</v>
      </c>
      <c r="D48" s="15">
        <f>+W48</f>
        <v>173761403.35633695</v>
      </c>
      <c r="E48" s="15">
        <f>+D48</f>
        <v>173761403.35633695</v>
      </c>
      <c r="F48" s="15">
        <f t="shared" ref="F48:Q48" si="21">+E48</f>
        <v>173761403.35633695</v>
      </c>
      <c r="G48" s="15">
        <f t="shared" si="21"/>
        <v>173761403.35633695</v>
      </c>
      <c r="H48" s="15">
        <f t="shared" si="21"/>
        <v>173761403.35633695</v>
      </c>
      <c r="I48" s="15">
        <f t="shared" si="21"/>
        <v>173761403.35633695</v>
      </c>
      <c r="J48" s="15">
        <f t="shared" si="21"/>
        <v>173761403.35633695</v>
      </c>
      <c r="K48" s="15">
        <f t="shared" si="21"/>
        <v>173761403.35633695</v>
      </c>
      <c r="L48" s="15">
        <f t="shared" si="21"/>
        <v>173761403.35633695</v>
      </c>
      <c r="M48" s="15">
        <f t="shared" si="21"/>
        <v>173761403.35633695</v>
      </c>
      <c r="N48" s="15">
        <f t="shared" si="21"/>
        <v>173761403.35633695</v>
      </c>
      <c r="O48" s="15">
        <f t="shared" si="21"/>
        <v>173761403.35633695</v>
      </c>
      <c r="P48" s="15">
        <f t="shared" si="21"/>
        <v>173761403.35633695</v>
      </c>
      <c r="Q48" s="15">
        <f t="shared" si="21"/>
        <v>173761403.35633695</v>
      </c>
      <c r="T48" s="18">
        <v>33</v>
      </c>
      <c r="U48" s="12" t="s">
        <v>1951</v>
      </c>
      <c r="W48" s="15">
        <v>173761403.35633695</v>
      </c>
    </row>
    <row r="49" spans="1:23" x14ac:dyDescent="0.25">
      <c r="A49" s="18"/>
      <c r="D49" s="15"/>
      <c r="E49" s="15"/>
      <c r="F49" s="15"/>
      <c r="G49" s="15"/>
      <c r="H49" s="15"/>
      <c r="I49" s="15"/>
      <c r="T49" s="18"/>
      <c r="W49" s="15"/>
    </row>
    <row r="50" spans="1:23" x14ac:dyDescent="0.25">
      <c r="A50" s="18">
        <v>34</v>
      </c>
      <c r="B50" s="12" t="s">
        <v>1952</v>
      </c>
      <c r="D50" s="13">
        <f>D46*D48</f>
        <v>1712611.6232991836</v>
      </c>
      <c r="E50" s="13">
        <f t="shared" ref="E50:Q50" si="22">E46*E48</f>
        <v>2326727.0340014808</v>
      </c>
      <c r="F50" s="13">
        <f t="shared" si="22"/>
        <v>7301615.1775637688</v>
      </c>
      <c r="G50" s="13">
        <f t="shared" si="22"/>
        <v>8977732.8120999485</v>
      </c>
      <c r="H50" s="13">
        <f t="shared" si="22"/>
        <v>9685383.9677099958</v>
      </c>
      <c r="I50" s="13">
        <f t="shared" si="22"/>
        <v>10939108.702659488</v>
      </c>
      <c r="J50" s="13">
        <f t="shared" si="22"/>
        <v>13095374.431202613</v>
      </c>
      <c r="K50" s="13">
        <f t="shared" si="22"/>
        <v>12852279.697528969</v>
      </c>
      <c r="L50" s="13">
        <f t="shared" si="22"/>
        <v>10022374.129773917</v>
      </c>
      <c r="M50" s="13">
        <f t="shared" si="22"/>
        <v>8685045.5521322098</v>
      </c>
      <c r="N50" s="13">
        <f t="shared" si="22"/>
        <v>9440480.9964251705</v>
      </c>
      <c r="O50" s="13">
        <f t="shared" si="22"/>
        <v>10214145.698683107</v>
      </c>
      <c r="P50" s="13">
        <f t="shared" si="22"/>
        <v>10820703.680496342</v>
      </c>
      <c r="Q50" s="13">
        <f t="shared" si="22"/>
        <v>9150577.1543065347</v>
      </c>
      <c r="T50" s="18">
        <v>34</v>
      </c>
      <c r="U50" s="12" t="s">
        <v>1952</v>
      </c>
      <c r="W50" s="13">
        <f>W46*W48</f>
        <v>9150577.1543065347</v>
      </c>
    </row>
    <row r="51" spans="1:23" x14ac:dyDescent="0.25">
      <c r="A51" s="18"/>
      <c r="B51" s="12" t="s">
        <v>1953</v>
      </c>
      <c r="D51" s="15"/>
      <c r="E51" s="15"/>
      <c r="F51" s="15"/>
      <c r="G51" s="15"/>
      <c r="H51" s="15"/>
      <c r="I51" s="15"/>
      <c r="T51" s="18"/>
      <c r="U51" s="12" t="s">
        <v>1953</v>
      </c>
      <c r="W51" s="15"/>
    </row>
    <row r="52" spans="1:23" x14ac:dyDescent="0.25">
      <c r="A52" s="18">
        <v>35</v>
      </c>
      <c r="C52" s="12" t="s">
        <v>1954</v>
      </c>
      <c r="D52" s="13">
        <f t="shared" ref="D52" si="23">D43</f>
        <v>51775556.880000003</v>
      </c>
      <c r="E52" s="13">
        <f t="shared" ref="E52:Q52" si="24">E43</f>
        <v>53268120.20000001</v>
      </c>
      <c r="F52" s="13">
        <f t="shared" si="24"/>
        <v>53592350.570000008</v>
      </c>
      <c r="G52" s="13">
        <f t="shared" si="24"/>
        <v>39165937.770000011</v>
      </c>
      <c r="H52" s="13">
        <f t="shared" si="24"/>
        <v>31802125.75</v>
      </c>
      <c r="I52" s="13">
        <f t="shared" si="24"/>
        <v>23525389.729999997</v>
      </c>
      <c r="J52" s="13">
        <f t="shared" si="24"/>
        <v>21988908.810000002</v>
      </c>
      <c r="K52" s="13">
        <f t="shared" si="24"/>
        <v>21064167.300000004</v>
      </c>
      <c r="L52" s="13">
        <f t="shared" si="24"/>
        <v>24687781.900000006</v>
      </c>
      <c r="M52" s="13">
        <f t="shared" si="24"/>
        <v>29697279.920000002</v>
      </c>
      <c r="N52" s="13">
        <f t="shared" si="24"/>
        <v>32806097.000000004</v>
      </c>
      <c r="O52" s="13">
        <f t="shared" si="24"/>
        <v>34104435.799999997</v>
      </c>
      <c r="P52" s="13">
        <f t="shared" si="24"/>
        <v>38384606.350000009</v>
      </c>
      <c r="Q52" s="13">
        <f t="shared" si="24"/>
        <v>34231889.697083339</v>
      </c>
      <c r="T52" s="18">
        <v>35</v>
      </c>
      <c r="V52" s="12" t="s">
        <v>1954</v>
      </c>
      <c r="W52" s="13">
        <f t="shared" ref="W52" si="25">W43</f>
        <v>34231889.697083339</v>
      </c>
    </row>
    <row r="53" spans="1:23" x14ac:dyDescent="0.25">
      <c r="A53" s="18">
        <v>36</v>
      </c>
      <c r="C53" s="12" t="s">
        <v>1955</v>
      </c>
      <c r="D53" s="16">
        <v>0.10419999999999996</v>
      </c>
      <c r="E53" s="16">
        <f>+D53</f>
        <v>0.10419999999999996</v>
      </c>
      <c r="F53" s="16">
        <f t="shared" ref="F53:P53" si="26">+E53</f>
        <v>0.10419999999999996</v>
      </c>
      <c r="G53" s="16">
        <f t="shared" si="26"/>
        <v>0.10419999999999996</v>
      </c>
      <c r="H53" s="16">
        <f t="shared" si="26"/>
        <v>0.10419999999999996</v>
      </c>
      <c r="I53" s="16">
        <f t="shared" si="26"/>
        <v>0.10419999999999996</v>
      </c>
      <c r="J53" s="16">
        <f t="shared" si="26"/>
        <v>0.10419999999999996</v>
      </c>
      <c r="K53" s="16">
        <f t="shared" si="26"/>
        <v>0.10419999999999996</v>
      </c>
      <c r="L53" s="16">
        <f t="shared" si="26"/>
        <v>0.10419999999999996</v>
      </c>
      <c r="M53" s="16">
        <f t="shared" si="26"/>
        <v>0.10419999999999996</v>
      </c>
      <c r="N53" s="16">
        <f t="shared" si="26"/>
        <v>0.10419999999999996</v>
      </c>
      <c r="O53" s="16">
        <f t="shared" si="26"/>
        <v>0.10419999999999996</v>
      </c>
      <c r="P53" s="16">
        <f t="shared" si="26"/>
        <v>0.10419999999999996</v>
      </c>
      <c r="Q53" s="16">
        <f t="shared" si="0"/>
        <v>0.10419999999999996</v>
      </c>
      <c r="T53" s="18">
        <v>36</v>
      </c>
      <c r="V53" s="12" t="s">
        <v>1955</v>
      </c>
      <c r="W53" s="16">
        <v>0.10419999999999996</v>
      </c>
    </row>
    <row r="54" spans="1:23" x14ac:dyDescent="0.25">
      <c r="A54" s="18">
        <v>37</v>
      </c>
      <c r="C54" s="12" t="s">
        <v>1956</v>
      </c>
      <c r="D54" s="13">
        <f t="shared" ref="D54" si="27">D52*D53</f>
        <v>5395013.026895998</v>
      </c>
      <c r="E54" s="13">
        <f t="shared" ref="E54:Q54" si="28">E52*E53</f>
        <v>5550538.1248399988</v>
      </c>
      <c r="F54" s="13">
        <f t="shared" si="28"/>
        <v>5584322.9293939983</v>
      </c>
      <c r="G54" s="13">
        <f t="shared" si="28"/>
        <v>4081090.7156339996</v>
      </c>
      <c r="H54" s="13">
        <f t="shared" si="28"/>
        <v>3313781.5031499988</v>
      </c>
      <c r="I54" s="13">
        <f t="shared" si="28"/>
        <v>2451345.6098659988</v>
      </c>
      <c r="J54" s="13">
        <f t="shared" si="28"/>
        <v>2291244.2980019995</v>
      </c>
      <c r="K54" s="13">
        <f t="shared" si="28"/>
        <v>2194886.2326599997</v>
      </c>
      <c r="L54" s="13">
        <f t="shared" si="28"/>
        <v>2572466.8739799997</v>
      </c>
      <c r="M54" s="13">
        <f t="shared" si="28"/>
        <v>3094456.5676639988</v>
      </c>
      <c r="N54" s="13">
        <f t="shared" si="28"/>
        <v>3418395.3073999989</v>
      </c>
      <c r="O54" s="13">
        <f t="shared" si="28"/>
        <v>3553682.2103599985</v>
      </c>
      <c r="P54" s="13">
        <f t="shared" si="28"/>
        <v>3999675.9816699992</v>
      </c>
      <c r="Q54" s="13">
        <f t="shared" si="28"/>
        <v>3566962.9064360824</v>
      </c>
      <c r="T54" s="18">
        <v>37</v>
      </c>
      <c r="V54" s="12" t="s">
        <v>1956</v>
      </c>
      <c r="W54" s="13">
        <f t="shared" ref="W54" si="29">W52*W53</f>
        <v>3566962.9064360824</v>
      </c>
    </row>
    <row r="55" spans="1:23" x14ac:dyDescent="0.25">
      <c r="A55" s="18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T55" s="18"/>
      <c r="W55" s="15"/>
    </row>
    <row r="56" spans="1:23" ht="15.75" thickBot="1" x14ac:dyDescent="0.3">
      <c r="A56" s="18">
        <v>38</v>
      </c>
      <c r="B56" s="12" t="s">
        <v>1957</v>
      </c>
      <c r="D56" s="13">
        <f t="shared" ref="D56" si="30">D54+D50</f>
        <v>7107624.6501951814</v>
      </c>
      <c r="E56" s="13">
        <f t="shared" ref="E56:Q56" si="31">E54+E50</f>
        <v>7877265.1588414796</v>
      </c>
      <c r="F56" s="13">
        <f t="shared" si="31"/>
        <v>12885938.106957767</v>
      </c>
      <c r="G56" s="13">
        <f t="shared" si="31"/>
        <v>13058823.527733948</v>
      </c>
      <c r="H56" s="13">
        <f t="shared" si="31"/>
        <v>12999165.470859995</v>
      </c>
      <c r="I56" s="13">
        <f t="shared" si="31"/>
        <v>13390454.312525487</v>
      </c>
      <c r="J56" s="13">
        <f t="shared" si="31"/>
        <v>15386618.729204612</v>
      </c>
      <c r="K56" s="13">
        <f t="shared" si="31"/>
        <v>15047165.930188969</v>
      </c>
      <c r="L56" s="13">
        <f t="shared" si="31"/>
        <v>12594841.003753915</v>
      </c>
      <c r="M56" s="13">
        <f t="shared" si="31"/>
        <v>11779502.119796209</v>
      </c>
      <c r="N56" s="13">
        <f t="shared" si="31"/>
        <v>12858876.30382517</v>
      </c>
      <c r="O56" s="13">
        <f t="shared" si="31"/>
        <v>13767827.909043105</v>
      </c>
      <c r="P56" s="13">
        <f t="shared" si="31"/>
        <v>14820379.662166342</v>
      </c>
      <c r="Q56" s="13">
        <f t="shared" si="31"/>
        <v>12717540.060742617</v>
      </c>
      <c r="T56" s="18">
        <v>38</v>
      </c>
      <c r="U56" s="12" t="s">
        <v>1957</v>
      </c>
      <c r="W56" s="36">
        <f t="shared" ref="W56" si="32">W54+W50</f>
        <v>12717540.060742617</v>
      </c>
    </row>
    <row r="57" spans="1:23" ht="15.75" thickTop="1" x14ac:dyDescent="0.25">
      <c r="A57" s="18"/>
      <c r="T57" s="18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7"/>
  <sheetViews>
    <sheetView topLeftCell="A613" workbookViewId="0">
      <selection activeCell="E657" sqref="E657"/>
    </sheetView>
  </sheetViews>
  <sheetFormatPr defaultRowHeight="15" x14ac:dyDescent="0.25"/>
  <cols>
    <col min="1" max="1" width="11.7109375" customWidth="1"/>
    <col min="2" max="3" width="2.7109375" style="4" customWidth="1"/>
    <col min="4" max="4" width="16.85546875" style="4" bestFit="1" customWidth="1"/>
    <col min="5" max="5" width="31.85546875" customWidth="1"/>
    <col min="6" max="6" width="16.85546875" customWidth="1"/>
  </cols>
  <sheetData>
    <row r="1" spans="1:6" x14ac:dyDescent="0.25">
      <c r="E1" t="s">
        <v>0</v>
      </c>
    </row>
    <row r="3" spans="1:6" x14ac:dyDescent="0.25">
      <c r="A3" t="s">
        <v>1</v>
      </c>
      <c r="D3" s="4" t="s">
        <v>2</v>
      </c>
    </row>
    <row r="5" spans="1:6" x14ac:dyDescent="0.25">
      <c r="E5" t="s">
        <v>11</v>
      </c>
    </row>
    <row r="6" spans="1:6" x14ac:dyDescent="0.25">
      <c r="E6" t="s">
        <v>10</v>
      </c>
    </row>
    <row r="7" spans="1:6" x14ac:dyDescent="0.25">
      <c r="A7" t="s">
        <v>14</v>
      </c>
      <c r="E7" t="s">
        <v>16</v>
      </c>
      <c r="F7" t="s">
        <v>14</v>
      </c>
    </row>
    <row r="8" spans="1:6" x14ac:dyDescent="0.25">
      <c r="A8" t="s">
        <v>17</v>
      </c>
      <c r="E8" t="s">
        <v>18</v>
      </c>
      <c r="F8" t="s">
        <v>17</v>
      </c>
    </row>
    <row r="9" spans="1:6" x14ac:dyDescent="0.25">
      <c r="A9" t="s">
        <v>19</v>
      </c>
      <c r="E9" t="s">
        <v>20</v>
      </c>
      <c r="F9" t="s">
        <v>19</v>
      </c>
    </row>
    <row r="10" spans="1:6" x14ac:dyDescent="0.25">
      <c r="A10" t="s">
        <v>21</v>
      </c>
      <c r="E10" t="s">
        <v>22</v>
      </c>
      <c r="F10" t="s">
        <v>21</v>
      </c>
    </row>
    <row r="11" spans="1:6" x14ac:dyDescent="0.25">
      <c r="A11" t="s">
        <v>23</v>
      </c>
      <c r="E11" t="s">
        <v>24</v>
      </c>
      <c r="F11" t="s">
        <v>23</v>
      </c>
    </row>
    <row r="12" spans="1:6" x14ac:dyDescent="0.25">
      <c r="A12" t="s">
        <v>25</v>
      </c>
      <c r="D12" s="4">
        <v>7</v>
      </c>
      <c r="E12" t="s">
        <v>26</v>
      </c>
      <c r="F12" t="s">
        <v>27</v>
      </c>
    </row>
    <row r="13" spans="1:6" x14ac:dyDescent="0.25">
      <c r="A13" t="s">
        <v>29</v>
      </c>
      <c r="D13" s="4">
        <v>11</v>
      </c>
      <c r="E13" t="s">
        <v>30</v>
      </c>
      <c r="F13" t="s">
        <v>31</v>
      </c>
    </row>
    <row r="14" spans="1:6" x14ac:dyDescent="0.25">
      <c r="A14" t="s">
        <v>32</v>
      </c>
      <c r="D14" s="4">
        <v>7</v>
      </c>
      <c r="E14" t="s">
        <v>33</v>
      </c>
      <c r="F14" t="s">
        <v>34</v>
      </c>
    </row>
    <row r="15" spans="1:6" x14ac:dyDescent="0.25">
      <c r="A15" t="s">
        <v>35</v>
      </c>
      <c r="D15" s="4">
        <v>16</v>
      </c>
      <c r="E15" t="s">
        <v>36</v>
      </c>
      <c r="F15" t="s">
        <v>37</v>
      </c>
    </row>
    <row r="16" spans="1:6" x14ac:dyDescent="0.25">
      <c r="A16" t="s">
        <v>38</v>
      </c>
      <c r="D16" s="4">
        <v>16</v>
      </c>
      <c r="E16" t="s">
        <v>36</v>
      </c>
      <c r="F16" t="s">
        <v>39</v>
      </c>
    </row>
    <row r="17" spans="1:6" x14ac:dyDescent="0.25">
      <c r="A17" t="s">
        <v>40</v>
      </c>
      <c r="D17" s="4">
        <v>16</v>
      </c>
      <c r="E17" t="s">
        <v>41</v>
      </c>
      <c r="F17" t="s">
        <v>42</v>
      </c>
    </row>
    <row r="18" spans="1:6" x14ac:dyDescent="0.25">
      <c r="A18" t="s">
        <v>43</v>
      </c>
      <c r="D18" s="4">
        <v>16</v>
      </c>
      <c r="E18" t="s">
        <v>44</v>
      </c>
      <c r="F18" t="s">
        <v>45</v>
      </c>
    </row>
    <row r="19" spans="1:6" x14ac:dyDescent="0.25">
      <c r="A19" t="s">
        <v>46</v>
      </c>
      <c r="D19" s="4" t="s">
        <v>15</v>
      </c>
      <c r="E19" t="s">
        <v>47</v>
      </c>
      <c r="F19" t="s">
        <v>46</v>
      </c>
    </row>
    <row r="20" spans="1:6" x14ac:dyDescent="0.25">
      <c r="A20" t="s">
        <v>48</v>
      </c>
      <c r="D20" s="4">
        <v>10</v>
      </c>
      <c r="E20" t="s">
        <v>49</v>
      </c>
      <c r="F20" t="s">
        <v>50</v>
      </c>
    </row>
    <row r="21" spans="1:6" x14ac:dyDescent="0.25">
      <c r="A21" t="s">
        <v>51</v>
      </c>
      <c r="D21" s="4">
        <v>10</v>
      </c>
      <c r="E21" t="s">
        <v>52</v>
      </c>
      <c r="F21" t="s">
        <v>53</v>
      </c>
    </row>
    <row r="22" spans="1:6" x14ac:dyDescent="0.25">
      <c r="A22" t="s">
        <v>54</v>
      </c>
      <c r="D22" s="4">
        <v>10</v>
      </c>
      <c r="E22" t="s">
        <v>49</v>
      </c>
      <c r="F22" t="s">
        <v>55</v>
      </c>
    </row>
    <row r="23" spans="1:6" x14ac:dyDescent="0.25">
      <c r="A23" t="s">
        <v>56</v>
      </c>
      <c r="D23" s="4">
        <v>10</v>
      </c>
      <c r="E23" t="s">
        <v>52</v>
      </c>
      <c r="F23" t="s">
        <v>57</v>
      </c>
    </row>
    <row r="24" spans="1:6" x14ac:dyDescent="0.25">
      <c r="A24" t="s">
        <v>58</v>
      </c>
      <c r="D24" s="4">
        <v>10</v>
      </c>
      <c r="E24" t="s">
        <v>59</v>
      </c>
      <c r="F24" t="s">
        <v>60</v>
      </c>
    </row>
    <row r="25" spans="1:6" x14ac:dyDescent="0.25">
      <c r="A25" t="s">
        <v>61</v>
      </c>
      <c r="D25" s="4">
        <v>10</v>
      </c>
      <c r="E25" t="s">
        <v>62</v>
      </c>
      <c r="F25" t="s">
        <v>63</v>
      </c>
    </row>
    <row r="26" spans="1:6" x14ac:dyDescent="0.25">
      <c r="A26" t="s">
        <v>64</v>
      </c>
      <c r="D26" s="4">
        <v>10</v>
      </c>
      <c r="E26" t="s">
        <v>65</v>
      </c>
      <c r="F26" t="s">
        <v>66</v>
      </c>
    </row>
    <row r="27" spans="1:6" x14ac:dyDescent="0.25">
      <c r="A27" t="s">
        <v>67</v>
      </c>
      <c r="D27" s="4">
        <v>10</v>
      </c>
      <c r="E27" t="s">
        <v>68</v>
      </c>
      <c r="F27" t="s">
        <v>69</v>
      </c>
    </row>
    <row r="28" spans="1:6" x14ac:dyDescent="0.25">
      <c r="A28" t="s">
        <v>70</v>
      </c>
      <c r="D28" s="4" t="s">
        <v>15</v>
      </c>
      <c r="E28" t="s">
        <v>71</v>
      </c>
      <c r="F28" t="s">
        <v>70</v>
      </c>
    </row>
    <row r="29" spans="1:6" x14ac:dyDescent="0.25">
      <c r="A29" t="s">
        <v>72</v>
      </c>
      <c r="D29" s="4">
        <v>8</v>
      </c>
      <c r="E29" t="s">
        <v>73</v>
      </c>
      <c r="F29" t="s">
        <v>74</v>
      </c>
    </row>
    <row r="30" spans="1:6" x14ac:dyDescent="0.25">
      <c r="A30" t="s">
        <v>75</v>
      </c>
      <c r="D30" s="4">
        <v>16</v>
      </c>
      <c r="E30" t="s">
        <v>76</v>
      </c>
      <c r="F30" t="s">
        <v>77</v>
      </c>
    </row>
    <row r="31" spans="1:6" x14ac:dyDescent="0.25">
      <c r="A31" t="s">
        <v>78</v>
      </c>
      <c r="D31" s="4">
        <v>16</v>
      </c>
      <c r="E31" t="s">
        <v>79</v>
      </c>
      <c r="F31" t="s">
        <v>80</v>
      </c>
    </row>
    <row r="32" spans="1:6" x14ac:dyDescent="0.25">
      <c r="A32" t="s">
        <v>81</v>
      </c>
      <c r="D32" s="4">
        <v>16</v>
      </c>
      <c r="E32" t="s">
        <v>82</v>
      </c>
      <c r="F32" t="s">
        <v>83</v>
      </c>
    </row>
    <row r="33" spans="1:6" x14ac:dyDescent="0.25">
      <c r="A33" t="s">
        <v>84</v>
      </c>
      <c r="D33" s="4">
        <v>8</v>
      </c>
      <c r="E33" t="s">
        <v>85</v>
      </c>
      <c r="F33" t="s">
        <v>86</v>
      </c>
    </row>
    <row r="34" spans="1:6" x14ac:dyDescent="0.25">
      <c r="A34" t="s">
        <v>87</v>
      </c>
      <c r="D34" s="4">
        <v>8</v>
      </c>
      <c r="E34" t="s">
        <v>88</v>
      </c>
      <c r="F34" t="s">
        <v>89</v>
      </c>
    </row>
    <row r="35" spans="1:6" x14ac:dyDescent="0.25">
      <c r="A35" t="s">
        <v>90</v>
      </c>
      <c r="D35" s="4">
        <v>8</v>
      </c>
      <c r="E35" t="s">
        <v>91</v>
      </c>
      <c r="F35" t="s">
        <v>92</v>
      </c>
    </row>
    <row r="36" spans="1:6" x14ac:dyDescent="0.25">
      <c r="A36" t="s">
        <v>93</v>
      </c>
      <c r="D36" s="4">
        <v>8</v>
      </c>
      <c r="E36" t="s">
        <v>94</v>
      </c>
      <c r="F36" t="s">
        <v>95</v>
      </c>
    </row>
    <row r="37" spans="1:6" x14ac:dyDescent="0.25">
      <c r="A37" t="s">
        <v>96</v>
      </c>
      <c r="D37" s="4">
        <v>8</v>
      </c>
      <c r="E37" t="s">
        <v>97</v>
      </c>
      <c r="F37" t="s">
        <v>98</v>
      </c>
    </row>
    <row r="38" spans="1:6" x14ac:dyDescent="0.25">
      <c r="A38" t="s">
        <v>99</v>
      </c>
      <c r="D38" s="4">
        <v>8</v>
      </c>
      <c r="E38" t="s">
        <v>100</v>
      </c>
      <c r="F38" t="s">
        <v>101</v>
      </c>
    </row>
    <row r="39" spans="1:6" x14ac:dyDescent="0.25">
      <c r="A39" t="s">
        <v>102</v>
      </c>
      <c r="D39" s="4" t="s">
        <v>15</v>
      </c>
      <c r="E39" t="s">
        <v>103</v>
      </c>
      <c r="F39" t="s">
        <v>102</v>
      </c>
    </row>
    <row r="40" spans="1:6" x14ac:dyDescent="0.25">
      <c r="A40" t="s">
        <v>104</v>
      </c>
      <c r="D40" s="4" t="s">
        <v>15</v>
      </c>
      <c r="E40" t="s">
        <v>105</v>
      </c>
      <c r="F40" t="s">
        <v>104</v>
      </c>
    </row>
    <row r="41" spans="1:6" x14ac:dyDescent="0.25">
      <c r="A41" t="s">
        <v>106</v>
      </c>
      <c r="D41" s="4">
        <v>17</v>
      </c>
      <c r="E41" t="s">
        <v>107</v>
      </c>
      <c r="F41" t="s">
        <v>108</v>
      </c>
    </row>
    <row r="42" spans="1:6" x14ac:dyDescent="0.25">
      <c r="A42" t="s">
        <v>109</v>
      </c>
      <c r="D42" s="4">
        <v>17</v>
      </c>
      <c r="E42" t="s">
        <v>110</v>
      </c>
      <c r="F42" t="s">
        <v>111</v>
      </c>
    </row>
    <row r="43" spans="1:6" x14ac:dyDescent="0.25">
      <c r="A43" t="s">
        <v>112</v>
      </c>
      <c r="D43" s="4">
        <v>17</v>
      </c>
      <c r="E43" t="s">
        <v>113</v>
      </c>
      <c r="F43" t="s">
        <v>114</v>
      </c>
    </row>
    <row r="44" spans="1:6" x14ac:dyDescent="0.25">
      <c r="A44" t="s">
        <v>115</v>
      </c>
      <c r="D44" s="4">
        <v>17</v>
      </c>
      <c r="E44" t="s">
        <v>116</v>
      </c>
      <c r="F44" t="s">
        <v>117</v>
      </c>
    </row>
    <row r="45" spans="1:6" x14ac:dyDescent="0.25">
      <c r="A45" t="s">
        <v>118</v>
      </c>
      <c r="D45" s="4">
        <v>17</v>
      </c>
      <c r="E45" t="s">
        <v>119</v>
      </c>
      <c r="F45" t="s">
        <v>120</v>
      </c>
    </row>
    <row r="46" spans="1:6" x14ac:dyDescent="0.25">
      <c r="A46" t="s">
        <v>121</v>
      </c>
      <c r="D46" s="4">
        <v>17</v>
      </c>
      <c r="E46" t="s">
        <v>122</v>
      </c>
      <c r="F46" t="s">
        <v>123</v>
      </c>
    </row>
    <row r="47" spans="1:6" x14ac:dyDescent="0.25">
      <c r="A47" t="s">
        <v>124</v>
      </c>
      <c r="D47" s="4">
        <v>17</v>
      </c>
      <c r="E47" t="s">
        <v>125</v>
      </c>
      <c r="F47" t="s">
        <v>126</v>
      </c>
    </row>
    <row r="48" spans="1:6" x14ac:dyDescent="0.25">
      <c r="A48" t="s">
        <v>127</v>
      </c>
      <c r="D48" s="4">
        <v>17</v>
      </c>
      <c r="E48" t="s">
        <v>128</v>
      </c>
      <c r="F48" t="s">
        <v>129</v>
      </c>
    </row>
    <row r="49" spans="1:6" x14ac:dyDescent="0.25">
      <c r="A49" t="s">
        <v>130</v>
      </c>
      <c r="D49" s="4">
        <v>17</v>
      </c>
      <c r="E49" t="s">
        <v>131</v>
      </c>
      <c r="F49" t="s">
        <v>132</v>
      </c>
    </row>
    <row r="50" spans="1:6" x14ac:dyDescent="0.25">
      <c r="A50" t="s">
        <v>133</v>
      </c>
      <c r="D50" s="4">
        <v>17</v>
      </c>
      <c r="E50" t="s">
        <v>134</v>
      </c>
      <c r="F50" t="s">
        <v>135</v>
      </c>
    </row>
    <row r="51" spans="1:6" x14ac:dyDescent="0.25">
      <c r="A51" t="s">
        <v>136</v>
      </c>
      <c r="D51" s="4">
        <v>17</v>
      </c>
      <c r="E51" t="s">
        <v>137</v>
      </c>
      <c r="F51" t="s">
        <v>138</v>
      </c>
    </row>
    <row r="52" spans="1:6" x14ac:dyDescent="0.25">
      <c r="A52" t="s">
        <v>139</v>
      </c>
      <c r="D52" s="4">
        <v>17</v>
      </c>
      <c r="E52" t="s">
        <v>140</v>
      </c>
      <c r="F52" t="s">
        <v>141</v>
      </c>
    </row>
    <row r="53" spans="1:6" x14ac:dyDescent="0.25">
      <c r="A53" t="s">
        <v>142</v>
      </c>
      <c r="D53" s="4" t="s">
        <v>15</v>
      </c>
      <c r="E53" t="s">
        <v>143</v>
      </c>
      <c r="F53" t="s">
        <v>142</v>
      </c>
    </row>
    <row r="54" spans="1:6" x14ac:dyDescent="0.25">
      <c r="A54" t="s">
        <v>144</v>
      </c>
      <c r="D54" s="4">
        <v>18</v>
      </c>
      <c r="E54" t="s">
        <v>145</v>
      </c>
      <c r="F54" t="s">
        <v>146</v>
      </c>
    </row>
    <row r="55" spans="1:6" x14ac:dyDescent="0.25">
      <c r="A55" t="s">
        <v>147</v>
      </c>
      <c r="D55" s="4">
        <v>18</v>
      </c>
      <c r="E55" t="s">
        <v>148</v>
      </c>
      <c r="F55" t="s">
        <v>149</v>
      </c>
    </row>
    <row r="56" spans="1:6" x14ac:dyDescent="0.25">
      <c r="A56" t="s">
        <v>150</v>
      </c>
      <c r="D56" s="4">
        <v>18</v>
      </c>
      <c r="E56" t="s">
        <v>151</v>
      </c>
      <c r="F56" t="s">
        <v>152</v>
      </c>
    </row>
    <row r="57" spans="1:6" x14ac:dyDescent="0.25">
      <c r="A57" t="s">
        <v>153</v>
      </c>
      <c r="D57" s="4">
        <v>18</v>
      </c>
      <c r="E57" t="s">
        <v>154</v>
      </c>
      <c r="F57" t="s">
        <v>155</v>
      </c>
    </row>
    <row r="58" spans="1:6" x14ac:dyDescent="0.25">
      <c r="A58" t="s">
        <v>156</v>
      </c>
      <c r="D58" s="4">
        <v>18</v>
      </c>
      <c r="E58" t="s">
        <v>148</v>
      </c>
      <c r="F58" t="s">
        <v>157</v>
      </c>
    </row>
    <row r="59" spans="1:6" x14ac:dyDescent="0.25">
      <c r="A59" t="s">
        <v>158</v>
      </c>
      <c r="D59" s="4" t="s">
        <v>15</v>
      </c>
      <c r="E59" t="s">
        <v>159</v>
      </c>
      <c r="F59" t="s">
        <v>158</v>
      </c>
    </row>
    <row r="60" spans="1:6" x14ac:dyDescent="0.25">
      <c r="A60" t="s">
        <v>160</v>
      </c>
      <c r="D60" s="4" t="s">
        <v>15</v>
      </c>
      <c r="E60" t="s">
        <v>161</v>
      </c>
      <c r="F60" t="s">
        <v>160</v>
      </c>
    </row>
    <row r="61" spans="1:6" x14ac:dyDescent="0.25">
      <c r="A61" t="s">
        <v>162</v>
      </c>
      <c r="D61" s="4">
        <v>29</v>
      </c>
      <c r="E61" t="s">
        <v>163</v>
      </c>
      <c r="F61" t="s">
        <v>164</v>
      </c>
    </row>
    <row r="62" spans="1:6" x14ac:dyDescent="0.25">
      <c r="A62" t="s">
        <v>165</v>
      </c>
      <c r="D62" s="4">
        <v>29</v>
      </c>
      <c r="E62" t="s">
        <v>166</v>
      </c>
      <c r="F62" t="s">
        <v>167</v>
      </c>
    </row>
    <row r="63" spans="1:6" x14ac:dyDescent="0.25">
      <c r="A63" t="s">
        <v>168</v>
      </c>
      <c r="D63" s="4">
        <v>29</v>
      </c>
      <c r="E63" t="s">
        <v>169</v>
      </c>
      <c r="F63" t="s">
        <v>170</v>
      </c>
    </row>
    <row r="64" spans="1:6" x14ac:dyDescent="0.25">
      <c r="A64" t="s">
        <v>171</v>
      </c>
      <c r="D64" s="4">
        <v>29</v>
      </c>
      <c r="E64" t="s">
        <v>172</v>
      </c>
      <c r="F64" t="s">
        <v>173</v>
      </c>
    </row>
    <row r="65" spans="1:6" x14ac:dyDescent="0.25">
      <c r="A65" t="s">
        <v>174</v>
      </c>
      <c r="D65" s="4">
        <v>29</v>
      </c>
      <c r="E65" t="s">
        <v>175</v>
      </c>
      <c r="F65" t="s">
        <v>176</v>
      </c>
    </row>
    <row r="66" spans="1:6" x14ac:dyDescent="0.25">
      <c r="A66" t="s">
        <v>177</v>
      </c>
      <c r="D66" s="4">
        <v>29</v>
      </c>
      <c r="E66" t="s">
        <v>178</v>
      </c>
      <c r="F66" t="s">
        <v>179</v>
      </c>
    </row>
    <row r="67" spans="1:6" x14ac:dyDescent="0.25">
      <c r="A67" t="s">
        <v>180</v>
      </c>
      <c r="D67" s="4">
        <v>29</v>
      </c>
      <c r="E67" t="s">
        <v>181</v>
      </c>
      <c r="F67" t="s">
        <v>182</v>
      </c>
    </row>
    <row r="68" spans="1:6" x14ac:dyDescent="0.25">
      <c r="A68" t="s">
        <v>183</v>
      </c>
      <c r="D68" s="4">
        <v>29</v>
      </c>
      <c r="E68" t="s">
        <v>184</v>
      </c>
      <c r="F68" t="s">
        <v>185</v>
      </c>
    </row>
    <row r="69" spans="1:6" x14ac:dyDescent="0.25">
      <c r="A69" t="s">
        <v>186</v>
      </c>
      <c r="D69" s="4">
        <v>29</v>
      </c>
      <c r="E69" t="s">
        <v>187</v>
      </c>
      <c r="F69" t="s">
        <v>188</v>
      </c>
    </row>
    <row r="70" spans="1:6" x14ac:dyDescent="0.25">
      <c r="A70" t="s">
        <v>189</v>
      </c>
      <c r="D70" s="4">
        <v>29</v>
      </c>
      <c r="E70" t="s">
        <v>190</v>
      </c>
      <c r="F70" t="s">
        <v>191</v>
      </c>
    </row>
    <row r="71" spans="1:6" x14ac:dyDescent="0.25">
      <c r="A71" t="s">
        <v>192</v>
      </c>
      <c r="D71" s="4">
        <v>29</v>
      </c>
      <c r="E71" t="s">
        <v>193</v>
      </c>
      <c r="F71" t="s">
        <v>194</v>
      </c>
    </row>
    <row r="72" spans="1:6" x14ac:dyDescent="0.25">
      <c r="A72" t="s">
        <v>195</v>
      </c>
      <c r="D72" s="4">
        <v>29</v>
      </c>
      <c r="E72" t="s">
        <v>196</v>
      </c>
      <c r="F72" t="s">
        <v>197</v>
      </c>
    </row>
    <row r="73" spans="1:6" x14ac:dyDescent="0.25">
      <c r="A73" t="s">
        <v>198</v>
      </c>
      <c r="D73" s="4">
        <v>29</v>
      </c>
      <c r="E73" t="s">
        <v>199</v>
      </c>
      <c r="F73" t="s">
        <v>200</v>
      </c>
    </row>
    <row r="74" spans="1:6" x14ac:dyDescent="0.25">
      <c r="A74" t="s">
        <v>201</v>
      </c>
      <c r="D74" s="4">
        <v>29</v>
      </c>
      <c r="E74" t="s">
        <v>202</v>
      </c>
      <c r="F74" t="s">
        <v>203</v>
      </c>
    </row>
    <row r="75" spans="1:6" x14ac:dyDescent="0.25">
      <c r="A75" t="s">
        <v>204</v>
      </c>
      <c r="D75" s="4">
        <v>29</v>
      </c>
      <c r="E75" t="s">
        <v>205</v>
      </c>
      <c r="F75" t="s">
        <v>206</v>
      </c>
    </row>
    <row r="76" spans="1:6" x14ac:dyDescent="0.25">
      <c r="A76" t="s">
        <v>207</v>
      </c>
      <c r="D76" s="4">
        <v>29</v>
      </c>
      <c r="E76" t="s">
        <v>208</v>
      </c>
      <c r="F76" t="s">
        <v>209</v>
      </c>
    </row>
    <row r="77" spans="1:6" x14ac:dyDescent="0.25">
      <c r="A77" t="s">
        <v>210</v>
      </c>
      <c r="D77" s="4">
        <v>29</v>
      </c>
      <c r="E77" t="s">
        <v>211</v>
      </c>
      <c r="F77" t="s">
        <v>212</v>
      </c>
    </row>
    <row r="78" spans="1:6" x14ac:dyDescent="0.25">
      <c r="A78" t="s">
        <v>213</v>
      </c>
      <c r="D78" s="4">
        <v>29</v>
      </c>
      <c r="E78" t="s">
        <v>214</v>
      </c>
      <c r="F78" t="s">
        <v>215</v>
      </c>
    </row>
    <row r="79" spans="1:6" x14ac:dyDescent="0.25">
      <c r="A79" t="s">
        <v>216</v>
      </c>
      <c r="D79" s="4">
        <v>29</v>
      </c>
      <c r="E79" t="s">
        <v>217</v>
      </c>
      <c r="F79" t="s">
        <v>218</v>
      </c>
    </row>
    <row r="80" spans="1:6" x14ac:dyDescent="0.25">
      <c r="A80" t="s">
        <v>219</v>
      </c>
      <c r="D80" s="4">
        <v>29</v>
      </c>
      <c r="E80" t="s">
        <v>220</v>
      </c>
      <c r="F80" t="s">
        <v>221</v>
      </c>
    </row>
    <row r="81" spans="1:6" x14ac:dyDescent="0.25">
      <c r="A81" t="s">
        <v>222</v>
      </c>
      <c r="D81" s="4">
        <v>29</v>
      </c>
      <c r="E81" t="s">
        <v>223</v>
      </c>
      <c r="F81" t="s">
        <v>224</v>
      </c>
    </row>
    <row r="82" spans="1:6" x14ac:dyDescent="0.25">
      <c r="A82" t="s">
        <v>225</v>
      </c>
      <c r="D82" s="4">
        <v>29</v>
      </c>
      <c r="E82" t="s">
        <v>226</v>
      </c>
      <c r="F82" t="s">
        <v>227</v>
      </c>
    </row>
    <row r="83" spans="1:6" x14ac:dyDescent="0.25">
      <c r="A83" t="s">
        <v>228</v>
      </c>
      <c r="D83" s="4">
        <v>29</v>
      </c>
      <c r="E83" t="s">
        <v>229</v>
      </c>
      <c r="F83" t="s">
        <v>230</v>
      </c>
    </row>
    <row r="84" spans="1:6" x14ac:dyDescent="0.25">
      <c r="A84" t="s">
        <v>231</v>
      </c>
      <c r="D84" s="4">
        <v>29</v>
      </c>
      <c r="E84" t="s">
        <v>232</v>
      </c>
      <c r="F84" t="s">
        <v>233</v>
      </c>
    </row>
    <row r="85" spans="1:6" x14ac:dyDescent="0.25">
      <c r="A85" t="s">
        <v>234</v>
      </c>
      <c r="D85" s="4">
        <v>29</v>
      </c>
      <c r="E85" t="s">
        <v>235</v>
      </c>
      <c r="F85" t="s">
        <v>236</v>
      </c>
    </row>
    <row r="86" spans="1:6" x14ac:dyDescent="0.25">
      <c r="A86" t="s">
        <v>237</v>
      </c>
      <c r="D86" s="4">
        <v>29</v>
      </c>
      <c r="E86" t="s">
        <v>238</v>
      </c>
      <c r="F86" t="s">
        <v>239</v>
      </c>
    </row>
    <row r="87" spans="1:6" x14ac:dyDescent="0.25">
      <c r="A87" t="s">
        <v>240</v>
      </c>
      <c r="D87" s="4">
        <v>29</v>
      </c>
      <c r="E87" t="s">
        <v>241</v>
      </c>
      <c r="F87" t="s">
        <v>242</v>
      </c>
    </row>
    <row r="88" spans="1:6" x14ac:dyDescent="0.25">
      <c r="A88" t="s">
        <v>243</v>
      </c>
      <c r="D88" s="4">
        <v>29</v>
      </c>
      <c r="E88" t="s">
        <v>244</v>
      </c>
      <c r="F88" t="s">
        <v>245</v>
      </c>
    </row>
    <row r="89" spans="1:6" x14ac:dyDescent="0.25">
      <c r="A89" t="s">
        <v>246</v>
      </c>
      <c r="D89" s="4">
        <v>29</v>
      </c>
      <c r="E89" t="s">
        <v>244</v>
      </c>
      <c r="F89" t="s">
        <v>247</v>
      </c>
    </row>
    <row r="90" spans="1:6" x14ac:dyDescent="0.25">
      <c r="A90" t="s">
        <v>248</v>
      </c>
      <c r="D90" s="4">
        <v>29</v>
      </c>
      <c r="E90" t="s">
        <v>249</v>
      </c>
      <c r="F90" t="s">
        <v>250</v>
      </c>
    </row>
    <row r="91" spans="1:6" x14ac:dyDescent="0.25">
      <c r="A91" t="s">
        <v>251</v>
      </c>
      <c r="D91" s="4">
        <v>29</v>
      </c>
      <c r="E91" t="s">
        <v>252</v>
      </c>
      <c r="F91" t="s">
        <v>253</v>
      </c>
    </row>
    <row r="92" spans="1:6" x14ac:dyDescent="0.25">
      <c r="A92" t="s">
        <v>254</v>
      </c>
      <c r="D92" s="4">
        <v>29</v>
      </c>
      <c r="E92" t="s">
        <v>255</v>
      </c>
      <c r="F92" t="s">
        <v>256</v>
      </c>
    </row>
    <row r="93" spans="1:6" x14ac:dyDescent="0.25">
      <c r="A93" t="s">
        <v>257</v>
      </c>
      <c r="D93" s="4">
        <v>21</v>
      </c>
      <c r="E93" t="s">
        <v>258</v>
      </c>
      <c r="F93" t="s">
        <v>259</v>
      </c>
    </row>
    <row r="94" spans="1:6" x14ac:dyDescent="0.25">
      <c r="A94" t="s">
        <v>260</v>
      </c>
      <c r="D94" s="4">
        <v>21</v>
      </c>
      <c r="E94" t="s">
        <v>261</v>
      </c>
      <c r="F94" t="s">
        <v>262</v>
      </c>
    </row>
    <row r="95" spans="1:6" x14ac:dyDescent="0.25">
      <c r="A95" t="s">
        <v>263</v>
      </c>
      <c r="D95" s="4" t="s">
        <v>15</v>
      </c>
      <c r="E95" t="s">
        <v>264</v>
      </c>
      <c r="F95" t="s">
        <v>263</v>
      </c>
    </row>
    <row r="96" spans="1:6" x14ac:dyDescent="0.25">
      <c r="A96" t="s">
        <v>265</v>
      </c>
      <c r="D96" s="4">
        <v>29</v>
      </c>
      <c r="E96" t="s">
        <v>266</v>
      </c>
      <c r="F96" t="s">
        <v>267</v>
      </c>
    </row>
    <row r="97" spans="1:6" x14ac:dyDescent="0.25">
      <c r="A97" t="s">
        <v>268</v>
      </c>
      <c r="D97" s="4">
        <v>29</v>
      </c>
      <c r="E97" t="s">
        <v>269</v>
      </c>
      <c r="F97" t="s">
        <v>270</v>
      </c>
    </row>
    <row r="98" spans="1:6" x14ac:dyDescent="0.25">
      <c r="A98" t="s">
        <v>271</v>
      </c>
      <c r="D98" s="4">
        <v>29</v>
      </c>
      <c r="E98" t="s">
        <v>272</v>
      </c>
      <c r="F98" t="s">
        <v>273</v>
      </c>
    </row>
    <row r="99" spans="1:6" x14ac:dyDescent="0.25">
      <c r="A99" t="s">
        <v>274</v>
      </c>
      <c r="D99" s="4">
        <v>29</v>
      </c>
      <c r="E99" t="s">
        <v>275</v>
      </c>
      <c r="F99" t="s">
        <v>276</v>
      </c>
    </row>
    <row r="100" spans="1:6" x14ac:dyDescent="0.25">
      <c r="A100" t="s">
        <v>277</v>
      </c>
      <c r="D100" s="4">
        <v>29</v>
      </c>
      <c r="E100" t="s">
        <v>278</v>
      </c>
      <c r="F100" t="s">
        <v>279</v>
      </c>
    </row>
    <row r="101" spans="1:6" x14ac:dyDescent="0.25">
      <c r="A101" t="s">
        <v>280</v>
      </c>
      <c r="D101" s="4">
        <v>29</v>
      </c>
      <c r="E101" t="s">
        <v>281</v>
      </c>
      <c r="F101" t="s">
        <v>282</v>
      </c>
    </row>
    <row r="102" spans="1:6" x14ac:dyDescent="0.25">
      <c r="A102" t="s">
        <v>283</v>
      </c>
      <c r="D102" s="4">
        <v>29</v>
      </c>
      <c r="E102" t="s">
        <v>284</v>
      </c>
      <c r="F102" t="s">
        <v>285</v>
      </c>
    </row>
    <row r="103" spans="1:6" x14ac:dyDescent="0.25">
      <c r="A103" t="s">
        <v>286</v>
      </c>
      <c r="D103" s="4">
        <v>29</v>
      </c>
      <c r="E103" t="s">
        <v>287</v>
      </c>
      <c r="F103" t="s">
        <v>288</v>
      </c>
    </row>
    <row r="104" spans="1:6" x14ac:dyDescent="0.25">
      <c r="A104" t="s">
        <v>289</v>
      </c>
      <c r="D104" s="4">
        <v>29</v>
      </c>
      <c r="E104" t="s">
        <v>290</v>
      </c>
      <c r="F104" t="s">
        <v>291</v>
      </c>
    </row>
    <row r="105" spans="1:6" x14ac:dyDescent="0.25">
      <c r="A105" t="s">
        <v>292</v>
      </c>
      <c r="D105" s="4">
        <v>29</v>
      </c>
      <c r="E105" t="s">
        <v>293</v>
      </c>
      <c r="F105" t="s">
        <v>294</v>
      </c>
    </row>
    <row r="106" spans="1:6" x14ac:dyDescent="0.25">
      <c r="A106" t="s">
        <v>295</v>
      </c>
      <c r="D106" s="4">
        <v>29</v>
      </c>
      <c r="E106" t="s">
        <v>296</v>
      </c>
      <c r="F106" t="s">
        <v>297</v>
      </c>
    </row>
    <row r="107" spans="1:6" x14ac:dyDescent="0.25">
      <c r="A107" t="s">
        <v>298</v>
      </c>
      <c r="D107" s="4">
        <v>29</v>
      </c>
      <c r="E107" t="s">
        <v>299</v>
      </c>
      <c r="F107" t="s">
        <v>300</v>
      </c>
    </row>
    <row r="108" spans="1:6" x14ac:dyDescent="0.25">
      <c r="A108" t="s">
        <v>301</v>
      </c>
      <c r="D108" s="4">
        <v>29</v>
      </c>
      <c r="E108" t="s">
        <v>302</v>
      </c>
      <c r="F108" t="s">
        <v>303</v>
      </c>
    </row>
    <row r="109" spans="1:6" x14ac:dyDescent="0.25">
      <c r="A109" t="s">
        <v>304</v>
      </c>
      <c r="D109" s="4">
        <v>29</v>
      </c>
      <c r="E109" t="s">
        <v>305</v>
      </c>
      <c r="F109" t="s">
        <v>306</v>
      </c>
    </row>
    <row r="110" spans="1:6" x14ac:dyDescent="0.25">
      <c r="A110" t="s">
        <v>307</v>
      </c>
      <c r="D110" s="4">
        <v>29</v>
      </c>
      <c r="E110" t="s">
        <v>308</v>
      </c>
      <c r="F110" t="s">
        <v>309</v>
      </c>
    </row>
    <row r="111" spans="1:6" x14ac:dyDescent="0.25">
      <c r="A111" t="s">
        <v>310</v>
      </c>
      <c r="D111" s="4">
        <v>29</v>
      </c>
      <c r="E111" t="s">
        <v>311</v>
      </c>
      <c r="F111" t="s">
        <v>312</v>
      </c>
    </row>
    <row r="112" spans="1:6" x14ac:dyDescent="0.25">
      <c r="A112" t="s">
        <v>313</v>
      </c>
      <c r="D112" s="4">
        <v>29</v>
      </c>
      <c r="E112" t="s">
        <v>314</v>
      </c>
      <c r="F112" t="s">
        <v>315</v>
      </c>
    </row>
    <row r="113" spans="1:6" x14ac:dyDescent="0.25">
      <c r="A113" t="s">
        <v>316</v>
      </c>
      <c r="D113" s="4">
        <v>29</v>
      </c>
      <c r="E113" t="s">
        <v>317</v>
      </c>
      <c r="F113" t="s">
        <v>318</v>
      </c>
    </row>
    <row r="114" spans="1:6" x14ac:dyDescent="0.25">
      <c r="A114" t="s">
        <v>319</v>
      </c>
      <c r="D114" s="4">
        <v>29</v>
      </c>
      <c r="E114" t="s">
        <v>320</v>
      </c>
      <c r="F114" t="s">
        <v>321</v>
      </c>
    </row>
    <row r="115" spans="1:6" x14ac:dyDescent="0.25">
      <c r="A115" t="s">
        <v>322</v>
      </c>
      <c r="D115" s="4">
        <v>29</v>
      </c>
      <c r="E115" t="s">
        <v>323</v>
      </c>
      <c r="F115" t="s">
        <v>324</v>
      </c>
    </row>
    <row r="116" spans="1:6" x14ac:dyDescent="0.25">
      <c r="A116" t="s">
        <v>325</v>
      </c>
      <c r="D116" s="4">
        <v>29</v>
      </c>
      <c r="E116" t="s">
        <v>326</v>
      </c>
      <c r="F116" t="s">
        <v>327</v>
      </c>
    </row>
    <row r="117" spans="1:6" x14ac:dyDescent="0.25">
      <c r="A117" t="s">
        <v>328</v>
      </c>
      <c r="D117" s="4" t="s">
        <v>15</v>
      </c>
      <c r="E117" t="s">
        <v>329</v>
      </c>
      <c r="F117" t="s">
        <v>328</v>
      </c>
    </row>
    <row r="118" spans="1:6" x14ac:dyDescent="0.25">
      <c r="A118" t="s">
        <v>330</v>
      </c>
      <c r="D118" s="4">
        <v>29</v>
      </c>
      <c r="E118" t="s">
        <v>331</v>
      </c>
      <c r="F118" t="s">
        <v>332</v>
      </c>
    </row>
    <row r="119" spans="1:6" x14ac:dyDescent="0.25">
      <c r="A119" t="s">
        <v>333</v>
      </c>
      <c r="D119" s="4">
        <v>29</v>
      </c>
      <c r="E119" t="s">
        <v>334</v>
      </c>
      <c r="F119" t="s">
        <v>335</v>
      </c>
    </row>
    <row r="120" spans="1:6" x14ac:dyDescent="0.25">
      <c r="A120" t="s">
        <v>336</v>
      </c>
      <c r="D120" s="4" t="s">
        <v>15</v>
      </c>
      <c r="E120" t="s">
        <v>337</v>
      </c>
      <c r="F120" t="s">
        <v>336</v>
      </c>
    </row>
    <row r="121" spans="1:6" x14ac:dyDescent="0.25">
      <c r="A121" t="s">
        <v>338</v>
      </c>
      <c r="D121" s="4">
        <v>29</v>
      </c>
      <c r="E121" t="s">
        <v>339</v>
      </c>
      <c r="F121" t="s">
        <v>340</v>
      </c>
    </row>
    <row r="122" spans="1:6" x14ac:dyDescent="0.25">
      <c r="A122" t="s">
        <v>341</v>
      </c>
      <c r="D122" s="4">
        <v>29</v>
      </c>
      <c r="E122" t="s">
        <v>342</v>
      </c>
      <c r="F122" t="s">
        <v>343</v>
      </c>
    </row>
    <row r="123" spans="1:6" x14ac:dyDescent="0.25">
      <c r="A123" t="s">
        <v>344</v>
      </c>
      <c r="D123" s="4">
        <v>29</v>
      </c>
      <c r="E123" t="s">
        <v>345</v>
      </c>
      <c r="F123" t="s">
        <v>346</v>
      </c>
    </row>
    <row r="124" spans="1:6" x14ac:dyDescent="0.25">
      <c r="A124" t="s">
        <v>347</v>
      </c>
      <c r="D124" s="4">
        <v>29</v>
      </c>
      <c r="E124" t="s">
        <v>348</v>
      </c>
      <c r="F124" t="s">
        <v>349</v>
      </c>
    </row>
    <row r="125" spans="1:6" x14ac:dyDescent="0.25">
      <c r="A125" t="s">
        <v>350</v>
      </c>
      <c r="D125" s="4">
        <v>29</v>
      </c>
      <c r="E125" t="s">
        <v>351</v>
      </c>
      <c r="F125" t="s">
        <v>352</v>
      </c>
    </row>
    <row r="126" spans="1:6" x14ac:dyDescent="0.25">
      <c r="A126" t="s">
        <v>353</v>
      </c>
      <c r="D126" s="4">
        <v>29</v>
      </c>
      <c r="E126" t="s">
        <v>351</v>
      </c>
      <c r="F126" t="s">
        <v>354</v>
      </c>
    </row>
    <row r="127" spans="1:6" x14ac:dyDescent="0.25">
      <c r="A127" t="s">
        <v>355</v>
      </c>
      <c r="D127" s="4">
        <v>29</v>
      </c>
      <c r="E127" t="s">
        <v>356</v>
      </c>
      <c r="F127" t="s">
        <v>357</v>
      </c>
    </row>
    <row r="128" spans="1:6" x14ac:dyDescent="0.25">
      <c r="A128" t="s">
        <v>358</v>
      </c>
      <c r="D128" s="4" t="s">
        <v>15</v>
      </c>
      <c r="E128" t="s">
        <v>359</v>
      </c>
      <c r="F128" t="s">
        <v>358</v>
      </c>
    </row>
    <row r="129" spans="1:6" x14ac:dyDescent="0.25">
      <c r="A129" t="s">
        <v>360</v>
      </c>
      <c r="D129" s="4" t="s">
        <v>15</v>
      </c>
      <c r="E129" t="s">
        <v>361</v>
      </c>
      <c r="F129" t="s">
        <v>360</v>
      </c>
    </row>
    <row r="130" spans="1:6" x14ac:dyDescent="0.25">
      <c r="A130" t="s">
        <v>362</v>
      </c>
      <c r="D130" s="4">
        <v>100</v>
      </c>
      <c r="E130" t="s">
        <v>363</v>
      </c>
      <c r="F130" t="s">
        <v>364</v>
      </c>
    </row>
    <row r="131" spans="1:6" x14ac:dyDescent="0.25">
      <c r="A131" t="s">
        <v>365</v>
      </c>
      <c r="D131" s="4">
        <v>9</v>
      </c>
      <c r="E131" t="s">
        <v>366</v>
      </c>
      <c r="F131" t="s">
        <v>367</v>
      </c>
    </row>
    <row r="132" spans="1:6" x14ac:dyDescent="0.25">
      <c r="A132" t="s">
        <v>368</v>
      </c>
      <c r="D132" s="4">
        <v>100</v>
      </c>
      <c r="E132" t="s">
        <v>369</v>
      </c>
      <c r="F132" t="s">
        <v>370</v>
      </c>
    </row>
    <row r="133" spans="1:6" x14ac:dyDescent="0.25">
      <c r="A133" t="s">
        <v>371</v>
      </c>
      <c r="D133" s="4" t="s">
        <v>15</v>
      </c>
      <c r="E133" t="s">
        <v>372</v>
      </c>
      <c r="F133" t="s">
        <v>371</v>
      </c>
    </row>
    <row r="134" spans="1:6" x14ac:dyDescent="0.25">
      <c r="A134" t="s">
        <v>373</v>
      </c>
      <c r="D134" s="4">
        <v>101</v>
      </c>
      <c r="E134" t="s">
        <v>374</v>
      </c>
      <c r="F134" t="s">
        <v>375</v>
      </c>
    </row>
    <row r="135" spans="1:6" x14ac:dyDescent="0.25">
      <c r="A135" t="s">
        <v>376</v>
      </c>
      <c r="D135" s="4">
        <v>101</v>
      </c>
      <c r="E135" t="s">
        <v>374</v>
      </c>
      <c r="F135" t="s">
        <v>377</v>
      </c>
    </row>
    <row r="136" spans="1:6" x14ac:dyDescent="0.25">
      <c r="A136" t="s">
        <v>378</v>
      </c>
      <c r="D136" s="4">
        <v>101</v>
      </c>
      <c r="E136" t="s">
        <v>379</v>
      </c>
      <c r="F136" t="s">
        <v>380</v>
      </c>
    </row>
    <row r="137" spans="1:6" x14ac:dyDescent="0.25">
      <c r="A137" t="s">
        <v>381</v>
      </c>
      <c r="D137" s="4" t="s">
        <v>15</v>
      </c>
      <c r="E137" t="s">
        <v>382</v>
      </c>
      <c r="F137" t="s">
        <v>381</v>
      </c>
    </row>
    <row r="138" spans="1:6" x14ac:dyDescent="0.25">
      <c r="A138" t="s">
        <v>383</v>
      </c>
      <c r="D138" s="4">
        <v>101</v>
      </c>
      <c r="E138" t="s">
        <v>384</v>
      </c>
      <c r="F138" t="s">
        <v>385</v>
      </c>
    </row>
    <row r="139" spans="1:6" x14ac:dyDescent="0.25">
      <c r="A139" t="s">
        <v>386</v>
      </c>
      <c r="D139" s="4">
        <v>101</v>
      </c>
      <c r="E139" t="s">
        <v>387</v>
      </c>
      <c r="F139" t="s">
        <v>388</v>
      </c>
    </row>
    <row r="140" spans="1:6" x14ac:dyDescent="0.25">
      <c r="A140" t="s">
        <v>389</v>
      </c>
      <c r="D140" s="4">
        <v>101</v>
      </c>
      <c r="E140" t="s">
        <v>390</v>
      </c>
      <c r="F140" t="s">
        <v>391</v>
      </c>
    </row>
    <row r="141" spans="1:6" x14ac:dyDescent="0.25">
      <c r="A141" t="s">
        <v>392</v>
      </c>
      <c r="D141" s="4" t="s">
        <v>15</v>
      </c>
      <c r="E141" t="s">
        <v>393</v>
      </c>
      <c r="F141" t="s">
        <v>392</v>
      </c>
    </row>
    <row r="142" spans="1:6" x14ac:dyDescent="0.25">
      <c r="A142" t="s">
        <v>394</v>
      </c>
      <c r="D142" s="4" t="s">
        <v>15</v>
      </c>
      <c r="E142" t="s">
        <v>395</v>
      </c>
      <c r="F142" t="s">
        <v>394</v>
      </c>
    </row>
    <row r="143" spans="1:6" x14ac:dyDescent="0.25">
      <c r="A143" t="s">
        <v>396</v>
      </c>
      <c r="D143" s="4">
        <v>30</v>
      </c>
      <c r="E143" t="s">
        <v>397</v>
      </c>
      <c r="F143" t="s">
        <v>398</v>
      </c>
    </row>
    <row r="144" spans="1:6" x14ac:dyDescent="0.25">
      <c r="A144" t="s">
        <v>399</v>
      </c>
      <c r="D144" s="4">
        <v>30</v>
      </c>
      <c r="E144" t="s">
        <v>400</v>
      </c>
      <c r="F144" t="s">
        <v>401</v>
      </c>
    </row>
    <row r="145" spans="1:6" x14ac:dyDescent="0.25">
      <c r="A145" t="s">
        <v>402</v>
      </c>
      <c r="D145" s="4">
        <v>30</v>
      </c>
      <c r="E145" t="s">
        <v>403</v>
      </c>
      <c r="F145" t="s">
        <v>404</v>
      </c>
    </row>
    <row r="146" spans="1:6" x14ac:dyDescent="0.25">
      <c r="A146" t="s">
        <v>405</v>
      </c>
      <c r="D146" s="4">
        <v>30</v>
      </c>
      <c r="E146" t="s">
        <v>406</v>
      </c>
      <c r="F146" t="s">
        <v>407</v>
      </c>
    </row>
    <row r="147" spans="1:6" x14ac:dyDescent="0.25">
      <c r="A147" t="s">
        <v>408</v>
      </c>
      <c r="D147" s="4">
        <v>30</v>
      </c>
      <c r="E147" t="s">
        <v>409</v>
      </c>
      <c r="F147" t="s">
        <v>410</v>
      </c>
    </row>
    <row r="148" spans="1:6" x14ac:dyDescent="0.25">
      <c r="A148" t="s">
        <v>411</v>
      </c>
      <c r="D148" s="4">
        <v>30</v>
      </c>
      <c r="E148" t="s">
        <v>412</v>
      </c>
      <c r="F148" t="s">
        <v>413</v>
      </c>
    </row>
    <row r="149" spans="1:6" x14ac:dyDescent="0.25">
      <c r="A149" t="s">
        <v>414</v>
      </c>
      <c r="D149" s="4" t="s">
        <v>1965</v>
      </c>
      <c r="E149" t="s">
        <v>415</v>
      </c>
      <c r="F149" t="s">
        <v>416</v>
      </c>
    </row>
    <row r="150" spans="1:6" x14ac:dyDescent="0.25">
      <c r="A150" t="s">
        <v>417</v>
      </c>
      <c r="D150" s="4" t="s">
        <v>15</v>
      </c>
      <c r="E150" t="s">
        <v>418</v>
      </c>
      <c r="F150" t="s">
        <v>417</v>
      </c>
    </row>
    <row r="151" spans="1:6" x14ac:dyDescent="0.25">
      <c r="A151" t="s">
        <v>419</v>
      </c>
      <c r="D151" s="4">
        <v>23</v>
      </c>
      <c r="E151" t="s">
        <v>420</v>
      </c>
      <c r="F151" t="s">
        <v>421</v>
      </c>
    </row>
    <row r="152" spans="1:6" x14ac:dyDescent="0.25">
      <c r="A152" t="s">
        <v>422</v>
      </c>
      <c r="D152" s="4">
        <v>17</v>
      </c>
      <c r="E152" t="s">
        <v>423</v>
      </c>
      <c r="F152" t="s">
        <v>424</v>
      </c>
    </row>
    <row r="153" spans="1:6" x14ac:dyDescent="0.25">
      <c r="A153" t="s">
        <v>425</v>
      </c>
      <c r="D153" s="4">
        <v>23</v>
      </c>
      <c r="E153" t="s">
        <v>426</v>
      </c>
      <c r="F153" t="s">
        <v>427</v>
      </c>
    </row>
    <row r="154" spans="1:6" x14ac:dyDescent="0.25">
      <c r="A154" t="s">
        <v>428</v>
      </c>
      <c r="D154" s="4">
        <v>23</v>
      </c>
      <c r="E154" t="s">
        <v>429</v>
      </c>
      <c r="F154" t="s">
        <v>430</v>
      </c>
    </row>
    <row r="155" spans="1:6" x14ac:dyDescent="0.25">
      <c r="A155" t="s">
        <v>431</v>
      </c>
      <c r="D155" s="4">
        <v>23</v>
      </c>
      <c r="E155" t="s">
        <v>432</v>
      </c>
      <c r="F155" t="s">
        <v>433</v>
      </c>
    </row>
    <row r="156" spans="1:6" x14ac:dyDescent="0.25">
      <c r="A156" t="s">
        <v>434</v>
      </c>
      <c r="D156" s="4">
        <v>23</v>
      </c>
      <c r="E156" t="s">
        <v>435</v>
      </c>
      <c r="F156" t="s">
        <v>436</v>
      </c>
    </row>
    <row r="157" spans="1:6" x14ac:dyDescent="0.25">
      <c r="A157" t="s">
        <v>437</v>
      </c>
      <c r="D157" s="4">
        <v>23</v>
      </c>
      <c r="E157" t="s">
        <v>438</v>
      </c>
      <c r="F157" t="s">
        <v>439</v>
      </c>
    </row>
    <row r="158" spans="1:6" x14ac:dyDescent="0.25">
      <c r="A158" t="s">
        <v>440</v>
      </c>
      <c r="D158" s="4">
        <v>23</v>
      </c>
      <c r="E158" t="s">
        <v>441</v>
      </c>
      <c r="F158" t="s">
        <v>442</v>
      </c>
    </row>
    <row r="159" spans="1:6" x14ac:dyDescent="0.25">
      <c r="A159" t="s">
        <v>443</v>
      </c>
      <c r="D159" s="4">
        <v>23</v>
      </c>
      <c r="E159" t="s">
        <v>444</v>
      </c>
      <c r="F159" t="s">
        <v>445</v>
      </c>
    </row>
    <row r="160" spans="1:6" x14ac:dyDescent="0.25">
      <c r="A160" t="s">
        <v>446</v>
      </c>
      <c r="D160" s="4">
        <v>23</v>
      </c>
      <c r="E160" t="s">
        <v>447</v>
      </c>
      <c r="F160" t="s">
        <v>448</v>
      </c>
    </row>
    <row r="161" spans="1:6" x14ac:dyDescent="0.25">
      <c r="A161" t="s">
        <v>449</v>
      </c>
      <c r="D161" s="4">
        <v>23</v>
      </c>
      <c r="E161" t="s">
        <v>450</v>
      </c>
      <c r="F161" t="s">
        <v>451</v>
      </c>
    </row>
    <row r="162" spans="1:6" x14ac:dyDescent="0.25">
      <c r="A162" t="s">
        <v>452</v>
      </c>
      <c r="D162" s="4">
        <v>23</v>
      </c>
      <c r="E162" t="s">
        <v>453</v>
      </c>
      <c r="F162" t="s">
        <v>454</v>
      </c>
    </row>
    <row r="163" spans="1:6" x14ac:dyDescent="0.25">
      <c r="A163" t="s">
        <v>455</v>
      </c>
      <c r="D163" s="4">
        <v>23</v>
      </c>
      <c r="E163" t="s">
        <v>456</v>
      </c>
      <c r="F163" t="s">
        <v>457</v>
      </c>
    </row>
    <row r="164" spans="1:6" x14ac:dyDescent="0.25">
      <c r="A164" t="s">
        <v>458</v>
      </c>
      <c r="D164" s="4">
        <v>23</v>
      </c>
      <c r="E164" t="s">
        <v>459</v>
      </c>
      <c r="F164" t="s">
        <v>460</v>
      </c>
    </row>
    <row r="165" spans="1:6" x14ac:dyDescent="0.25">
      <c r="A165" t="s">
        <v>461</v>
      </c>
      <c r="D165" s="4" t="s">
        <v>15</v>
      </c>
      <c r="E165" t="s">
        <v>462</v>
      </c>
      <c r="F165" t="s">
        <v>461</v>
      </c>
    </row>
    <row r="166" spans="1:6" x14ac:dyDescent="0.25">
      <c r="A166" t="s">
        <v>463</v>
      </c>
      <c r="D166" s="4" t="s">
        <v>15</v>
      </c>
      <c r="E166" t="s">
        <v>464</v>
      </c>
      <c r="F166" t="s">
        <v>463</v>
      </c>
    </row>
    <row r="167" spans="1:6" x14ac:dyDescent="0.25">
      <c r="A167" t="s">
        <v>465</v>
      </c>
      <c r="D167" s="4">
        <v>29</v>
      </c>
      <c r="E167" t="s">
        <v>466</v>
      </c>
      <c r="F167" t="s">
        <v>467</v>
      </c>
    </row>
    <row r="168" spans="1:6" x14ac:dyDescent="0.25">
      <c r="A168" t="s">
        <v>468</v>
      </c>
      <c r="D168" s="4">
        <v>29</v>
      </c>
      <c r="E168" t="s">
        <v>469</v>
      </c>
      <c r="F168" t="s">
        <v>470</v>
      </c>
    </row>
    <row r="169" spans="1:6" x14ac:dyDescent="0.25">
      <c r="A169" t="s">
        <v>471</v>
      </c>
      <c r="D169" s="4">
        <v>30</v>
      </c>
      <c r="E169" t="s">
        <v>472</v>
      </c>
      <c r="F169" t="s">
        <v>473</v>
      </c>
    </row>
    <row r="170" spans="1:6" x14ac:dyDescent="0.25">
      <c r="A170" t="s">
        <v>474</v>
      </c>
      <c r="D170" s="4">
        <v>29</v>
      </c>
      <c r="E170" t="s">
        <v>475</v>
      </c>
      <c r="F170" t="s">
        <v>476</v>
      </c>
    </row>
    <row r="171" spans="1:6" x14ac:dyDescent="0.25">
      <c r="A171" t="s">
        <v>477</v>
      </c>
      <c r="D171" s="4">
        <v>29</v>
      </c>
      <c r="E171" t="s">
        <v>478</v>
      </c>
      <c r="F171" t="s">
        <v>479</v>
      </c>
    </row>
    <row r="172" spans="1:6" x14ac:dyDescent="0.25">
      <c r="A172" t="s">
        <v>480</v>
      </c>
      <c r="D172" s="4">
        <v>29</v>
      </c>
      <c r="E172" t="s">
        <v>481</v>
      </c>
      <c r="F172" t="s">
        <v>482</v>
      </c>
    </row>
    <row r="173" spans="1:6" x14ac:dyDescent="0.25">
      <c r="A173" t="s">
        <v>483</v>
      </c>
      <c r="D173" s="4">
        <v>30</v>
      </c>
      <c r="E173" t="s">
        <v>484</v>
      </c>
      <c r="F173" t="s">
        <v>485</v>
      </c>
    </row>
    <row r="174" spans="1:6" x14ac:dyDescent="0.25">
      <c r="A174" t="s">
        <v>486</v>
      </c>
      <c r="D174" s="4">
        <v>29</v>
      </c>
      <c r="E174" t="s">
        <v>487</v>
      </c>
      <c r="F174" t="s">
        <v>488</v>
      </c>
    </row>
    <row r="175" spans="1:6" x14ac:dyDescent="0.25">
      <c r="A175" t="s">
        <v>489</v>
      </c>
      <c r="D175" s="4">
        <v>29</v>
      </c>
      <c r="E175" t="s">
        <v>490</v>
      </c>
      <c r="F175" t="s">
        <v>491</v>
      </c>
    </row>
    <row r="176" spans="1:6" x14ac:dyDescent="0.25">
      <c r="A176" t="s">
        <v>492</v>
      </c>
      <c r="D176" s="4">
        <v>29</v>
      </c>
      <c r="E176" t="s">
        <v>493</v>
      </c>
      <c r="F176" t="s">
        <v>494</v>
      </c>
    </row>
    <row r="177" spans="1:6" x14ac:dyDescent="0.25">
      <c r="A177" t="s">
        <v>495</v>
      </c>
      <c r="D177" s="4">
        <v>29</v>
      </c>
      <c r="E177" t="s">
        <v>496</v>
      </c>
      <c r="F177" t="s">
        <v>497</v>
      </c>
    </row>
    <row r="178" spans="1:6" x14ac:dyDescent="0.25">
      <c r="A178" t="s">
        <v>498</v>
      </c>
      <c r="D178" s="4">
        <v>29</v>
      </c>
      <c r="E178" t="s">
        <v>499</v>
      </c>
      <c r="F178" t="s">
        <v>500</v>
      </c>
    </row>
    <row r="179" spans="1:6" x14ac:dyDescent="0.25">
      <c r="A179" t="s">
        <v>501</v>
      </c>
      <c r="D179" s="4">
        <v>29</v>
      </c>
      <c r="E179" t="s">
        <v>502</v>
      </c>
      <c r="F179" t="s">
        <v>503</v>
      </c>
    </row>
    <row r="180" spans="1:6" x14ac:dyDescent="0.25">
      <c r="A180" t="s">
        <v>504</v>
      </c>
      <c r="D180" s="4">
        <v>29</v>
      </c>
      <c r="E180" t="s">
        <v>505</v>
      </c>
      <c r="F180" t="s">
        <v>506</v>
      </c>
    </row>
    <row r="181" spans="1:6" x14ac:dyDescent="0.25">
      <c r="A181" t="s">
        <v>507</v>
      </c>
      <c r="D181" s="4">
        <v>29</v>
      </c>
      <c r="E181" t="s">
        <v>508</v>
      </c>
      <c r="F181" t="s">
        <v>509</v>
      </c>
    </row>
    <row r="182" spans="1:6" x14ac:dyDescent="0.25">
      <c r="A182" t="s">
        <v>510</v>
      </c>
      <c r="D182" s="4">
        <v>29</v>
      </c>
      <c r="E182" t="s">
        <v>511</v>
      </c>
      <c r="F182" t="s">
        <v>512</v>
      </c>
    </row>
    <row r="183" spans="1:6" x14ac:dyDescent="0.25">
      <c r="A183" t="s">
        <v>513</v>
      </c>
      <c r="D183" s="4">
        <v>29</v>
      </c>
      <c r="E183" t="s">
        <v>514</v>
      </c>
      <c r="F183" t="s">
        <v>515</v>
      </c>
    </row>
    <row r="184" spans="1:6" x14ac:dyDescent="0.25">
      <c r="A184" t="s">
        <v>516</v>
      </c>
      <c r="D184" s="4">
        <v>29</v>
      </c>
      <c r="E184" s="5" t="s">
        <v>517</v>
      </c>
      <c r="F184" t="s">
        <v>518</v>
      </c>
    </row>
    <row r="185" spans="1:6" x14ac:dyDescent="0.25">
      <c r="A185" t="s">
        <v>519</v>
      </c>
      <c r="D185" s="4" t="s">
        <v>15</v>
      </c>
      <c r="E185" t="s">
        <v>520</v>
      </c>
      <c r="F185" t="s">
        <v>519</v>
      </c>
    </row>
    <row r="186" spans="1:6" x14ac:dyDescent="0.25">
      <c r="A186" t="s">
        <v>521</v>
      </c>
      <c r="D186" s="4">
        <v>29</v>
      </c>
      <c r="E186" t="s">
        <v>522</v>
      </c>
      <c r="F186" t="s">
        <v>523</v>
      </c>
    </row>
    <row r="187" spans="1:6" x14ac:dyDescent="0.25">
      <c r="A187" t="s">
        <v>524</v>
      </c>
      <c r="D187" s="4">
        <v>29</v>
      </c>
      <c r="E187" t="s">
        <v>525</v>
      </c>
      <c r="F187" t="s">
        <v>526</v>
      </c>
    </row>
    <row r="188" spans="1:6" x14ac:dyDescent="0.25">
      <c r="A188" t="s">
        <v>527</v>
      </c>
      <c r="D188" s="4">
        <v>29</v>
      </c>
      <c r="E188" t="s">
        <v>528</v>
      </c>
      <c r="F188" t="s">
        <v>529</v>
      </c>
    </row>
    <row r="189" spans="1:6" x14ac:dyDescent="0.25">
      <c r="A189" t="s">
        <v>530</v>
      </c>
      <c r="D189" s="4">
        <v>29</v>
      </c>
      <c r="E189" t="s">
        <v>531</v>
      </c>
      <c r="F189" t="s">
        <v>532</v>
      </c>
    </row>
    <row r="190" spans="1:6" x14ac:dyDescent="0.25">
      <c r="A190" t="s">
        <v>533</v>
      </c>
      <c r="D190" s="4" t="s">
        <v>15</v>
      </c>
      <c r="E190" t="s">
        <v>534</v>
      </c>
      <c r="F190" t="s">
        <v>533</v>
      </c>
    </row>
    <row r="191" spans="1:6" x14ac:dyDescent="0.25">
      <c r="A191" t="s">
        <v>535</v>
      </c>
      <c r="D191" s="4" t="s">
        <v>15</v>
      </c>
      <c r="E191" t="s">
        <v>536</v>
      </c>
      <c r="F191" t="s">
        <v>535</v>
      </c>
    </row>
    <row r="192" spans="1:6" x14ac:dyDescent="0.25">
      <c r="A192" t="s">
        <v>537</v>
      </c>
      <c r="D192" s="4" t="s">
        <v>15</v>
      </c>
      <c r="E192" t="s">
        <v>536</v>
      </c>
      <c r="F192" t="s">
        <v>537</v>
      </c>
    </row>
    <row r="193" spans="1:6" x14ac:dyDescent="0.25">
      <c r="A193" t="s">
        <v>538</v>
      </c>
      <c r="D193" s="4">
        <v>17</v>
      </c>
      <c r="E193" t="s">
        <v>539</v>
      </c>
      <c r="F193" t="s">
        <v>540</v>
      </c>
    </row>
    <row r="194" spans="1:6" x14ac:dyDescent="0.25">
      <c r="A194" t="s">
        <v>541</v>
      </c>
      <c r="D194" s="4">
        <v>17</v>
      </c>
      <c r="E194" t="s">
        <v>542</v>
      </c>
      <c r="F194" t="s">
        <v>543</v>
      </c>
    </row>
    <row r="195" spans="1:6" x14ac:dyDescent="0.25">
      <c r="A195" t="s">
        <v>544</v>
      </c>
      <c r="D195" s="4">
        <v>17</v>
      </c>
      <c r="E195" t="s">
        <v>545</v>
      </c>
      <c r="F195" t="s">
        <v>546</v>
      </c>
    </row>
    <row r="196" spans="1:6" x14ac:dyDescent="0.25">
      <c r="A196" t="s">
        <v>547</v>
      </c>
      <c r="D196" s="4">
        <v>17</v>
      </c>
      <c r="E196" t="s">
        <v>548</v>
      </c>
      <c r="F196" t="s">
        <v>549</v>
      </c>
    </row>
    <row r="197" spans="1:6" x14ac:dyDescent="0.25">
      <c r="A197" t="s">
        <v>550</v>
      </c>
      <c r="D197" s="4">
        <v>17</v>
      </c>
      <c r="E197" t="s">
        <v>551</v>
      </c>
      <c r="F197" t="s">
        <v>552</v>
      </c>
    </row>
    <row r="198" spans="1:6" x14ac:dyDescent="0.25">
      <c r="A198" t="s">
        <v>553</v>
      </c>
      <c r="D198" s="4">
        <v>17</v>
      </c>
      <c r="E198" t="s">
        <v>554</v>
      </c>
      <c r="F198" t="s">
        <v>555</v>
      </c>
    </row>
    <row r="199" spans="1:6" x14ac:dyDescent="0.25">
      <c r="A199" t="s">
        <v>556</v>
      </c>
      <c r="D199" s="4">
        <v>17</v>
      </c>
      <c r="E199" t="s">
        <v>557</v>
      </c>
      <c r="F199" t="s">
        <v>558</v>
      </c>
    </row>
    <row r="200" spans="1:6" x14ac:dyDescent="0.25">
      <c r="A200" t="s">
        <v>559</v>
      </c>
      <c r="D200" s="4" t="s">
        <v>15</v>
      </c>
      <c r="E200" t="s">
        <v>560</v>
      </c>
      <c r="F200" t="s">
        <v>559</v>
      </c>
    </row>
    <row r="201" spans="1:6" x14ac:dyDescent="0.25">
      <c r="A201" t="s">
        <v>561</v>
      </c>
      <c r="D201" s="4">
        <v>17</v>
      </c>
      <c r="E201" t="s">
        <v>562</v>
      </c>
      <c r="F201" t="s">
        <v>563</v>
      </c>
    </row>
    <row r="202" spans="1:6" x14ac:dyDescent="0.25">
      <c r="A202" t="s">
        <v>564</v>
      </c>
      <c r="D202" s="4">
        <v>17</v>
      </c>
      <c r="E202" t="s">
        <v>565</v>
      </c>
      <c r="F202" t="s">
        <v>566</v>
      </c>
    </row>
    <row r="203" spans="1:6" x14ac:dyDescent="0.25">
      <c r="A203" t="s">
        <v>567</v>
      </c>
      <c r="D203" s="4" t="s">
        <v>15</v>
      </c>
      <c r="E203" t="s">
        <v>534</v>
      </c>
      <c r="F203" t="s">
        <v>567</v>
      </c>
    </row>
    <row r="204" spans="1:6" x14ac:dyDescent="0.25">
      <c r="A204" t="s">
        <v>568</v>
      </c>
      <c r="D204" s="4">
        <v>20</v>
      </c>
      <c r="E204" t="s">
        <v>569</v>
      </c>
      <c r="F204" t="s">
        <v>570</v>
      </c>
    </row>
    <row r="205" spans="1:6" x14ac:dyDescent="0.25">
      <c r="A205" t="s">
        <v>571</v>
      </c>
      <c r="D205" s="4">
        <v>14</v>
      </c>
      <c r="E205" t="s">
        <v>572</v>
      </c>
      <c r="F205" t="s">
        <v>573</v>
      </c>
    </row>
    <row r="206" spans="1:6" x14ac:dyDescent="0.25">
      <c r="A206" t="s">
        <v>574</v>
      </c>
      <c r="D206" s="4">
        <v>20</v>
      </c>
      <c r="E206" t="s">
        <v>575</v>
      </c>
      <c r="F206" t="s">
        <v>576</v>
      </c>
    </row>
    <row r="207" spans="1:6" x14ac:dyDescent="0.25">
      <c r="A207" t="s">
        <v>577</v>
      </c>
      <c r="D207" s="4">
        <v>20</v>
      </c>
      <c r="E207" t="s">
        <v>578</v>
      </c>
      <c r="F207" t="s">
        <v>579</v>
      </c>
    </row>
    <row r="208" spans="1:6" x14ac:dyDescent="0.25">
      <c r="A208" t="s">
        <v>580</v>
      </c>
      <c r="D208" s="4" t="s">
        <v>15</v>
      </c>
      <c r="E208" t="s">
        <v>581</v>
      </c>
      <c r="F208" t="s">
        <v>580</v>
      </c>
    </row>
    <row r="209" spans="1:6" x14ac:dyDescent="0.25">
      <c r="A209" t="s">
        <v>582</v>
      </c>
      <c r="D209" s="4" t="s">
        <v>15</v>
      </c>
      <c r="E209" t="s">
        <v>583</v>
      </c>
      <c r="F209" t="s">
        <v>582</v>
      </c>
    </row>
    <row r="210" spans="1:6" x14ac:dyDescent="0.25">
      <c r="A210" t="s">
        <v>584</v>
      </c>
      <c r="D210" s="4" t="s">
        <v>15</v>
      </c>
      <c r="E210" t="s">
        <v>585</v>
      </c>
      <c r="F210" t="s">
        <v>584</v>
      </c>
    </row>
    <row r="211" spans="1:6" x14ac:dyDescent="0.25">
      <c r="A211" t="s">
        <v>586</v>
      </c>
      <c r="D211" s="4">
        <v>3</v>
      </c>
      <c r="E211" t="s">
        <v>587</v>
      </c>
      <c r="F211" t="s">
        <v>588</v>
      </c>
    </row>
    <row r="212" spans="1:6" x14ac:dyDescent="0.25">
      <c r="A212" t="s">
        <v>589</v>
      </c>
      <c r="D212" s="4">
        <v>3</v>
      </c>
      <c r="E212" t="s">
        <v>590</v>
      </c>
      <c r="F212" t="s">
        <v>591</v>
      </c>
    </row>
    <row r="213" spans="1:6" x14ac:dyDescent="0.25">
      <c r="A213" t="s">
        <v>592</v>
      </c>
      <c r="D213" s="4">
        <v>3</v>
      </c>
      <c r="E213" t="s">
        <v>593</v>
      </c>
      <c r="F213" t="s">
        <v>594</v>
      </c>
    </row>
    <row r="214" spans="1:6" x14ac:dyDescent="0.25">
      <c r="A214" t="s">
        <v>595</v>
      </c>
      <c r="D214" s="4">
        <v>3</v>
      </c>
      <c r="E214" t="s">
        <v>596</v>
      </c>
      <c r="F214" t="s">
        <v>597</v>
      </c>
    </row>
    <row r="215" spans="1:6" x14ac:dyDescent="0.25">
      <c r="A215" t="s">
        <v>598</v>
      </c>
      <c r="D215" s="4" t="s">
        <v>15</v>
      </c>
      <c r="E215" t="s">
        <v>372</v>
      </c>
      <c r="F215" t="s">
        <v>598</v>
      </c>
    </row>
    <row r="216" spans="1:6" x14ac:dyDescent="0.25">
      <c r="A216" t="s">
        <v>599</v>
      </c>
      <c r="D216" s="4">
        <v>101</v>
      </c>
      <c r="E216" t="s">
        <v>600</v>
      </c>
      <c r="F216" t="s">
        <v>601</v>
      </c>
    </row>
    <row r="217" spans="1:6" x14ac:dyDescent="0.25">
      <c r="A217" t="s">
        <v>602</v>
      </c>
      <c r="D217" s="4">
        <v>101</v>
      </c>
      <c r="E217" t="s">
        <v>600</v>
      </c>
      <c r="F217" t="s">
        <v>603</v>
      </c>
    </row>
    <row r="218" spans="1:6" x14ac:dyDescent="0.25">
      <c r="A218" t="s">
        <v>604</v>
      </c>
      <c r="D218" s="4">
        <v>101</v>
      </c>
      <c r="E218" t="s">
        <v>605</v>
      </c>
      <c r="F218" t="s">
        <v>606</v>
      </c>
    </row>
    <row r="219" spans="1:6" x14ac:dyDescent="0.25">
      <c r="A219" t="s">
        <v>607</v>
      </c>
      <c r="D219" s="4" t="s">
        <v>15</v>
      </c>
      <c r="E219" t="s">
        <v>608</v>
      </c>
      <c r="F219" t="s">
        <v>607</v>
      </c>
    </row>
    <row r="220" spans="1:6" x14ac:dyDescent="0.25">
      <c r="A220" t="s">
        <v>609</v>
      </c>
      <c r="D220" s="4">
        <v>9</v>
      </c>
      <c r="E220" t="s">
        <v>610</v>
      </c>
      <c r="F220" t="s">
        <v>611</v>
      </c>
    </row>
    <row r="221" spans="1:6" x14ac:dyDescent="0.25">
      <c r="A221" t="s">
        <v>612</v>
      </c>
      <c r="D221" s="4">
        <v>9</v>
      </c>
      <c r="E221" t="s">
        <v>613</v>
      </c>
      <c r="F221" t="s">
        <v>614</v>
      </c>
    </row>
    <row r="222" spans="1:6" x14ac:dyDescent="0.25">
      <c r="A222" t="s">
        <v>615</v>
      </c>
      <c r="D222" s="4" t="s">
        <v>15</v>
      </c>
      <c r="E222" t="s">
        <v>616</v>
      </c>
      <c r="F222" t="s">
        <v>615</v>
      </c>
    </row>
    <row r="223" spans="1:6" x14ac:dyDescent="0.25">
      <c r="A223" t="s">
        <v>617</v>
      </c>
      <c r="D223" s="4">
        <v>23</v>
      </c>
      <c r="E223" t="s">
        <v>618</v>
      </c>
      <c r="F223" t="s">
        <v>619</v>
      </c>
    </row>
    <row r="224" spans="1:6" x14ac:dyDescent="0.25">
      <c r="A224" t="s">
        <v>620</v>
      </c>
      <c r="D224" s="4">
        <v>23</v>
      </c>
      <c r="E224" t="s">
        <v>621</v>
      </c>
      <c r="F224" t="s">
        <v>622</v>
      </c>
    </row>
    <row r="225" spans="1:6" x14ac:dyDescent="0.25">
      <c r="A225" t="s">
        <v>623</v>
      </c>
      <c r="D225" s="4">
        <v>23</v>
      </c>
      <c r="E225" t="s">
        <v>624</v>
      </c>
      <c r="F225" t="s">
        <v>625</v>
      </c>
    </row>
    <row r="226" spans="1:6" x14ac:dyDescent="0.25">
      <c r="A226" t="s">
        <v>626</v>
      </c>
      <c r="D226" s="4">
        <v>23</v>
      </c>
      <c r="E226" t="s">
        <v>627</v>
      </c>
      <c r="F226" t="s">
        <v>628</v>
      </c>
    </row>
    <row r="227" spans="1:6" x14ac:dyDescent="0.25">
      <c r="A227" t="s">
        <v>629</v>
      </c>
      <c r="D227" s="4">
        <v>23</v>
      </c>
      <c r="E227" t="s">
        <v>630</v>
      </c>
      <c r="F227" t="s">
        <v>631</v>
      </c>
    </row>
    <row r="228" spans="1:6" x14ac:dyDescent="0.25">
      <c r="A228" t="s">
        <v>632</v>
      </c>
      <c r="D228" s="4">
        <v>23</v>
      </c>
      <c r="E228" t="s">
        <v>633</v>
      </c>
      <c r="F228" t="s">
        <v>634</v>
      </c>
    </row>
    <row r="229" spans="1:6" x14ac:dyDescent="0.25">
      <c r="A229" t="s">
        <v>635</v>
      </c>
      <c r="D229" s="4">
        <v>23</v>
      </c>
      <c r="E229" t="s">
        <v>636</v>
      </c>
      <c r="F229" t="s">
        <v>637</v>
      </c>
    </row>
    <row r="230" spans="1:6" x14ac:dyDescent="0.25">
      <c r="A230" t="s">
        <v>638</v>
      </c>
      <c r="D230" s="4">
        <v>23</v>
      </c>
      <c r="E230" t="s">
        <v>639</v>
      </c>
      <c r="F230" t="s">
        <v>640</v>
      </c>
    </row>
    <row r="231" spans="1:6" x14ac:dyDescent="0.25">
      <c r="A231" t="s">
        <v>641</v>
      </c>
      <c r="D231" s="4">
        <v>23</v>
      </c>
      <c r="E231" t="s">
        <v>642</v>
      </c>
      <c r="F231" t="s">
        <v>643</v>
      </c>
    </row>
    <row r="232" spans="1:6" x14ac:dyDescent="0.25">
      <c r="A232" t="s">
        <v>644</v>
      </c>
      <c r="D232" s="4">
        <v>23</v>
      </c>
      <c r="E232" t="s">
        <v>645</v>
      </c>
      <c r="F232" t="s">
        <v>646</v>
      </c>
    </row>
    <row r="233" spans="1:6" x14ac:dyDescent="0.25">
      <c r="A233" t="s">
        <v>647</v>
      </c>
      <c r="D233" s="4">
        <v>23</v>
      </c>
      <c r="E233" t="s">
        <v>648</v>
      </c>
      <c r="F233" t="s">
        <v>649</v>
      </c>
    </row>
    <row r="234" spans="1:6" x14ac:dyDescent="0.25">
      <c r="A234" t="s">
        <v>650</v>
      </c>
      <c r="D234" s="4">
        <v>23</v>
      </c>
      <c r="E234" t="s">
        <v>651</v>
      </c>
      <c r="F234" t="s">
        <v>652</v>
      </c>
    </row>
    <row r="235" spans="1:6" x14ac:dyDescent="0.25">
      <c r="A235" t="s">
        <v>653</v>
      </c>
      <c r="D235" s="4">
        <v>23</v>
      </c>
      <c r="E235" t="s">
        <v>654</v>
      </c>
      <c r="F235" t="s">
        <v>655</v>
      </c>
    </row>
    <row r="236" spans="1:6" x14ac:dyDescent="0.25">
      <c r="A236" t="s">
        <v>656</v>
      </c>
      <c r="D236" s="4">
        <v>23</v>
      </c>
      <c r="E236" t="s">
        <v>657</v>
      </c>
      <c r="F236" t="s">
        <v>658</v>
      </c>
    </row>
    <row r="237" spans="1:6" x14ac:dyDescent="0.25">
      <c r="A237" t="s">
        <v>659</v>
      </c>
      <c r="D237" s="4">
        <v>23</v>
      </c>
      <c r="E237" t="s">
        <v>660</v>
      </c>
      <c r="F237" t="s">
        <v>661</v>
      </c>
    </row>
    <row r="238" spans="1:6" x14ac:dyDescent="0.25">
      <c r="A238" t="s">
        <v>662</v>
      </c>
      <c r="D238" s="4">
        <v>23</v>
      </c>
      <c r="E238" t="s">
        <v>663</v>
      </c>
      <c r="F238" t="s">
        <v>664</v>
      </c>
    </row>
    <row r="239" spans="1:6" x14ac:dyDescent="0.25">
      <c r="A239" t="s">
        <v>665</v>
      </c>
      <c r="D239" s="4">
        <v>23</v>
      </c>
      <c r="E239" t="s">
        <v>666</v>
      </c>
      <c r="F239" t="s">
        <v>667</v>
      </c>
    </row>
    <row r="240" spans="1:6" x14ac:dyDescent="0.25">
      <c r="A240" t="s">
        <v>668</v>
      </c>
      <c r="D240" s="4">
        <v>23</v>
      </c>
      <c r="E240" t="s">
        <v>669</v>
      </c>
      <c r="F240" t="s">
        <v>670</v>
      </c>
    </row>
    <row r="241" spans="1:6" x14ac:dyDescent="0.25">
      <c r="A241" t="s">
        <v>671</v>
      </c>
      <c r="D241" s="4">
        <v>23</v>
      </c>
      <c r="E241" t="s">
        <v>672</v>
      </c>
      <c r="F241" t="s">
        <v>673</v>
      </c>
    </row>
    <row r="242" spans="1:6" x14ac:dyDescent="0.25">
      <c r="A242" t="s">
        <v>674</v>
      </c>
      <c r="D242" s="4">
        <v>23</v>
      </c>
      <c r="E242" t="s">
        <v>675</v>
      </c>
      <c r="F242" t="s">
        <v>676</v>
      </c>
    </row>
    <row r="243" spans="1:6" x14ac:dyDescent="0.25">
      <c r="A243" t="s">
        <v>677</v>
      </c>
      <c r="D243" s="4">
        <v>23</v>
      </c>
      <c r="E243" t="s">
        <v>678</v>
      </c>
      <c r="F243" t="s">
        <v>679</v>
      </c>
    </row>
    <row r="244" spans="1:6" x14ac:dyDescent="0.25">
      <c r="A244" t="s">
        <v>680</v>
      </c>
      <c r="D244" s="4">
        <v>23</v>
      </c>
      <c r="E244" t="s">
        <v>681</v>
      </c>
      <c r="F244" t="s">
        <v>682</v>
      </c>
    </row>
    <row r="245" spans="1:6" x14ac:dyDescent="0.25">
      <c r="A245" t="s">
        <v>683</v>
      </c>
      <c r="D245" s="4">
        <v>23</v>
      </c>
      <c r="E245" t="s">
        <v>684</v>
      </c>
      <c r="F245" t="s">
        <v>685</v>
      </c>
    </row>
    <row r="246" spans="1:6" x14ac:dyDescent="0.25">
      <c r="A246" t="s">
        <v>686</v>
      </c>
      <c r="D246" s="4" t="s">
        <v>15</v>
      </c>
      <c r="E246" t="s">
        <v>687</v>
      </c>
      <c r="F246" t="s">
        <v>686</v>
      </c>
    </row>
    <row r="247" spans="1:6" x14ac:dyDescent="0.25">
      <c r="A247" t="s">
        <v>688</v>
      </c>
      <c r="D247" s="4">
        <v>29</v>
      </c>
      <c r="E247" t="s">
        <v>689</v>
      </c>
      <c r="F247" t="s">
        <v>690</v>
      </c>
    </row>
    <row r="248" spans="1:6" x14ac:dyDescent="0.25">
      <c r="A248" t="s">
        <v>691</v>
      </c>
      <c r="D248" s="4">
        <v>29</v>
      </c>
      <c r="E248" t="s">
        <v>692</v>
      </c>
      <c r="F248" t="s">
        <v>693</v>
      </c>
    </row>
    <row r="249" spans="1:6" x14ac:dyDescent="0.25">
      <c r="A249" t="s">
        <v>694</v>
      </c>
      <c r="D249" s="4" t="s">
        <v>15</v>
      </c>
      <c r="E249" t="s">
        <v>695</v>
      </c>
      <c r="F249" t="s">
        <v>694</v>
      </c>
    </row>
    <row r="250" spans="1:6" x14ac:dyDescent="0.25">
      <c r="A250" t="s">
        <v>696</v>
      </c>
      <c r="D250" s="4">
        <v>22</v>
      </c>
      <c r="E250" t="s">
        <v>697</v>
      </c>
      <c r="F250" t="s">
        <v>698</v>
      </c>
    </row>
    <row r="251" spans="1:6" x14ac:dyDescent="0.25">
      <c r="A251" t="s">
        <v>699</v>
      </c>
      <c r="D251" s="4">
        <v>22</v>
      </c>
      <c r="E251" t="s">
        <v>700</v>
      </c>
      <c r="F251" t="s">
        <v>701</v>
      </c>
    </row>
    <row r="252" spans="1:6" x14ac:dyDescent="0.25">
      <c r="A252" t="s">
        <v>702</v>
      </c>
      <c r="D252" s="4">
        <v>22</v>
      </c>
      <c r="E252" t="s">
        <v>703</v>
      </c>
      <c r="F252" t="s">
        <v>704</v>
      </c>
    </row>
    <row r="253" spans="1:6" x14ac:dyDescent="0.25">
      <c r="A253" t="s">
        <v>705</v>
      </c>
      <c r="D253" s="4">
        <v>22</v>
      </c>
      <c r="E253" t="s">
        <v>706</v>
      </c>
      <c r="F253" t="s">
        <v>707</v>
      </c>
    </row>
    <row r="254" spans="1:6" x14ac:dyDescent="0.25">
      <c r="A254" t="s">
        <v>708</v>
      </c>
      <c r="D254" s="4">
        <v>22</v>
      </c>
      <c r="E254" t="s">
        <v>709</v>
      </c>
      <c r="F254" t="s">
        <v>710</v>
      </c>
    </row>
    <row r="255" spans="1:6" x14ac:dyDescent="0.25">
      <c r="A255" t="s">
        <v>711</v>
      </c>
      <c r="D255" s="4">
        <v>22</v>
      </c>
      <c r="E255" t="s">
        <v>712</v>
      </c>
      <c r="F255" t="s">
        <v>713</v>
      </c>
    </row>
    <row r="256" spans="1:6" x14ac:dyDescent="0.25">
      <c r="A256" t="s">
        <v>714</v>
      </c>
      <c r="D256" s="4">
        <v>22</v>
      </c>
      <c r="E256" t="s">
        <v>715</v>
      </c>
      <c r="F256" t="s">
        <v>716</v>
      </c>
    </row>
    <row r="257" spans="1:6" x14ac:dyDescent="0.25">
      <c r="A257" t="s">
        <v>717</v>
      </c>
      <c r="D257" s="4">
        <v>22</v>
      </c>
      <c r="E257" t="s">
        <v>718</v>
      </c>
      <c r="F257" t="s">
        <v>719</v>
      </c>
    </row>
    <row r="258" spans="1:6" x14ac:dyDescent="0.25">
      <c r="A258" t="s">
        <v>720</v>
      </c>
      <c r="D258" s="4">
        <v>22</v>
      </c>
      <c r="E258" t="s">
        <v>721</v>
      </c>
      <c r="F258" t="s">
        <v>722</v>
      </c>
    </row>
    <row r="259" spans="1:6" x14ac:dyDescent="0.25">
      <c r="A259" t="s">
        <v>723</v>
      </c>
      <c r="D259" s="4">
        <v>22</v>
      </c>
      <c r="E259" t="s">
        <v>724</v>
      </c>
      <c r="F259" t="s">
        <v>725</v>
      </c>
    </row>
    <row r="260" spans="1:6" x14ac:dyDescent="0.25">
      <c r="A260" t="s">
        <v>726</v>
      </c>
      <c r="D260" s="4">
        <v>22</v>
      </c>
      <c r="E260" t="s">
        <v>727</v>
      </c>
      <c r="F260" t="s">
        <v>728</v>
      </c>
    </row>
    <row r="261" spans="1:6" x14ac:dyDescent="0.25">
      <c r="A261" t="s">
        <v>729</v>
      </c>
      <c r="D261" s="4">
        <v>22</v>
      </c>
      <c r="E261" t="s">
        <v>730</v>
      </c>
      <c r="F261" t="s">
        <v>731</v>
      </c>
    </row>
    <row r="262" spans="1:6" x14ac:dyDescent="0.25">
      <c r="A262" t="s">
        <v>732</v>
      </c>
      <c r="D262" s="4" t="s">
        <v>15</v>
      </c>
      <c r="E262" t="s">
        <v>733</v>
      </c>
      <c r="F262" t="s">
        <v>732</v>
      </c>
    </row>
    <row r="263" spans="1:6" x14ac:dyDescent="0.25">
      <c r="A263" t="s">
        <v>734</v>
      </c>
      <c r="D263" s="4">
        <v>23</v>
      </c>
      <c r="E263" t="s">
        <v>735</v>
      </c>
      <c r="F263" t="s">
        <v>736</v>
      </c>
    </row>
    <row r="264" spans="1:6" x14ac:dyDescent="0.25">
      <c r="A264" t="s">
        <v>737</v>
      </c>
      <c r="D264" s="4">
        <v>23</v>
      </c>
      <c r="E264" t="s">
        <v>738</v>
      </c>
      <c r="F264" t="s">
        <v>739</v>
      </c>
    </row>
    <row r="265" spans="1:6" x14ac:dyDescent="0.25">
      <c r="A265" t="s">
        <v>740</v>
      </c>
      <c r="D265" s="4">
        <v>23</v>
      </c>
      <c r="E265" t="s">
        <v>741</v>
      </c>
      <c r="F265" t="s">
        <v>742</v>
      </c>
    </row>
    <row r="266" spans="1:6" x14ac:dyDescent="0.25">
      <c r="A266" t="s">
        <v>743</v>
      </c>
      <c r="D266" s="4">
        <v>23</v>
      </c>
      <c r="E266" t="s">
        <v>744</v>
      </c>
      <c r="F266" t="s">
        <v>745</v>
      </c>
    </row>
    <row r="267" spans="1:6" x14ac:dyDescent="0.25">
      <c r="A267" t="s">
        <v>746</v>
      </c>
      <c r="D267" s="4">
        <v>23</v>
      </c>
      <c r="E267" t="s">
        <v>747</v>
      </c>
      <c r="F267" t="s">
        <v>748</v>
      </c>
    </row>
    <row r="268" spans="1:6" x14ac:dyDescent="0.25">
      <c r="A268" t="s">
        <v>749</v>
      </c>
      <c r="D268" s="4">
        <v>23</v>
      </c>
      <c r="E268" t="s">
        <v>750</v>
      </c>
      <c r="F268" t="s">
        <v>751</v>
      </c>
    </row>
    <row r="269" spans="1:6" x14ac:dyDescent="0.25">
      <c r="A269" t="s">
        <v>752</v>
      </c>
      <c r="D269" s="4">
        <v>23</v>
      </c>
      <c r="E269" t="s">
        <v>753</v>
      </c>
      <c r="F269" t="s">
        <v>754</v>
      </c>
    </row>
    <row r="270" spans="1:6" x14ac:dyDescent="0.25">
      <c r="A270" t="s">
        <v>755</v>
      </c>
      <c r="D270" s="4">
        <v>23</v>
      </c>
      <c r="E270" t="s">
        <v>756</v>
      </c>
      <c r="F270" t="s">
        <v>757</v>
      </c>
    </row>
    <row r="271" spans="1:6" x14ac:dyDescent="0.25">
      <c r="A271" t="s">
        <v>758</v>
      </c>
      <c r="D271" s="4">
        <v>23</v>
      </c>
      <c r="E271" t="s">
        <v>759</v>
      </c>
      <c r="F271" t="s">
        <v>760</v>
      </c>
    </row>
    <row r="272" spans="1:6" x14ac:dyDescent="0.25">
      <c r="A272" t="s">
        <v>761</v>
      </c>
      <c r="D272" s="4">
        <v>23</v>
      </c>
      <c r="E272" t="s">
        <v>762</v>
      </c>
      <c r="F272" t="s">
        <v>763</v>
      </c>
    </row>
    <row r="273" spans="1:6" x14ac:dyDescent="0.25">
      <c r="A273" t="s">
        <v>764</v>
      </c>
      <c r="D273" s="4">
        <v>23</v>
      </c>
      <c r="E273" t="s">
        <v>765</v>
      </c>
      <c r="F273" t="s">
        <v>766</v>
      </c>
    </row>
    <row r="274" spans="1:6" x14ac:dyDescent="0.25">
      <c r="A274" t="s">
        <v>767</v>
      </c>
      <c r="D274" s="4">
        <v>23</v>
      </c>
      <c r="E274" t="s">
        <v>768</v>
      </c>
      <c r="F274" t="s">
        <v>769</v>
      </c>
    </row>
    <row r="275" spans="1:6" x14ac:dyDescent="0.25">
      <c r="A275" t="s">
        <v>770</v>
      </c>
      <c r="D275" s="4">
        <v>23</v>
      </c>
      <c r="E275" t="s">
        <v>771</v>
      </c>
      <c r="F275" t="s">
        <v>772</v>
      </c>
    </row>
    <row r="276" spans="1:6" x14ac:dyDescent="0.25">
      <c r="A276" t="s">
        <v>773</v>
      </c>
      <c r="D276" s="4">
        <v>23</v>
      </c>
      <c r="E276" t="s">
        <v>774</v>
      </c>
      <c r="F276" t="s">
        <v>775</v>
      </c>
    </row>
    <row r="277" spans="1:6" x14ac:dyDescent="0.25">
      <c r="A277" t="s">
        <v>776</v>
      </c>
      <c r="D277" s="4">
        <v>23</v>
      </c>
      <c r="E277" t="s">
        <v>777</v>
      </c>
      <c r="F277" t="s">
        <v>778</v>
      </c>
    </row>
    <row r="278" spans="1:6" x14ac:dyDescent="0.25">
      <c r="A278" t="s">
        <v>779</v>
      </c>
      <c r="D278" s="4">
        <v>23</v>
      </c>
      <c r="E278" t="s">
        <v>780</v>
      </c>
      <c r="F278" t="s">
        <v>781</v>
      </c>
    </row>
    <row r="279" spans="1:6" x14ac:dyDescent="0.25">
      <c r="A279" t="s">
        <v>782</v>
      </c>
      <c r="D279" s="4">
        <v>23</v>
      </c>
      <c r="E279" t="s">
        <v>783</v>
      </c>
      <c r="F279" t="s">
        <v>784</v>
      </c>
    </row>
    <row r="280" spans="1:6" x14ac:dyDescent="0.25">
      <c r="A280" t="s">
        <v>785</v>
      </c>
      <c r="D280" s="4">
        <v>23</v>
      </c>
      <c r="E280" t="s">
        <v>786</v>
      </c>
      <c r="F280" t="s">
        <v>787</v>
      </c>
    </row>
    <row r="281" spans="1:6" x14ac:dyDescent="0.25">
      <c r="A281" t="s">
        <v>788</v>
      </c>
      <c r="D281" s="4">
        <v>23</v>
      </c>
      <c r="E281" t="s">
        <v>789</v>
      </c>
      <c r="F281" t="s">
        <v>790</v>
      </c>
    </row>
    <row r="282" spans="1:6" x14ac:dyDescent="0.25">
      <c r="A282" t="s">
        <v>791</v>
      </c>
      <c r="D282" s="4">
        <v>23</v>
      </c>
      <c r="E282" t="s">
        <v>792</v>
      </c>
      <c r="F282" t="s">
        <v>793</v>
      </c>
    </row>
    <row r="283" spans="1:6" x14ac:dyDescent="0.25">
      <c r="A283" t="s">
        <v>794</v>
      </c>
      <c r="D283" s="4">
        <v>23</v>
      </c>
      <c r="E283" t="s">
        <v>795</v>
      </c>
      <c r="F283" t="s">
        <v>796</v>
      </c>
    </row>
    <row r="284" spans="1:6" x14ac:dyDescent="0.25">
      <c r="A284" t="s">
        <v>797</v>
      </c>
      <c r="D284" s="4">
        <v>23</v>
      </c>
      <c r="E284" t="s">
        <v>798</v>
      </c>
      <c r="F284" t="s">
        <v>799</v>
      </c>
    </row>
    <row r="285" spans="1:6" x14ac:dyDescent="0.25">
      <c r="A285" t="s">
        <v>800</v>
      </c>
      <c r="D285" s="4">
        <v>23</v>
      </c>
      <c r="E285" t="s">
        <v>801</v>
      </c>
      <c r="F285" t="s">
        <v>802</v>
      </c>
    </row>
    <row r="286" spans="1:6" x14ac:dyDescent="0.25">
      <c r="A286" t="s">
        <v>803</v>
      </c>
      <c r="D286" s="4">
        <v>23</v>
      </c>
      <c r="E286" t="s">
        <v>804</v>
      </c>
      <c r="F286" t="s">
        <v>805</v>
      </c>
    </row>
    <row r="287" spans="1:6" x14ac:dyDescent="0.25">
      <c r="A287" t="s">
        <v>806</v>
      </c>
      <c r="D287" s="4">
        <v>23</v>
      </c>
      <c r="E287" t="s">
        <v>807</v>
      </c>
      <c r="F287" t="s">
        <v>808</v>
      </c>
    </row>
    <row r="288" spans="1:6" x14ac:dyDescent="0.25">
      <c r="A288" t="s">
        <v>809</v>
      </c>
      <c r="D288" s="4">
        <v>23</v>
      </c>
      <c r="E288" t="s">
        <v>810</v>
      </c>
      <c r="F288" t="s">
        <v>811</v>
      </c>
    </row>
    <row r="289" spans="1:6" x14ac:dyDescent="0.25">
      <c r="A289" t="s">
        <v>812</v>
      </c>
      <c r="D289" s="4">
        <v>23</v>
      </c>
      <c r="E289" t="s">
        <v>813</v>
      </c>
      <c r="F289" t="s">
        <v>814</v>
      </c>
    </row>
    <row r="290" spans="1:6" x14ac:dyDescent="0.25">
      <c r="A290" t="s">
        <v>815</v>
      </c>
      <c r="D290" s="4">
        <v>23</v>
      </c>
      <c r="E290" t="s">
        <v>816</v>
      </c>
      <c r="F290" t="s">
        <v>817</v>
      </c>
    </row>
    <row r="291" spans="1:6" x14ac:dyDescent="0.25">
      <c r="A291" t="s">
        <v>818</v>
      </c>
      <c r="D291" s="4">
        <v>23</v>
      </c>
      <c r="E291" t="s">
        <v>819</v>
      </c>
      <c r="F291" t="s">
        <v>820</v>
      </c>
    </row>
    <row r="292" spans="1:6" x14ac:dyDescent="0.25">
      <c r="A292" t="s">
        <v>821</v>
      </c>
      <c r="D292" s="4">
        <v>23</v>
      </c>
      <c r="E292" t="s">
        <v>822</v>
      </c>
      <c r="F292" t="s">
        <v>823</v>
      </c>
    </row>
    <row r="293" spans="1:6" x14ac:dyDescent="0.25">
      <c r="A293" t="s">
        <v>824</v>
      </c>
      <c r="D293" s="4">
        <v>23</v>
      </c>
      <c r="E293" t="s">
        <v>825</v>
      </c>
      <c r="F293" t="s">
        <v>826</v>
      </c>
    </row>
    <row r="294" spans="1:6" x14ac:dyDescent="0.25">
      <c r="A294" t="s">
        <v>827</v>
      </c>
      <c r="D294" s="4">
        <v>23</v>
      </c>
      <c r="E294" t="s">
        <v>828</v>
      </c>
      <c r="F294" t="s">
        <v>829</v>
      </c>
    </row>
    <row r="295" spans="1:6" x14ac:dyDescent="0.25">
      <c r="A295" t="s">
        <v>830</v>
      </c>
      <c r="D295" s="4">
        <v>23</v>
      </c>
      <c r="E295" t="s">
        <v>831</v>
      </c>
      <c r="F295" t="s">
        <v>832</v>
      </c>
    </row>
    <row r="296" spans="1:6" x14ac:dyDescent="0.25">
      <c r="A296" t="s">
        <v>833</v>
      </c>
      <c r="D296" s="4">
        <v>23</v>
      </c>
      <c r="E296" t="s">
        <v>834</v>
      </c>
      <c r="F296" t="s">
        <v>835</v>
      </c>
    </row>
    <row r="297" spans="1:6" x14ac:dyDescent="0.25">
      <c r="A297" t="s">
        <v>836</v>
      </c>
      <c r="D297" s="4">
        <v>23</v>
      </c>
      <c r="E297" t="s">
        <v>837</v>
      </c>
      <c r="F297" t="s">
        <v>838</v>
      </c>
    </row>
    <row r="298" spans="1:6" x14ac:dyDescent="0.25">
      <c r="A298" t="s">
        <v>839</v>
      </c>
      <c r="D298" s="4">
        <v>23</v>
      </c>
      <c r="E298" t="s">
        <v>840</v>
      </c>
      <c r="F298" t="s">
        <v>841</v>
      </c>
    </row>
    <row r="299" spans="1:6" x14ac:dyDescent="0.25">
      <c r="A299" t="s">
        <v>842</v>
      </c>
      <c r="D299" s="4">
        <v>23</v>
      </c>
      <c r="E299" t="s">
        <v>843</v>
      </c>
      <c r="F299" t="s">
        <v>844</v>
      </c>
    </row>
    <row r="300" spans="1:6" x14ac:dyDescent="0.25">
      <c r="A300" t="s">
        <v>845</v>
      </c>
      <c r="D300" s="4">
        <v>23</v>
      </c>
      <c r="E300" t="s">
        <v>846</v>
      </c>
      <c r="F300" t="s">
        <v>847</v>
      </c>
    </row>
    <row r="301" spans="1:6" x14ac:dyDescent="0.25">
      <c r="A301" t="s">
        <v>848</v>
      </c>
      <c r="D301" s="4">
        <v>23</v>
      </c>
      <c r="E301" t="s">
        <v>849</v>
      </c>
      <c r="F301" t="s">
        <v>850</v>
      </c>
    </row>
    <row r="302" spans="1:6" x14ac:dyDescent="0.25">
      <c r="A302" t="s">
        <v>851</v>
      </c>
      <c r="D302" s="4">
        <v>23</v>
      </c>
      <c r="E302" t="s">
        <v>852</v>
      </c>
      <c r="F302" t="s">
        <v>853</v>
      </c>
    </row>
    <row r="303" spans="1:6" x14ac:dyDescent="0.25">
      <c r="A303" t="s">
        <v>854</v>
      </c>
      <c r="D303" s="4">
        <v>23</v>
      </c>
      <c r="E303" t="s">
        <v>855</v>
      </c>
      <c r="F303" t="s">
        <v>856</v>
      </c>
    </row>
    <row r="304" spans="1:6" x14ac:dyDescent="0.25">
      <c r="A304" t="s">
        <v>857</v>
      </c>
      <c r="D304" s="4">
        <v>23</v>
      </c>
      <c r="E304" t="s">
        <v>858</v>
      </c>
      <c r="F304" t="s">
        <v>859</v>
      </c>
    </row>
    <row r="305" spans="1:6" x14ac:dyDescent="0.25">
      <c r="A305" t="s">
        <v>860</v>
      </c>
      <c r="D305" s="4">
        <v>23</v>
      </c>
      <c r="E305" t="s">
        <v>861</v>
      </c>
      <c r="F305" t="s">
        <v>862</v>
      </c>
    </row>
    <row r="306" spans="1:6" x14ac:dyDescent="0.25">
      <c r="A306" t="s">
        <v>863</v>
      </c>
      <c r="D306" s="4">
        <v>23</v>
      </c>
      <c r="E306" t="s">
        <v>864</v>
      </c>
      <c r="F306" t="s">
        <v>865</v>
      </c>
    </row>
    <row r="307" spans="1:6" x14ac:dyDescent="0.25">
      <c r="A307" t="s">
        <v>866</v>
      </c>
      <c r="D307" s="4">
        <v>100</v>
      </c>
      <c r="E307" t="s">
        <v>363</v>
      </c>
      <c r="F307" t="s">
        <v>867</v>
      </c>
    </row>
    <row r="308" spans="1:6" x14ac:dyDescent="0.25">
      <c r="A308" t="s">
        <v>868</v>
      </c>
      <c r="D308" s="4" t="s">
        <v>15</v>
      </c>
      <c r="E308" t="s">
        <v>382</v>
      </c>
      <c r="F308" t="s">
        <v>868</v>
      </c>
    </row>
    <row r="309" spans="1:6" x14ac:dyDescent="0.25">
      <c r="A309" t="s">
        <v>869</v>
      </c>
      <c r="D309" s="4">
        <v>101</v>
      </c>
      <c r="E309" t="s">
        <v>870</v>
      </c>
      <c r="F309" t="s">
        <v>871</v>
      </c>
    </row>
    <row r="310" spans="1:6" x14ac:dyDescent="0.25">
      <c r="A310" t="s">
        <v>872</v>
      </c>
      <c r="D310" s="4">
        <v>101</v>
      </c>
      <c r="E310" t="s">
        <v>873</v>
      </c>
      <c r="F310" t="s">
        <v>874</v>
      </c>
    </row>
    <row r="311" spans="1:6" x14ac:dyDescent="0.25">
      <c r="A311" t="s">
        <v>875</v>
      </c>
      <c r="D311" s="4">
        <v>101</v>
      </c>
      <c r="E311" t="s">
        <v>876</v>
      </c>
      <c r="F311" t="s">
        <v>877</v>
      </c>
    </row>
    <row r="312" spans="1:6" x14ac:dyDescent="0.25">
      <c r="A312" t="s">
        <v>878</v>
      </c>
      <c r="D312" s="4" t="s">
        <v>15</v>
      </c>
      <c r="E312" t="s">
        <v>879</v>
      </c>
      <c r="F312" t="s">
        <v>878</v>
      </c>
    </row>
    <row r="313" spans="1:6" x14ac:dyDescent="0.25">
      <c r="A313" t="s">
        <v>880</v>
      </c>
      <c r="D313" s="4" t="s">
        <v>15</v>
      </c>
      <c r="E313" t="s">
        <v>879</v>
      </c>
      <c r="F313" t="s">
        <v>880</v>
      </c>
    </row>
    <row r="314" spans="1:6" x14ac:dyDescent="0.25">
      <c r="A314" t="s">
        <v>881</v>
      </c>
      <c r="D314" s="4">
        <v>17</v>
      </c>
      <c r="E314" t="s">
        <v>882</v>
      </c>
      <c r="F314" t="s">
        <v>883</v>
      </c>
    </row>
    <row r="315" spans="1:6" x14ac:dyDescent="0.25">
      <c r="A315" t="s">
        <v>884</v>
      </c>
      <c r="D315" s="4">
        <v>17</v>
      </c>
      <c r="E315" t="s">
        <v>885</v>
      </c>
      <c r="F315" t="s">
        <v>886</v>
      </c>
    </row>
    <row r="316" spans="1:6" x14ac:dyDescent="0.25">
      <c r="A316" t="s">
        <v>887</v>
      </c>
      <c r="D316" s="4">
        <v>17</v>
      </c>
      <c r="E316" t="s">
        <v>888</v>
      </c>
      <c r="F316" t="s">
        <v>889</v>
      </c>
    </row>
    <row r="317" spans="1:6" x14ac:dyDescent="0.25">
      <c r="A317" t="s">
        <v>890</v>
      </c>
      <c r="D317" s="4">
        <v>29</v>
      </c>
      <c r="E317" t="s">
        <v>891</v>
      </c>
      <c r="F317" t="s">
        <v>892</v>
      </c>
    </row>
    <row r="318" spans="1:6" x14ac:dyDescent="0.25">
      <c r="A318" t="s">
        <v>893</v>
      </c>
      <c r="D318" s="4" t="s">
        <v>15</v>
      </c>
      <c r="E318" t="s">
        <v>894</v>
      </c>
      <c r="F318" t="s">
        <v>893</v>
      </c>
    </row>
    <row r="319" spans="1:6" x14ac:dyDescent="0.25">
      <c r="A319" t="s">
        <v>895</v>
      </c>
      <c r="D319" s="4">
        <v>23</v>
      </c>
      <c r="E319" t="s">
        <v>896</v>
      </c>
      <c r="F319" t="s">
        <v>897</v>
      </c>
    </row>
    <row r="320" spans="1:6" x14ac:dyDescent="0.25">
      <c r="A320" t="s">
        <v>898</v>
      </c>
      <c r="D320" s="4">
        <v>23</v>
      </c>
      <c r="E320" t="s">
        <v>899</v>
      </c>
      <c r="F320" t="s">
        <v>900</v>
      </c>
    </row>
    <row r="321" spans="1:6" x14ac:dyDescent="0.25">
      <c r="A321" t="s">
        <v>901</v>
      </c>
      <c r="D321" s="4">
        <v>23</v>
      </c>
      <c r="E321" t="s">
        <v>902</v>
      </c>
      <c r="F321" t="s">
        <v>903</v>
      </c>
    </row>
    <row r="322" spans="1:6" x14ac:dyDescent="0.25">
      <c r="A322" t="s">
        <v>904</v>
      </c>
      <c r="D322" s="4">
        <v>23</v>
      </c>
      <c r="E322" t="s">
        <v>905</v>
      </c>
      <c r="F322" t="s">
        <v>906</v>
      </c>
    </row>
    <row r="323" spans="1:6" x14ac:dyDescent="0.25">
      <c r="A323" t="s">
        <v>907</v>
      </c>
      <c r="D323" s="4">
        <v>23</v>
      </c>
      <c r="E323" t="s">
        <v>908</v>
      </c>
      <c r="F323" t="s">
        <v>909</v>
      </c>
    </row>
    <row r="324" spans="1:6" x14ac:dyDescent="0.25">
      <c r="A324" t="s">
        <v>910</v>
      </c>
      <c r="D324" s="4">
        <v>23</v>
      </c>
      <c r="E324" t="s">
        <v>896</v>
      </c>
      <c r="F324" t="s">
        <v>911</v>
      </c>
    </row>
    <row r="325" spans="1:6" x14ac:dyDescent="0.25">
      <c r="A325" t="s">
        <v>912</v>
      </c>
      <c r="D325" s="4">
        <v>23</v>
      </c>
      <c r="E325" t="s">
        <v>908</v>
      </c>
      <c r="F325" t="s">
        <v>913</v>
      </c>
    </row>
    <row r="326" spans="1:6" x14ac:dyDescent="0.25">
      <c r="A326" t="s">
        <v>914</v>
      </c>
      <c r="D326" s="4">
        <v>23</v>
      </c>
      <c r="E326" t="s">
        <v>915</v>
      </c>
      <c r="F326" t="s">
        <v>916</v>
      </c>
    </row>
    <row r="327" spans="1:6" x14ac:dyDescent="0.25">
      <c r="A327" t="s">
        <v>917</v>
      </c>
      <c r="D327" s="4">
        <v>23</v>
      </c>
      <c r="E327" t="s">
        <v>918</v>
      </c>
      <c r="F327" t="s">
        <v>919</v>
      </c>
    </row>
    <row r="328" spans="1:6" x14ac:dyDescent="0.25">
      <c r="A328" t="s">
        <v>920</v>
      </c>
      <c r="D328" s="4">
        <v>23</v>
      </c>
      <c r="E328" t="s">
        <v>918</v>
      </c>
      <c r="F328" t="s">
        <v>921</v>
      </c>
    </row>
    <row r="329" spans="1:6" x14ac:dyDescent="0.25">
      <c r="A329" t="s">
        <v>922</v>
      </c>
      <c r="D329" s="4">
        <v>23</v>
      </c>
      <c r="E329" t="s">
        <v>923</v>
      </c>
      <c r="F329" t="s">
        <v>924</v>
      </c>
    </row>
    <row r="330" spans="1:6" x14ac:dyDescent="0.25">
      <c r="A330" t="s">
        <v>925</v>
      </c>
      <c r="D330" s="4">
        <v>23</v>
      </c>
      <c r="E330" t="s">
        <v>923</v>
      </c>
      <c r="F330" t="s">
        <v>926</v>
      </c>
    </row>
    <row r="331" spans="1:6" x14ac:dyDescent="0.25">
      <c r="A331" t="s">
        <v>927</v>
      </c>
      <c r="D331" s="4" t="s">
        <v>15</v>
      </c>
      <c r="E331" t="s">
        <v>928</v>
      </c>
      <c r="F331" t="s">
        <v>927</v>
      </c>
    </row>
    <row r="332" spans="1:6" x14ac:dyDescent="0.25">
      <c r="A332" t="s">
        <v>929</v>
      </c>
      <c r="D332" s="4" t="s">
        <v>15</v>
      </c>
      <c r="E332" t="s">
        <v>930</v>
      </c>
      <c r="F332" t="s">
        <v>929</v>
      </c>
    </row>
    <row r="333" spans="1:6" x14ac:dyDescent="0.25">
      <c r="A333" t="s">
        <v>931</v>
      </c>
      <c r="D333" s="4">
        <v>29</v>
      </c>
      <c r="E333" t="s">
        <v>932</v>
      </c>
      <c r="F333" t="s">
        <v>933</v>
      </c>
    </row>
    <row r="334" spans="1:6" x14ac:dyDescent="0.25">
      <c r="A334" t="s">
        <v>934</v>
      </c>
      <c r="D334" s="4">
        <v>29</v>
      </c>
      <c r="E334" s="5" t="s">
        <v>935</v>
      </c>
      <c r="F334" t="s">
        <v>936</v>
      </c>
    </row>
    <row r="335" spans="1:6" x14ac:dyDescent="0.25">
      <c r="A335" t="s">
        <v>937</v>
      </c>
      <c r="D335" s="4">
        <v>3</v>
      </c>
      <c r="E335" t="s">
        <v>938</v>
      </c>
      <c r="F335" t="s">
        <v>939</v>
      </c>
    </row>
    <row r="336" spans="1:6" x14ac:dyDescent="0.25">
      <c r="A336" t="s">
        <v>940</v>
      </c>
      <c r="D336" s="4">
        <v>23</v>
      </c>
      <c r="E336" t="s">
        <v>941</v>
      </c>
      <c r="F336" t="s">
        <v>942</v>
      </c>
    </row>
    <row r="337" spans="1:6" x14ac:dyDescent="0.25">
      <c r="A337" t="s">
        <v>943</v>
      </c>
      <c r="D337" s="4">
        <v>23</v>
      </c>
      <c r="E337" t="s">
        <v>944</v>
      </c>
      <c r="F337" t="s">
        <v>945</v>
      </c>
    </row>
    <row r="338" spans="1:6" x14ac:dyDescent="0.25">
      <c r="A338" t="s">
        <v>946</v>
      </c>
      <c r="D338" s="4">
        <v>23</v>
      </c>
      <c r="E338" t="s">
        <v>947</v>
      </c>
      <c r="F338" t="s">
        <v>948</v>
      </c>
    </row>
    <row r="339" spans="1:6" x14ac:dyDescent="0.25">
      <c r="A339" t="s">
        <v>949</v>
      </c>
      <c r="D339" s="4">
        <v>23</v>
      </c>
      <c r="E339" t="s">
        <v>950</v>
      </c>
      <c r="F339" t="s">
        <v>951</v>
      </c>
    </row>
    <row r="340" spans="1:6" x14ac:dyDescent="0.25">
      <c r="A340" t="s">
        <v>952</v>
      </c>
      <c r="D340" s="4">
        <v>23</v>
      </c>
      <c r="E340" t="s">
        <v>953</v>
      </c>
      <c r="F340" t="s">
        <v>954</v>
      </c>
    </row>
    <row r="341" spans="1:6" x14ac:dyDescent="0.25">
      <c r="A341" t="s">
        <v>955</v>
      </c>
      <c r="D341" s="4">
        <v>23</v>
      </c>
      <c r="E341" t="s">
        <v>956</v>
      </c>
      <c r="F341" t="s">
        <v>957</v>
      </c>
    </row>
    <row r="342" spans="1:6" x14ac:dyDescent="0.25">
      <c r="A342" t="s">
        <v>958</v>
      </c>
      <c r="D342" s="4">
        <v>23</v>
      </c>
      <c r="E342" t="s">
        <v>959</v>
      </c>
      <c r="F342" t="s">
        <v>960</v>
      </c>
    </row>
    <row r="343" spans="1:6" x14ac:dyDescent="0.25">
      <c r="A343" t="s">
        <v>961</v>
      </c>
      <c r="D343" s="4">
        <v>23</v>
      </c>
      <c r="E343" t="s">
        <v>962</v>
      </c>
      <c r="F343" t="s">
        <v>963</v>
      </c>
    </row>
    <row r="344" spans="1:6" x14ac:dyDescent="0.25">
      <c r="A344" t="s">
        <v>964</v>
      </c>
      <c r="D344" s="4">
        <v>23</v>
      </c>
      <c r="E344" t="s">
        <v>965</v>
      </c>
      <c r="F344" t="s">
        <v>966</v>
      </c>
    </row>
    <row r="345" spans="1:6" x14ac:dyDescent="0.25">
      <c r="A345" t="s">
        <v>967</v>
      </c>
      <c r="D345" s="4">
        <v>23</v>
      </c>
      <c r="E345" t="s">
        <v>968</v>
      </c>
      <c r="F345" t="s">
        <v>969</v>
      </c>
    </row>
    <row r="346" spans="1:6" x14ac:dyDescent="0.25">
      <c r="A346" t="s">
        <v>970</v>
      </c>
      <c r="D346" s="4">
        <v>23</v>
      </c>
      <c r="E346" t="s">
        <v>971</v>
      </c>
      <c r="F346" t="s">
        <v>972</v>
      </c>
    </row>
    <row r="347" spans="1:6" x14ac:dyDescent="0.25">
      <c r="A347" t="s">
        <v>973</v>
      </c>
      <c r="D347" s="4">
        <v>29</v>
      </c>
      <c r="E347" t="s">
        <v>974</v>
      </c>
      <c r="F347" t="s">
        <v>975</v>
      </c>
    </row>
    <row r="348" spans="1:6" x14ac:dyDescent="0.25">
      <c r="A348" t="s">
        <v>976</v>
      </c>
      <c r="D348" s="4">
        <v>29</v>
      </c>
      <c r="E348" t="s">
        <v>977</v>
      </c>
      <c r="F348" t="s">
        <v>978</v>
      </c>
    </row>
    <row r="349" spans="1:6" x14ac:dyDescent="0.25">
      <c r="A349" t="s">
        <v>979</v>
      </c>
      <c r="D349" s="4" t="s">
        <v>15</v>
      </c>
      <c r="E349" t="s">
        <v>980</v>
      </c>
      <c r="F349" t="s">
        <v>979</v>
      </c>
    </row>
    <row r="350" spans="1:6" x14ac:dyDescent="0.25">
      <c r="A350" t="s">
        <v>981</v>
      </c>
      <c r="D350" s="4">
        <v>23</v>
      </c>
      <c r="E350" t="s">
        <v>982</v>
      </c>
      <c r="F350" t="s">
        <v>983</v>
      </c>
    </row>
    <row r="351" spans="1:6" x14ac:dyDescent="0.25">
      <c r="A351" t="s">
        <v>984</v>
      </c>
      <c r="D351" s="4">
        <v>23</v>
      </c>
      <c r="E351" t="s">
        <v>985</v>
      </c>
      <c r="F351" t="s">
        <v>986</v>
      </c>
    </row>
    <row r="352" spans="1:6" x14ac:dyDescent="0.25">
      <c r="A352" t="s">
        <v>987</v>
      </c>
      <c r="D352" s="4">
        <v>23</v>
      </c>
      <c r="E352" t="s">
        <v>988</v>
      </c>
      <c r="F352" t="s">
        <v>989</v>
      </c>
    </row>
    <row r="353" spans="1:6" x14ac:dyDescent="0.25">
      <c r="A353" t="s">
        <v>990</v>
      </c>
      <c r="D353" s="4">
        <v>23</v>
      </c>
      <c r="E353" t="s">
        <v>991</v>
      </c>
      <c r="F353" t="s">
        <v>992</v>
      </c>
    </row>
    <row r="354" spans="1:6" x14ac:dyDescent="0.25">
      <c r="A354" t="s">
        <v>993</v>
      </c>
      <c r="D354" s="4">
        <v>23</v>
      </c>
      <c r="E354" t="s">
        <v>994</v>
      </c>
      <c r="F354" t="s">
        <v>995</v>
      </c>
    </row>
    <row r="355" spans="1:6" x14ac:dyDescent="0.25">
      <c r="A355" t="s">
        <v>996</v>
      </c>
      <c r="D355" s="4">
        <v>17</v>
      </c>
      <c r="E355" t="s">
        <v>997</v>
      </c>
      <c r="F355" t="s">
        <v>998</v>
      </c>
    </row>
    <row r="356" spans="1:6" x14ac:dyDescent="0.25">
      <c r="A356" t="s">
        <v>999</v>
      </c>
      <c r="D356" s="4">
        <v>17</v>
      </c>
      <c r="E356" t="s">
        <v>1000</v>
      </c>
      <c r="F356" t="s">
        <v>1001</v>
      </c>
    </row>
    <row r="357" spans="1:6" x14ac:dyDescent="0.25">
      <c r="A357" t="s">
        <v>1002</v>
      </c>
      <c r="D357" s="4">
        <v>23</v>
      </c>
      <c r="E357" t="s">
        <v>1003</v>
      </c>
      <c r="F357" t="s">
        <v>1004</v>
      </c>
    </row>
    <row r="358" spans="1:6" x14ac:dyDescent="0.25">
      <c r="A358" t="s">
        <v>1005</v>
      </c>
      <c r="D358" s="4">
        <v>23</v>
      </c>
      <c r="E358" t="s">
        <v>1006</v>
      </c>
      <c r="F358" t="s">
        <v>1007</v>
      </c>
    </row>
    <row r="359" spans="1:6" x14ac:dyDescent="0.25">
      <c r="A359" t="s">
        <v>1008</v>
      </c>
      <c r="D359" s="4">
        <v>23</v>
      </c>
      <c r="E359" t="s">
        <v>1009</v>
      </c>
      <c r="F359" t="s">
        <v>1010</v>
      </c>
    </row>
    <row r="360" spans="1:6" x14ac:dyDescent="0.25">
      <c r="A360" t="s">
        <v>1011</v>
      </c>
      <c r="D360" s="4">
        <v>23</v>
      </c>
      <c r="E360" t="s">
        <v>1012</v>
      </c>
      <c r="F360" t="s">
        <v>1013</v>
      </c>
    </row>
    <row r="361" spans="1:6" x14ac:dyDescent="0.25">
      <c r="A361" t="s">
        <v>1014</v>
      </c>
      <c r="D361" s="4">
        <v>23</v>
      </c>
      <c r="E361" t="s">
        <v>1015</v>
      </c>
      <c r="F361" t="s">
        <v>1016</v>
      </c>
    </row>
    <row r="362" spans="1:6" x14ac:dyDescent="0.25">
      <c r="A362" t="s">
        <v>1017</v>
      </c>
      <c r="D362" s="4">
        <v>23</v>
      </c>
      <c r="E362" t="s">
        <v>1018</v>
      </c>
      <c r="F362" t="s">
        <v>1019</v>
      </c>
    </row>
    <row r="363" spans="1:6" x14ac:dyDescent="0.25">
      <c r="A363" t="s">
        <v>1020</v>
      </c>
      <c r="D363" s="4" t="s">
        <v>15</v>
      </c>
      <c r="E363" t="s">
        <v>1021</v>
      </c>
      <c r="F363" t="s">
        <v>1020</v>
      </c>
    </row>
    <row r="364" spans="1:6" x14ac:dyDescent="0.25">
      <c r="A364" t="s">
        <v>1022</v>
      </c>
      <c r="D364" s="4" t="s">
        <v>15</v>
      </c>
      <c r="E364" t="s">
        <v>1023</v>
      </c>
      <c r="F364" t="s">
        <v>1022</v>
      </c>
    </row>
    <row r="365" spans="1:6" x14ac:dyDescent="0.25">
      <c r="A365" t="s">
        <v>1024</v>
      </c>
      <c r="D365" s="4">
        <v>17</v>
      </c>
      <c r="E365" t="s">
        <v>1025</v>
      </c>
      <c r="F365" t="s">
        <v>1026</v>
      </c>
    </row>
    <row r="366" spans="1:6" x14ac:dyDescent="0.25">
      <c r="A366" t="s">
        <v>1027</v>
      </c>
      <c r="D366" s="4">
        <v>17</v>
      </c>
      <c r="E366" t="s">
        <v>1028</v>
      </c>
      <c r="F366" t="s">
        <v>1029</v>
      </c>
    </row>
    <row r="367" spans="1:6" x14ac:dyDescent="0.25">
      <c r="A367" t="s">
        <v>1030</v>
      </c>
      <c r="D367" s="4">
        <v>17</v>
      </c>
      <c r="E367" t="s">
        <v>1031</v>
      </c>
      <c r="F367" t="s">
        <v>1032</v>
      </c>
    </row>
    <row r="368" spans="1:6" x14ac:dyDescent="0.25">
      <c r="A368" t="s">
        <v>1033</v>
      </c>
      <c r="D368" s="4">
        <v>17</v>
      </c>
      <c r="E368" t="s">
        <v>1034</v>
      </c>
      <c r="F368" t="s">
        <v>1035</v>
      </c>
    </row>
    <row r="369" spans="1:6" x14ac:dyDescent="0.25">
      <c r="A369" t="s">
        <v>1036</v>
      </c>
      <c r="D369" s="4">
        <v>17</v>
      </c>
      <c r="E369" t="s">
        <v>1037</v>
      </c>
      <c r="F369" t="s">
        <v>1038</v>
      </c>
    </row>
    <row r="370" spans="1:6" x14ac:dyDescent="0.25">
      <c r="A370" t="s">
        <v>1039</v>
      </c>
      <c r="D370" s="4" t="s">
        <v>15</v>
      </c>
      <c r="E370" t="s">
        <v>1040</v>
      </c>
      <c r="F370" t="s">
        <v>1039</v>
      </c>
    </row>
    <row r="371" spans="1:6" x14ac:dyDescent="0.25">
      <c r="A371" t="s">
        <v>1041</v>
      </c>
      <c r="D371" s="4">
        <v>0</v>
      </c>
      <c r="E371" t="s">
        <v>1042</v>
      </c>
      <c r="F371" t="s">
        <v>1041</v>
      </c>
    </row>
    <row r="372" spans="1:6" x14ac:dyDescent="0.25">
      <c r="A372" t="s">
        <v>1043</v>
      </c>
      <c r="D372" s="4" t="s">
        <v>15</v>
      </c>
      <c r="E372" t="s">
        <v>1044</v>
      </c>
      <c r="F372" t="s">
        <v>1043</v>
      </c>
    </row>
    <row r="373" spans="1:6" x14ac:dyDescent="0.25">
      <c r="A373" t="s">
        <v>1045</v>
      </c>
      <c r="D373" s="4" t="s">
        <v>15</v>
      </c>
      <c r="E373" t="s">
        <v>1046</v>
      </c>
      <c r="F373" t="s">
        <v>1045</v>
      </c>
    </row>
    <row r="374" spans="1:6" x14ac:dyDescent="0.25">
      <c r="A374" t="s">
        <v>1047</v>
      </c>
      <c r="D374" s="4">
        <v>1</v>
      </c>
      <c r="E374" t="s">
        <v>1046</v>
      </c>
      <c r="F374" t="s">
        <v>1048</v>
      </c>
    </row>
    <row r="375" spans="1:6" x14ac:dyDescent="0.25">
      <c r="A375" t="s">
        <v>1049</v>
      </c>
      <c r="D375" s="4">
        <v>1</v>
      </c>
      <c r="E375" t="s">
        <v>1050</v>
      </c>
      <c r="F375" t="s">
        <v>1051</v>
      </c>
    </row>
    <row r="376" spans="1:6" x14ac:dyDescent="0.25">
      <c r="A376" t="s">
        <v>1052</v>
      </c>
      <c r="D376" s="4">
        <v>1</v>
      </c>
      <c r="E376" t="s">
        <v>1053</v>
      </c>
      <c r="F376" t="s">
        <v>1054</v>
      </c>
    </row>
    <row r="377" spans="1:6" x14ac:dyDescent="0.25">
      <c r="A377" t="s">
        <v>1055</v>
      </c>
      <c r="D377" s="4">
        <v>1</v>
      </c>
      <c r="E377" t="s">
        <v>1056</v>
      </c>
      <c r="F377" t="s">
        <v>1057</v>
      </c>
    </row>
    <row r="378" spans="1:6" x14ac:dyDescent="0.25">
      <c r="A378" t="s">
        <v>1058</v>
      </c>
      <c r="D378" s="4" t="s">
        <v>15</v>
      </c>
      <c r="E378" t="s">
        <v>1059</v>
      </c>
      <c r="F378" t="s">
        <v>1058</v>
      </c>
    </row>
    <row r="379" spans="1:6" x14ac:dyDescent="0.25">
      <c r="A379" t="s">
        <v>1060</v>
      </c>
      <c r="D379" s="4">
        <v>1</v>
      </c>
      <c r="E379" t="s">
        <v>1061</v>
      </c>
      <c r="F379" t="s">
        <v>1062</v>
      </c>
    </row>
    <row r="380" spans="1:6" x14ac:dyDescent="0.25">
      <c r="A380" t="s">
        <v>1063</v>
      </c>
      <c r="D380" s="4">
        <v>1</v>
      </c>
      <c r="E380" t="s">
        <v>1064</v>
      </c>
      <c r="F380" t="s">
        <v>1065</v>
      </c>
    </row>
    <row r="381" spans="1:6" x14ac:dyDescent="0.25">
      <c r="A381" t="s">
        <v>1066</v>
      </c>
      <c r="D381" s="4">
        <v>1</v>
      </c>
      <c r="E381" t="s">
        <v>1067</v>
      </c>
      <c r="F381" t="s">
        <v>1068</v>
      </c>
    </row>
    <row r="382" spans="1:6" x14ac:dyDescent="0.25">
      <c r="A382" t="s">
        <v>1069</v>
      </c>
      <c r="D382" s="4">
        <v>1</v>
      </c>
      <c r="E382" t="s">
        <v>1070</v>
      </c>
      <c r="F382" t="s">
        <v>1071</v>
      </c>
    </row>
    <row r="383" spans="1:6" x14ac:dyDescent="0.25">
      <c r="A383" t="s">
        <v>1072</v>
      </c>
      <c r="D383" s="4">
        <v>1</v>
      </c>
      <c r="E383" t="s">
        <v>1073</v>
      </c>
      <c r="F383" t="s">
        <v>1074</v>
      </c>
    </row>
    <row r="384" spans="1:6" x14ac:dyDescent="0.25">
      <c r="A384" t="s">
        <v>1075</v>
      </c>
      <c r="D384" s="4">
        <v>1</v>
      </c>
      <c r="E384" t="s">
        <v>1076</v>
      </c>
      <c r="F384" t="s">
        <v>1077</v>
      </c>
    </row>
    <row r="385" spans="1:6" x14ac:dyDescent="0.25">
      <c r="A385" t="s">
        <v>1078</v>
      </c>
      <c r="D385" s="4" t="s">
        <v>15</v>
      </c>
      <c r="E385" t="s">
        <v>1079</v>
      </c>
      <c r="F385" t="s">
        <v>1078</v>
      </c>
    </row>
    <row r="386" spans="1:6" x14ac:dyDescent="0.25">
      <c r="A386" t="s">
        <v>1080</v>
      </c>
      <c r="D386" s="4">
        <v>1</v>
      </c>
      <c r="E386" t="s">
        <v>1081</v>
      </c>
      <c r="F386" t="s">
        <v>1082</v>
      </c>
    </row>
    <row r="387" spans="1:6" x14ac:dyDescent="0.25">
      <c r="A387" t="s">
        <v>1083</v>
      </c>
      <c r="D387" s="4" t="s">
        <v>15</v>
      </c>
      <c r="E387" t="s">
        <v>1084</v>
      </c>
      <c r="F387" t="s">
        <v>1083</v>
      </c>
    </row>
    <row r="388" spans="1:6" x14ac:dyDescent="0.25">
      <c r="A388" t="s">
        <v>1085</v>
      </c>
      <c r="D388" s="4" t="s">
        <v>15</v>
      </c>
      <c r="E388" t="s">
        <v>1084</v>
      </c>
      <c r="F388" t="s">
        <v>1085</v>
      </c>
    </row>
    <row r="389" spans="1:6" x14ac:dyDescent="0.25">
      <c r="A389" t="s">
        <v>1086</v>
      </c>
      <c r="D389" s="4">
        <v>1</v>
      </c>
      <c r="E389" t="s">
        <v>1084</v>
      </c>
      <c r="F389" t="s">
        <v>1087</v>
      </c>
    </row>
    <row r="390" spans="1:6" x14ac:dyDescent="0.25">
      <c r="A390" t="s">
        <v>1088</v>
      </c>
      <c r="D390" s="4">
        <v>1</v>
      </c>
      <c r="E390" t="s">
        <v>1089</v>
      </c>
      <c r="F390" t="s">
        <v>1090</v>
      </c>
    </row>
    <row r="391" spans="1:6" x14ac:dyDescent="0.25">
      <c r="A391" t="s">
        <v>1091</v>
      </c>
      <c r="D391" s="4">
        <v>1</v>
      </c>
      <c r="E391" t="s">
        <v>1092</v>
      </c>
      <c r="F391" t="s">
        <v>1093</v>
      </c>
    </row>
    <row r="392" spans="1:6" x14ac:dyDescent="0.25">
      <c r="A392" t="s">
        <v>1094</v>
      </c>
      <c r="D392" s="4">
        <v>1</v>
      </c>
      <c r="E392" t="s">
        <v>1095</v>
      </c>
      <c r="F392" t="s">
        <v>1096</v>
      </c>
    </row>
    <row r="393" spans="1:6" x14ac:dyDescent="0.25">
      <c r="A393" t="s">
        <v>1097</v>
      </c>
      <c r="D393" s="4">
        <v>1</v>
      </c>
      <c r="E393" t="s">
        <v>1098</v>
      </c>
      <c r="F393" t="s">
        <v>1099</v>
      </c>
    </row>
    <row r="394" spans="1:6" x14ac:dyDescent="0.25">
      <c r="A394" t="s">
        <v>1100</v>
      </c>
      <c r="D394" s="4">
        <v>1</v>
      </c>
      <c r="E394" t="s">
        <v>1101</v>
      </c>
      <c r="F394" t="s">
        <v>1100</v>
      </c>
    </row>
    <row r="395" spans="1:6" x14ac:dyDescent="0.25">
      <c r="A395" t="s">
        <v>1102</v>
      </c>
      <c r="D395" s="4" t="s">
        <v>15</v>
      </c>
      <c r="E395" t="s">
        <v>1103</v>
      </c>
      <c r="F395" t="s">
        <v>1102</v>
      </c>
    </row>
    <row r="396" spans="1:6" x14ac:dyDescent="0.25">
      <c r="A396" t="s">
        <v>1104</v>
      </c>
      <c r="D396" s="4">
        <v>3</v>
      </c>
      <c r="E396" t="s">
        <v>1105</v>
      </c>
      <c r="F396" t="s">
        <v>1106</v>
      </c>
    </row>
    <row r="397" spans="1:6" x14ac:dyDescent="0.25">
      <c r="A397" t="s">
        <v>1107</v>
      </c>
      <c r="D397" s="4">
        <v>3</v>
      </c>
      <c r="E397" t="s">
        <v>1108</v>
      </c>
      <c r="F397" t="s">
        <v>1109</v>
      </c>
    </row>
    <row r="398" spans="1:6" x14ac:dyDescent="0.25">
      <c r="A398" t="s">
        <v>1110</v>
      </c>
      <c r="D398" s="4">
        <v>3</v>
      </c>
      <c r="E398" t="s">
        <v>1111</v>
      </c>
      <c r="F398" t="s">
        <v>1112</v>
      </c>
    </row>
    <row r="399" spans="1:6" x14ac:dyDescent="0.25">
      <c r="A399" t="s">
        <v>1113</v>
      </c>
      <c r="D399" s="4">
        <v>3</v>
      </c>
      <c r="E399" t="s">
        <v>1114</v>
      </c>
      <c r="F399" t="s">
        <v>1115</v>
      </c>
    </row>
    <row r="400" spans="1:6" x14ac:dyDescent="0.25">
      <c r="A400" t="s">
        <v>1116</v>
      </c>
      <c r="D400" s="4">
        <v>3</v>
      </c>
      <c r="E400" t="s">
        <v>1117</v>
      </c>
      <c r="F400" t="s">
        <v>1118</v>
      </c>
    </row>
    <row r="401" spans="1:6" x14ac:dyDescent="0.25">
      <c r="A401" t="s">
        <v>1119</v>
      </c>
      <c r="D401" s="4">
        <v>3</v>
      </c>
      <c r="E401" t="s">
        <v>1120</v>
      </c>
      <c r="F401" t="s">
        <v>1121</v>
      </c>
    </row>
    <row r="402" spans="1:6" x14ac:dyDescent="0.25">
      <c r="A402" t="s">
        <v>1122</v>
      </c>
      <c r="D402" s="4">
        <v>3</v>
      </c>
      <c r="E402" t="s">
        <v>1123</v>
      </c>
      <c r="F402" t="s">
        <v>1124</v>
      </c>
    </row>
    <row r="403" spans="1:6" x14ac:dyDescent="0.25">
      <c r="A403" t="s">
        <v>1125</v>
      </c>
      <c r="D403" s="4">
        <v>3</v>
      </c>
      <c r="E403" t="s">
        <v>1126</v>
      </c>
      <c r="F403" t="s">
        <v>1127</v>
      </c>
    </row>
    <row r="404" spans="1:6" x14ac:dyDescent="0.25">
      <c r="A404" t="s">
        <v>1128</v>
      </c>
      <c r="D404" s="4">
        <v>3</v>
      </c>
      <c r="E404" t="s">
        <v>1123</v>
      </c>
      <c r="F404" t="s">
        <v>1129</v>
      </c>
    </row>
    <row r="405" spans="1:6" x14ac:dyDescent="0.25">
      <c r="A405" t="s">
        <v>1130</v>
      </c>
      <c r="D405" s="4">
        <v>3</v>
      </c>
      <c r="E405" t="s">
        <v>1131</v>
      </c>
      <c r="F405" t="s">
        <v>1132</v>
      </c>
    </row>
    <row r="406" spans="1:6" x14ac:dyDescent="0.25">
      <c r="A406" t="s">
        <v>1133</v>
      </c>
      <c r="D406" s="4">
        <v>3</v>
      </c>
      <c r="E406" t="s">
        <v>1134</v>
      </c>
      <c r="F406" t="s">
        <v>1135</v>
      </c>
    </row>
    <row r="407" spans="1:6" x14ac:dyDescent="0.25">
      <c r="A407" t="s">
        <v>1136</v>
      </c>
      <c r="D407" s="4">
        <v>3</v>
      </c>
      <c r="E407" t="s">
        <v>1137</v>
      </c>
      <c r="F407" t="s">
        <v>1138</v>
      </c>
    </row>
    <row r="408" spans="1:6" x14ac:dyDescent="0.25">
      <c r="A408" t="s">
        <v>1139</v>
      </c>
      <c r="D408" s="4">
        <v>3</v>
      </c>
      <c r="E408" t="s">
        <v>1140</v>
      </c>
      <c r="F408" t="s">
        <v>1141</v>
      </c>
    </row>
    <row r="409" spans="1:6" x14ac:dyDescent="0.25">
      <c r="A409" t="s">
        <v>1142</v>
      </c>
      <c r="D409" s="4">
        <v>3</v>
      </c>
      <c r="E409" t="s">
        <v>1143</v>
      </c>
      <c r="F409" t="s">
        <v>1144</v>
      </c>
    </row>
    <row r="410" spans="1:6" x14ac:dyDescent="0.25">
      <c r="A410" t="s">
        <v>1145</v>
      </c>
      <c r="D410" s="4">
        <v>3</v>
      </c>
      <c r="E410" t="s">
        <v>1146</v>
      </c>
      <c r="F410" t="s">
        <v>1147</v>
      </c>
    </row>
    <row r="411" spans="1:6" x14ac:dyDescent="0.25">
      <c r="A411" t="s">
        <v>1148</v>
      </c>
      <c r="D411" s="4">
        <v>3</v>
      </c>
      <c r="E411" t="s">
        <v>1149</v>
      </c>
      <c r="F411" t="s">
        <v>1150</v>
      </c>
    </row>
    <row r="412" spans="1:6" x14ac:dyDescent="0.25">
      <c r="A412" t="s">
        <v>1151</v>
      </c>
      <c r="D412" s="4">
        <v>3</v>
      </c>
      <c r="E412" t="s">
        <v>1152</v>
      </c>
      <c r="F412" t="s">
        <v>1153</v>
      </c>
    </row>
    <row r="413" spans="1:6" x14ac:dyDescent="0.25">
      <c r="A413" t="s">
        <v>1154</v>
      </c>
      <c r="D413" s="4">
        <v>3</v>
      </c>
      <c r="E413" t="s">
        <v>1155</v>
      </c>
      <c r="F413" t="s">
        <v>1156</v>
      </c>
    </row>
    <row r="414" spans="1:6" x14ac:dyDescent="0.25">
      <c r="A414" t="s">
        <v>1157</v>
      </c>
      <c r="D414" s="4">
        <v>3</v>
      </c>
      <c r="E414" t="s">
        <v>1158</v>
      </c>
      <c r="F414" t="s">
        <v>1159</v>
      </c>
    </row>
    <row r="415" spans="1:6" x14ac:dyDescent="0.25">
      <c r="A415" t="s">
        <v>1160</v>
      </c>
      <c r="D415" s="4">
        <v>3</v>
      </c>
      <c r="E415" t="s">
        <v>1161</v>
      </c>
      <c r="F415" t="s">
        <v>1162</v>
      </c>
    </row>
    <row r="416" spans="1:6" x14ac:dyDescent="0.25">
      <c r="A416" t="s">
        <v>1163</v>
      </c>
      <c r="D416" s="4">
        <v>3</v>
      </c>
      <c r="E416" t="s">
        <v>1164</v>
      </c>
      <c r="F416" t="s">
        <v>1165</v>
      </c>
    </row>
    <row r="417" spans="1:6" x14ac:dyDescent="0.25">
      <c r="A417" t="s">
        <v>1166</v>
      </c>
      <c r="D417" s="4">
        <v>3</v>
      </c>
      <c r="E417" t="s">
        <v>1167</v>
      </c>
      <c r="F417" t="s">
        <v>1168</v>
      </c>
    </row>
    <row r="418" spans="1:6" x14ac:dyDescent="0.25">
      <c r="A418" t="s">
        <v>1169</v>
      </c>
      <c r="D418" s="4">
        <v>3</v>
      </c>
      <c r="E418" t="s">
        <v>1170</v>
      </c>
      <c r="F418" t="s">
        <v>1171</v>
      </c>
    </row>
    <row r="419" spans="1:6" x14ac:dyDescent="0.25">
      <c r="A419" t="s">
        <v>1172</v>
      </c>
      <c r="D419" s="4">
        <v>3</v>
      </c>
      <c r="E419" t="s">
        <v>1173</v>
      </c>
      <c r="F419" t="s">
        <v>1174</v>
      </c>
    </row>
    <row r="420" spans="1:6" x14ac:dyDescent="0.25">
      <c r="A420" t="s">
        <v>1175</v>
      </c>
      <c r="D420" s="4">
        <v>3</v>
      </c>
      <c r="E420" t="s">
        <v>1176</v>
      </c>
      <c r="F420" t="s">
        <v>1177</v>
      </c>
    </row>
    <row r="421" spans="1:6" x14ac:dyDescent="0.25">
      <c r="A421" t="s">
        <v>1178</v>
      </c>
      <c r="D421" s="4">
        <v>3</v>
      </c>
      <c r="E421" t="s">
        <v>1179</v>
      </c>
      <c r="F421" t="s">
        <v>1180</v>
      </c>
    </row>
    <row r="422" spans="1:6" x14ac:dyDescent="0.25">
      <c r="A422" t="s">
        <v>1181</v>
      </c>
      <c r="D422" s="4">
        <v>3</v>
      </c>
      <c r="E422" t="s">
        <v>1182</v>
      </c>
      <c r="F422" t="s">
        <v>1183</v>
      </c>
    </row>
    <row r="423" spans="1:6" x14ac:dyDescent="0.25">
      <c r="A423" t="s">
        <v>1184</v>
      </c>
      <c r="D423" s="4">
        <v>3</v>
      </c>
      <c r="E423" t="s">
        <v>1185</v>
      </c>
      <c r="F423" t="s">
        <v>1186</v>
      </c>
    </row>
    <row r="424" spans="1:6" x14ac:dyDescent="0.25">
      <c r="A424" t="s">
        <v>1187</v>
      </c>
      <c r="D424" s="4">
        <v>3</v>
      </c>
      <c r="E424" t="s">
        <v>1188</v>
      </c>
      <c r="F424" t="s">
        <v>1189</v>
      </c>
    </row>
    <row r="425" spans="1:6" x14ac:dyDescent="0.25">
      <c r="A425" t="s">
        <v>1190</v>
      </c>
      <c r="D425" s="4">
        <v>3</v>
      </c>
      <c r="E425" t="s">
        <v>1191</v>
      </c>
      <c r="F425" t="s">
        <v>1192</v>
      </c>
    </row>
    <row r="426" spans="1:6" x14ac:dyDescent="0.25">
      <c r="A426" t="s">
        <v>1193</v>
      </c>
      <c r="D426" s="4">
        <v>3</v>
      </c>
      <c r="E426" t="s">
        <v>1194</v>
      </c>
      <c r="F426" t="s">
        <v>1195</v>
      </c>
    </row>
    <row r="427" spans="1:6" x14ac:dyDescent="0.25">
      <c r="A427" t="s">
        <v>1196</v>
      </c>
      <c r="D427" s="4">
        <v>3</v>
      </c>
      <c r="E427" t="s">
        <v>1197</v>
      </c>
      <c r="F427" t="s">
        <v>1198</v>
      </c>
    </row>
    <row r="428" spans="1:6" x14ac:dyDescent="0.25">
      <c r="A428" t="s">
        <v>1199</v>
      </c>
      <c r="D428" s="4">
        <v>3</v>
      </c>
      <c r="E428" t="s">
        <v>1200</v>
      </c>
      <c r="F428" t="s">
        <v>1201</v>
      </c>
    </row>
    <row r="429" spans="1:6" x14ac:dyDescent="0.25">
      <c r="A429" t="s">
        <v>1202</v>
      </c>
      <c r="D429" s="4">
        <v>3</v>
      </c>
      <c r="E429" t="s">
        <v>1203</v>
      </c>
      <c r="F429" t="s">
        <v>1204</v>
      </c>
    </row>
    <row r="430" spans="1:6" x14ac:dyDescent="0.25">
      <c r="A430" t="s">
        <v>1205</v>
      </c>
      <c r="D430" s="4">
        <v>3</v>
      </c>
      <c r="E430" t="s">
        <v>1206</v>
      </c>
      <c r="F430" t="s">
        <v>1207</v>
      </c>
    </row>
    <row r="431" spans="1:6" x14ac:dyDescent="0.25">
      <c r="A431" t="s">
        <v>1208</v>
      </c>
      <c r="D431" s="4">
        <v>3</v>
      </c>
      <c r="E431" t="s">
        <v>1209</v>
      </c>
      <c r="F431" t="s">
        <v>1210</v>
      </c>
    </row>
    <row r="432" spans="1:6" x14ac:dyDescent="0.25">
      <c r="A432" t="s">
        <v>1211</v>
      </c>
      <c r="D432" s="4">
        <v>3</v>
      </c>
      <c r="E432" t="s">
        <v>1212</v>
      </c>
      <c r="F432" t="s">
        <v>1213</v>
      </c>
    </row>
    <row r="433" spans="1:6" x14ac:dyDescent="0.25">
      <c r="A433" t="s">
        <v>1214</v>
      </c>
      <c r="D433" s="4">
        <v>3</v>
      </c>
      <c r="E433" t="s">
        <v>1215</v>
      </c>
      <c r="F433" t="s">
        <v>1216</v>
      </c>
    </row>
    <row r="434" spans="1:6" x14ac:dyDescent="0.25">
      <c r="A434" t="s">
        <v>1217</v>
      </c>
      <c r="D434" s="4">
        <v>3</v>
      </c>
      <c r="E434" t="s">
        <v>1218</v>
      </c>
      <c r="F434" t="s">
        <v>1219</v>
      </c>
    </row>
    <row r="435" spans="1:6" x14ac:dyDescent="0.25">
      <c r="A435" t="s">
        <v>1220</v>
      </c>
      <c r="D435" s="4">
        <v>3</v>
      </c>
      <c r="E435" t="s">
        <v>1221</v>
      </c>
      <c r="F435" t="s">
        <v>1222</v>
      </c>
    </row>
    <row r="436" spans="1:6" x14ac:dyDescent="0.25">
      <c r="A436" t="s">
        <v>1223</v>
      </c>
      <c r="D436" s="4">
        <v>3</v>
      </c>
      <c r="E436" t="s">
        <v>1224</v>
      </c>
      <c r="F436" t="s">
        <v>1225</v>
      </c>
    </row>
    <row r="437" spans="1:6" x14ac:dyDescent="0.25">
      <c r="A437" t="s">
        <v>1226</v>
      </c>
      <c r="D437" s="4">
        <v>3</v>
      </c>
      <c r="E437" t="s">
        <v>1227</v>
      </c>
      <c r="F437" t="s">
        <v>1228</v>
      </c>
    </row>
    <row r="438" spans="1:6" x14ac:dyDescent="0.25">
      <c r="A438" t="s">
        <v>1229</v>
      </c>
      <c r="D438" s="4">
        <v>3</v>
      </c>
      <c r="E438" t="s">
        <v>1230</v>
      </c>
      <c r="F438" t="s">
        <v>1231</v>
      </c>
    </row>
    <row r="439" spans="1:6" x14ac:dyDescent="0.25">
      <c r="A439" t="s">
        <v>1232</v>
      </c>
      <c r="D439" s="4">
        <v>3</v>
      </c>
      <c r="E439" t="s">
        <v>1233</v>
      </c>
      <c r="F439" t="s">
        <v>1234</v>
      </c>
    </row>
    <row r="440" spans="1:6" x14ac:dyDescent="0.25">
      <c r="A440" t="s">
        <v>1235</v>
      </c>
      <c r="D440" s="4">
        <v>3</v>
      </c>
      <c r="E440" t="s">
        <v>1236</v>
      </c>
      <c r="F440" t="s">
        <v>1237</v>
      </c>
    </row>
    <row r="441" spans="1:6" x14ac:dyDescent="0.25">
      <c r="A441" t="s">
        <v>1238</v>
      </c>
      <c r="D441" s="4">
        <v>3</v>
      </c>
      <c r="E441" t="s">
        <v>1239</v>
      </c>
      <c r="F441" t="s">
        <v>1240</v>
      </c>
    </row>
    <row r="442" spans="1:6" x14ac:dyDescent="0.25">
      <c r="A442" t="s">
        <v>1241</v>
      </c>
      <c r="D442" s="4">
        <v>3</v>
      </c>
      <c r="E442" t="s">
        <v>1242</v>
      </c>
      <c r="F442" t="s">
        <v>1243</v>
      </c>
    </row>
    <row r="443" spans="1:6" x14ac:dyDescent="0.25">
      <c r="A443" t="s">
        <v>1244</v>
      </c>
      <c r="D443" s="4">
        <v>3</v>
      </c>
      <c r="E443" t="s">
        <v>1245</v>
      </c>
      <c r="F443" t="s">
        <v>1246</v>
      </c>
    </row>
    <row r="444" spans="1:6" x14ac:dyDescent="0.25">
      <c r="A444" t="s">
        <v>1247</v>
      </c>
      <c r="D444" s="4">
        <v>3</v>
      </c>
      <c r="E444" t="s">
        <v>1248</v>
      </c>
      <c r="F444" t="s">
        <v>1249</v>
      </c>
    </row>
    <row r="445" spans="1:6" x14ac:dyDescent="0.25">
      <c r="A445" t="s">
        <v>1250</v>
      </c>
      <c r="D445" s="4">
        <v>3</v>
      </c>
      <c r="E445" t="s">
        <v>1251</v>
      </c>
      <c r="F445" t="s">
        <v>1252</v>
      </c>
    </row>
    <row r="446" spans="1:6" x14ac:dyDescent="0.25">
      <c r="A446" t="s">
        <v>1253</v>
      </c>
      <c r="D446" s="4">
        <v>3</v>
      </c>
      <c r="E446" t="s">
        <v>1254</v>
      </c>
      <c r="F446" t="s">
        <v>1255</v>
      </c>
    </row>
    <row r="447" spans="1:6" x14ac:dyDescent="0.25">
      <c r="A447" t="s">
        <v>1256</v>
      </c>
      <c r="D447" s="4">
        <v>3</v>
      </c>
      <c r="E447" t="s">
        <v>1257</v>
      </c>
      <c r="F447" t="s">
        <v>1258</v>
      </c>
    </row>
    <row r="448" spans="1:6" x14ac:dyDescent="0.25">
      <c r="A448" t="s">
        <v>1259</v>
      </c>
      <c r="D448" s="4">
        <v>3</v>
      </c>
      <c r="E448" t="s">
        <v>1260</v>
      </c>
      <c r="F448" t="s">
        <v>1261</v>
      </c>
    </row>
    <row r="449" spans="1:6" x14ac:dyDescent="0.25">
      <c r="A449" t="s">
        <v>1262</v>
      </c>
      <c r="D449" s="4">
        <v>3</v>
      </c>
      <c r="E449" t="s">
        <v>1263</v>
      </c>
      <c r="F449" t="s">
        <v>1264</v>
      </c>
    </row>
    <row r="450" spans="1:6" x14ac:dyDescent="0.25">
      <c r="A450" t="s">
        <v>1265</v>
      </c>
      <c r="D450" s="4">
        <v>3</v>
      </c>
      <c r="E450" t="s">
        <v>1266</v>
      </c>
      <c r="F450" t="s">
        <v>1267</v>
      </c>
    </row>
    <row r="451" spans="1:6" x14ac:dyDescent="0.25">
      <c r="A451" t="s">
        <v>1268</v>
      </c>
      <c r="D451" s="4">
        <v>3</v>
      </c>
      <c r="E451" t="s">
        <v>1269</v>
      </c>
      <c r="F451" t="s">
        <v>1270</v>
      </c>
    </row>
    <row r="452" spans="1:6" x14ac:dyDescent="0.25">
      <c r="A452" t="s">
        <v>1271</v>
      </c>
      <c r="D452" s="4">
        <v>3</v>
      </c>
      <c r="E452" t="s">
        <v>1272</v>
      </c>
      <c r="F452" t="s">
        <v>1273</v>
      </c>
    </row>
    <row r="453" spans="1:6" x14ac:dyDescent="0.25">
      <c r="A453" t="s">
        <v>1274</v>
      </c>
      <c r="D453" s="4">
        <v>3</v>
      </c>
      <c r="E453" t="s">
        <v>1275</v>
      </c>
      <c r="F453" t="s">
        <v>1276</v>
      </c>
    </row>
    <row r="454" spans="1:6" x14ac:dyDescent="0.25">
      <c r="A454" t="s">
        <v>1277</v>
      </c>
      <c r="D454" s="4" t="s">
        <v>15</v>
      </c>
      <c r="E454" t="s">
        <v>1278</v>
      </c>
      <c r="F454" t="s">
        <v>1277</v>
      </c>
    </row>
    <row r="455" spans="1:6" x14ac:dyDescent="0.25">
      <c r="A455" t="s">
        <v>1279</v>
      </c>
      <c r="D455" s="4" t="s">
        <v>15</v>
      </c>
      <c r="E455" t="s">
        <v>1280</v>
      </c>
      <c r="F455" t="s">
        <v>1279</v>
      </c>
    </row>
    <row r="456" spans="1:6" x14ac:dyDescent="0.25">
      <c r="A456" t="s">
        <v>1281</v>
      </c>
      <c r="D456" s="4">
        <v>3</v>
      </c>
      <c r="E456" t="s">
        <v>1282</v>
      </c>
      <c r="F456" t="s">
        <v>1283</v>
      </c>
    </row>
    <row r="457" spans="1:6" x14ac:dyDescent="0.25">
      <c r="A457" t="s">
        <v>1284</v>
      </c>
      <c r="D457" s="4" t="s">
        <v>15</v>
      </c>
      <c r="E457" t="s">
        <v>1285</v>
      </c>
      <c r="F457" t="s">
        <v>1284</v>
      </c>
    </row>
    <row r="458" spans="1:6" x14ac:dyDescent="0.25">
      <c r="A458" t="s">
        <v>1286</v>
      </c>
      <c r="D458" s="4">
        <v>3</v>
      </c>
      <c r="E458" t="s">
        <v>1105</v>
      </c>
      <c r="F458" t="s">
        <v>1287</v>
      </c>
    </row>
    <row r="459" spans="1:6" x14ac:dyDescent="0.25">
      <c r="A459" t="s">
        <v>1288</v>
      </c>
      <c r="D459" s="4">
        <v>3</v>
      </c>
      <c r="E459" t="s">
        <v>1194</v>
      </c>
      <c r="F459" t="s">
        <v>1289</v>
      </c>
    </row>
    <row r="460" spans="1:6" x14ac:dyDescent="0.25">
      <c r="A460" t="s">
        <v>1290</v>
      </c>
      <c r="D460" s="4" t="s">
        <v>15</v>
      </c>
      <c r="E460" t="s">
        <v>1291</v>
      </c>
      <c r="F460" t="s">
        <v>1290</v>
      </c>
    </row>
    <row r="461" spans="1:6" x14ac:dyDescent="0.25">
      <c r="A461" t="s">
        <v>1292</v>
      </c>
      <c r="D461" s="4">
        <v>29</v>
      </c>
      <c r="E461" t="s">
        <v>1293</v>
      </c>
      <c r="F461" t="s">
        <v>1294</v>
      </c>
    </row>
    <row r="462" spans="1:6" x14ac:dyDescent="0.25">
      <c r="A462" t="s">
        <v>1295</v>
      </c>
      <c r="D462" s="4">
        <v>29</v>
      </c>
      <c r="E462" t="s">
        <v>1296</v>
      </c>
      <c r="F462" t="s">
        <v>1297</v>
      </c>
    </row>
    <row r="463" spans="1:6" x14ac:dyDescent="0.25">
      <c r="A463" t="s">
        <v>1298</v>
      </c>
      <c r="D463" s="4">
        <v>29</v>
      </c>
      <c r="E463" t="s">
        <v>1299</v>
      </c>
      <c r="F463" t="s">
        <v>1300</v>
      </c>
    </row>
    <row r="464" spans="1:6" x14ac:dyDescent="0.25">
      <c r="A464" t="s">
        <v>1301</v>
      </c>
      <c r="D464" s="4">
        <v>29</v>
      </c>
      <c r="E464" t="s">
        <v>1302</v>
      </c>
      <c r="F464" t="s">
        <v>1303</v>
      </c>
    </row>
    <row r="465" spans="1:6" x14ac:dyDescent="0.25">
      <c r="A465" t="s">
        <v>1304</v>
      </c>
      <c r="D465" s="4">
        <v>29</v>
      </c>
      <c r="E465" t="s">
        <v>1305</v>
      </c>
      <c r="F465" t="s">
        <v>1306</v>
      </c>
    </row>
    <row r="466" spans="1:6" x14ac:dyDescent="0.25">
      <c r="A466" t="s">
        <v>1307</v>
      </c>
      <c r="D466" s="4">
        <v>29</v>
      </c>
      <c r="E466" t="s">
        <v>1308</v>
      </c>
      <c r="F466" t="s">
        <v>1309</v>
      </c>
    </row>
    <row r="467" spans="1:6" x14ac:dyDescent="0.25">
      <c r="A467" t="s">
        <v>1310</v>
      </c>
      <c r="D467" s="4">
        <v>29</v>
      </c>
      <c r="E467" t="s">
        <v>1311</v>
      </c>
      <c r="F467" t="s">
        <v>1312</v>
      </c>
    </row>
    <row r="468" spans="1:6" x14ac:dyDescent="0.25">
      <c r="A468" t="s">
        <v>1313</v>
      </c>
      <c r="D468" s="4">
        <v>29</v>
      </c>
      <c r="E468" t="s">
        <v>1314</v>
      </c>
      <c r="F468" t="s">
        <v>1315</v>
      </c>
    </row>
    <row r="469" spans="1:6" x14ac:dyDescent="0.25">
      <c r="A469" t="s">
        <v>1316</v>
      </c>
      <c r="D469" s="4">
        <v>29</v>
      </c>
      <c r="E469" t="s">
        <v>1317</v>
      </c>
      <c r="F469" t="s">
        <v>1318</v>
      </c>
    </row>
    <row r="470" spans="1:6" x14ac:dyDescent="0.25">
      <c r="A470" t="s">
        <v>1319</v>
      </c>
      <c r="D470" s="4">
        <v>29</v>
      </c>
      <c r="E470" t="s">
        <v>1320</v>
      </c>
      <c r="F470" t="s">
        <v>1321</v>
      </c>
    </row>
    <row r="471" spans="1:6" x14ac:dyDescent="0.25">
      <c r="A471" t="s">
        <v>1322</v>
      </c>
      <c r="D471" s="4">
        <v>29</v>
      </c>
      <c r="E471" t="s">
        <v>1323</v>
      </c>
      <c r="F471" t="s">
        <v>1324</v>
      </c>
    </row>
    <row r="472" spans="1:6" x14ac:dyDescent="0.25">
      <c r="A472" t="s">
        <v>1325</v>
      </c>
      <c r="D472" s="4">
        <v>29</v>
      </c>
      <c r="E472" t="s">
        <v>1326</v>
      </c>
      <c r="F472" t="s">
        <v>1327</v>
      </c>
    </row>
    <row r="473" spans="1:6" x14ac:dyDescent="0.25">
      <c r="A473" t="s">
        <v>1328</v>
      </c>
      <c r="D473" s="4">
        <v>29</v>
      </c>
      <c r="E473" t="s">
        <v>1329</v>
      </c>
      <c r="F473" t="s">
        <v>1330</v>
      </c>
    </row>
    <row r="474" spans="1:6" x14ac:dyDescent="0.25">
      <c r="A474" t="s">
        <v>1331</v>
      </c>
      <c r="D474" s="4">
        <v>29</v>
      </c>
      <c r="E474" t="s">
        <v>1332</v>
      </c>
      <c r="F474" t="s">
        <v>1333</v>
      </c>
    </row>
    <row r="475" spans="1:6" x14ac:dyDescent="0.25">
      <c r="A475" t="s">
        <v>1334</v>
      </c>
      <c r="D475" s="4">
        <v>29</v>
      </c>
      <c r="E475" t="s">
        <v>1335</v>
      </c>
      <c r="F475" t="s">
        <v>1336</v>
      </c>
    </row>
    <row r="476" spans="1:6" x14ac:dyDescent="0.25">
      <c r="A476" t="s">
        <v>1337</v>
      </c>
      <c r="D476" s="4">
        <v>29</v>
      </c>
      <c r="E476" t="s">
        <v>1338</v>
      </c>
      <c r="F476" t="s">
        <v>1339</v>
      </c>
    </row>
    <row r="477" spans="1:6" x14ac:dyDescent="0.25">
      <c r="A477" t="s">
        <v>1340</v>
      </c>
      <c r="D477" s="4">
        <v>29</v>
      </c>
      <c r="E477" t="s">
        <v>1341</v>
      </c>
      <c r="F477" t="s">
        <v>1342</v>
      </c>
    </row>
    <row r="478" spans="1:6" x14ac:dyDescent="0.25">
      <c r="A478" t="s">
        <v>1343</v>
      </c>
      <c r="D478" s="4">
        <v>29</v>
      </c>
      <c r="E478" t="s">
        <v>1335</v>
      </c>
      <c r="F478" t="s">
        <v>1344</v>
      </c>
    </row>
    <row r="479" spans="1:6" x14ac:dyDescent="0.25">
      <c r="A479" t="s">
        <v>1345</v>
      </c>
      <c r="D479" s="4">
        <v>29</v>
      </c>
      <c r="E479" t="s">
        <v>1346</v>
      </c>
      <c r="F479" t="s">
        <v>1347</v>
      </c>
    </row>
    <row r="480" spans="1:6" x14ac:dyDescent="0.25">
      <c r="A480" t="s">
        <v>1348</v>
      </c>
      <c r="D480" s="4">
        <v>29</v>
      </c>
      <c r="E480" t="s">
        <v>1349</v>
      </c>
      <c r="F480" t="s">
        <v>1350</v>
      </c>
    </row>
    <row r="481" spans="1:6" x14ac:dyDescent="0.25">
      <c r="A481" t="s">
        <v>1351</v>
      </c>
      <c r="D481" s="4">
        <v>29</v>
      </c>
      <c r="E481" t="s">
        <v>1352</v>
      </c>
      <c r="F481" t="s">
        <v>1353</v>
      </c>
    </row>
    <row r="482" spans="1:6" x14ac:dyDescent="0.25">
      <c r="A482" t="s">
        <v>1354</v>
      </c>
      <c r="D482" s="4">
        <v>29</v>
      </c>
      <c r="E482" t="s">
        <v>1355</v>
      </c>
      <c r="F482" t="s">
        <v>1356</v>
      </c>
    </row>
    <row r="483" spans="1:6" x14ac:dyDescent="0.25">
      <c r="A483" t="s">
        <v>1357</v>
      </c>
      <c r="D483" s="4">
        <v>29</v>
      </c>
      <c r="E483" t="s">
        <v>1358</v>
      </c>
      <c r="F483" t="s">
        <v>1359</v>
      </c>
    </row>
    <row r="484" spans="1:6" x14ac:dyDescent="0.25">
      <c r="A484" t="s">
        <v>1360</v>
      </c>
      <c r="D484" s="4">
        <v>29</v>
      </c>
      <c r="E484" t="s">
        <v>1361</v>
      </c>
      <c r="F484" t="s">
        <v>1362</v>
      </c>
    </row>
    <row r="485" spans="1:6" x14ac:dyDescent="0.25">
      <c r="A485" t="s">
        <v>1363</v>
      </c>
      <c r="D485" s="4">
        <v>29</v>
      </c>
      <c r="E485" t="s">
        <v>1364</v>
      </c>
      <c r="F485" t="s">
        <v>1365</v>
      </c>
    </row>
    <row r="486" spans="1:6" x14ac:dyDescent="0.25">
      <c r="A486" t="s">
        <v>1366</v>
      </c>
      <c r="D486" s="4">
        <v>29</v>
      </c>
      <c r="E486" t="s">
        <v>1367</v>
      </c>
      <c r="F486" t="s">
        <v>1368</v>
      </c>
    </row>
    <row r="487" spans="1:6" x14ac:dyDescent="0.25">
      <c r="A487" t="s">
        <v>1369</v>
      </c>
      <c r="D487" s="4">
        <v>29</v>
      </c>
      <c r="E487" t="s">
        <v>1370</v>
      </c>
      <c r="F487" t="s">
        <v>1371</v>
      </c>
    </row>
    <row r="488" spans="1:6" x14ac:dyDescent="0.25">
      <c r="A488" t="s">
        <v>1372</v>
      </c>
      <c r="D488" s="4">
        <v>29</v>
      </c>
      <c r="E488" t="s">
        <v>1373</v>
      </c>
      <c r="F488" t="s">
        <v>1374</v>
      </c>
    </row>
    <row r="489" spans="1:6" x14ac:dyDescent="0.25">
      <c r="A489" t="s">
        <v>1375</v>
      </c>
      <c r="D489" s="4">
        <v>29</v>
      </c>
      <c r="E489" t="s">
        <v>1376</v>
      </c>
      <c r="F489" t="s">
        <v>1377</v>
      </c>
    </row>
    <row r="490" spans="1:6" x14ac:dyDescent="0.25">
      <c r="A490" t="s">
        <v>1378</v>
      </c>
      <c r="D490" s="4">
        <v>29</v>
      </c>
      <c r="E490" t="s">
        <v>1379</v>
      </c>
      <c r="F490" t="s">
        <v>1380</v>
      </c>
    </row>
    <row r="491" spans="1:6" x14ac:dyDescent="0.25">
      <c r="A491" t="s">
        <v>1381</v>
      </c>
      <c r="D491" s="4">
        <v>29</v>
      </c>
      <c r="E491" t="s">
        <v>1382</v>
      </c>
      <c r="F491" t="s">
        <v>1383</v>
      </c>
    </row>
    <row r="492" spans="1:6" x14ac:dyDescent="0.25">
      <c r="A492" t="s">
        <v>1384</v>
      </c>
      <c r="D492" s="4">
        <v>29</v>
      </c>
      <c r="E492" t="s">
        <v>1385</v>
      </c>
      <c r="F492" t="s">
        <v>1386</v>
      </c>
    </row>
    <row r="493" spans="1:6" x14ac:dyDescent="0.25">
      <c r="A493" t="s">
        <v>1387</v>
      </c>
      <c r="D493" s="4">
        <v>29</v>
      </c>
      <c r="E493" t="s">
        <v>1388</v>
      </c>
      <c r="F493" t="s">
        <v>1389</v>
      </c>
    </row>
    <row r="494" spans="1:6" x14ac:dyDescent="0.25">
      <c r="A494" t="s">
        <v>1390</v>
      </c>
      <c r="D494" s="4">
        <v>29</v>
      </c>
      <c r="E494" t="s">
        <v>1391</v>
      </c>
      <c r="F494" t="s">
        <v>1392</v>
      </c>
    </row>
    <row r="495" spans="1:6" x14ac:dyDescent="0.25">
      <c r="A495" t="s">
        <v>1393</v>
      </c>
      <c r="D495" s="4">
        <v>29</v>
      </c>
      <c r="E495" t="s">
        <v>1394</v>
      </c>
      <c r="F495" t="s">
        <v>1395</v>
      </c>
    </row>
    <row r="496" spans="1:6" x14ac:dyDescent="0.25">
      <c r="A496" t="s">
        <v>1396</v>
      </c>
      <c r="D496" s="4">
        <v>29</v>
      </c>
      <c r="E496" t="s">
        <v>1364</v>
      </c>
      <c r="F496" t="s">
        <v>1397</v>
      </c>
    </row>
    <row r="497" spans="1:6" x14ac:dyDescent="0.25">
      <c r="A497" t="s">
        <v>1398</v>
      </c>
      <c r="D497" s="4">
        <v>29</v>
      </c>
      <c r="E497" t="s">
        <v>1399</v>
      </c>
      <c r="F497" t="s">
        <v>1400</v>
      </c>
    </row>
    <row r="498" spans="1:6" x14ac:dyDescent="0.25">
      <c r="A498" t="s">
        <v>1401</v>
      </c>
      <c r="D498" s="4">
        <v>29</v>
      </c>
      <c r="E498" t="s">
        <v>1402</v>
      </c>
      <c r="F498" t="s">
        <v>1403</v>
      </c>
    </row>
    <row r="499" spans="1:6" x14ac:dyDescent="0.25">
      <c r="A499" t="s">
        <v>1404</v>
      </c>
      <c r="D499" s="4">
        <v>29</v>
      </c>
      <c r="E499" t="s">
        <v>1405</v>
      </c>
      <c r="F499" t="s">
        <v>1406</v>
      </c>
    </row>
    <row r="500" spans="1:6" x14ac:dyDescent="0.25">
      <c r="A500" t="s">
        <v>1407</v>
      </c>
      <c r="D500" s="4">
        <v>29</v>
      </c>
      <c r="E500" t="s">
        <v>1408</v>
      </c>
      <c r="F500" t="s">
        <v>1409</v>
      </c>
    </row>
    <row r="501" spans="1:6" x14ac:dyDescent="0.25">
      <c r="A501" t="s">
        <v>1410</v>
      </c>
      <c r="D501" s="4">
        <v>29</v>
      </c>
      <c r="E501" t="s">
        <v>1411</v>
      </c>
      <c r="F501" t="s">
        <v>1412</v>
      </c>
    </row>
    <row r="502" spans="1:6" x14ac:dyDescent="0.25">
      <c r="A502" t="s">
        <v>1413</v>
      </c>
      <c r="D502" s="4">
        <v>29</v>
      </c>
      <c r="E502" t="s">
        <v>1414</v>
      </c>
      <c r="F502" t="s">
        <v>1415</v>
      </c>
    </row>
    <row r="503" spans="1:6" x14ac:dyDescent="0.25">
      <c r="A503" t="s">
        <v>1416</v>
      </c>
      <c r="D503" s="4">
        <v>29</v>
      </c>
      <c r="E503" t="s">
        <v>1417</v>
      </c>
      <c r="F503" t="s">
        <v>1418</v>
      </c>
    </row>
    <row r="504" spans="1:6" x14ac:dyDescent="0.25">
      <c r="A504" t="s">
        <v>1419</v>
      </c>
      <c r="D504" s="4">
        <v>29</v>
      </c>
      <c r="E504" t="s">
        <v>1420</v>
      </c>
      <c r="F504" t="s">
        <v>1421</v>
      </c>
    </row>
    <row r="505" spans="1:6" x14ac:dyDescent="0.25">
      <c r="A505" t="s">
        <v>1422</v>
      </c>
      <c r="D505" s="4">
        <v>29</v>
      </c>
      <c r="E505" t="s">
        <v>1423</v>
      </c>
      <c r="F505" t="s">
        <v>1424</v>
      </c>
    </row>
    <row r="506" spans="1:6" x14ac:dyDescent="0.25">
      <c r="A506" t="s">
        <v>1425</v>
      </c>
      <c r="D506" s="4">
        <v>29</v>
      </c>
      <c r="E506" t="s">
        <v>1411</v>
      </c>
      <c r="F506" t="s">
        <v>1426</v>
      </c>
    </row>
    <row r="507" spans="1:6" x14ac:dyDescent="0.25">
      <c r="A507" t="s">
        <v>1427</v>
      </c>
      <c r="D507" s="4">
        <v>29</v>
      </c>
      <c r="E507" t="s">
        <v>1414</v>
      </c>
      <c r="F507" t="s">
        <v>1428</v>
      </c>
    </row>
    <row r="508" spans="1:6" x14ac:dyDescent="0.25">
      <c r="A508" t="s">
        <v>1429</v>
      </c>
      <c r="D508" s="4">
        <v>29</v>
      </c>
      <c r="E508" t="s">
        <v>1417</v>
      </c>
      <c r="F508" t="s">
        <v>1430</v>
      </c>
    </row>
    <row r="509" spans="1:6" x14ac:dyDescent="0.25">
      <c r="A509" t="s">
        <v>1431</v>
      </c>
      <c r="D509" s="4">
        <v>29</v>
      </c>
      <c r="E509" t="s">
        <v>1432</v>
      </c>
      <c r="F509" t="s">
        <v>1433</v>
      </c>
    </row>
    <row r="510" spans="1:6" x14ac:dyDescent="0.25">
      <c r="A510" t="s">
        <v>1434</v>
      </c>
      <c r="D510" s="4">
        <v>29</v>
      </c>
      <c r="E510" t="s">
        <v>1435</v>
      </c>
      <c r="F510" t="s">
        <v>1436</v>
      </c>
    </row>
    <row r="511" spans="1:6" x14ac:dyDescent="0.25">
      <c r="A511" t="s">
        <v>1437</v>
      </c>
      <c r="D511" s="4">
        <v>29</v>
      </c>
      <c r="E511" t="s">
        <v>1435</v>
      </c>
      <c r="F511" t="s">
        <v>1438</v>
      </c>
    </row>
    <row r="512" spans="1:6" x14ac:dyDescent="0.25">
      <c r="A512" t="s">
        <v>1439</v>
      </c>
      <c r="D512" s="4">
        <v>29</v>
      </c>
      <c r="E512" t="s">
        <v>1440</v>
      </c>
      <c r="F512" t="s">
        <v>1439</v>
      </c>
    </row>
    <row r="513" spans="1:6" x14ac:dyDescent="0.25">
      <c r="A513" t="s">
        <v>1441</v>
      </c>
      <c r="D513" s="4" t="s">
        <v>15</v>
      </c>
      <c r="E513" t="s">
        <v>1442</v>
      </c>
      <c r="F513" t="s">
        <v>1441</v>
      </c>
    </row>
    <row r="514" spans="1:6" x14ac:dyDescent="0.25">
      <c r="A514" t="s">
        <v>1443</v>
      </c>
      <c r="D514" s="4">
        <v>29</v>
      </c>
      <c r="E514" t="s">
        <v>1444</v>
      </c>
      <c r="F514" t="s">
        <v>1445</v>
      </c>
    </row>
    <row r="515" spans="1:6" x14ac:dyDescent="0.25">
      <c r="A515" t="s">
        <v>1446</v>
      </c>
      <c r="D515" s="4">
        <v>29</v>
      </c>
      <c r="E515" t="s">
        <v>1447</v>
      </c>
      <c r="F515" t="s">
        <v>1448</v>
      </c>
    </row>
    <row r="516" spans="1:6" x14ac:dyDescent="0.25">
      <c r="A516" t="s">
        <v>1449</v>
      </c>
      <c r="D516" s="4">
        <v>29</v>
      </c>
      <c r="E516" t="s">
        <v>1450</v>
      </c>
      <c r="F516" t="s">
        <v>1451</v>
      </c>
    </row>
    <row r="517" spans="1:6" x14ac:dyDescent="0.25">
      <c r="A517" t="s">
        <v>1452</v>
      </c>
      <c r="D517" s="4">
        <v>29</v>
      </c>
      <c r="E517" t="s">
        <v>1453</v>
      </c>
      <c r="F517" t="s">
        <v>1454</v>
      </c>
    </row>
    <row r="518" spans="1:6" x14ac:dyDescent="0.25">
      <c r="A518" t="s">
        <v>1455</v>
      </c>
      <c r="D518" s="4">
        <v>29</v>
      </c>
      <c r="E518" t="s">
        <v>1456</v>
      </c>
      <c r="F518" t="s">
        <v>1457</v>
      </c>
    </row>
    <row r="519" spans="1:6" x14ac:dyDescent="0.25">
      <c r="A519" t="s">
        <v>1458</v>
      </c>
      <c r="D519" s="4">
        <v>29</v>
      </c>
      <c r="E519" t="s">
        <v>1459</v>
      </c>
      <c r="F519" t="s">
        <v>1460</v>
      </c>
    </row>
    <row r="520" spans="1:6" x14ac:dyDescent="0.25">
      <c r="A520" t="s">
        <v>1461</v>
      </c>
      <c r="D520" s="4">
        <v>29</v>
      </c>
      <c r="E520" t="s">
        <v>1462</v>
      </c>
      <c r="F520" t="s">
        <v>1463</v>
      </c>
    </row>
    <row r="521" spans="1:6" x14ac:dyDescent="0.25">
      <c r="A521" t="s">
        <v>1464</v>
      </c>
      <c r="D521" s="4">
        <v>29</v>
      </c>
      <c r="E521" t="s">
        <v>1462</v>
      </c>
      <c r="F521" t="s">
        <v>1465</v>
      </c>
    </row>
    <row r="522" spans="1:6" x14ac:dyDescent="0.25">
      <c r="A522" t="s">
        <v>1466</v>
      </c>
      <c r="D522" s="4">
        <v>29</v>
      </c>
      <c r="E522" t="s">
        <v>1467</v>
      </c>
      <c r="F522" t="s">
        <v>1468</v>
      </c>
    </row>
    <row r="523" spans="1:6" x14ac:dyDescent="0.25">
      <c r="A523" t="s">
        <v>1469</v>
      </c>
      <c r="D523" s="4">
        <v>29</v>
      </c>
      <c r="E523" t="s">
        <v>1470</v>
      </c>
      <c r="F523" t="s">
        <v>1471</v>
      </c>
    </row>
    <row r="524" spans="1:6" x14ac:dyDescent="0.25">
      <c r="A524" t="s">
        <v>1472</v>
      </c>
      <c r="D524" s="4">
        <v>29</v>
      </c>
      <c r="E524" t="s">
        <v>1467</v>
      </c>
      <c r="F524" t="s">
        <v>1473</v>
      </c>
    </row>
    <row r="525" spans="1:6" x14ac:dyDescent="0.25">
      <c r="A525" t="s">
        <v>1474</v>
      </c>
      <c r="D525" s="4">
        <v>29</v>
      </c>
      <c r="E525" t="s">
        <v>1475</v>
      </c>
      <c r="F525" t="s">
        <v>1476</v>
      </c>
    </row>
    <row r="526" spans="1:6" x14ac:dyDescent="0.25">
      <c r="A526" t="s">
        <v>1477</v>
      </c>
      <c r="D526" s="4">
        <v>29</v>
      </c>
      <c r="E526" t="s">
        <v>1478</v>
      </c>
      <c r="F526" t="s">
        <v>1479</v>
      </c>
    </row>
    <row r="527" spans="1:6" x14ac:dyDescent="0.25">
      <c r="A527" t="s">
        <v>1480</v>
      </c>
      <c r="D527" s="4">
        <v>29</v>
      </c>
      <c r="E527" t="s">
        <v>1481</v>
      </c>
      <c r="F527" t="s">
        <v>1482</v>
      </c>
    </row>
    <row r="528" spans="1:6" x14ac:dyDescent="0.25">
      <c r="A528" t="s">
        <v>1483</v>
      </c>
      <c r="D528" s="4">
        <v>29</v>
      </c>
      <c r="E528" t="s">
        <v>1484</v>
      </c>
      <c r="F528" t="s">
        <v>1485</v>
      </c>
    </row>
    <row r="529" spans="1:6" x14ac:dyDescent="0.25">
      <c r="A529" t="s">
        <v>1486</v>
      </c>
      <c r="D529" s="4">
        <v>29</v>
      </c>
      <c r="E529" t="s">
        <v>1487</v>
      </c>
      <c r="F529" t="s">
        <v>1488</v>
      </c>
    </row>
    <row r="530" spans="1:6" x14ac:dyDescent="0.25">
      <c r="A530" t="s">
        <v>1489</v>
      </c>
      <c r="D530" s="4">
        <v>29</v>
      </c>
      <c r="E530" t="s">
        <v>1490</v>
      </c>
      <c r="F530" t="s">
        <v>1491</v>
      </c>
    </row>
    <row r="531" spans="1:6" x14ac:dyDescent="0.25">
      <c r="A531" t="s">
        <v>1492</v>
      </c>
      <c r="D531" s="4">
        <v>29</v>
      </c>
      <c r="E531" t="s">
        <v>1493</v>
      </c>
      <c r="F531" t="s">
        <v>1494</v>
      </c>
    </row>
    <row r="532" spans="1:6" x14ac:dyDescent="0.25">
      <c r="A532" t="s">
        <v>1495</v>
      </c>
      <c r="D532" s="4">
        <v>29</v>
      </c>
      <c r="E532" t="s">
        <v>1496</v>
      </c>
      <c r="F532" t="s">
        <v>1497</v>
      </c>
    </row>
    <row r="533" spans="1:6" x14ac:dyDescent="0.25">
      <c r="A533" t="s">
        <v>1498</v>
      </c>
      <c r="D533" s="4">
        <v>29</v>
      </c>
      <c r="E533" t="s">
        <v>1499</v>
      </c>
      <c r="F533" t="s">
        <v>1500</v>
      </c>
    </row>
    <row r="534" spans="1:6" x14ac:dyDescent="0.25">
      <c r="A534" t="s">
        <v>1501</v>
      </c>
      <c r="D534" s="4">
        <v>29</v>
      </c>
      <c r="E534" t="s">
        <v>1502</v>
      </c>
      <c r="F534" t="s">
        <v>1503</v>
      </c>
    </row>
    <row r="535" spans="1:6" x14ac:dyDescent="0.25">
      <c r="A535" t="s">
        <v>1504</v>
      </c>
      <c r="D535" s="4">
        <v>29</v>
      </c>
      <c r="E535" t="s">
        <v>1505</v>
      </c>
      <c r="F535" t="s">
        <v>1506</v>
      </c>
    </row>
    <row r="536" spans="1:6" x14ac:dyDescent="0.25">
      <c r="A536" t="s">
        <v>1507</v>
      </c>
      <c r="D536" s="4">
        <v>29</v>
      </c>
      <c r="E536" t="s">
        <v>1508</v>
      </c>
      <c r="F536" t="s">
        <v>1509</v>
      </c>
    </row>
    <row r="537" spans="1:6" x14ac:dyDescent="0.25">
      <c r="A537" t="s">
        <v>1510</v>
      </c>
      <c r="D537" s="4">
        <v>29</v>
      </c>
      <c r="E537" t="s">
        <v>1511</v>
      </c>
      <c r="F537" t="s">
        <v>1512</v>
      </c>
    </row>
    <row r="538" spans="1:6" x14ac:dyDescent="0.25">
      <c r="A538" t="s">
        <v>1513</v>
      </c>
      <c r="D538" s="4">
        <v>29</v>
      </c>
      <c r="E538" t="s">
        <v>1514</v>
      </c>
      <c r="F538" t="s">
        <v>1515</v>
      </c>
    </row>
    <row r="539" spans="1:6" x14ac:dyDescent="0.25">
      <c r="A539" t="s">
        <v>1516</v>
      </c>
      <c r="D539" s="4">
        <v>29</v>
      </c>
      <c r="E539" t="s">
        <v>1517</v>
      </c>
      <c r="F539" t="s">
        <v>1518</v>
      </c>
    </row>
    <row r="540" spans="1:6" x14ac:dyDescent="0.25">
      <c r="A540" t="s">
        <v>1519</v>
      </c>
      <c r="D540" s="4">
        <v>29</v>
      </c>
      <c r="E540" t="s">
        <v>1520</v>
      </c>
      <c r="F540" t="s">
        <v>1521</v>
      </c>
    </row>
    <row r="541" spans="1:6" x14ac:dyDescent="0.25">
      <c r="A541" t="s">
        <v>1522</v>
      </c>
      <c r="D541" s="4">
        <v>29</v>
      </c>
      <c r="E541" t="s">
        <v>1523</v>
      </c>
      <c r="F541" t="s">
        <v>1524</v>
      </c>
    </row>
    <row r="542" spans="1:6" x14ac:dyDescent="0.25">
      <c r="A542" t="s">
        <v>1525</v>
      </c>
      <c r="D542" s="4">
        <v>29</v>
      </c>
      <c r="E542" t="s">
        <v>1526</v>
      </c>
      <c r="F542" t="s">
        <v>1527</v>
      </c>
    </row>
    <row r="543" spans="1:6" x14ac:dyDescent="0.25">
      <c r="A543" t="s">
        <v>1528</v>
      </c>
      <c r="D543" s="4">
        <v>29</v>
      </c>
      <c r="E543" t="s">
        <v>1529</v>
      </c>
      <c r="F543" t="s">
        <v>1530</v>
      </c>
    </row>
    <row r="544" spans="1:6" x14ac:dyDescent="0.25">
      <c r="A544" t="s">
        <v>1531</v>
      </c>
      <c r="D544" s="4">
        <v>29</v>
      </c>
      <c r="E544" t="s">
        <v>1532</v>
      </c>
      <c r="F544" t="s">
        <v>1533</v>
      </c>
    </row>
    <row r="545" spans="1:6" x14ac:dyDescent="0.25">
      <c r="A545" t="s">
        <v>1534</v>
      </c>
      <c r="D545" s="4" t="s">
        <v>15</v>
      </c>
      <c r="E545" t="s">
        <v>1535</v>
      </c>
      <c r="F545" t="s">
        <v>1534</v>
      </c>
    </row>
    <row r="546" spans="1:6" x14ac:dyDescent="0.25">
      <c r="A546" t="s">
        <v>1536</v>
      </c>
      <c r="D546" s="4" t="s">
        <v>15</v>
      </c>
      <c r="E546" t="s">
        <v>1537</v>
      </c>
      <c r="F546" t="s">
        <v>1536</v>
      </c>
    </row>
    <row r="547" spans="1:6" x14ac:dyDescent="0.25">
      <c r="A547" t="s">
        <v>1538</v>
      </c>
      <c r="D547" s="4">
        <v>100</v>
      </c>
      <c r="E547" t="s">
        <v>1539</v>
      </c>
      <c r="F547" t="s">
        <v>1540</v>
      </c>
    </row>
    <row r="548" spans="1:6" x14ac:dyDescent="0.25">
      <c r="A548" t="s">
        <v>1541</v>
      </c>
      <c r="D548" s="4">
        <v>23</v>
      </c>
      <c r="E548" t="s">
        <v>1542</v>
      </c>
      <c r="F548" t="s">
        <v>1543</v>
      </c>
    </row>
    <row r="549" spans="1:6" x14ac:dyDescent="0.25">
      <c r="A549" t="s">
        <v>1544</v>
      </c>
      <c r="D549" s="4">
        <v>23</v>
      </c>
      <c r="E549" t="s">
        <v>1545</v>
      </c>
      <c r="F549" t="s">
        <v>1546</v>
      </c>
    </row>
    <row r="550" spans="1:6" x14ac:dyDescent="0.25">
      <c r="A550" t="s">
        <v>1547</v>
      </c>
      <c r="D550" s="4">
        <v>23</v>
      </c>
      <c r="E550" t="s">
        <v>1548</v>
      </c>
      <c r="F550" t="s">
        <v>1549</v>
      </c>
    </row>
    <row r="551" spans="1:6" x14ac:dyDescent="0.25">
      <c r="A551" t="s">
        <v>1550</v>
      </c>
      <c r="D551" s="4" t="s">
        <v>15</v>
      </c>
      <c r="E551" t="s">
        <v>1551</v>
      </c>
      <c r="F551" t="s">
        <v>1550</v>
      </c>
    </row>
    <row r="552" spans="1:6" x14ac:dyDescent="0.25">
      <c r="A552" t="s">
        <v>1552</v>
      </c>
      <c r="D552" s="4">
        <v>101</v>
      </c>
      <c r="E552" t="s">
        <v>1553</v>
      </c>
      <c r="F552" t="s">
        <v>1554</v>
      </c>
    </row>
    <row r="553" spans="1:6" x14ac:dyDescent="0.25">
      <c r="A553" t="s">
        <v>1555</v>
      </c>
      <c r="D553" s="4">
        <v>101</v>
      </c>
      <c r="E553" t="s">
        <v>1553</v>
      </c>
      <c r="F553" t="s">
        <v>1556</v>
      </c>
    </row>
    <row r="554" spans="1:6" x14ac:dyDescent="0.25">
      <c r="A554" t="s">
        <v>1557</v>
      </c>
      <c r="D554" s="4">
        <v>101</v>
      </c>
      <c r="E554" t="s">
        <v>1558</v>
      </c>
      <c r="F554" t="s">
        <v>1559</v>
      </c>
    </row>
    <row r="555" spans="1:6" x14ac:dyDescent="0.25">
      <c r="A555" t="s">
        <v>1560</v>
      </c>
      <c r="D555" s="4" t="s">
        <v>15</v>
      </c>
      <c r="E555" t="s">
        <v>382</v>
      </c>
      <c r="F555" t="s">
        <v>1560</v>
      </c>
    </row>
    <row r="556" spans="1:6" x14ac:dyDescent="0.25">
      <c r="A556" t="s">
        <v>1561</v>
      </c>
      <c r="D556" s="4">
        <v>101</v>
      </c>
      <c r="E556" t="s">
        <v>1562</v>
      </c>
      <c r="F556" t="s">
        <v>1563</v>
      </c>
    </row>
    <row r="557" spans="1:6" x14ac:dyDescent="0.25">
      <c r="A557" t="s">
        <v>1564</v>
      </c>
      <c r="D557" s="4">
        <v>101</v>
      </c>
      <c r="E557" t="s">
        <v>1565</v>
      </c>
      <c r="F557" t="s">
        <v>1566</v>
      </c>
    </row>
    <row r="558" spans="1:6" x14ac:dyDescent="0.25">
      <c r="A558" t="s">
        <v>1567</v>
      </c>
      <c r="D558" s="4">
        <v>101</v>
      </c>
      <c r="E558" t="s">
        <v>1568</v>
      </c>
      <c r="F558" t="s">
        <v>1569</v>
      </c>
    </row>
    <row r="559" spans="1:6" x14ac:dyDescent="0.25">
      <c r="A559" t="s">
        <v>1570</v>
      </c>
      <c r="D559" s="4" t="s">
        <v>15</v>
      </c>
      <c r="E559" t="s">
        <v>1571</v>
      </c>
      <c r="F559" t="s">
        <v>1570</v>
      </c>
    </row>
    <row r="560" spans="1:6" x14ac:dyDescent="0.25">
      <c r="A560" t="s">
        <v>1572</v>
      </c>
      <c r="D560" s="4">
        <v>1</v>
      </c>
      <c r="E560" t="s">
        <v>1571</v>
      </c>
      <c r="F560" t="s">
        <v>1573</v>
      </c>
    </row>
    <row r="561" spans="1:6" x14ac:dyDescent="0.25">
      <c r="A561" t="s">
        <v>1574</v>
      </c>
      <c r="D561" s="4" t="s">
        <v>15</v>
      </c>
      <c r="E561" t="s">
        <v>1575</v>
      </c>
      <c r="F561" t="s">
        <v>1574</v>
      </c>
    </row>
    <row r="562" spans="1:6" x14ac:dyDescent="0.25">
      <c r="A562" t="s">
        <v>1576</v>
      </c>
      <c r="D562" s="4" t="s">
        <v>15</v>
      </c>
      <c r="E562" t="s">
        <v>1577</v>
      </c>
      <c r="F562" t="s">
        <v>1576</v>
      </c>
    </row>
    <row r="563" spans="1:6" x14ac:dyDescent="0.25">
      <c r="A563" t="s">
        <v>1578</v>
      </c>
      <c r="D563" s="4">
        <v>12</v>
      </c>
      <c r="E563" t="s">
        <v>1579</v>
      </c>
      <c r="F563" t="s">
        <v>1580</v>
      </c>
    </row>
    <row r="564" spans="1:6" x14ac:dyDescent="0.25">
      <c r="A564" t="s">
        <v>1581</v>
      </c>
      <c r="D564" s="4">
        <v>12</v>
      </c>
      <c r="E564" t="s">
        <v>1582</v>
      </c>
      <c r="F564" t="s">
        <v>1583</v>
      </c>
    </row>
    <row r="565" spans="1:6" x14ac:dyDescent="0.25">
      <c r="A565" t="s">
        <v>1584</v>
      </c>
      <c r="D565" s="4">
        <v>12</v>
      </c>
      <c r="E565" t="s">
        <v>1585</v>
      </c>
      <c r="F565" t="s">
        <v>1586</v>
      </c>
    </row>
    <row r="566" spans="1:6" x14ac:dyDescent="0.25">
      <c r="A566" t="s">
        <v>1587</v>
      </c>
      <c r="D566" s="4">
        <v>29</v>
      </c>
      <c r="E566" t="s">
        <v>1588</v>
      </c>
      <c r="F566" t="s">
        <v>1587</v>
      </c>
    </row>
    <row r="567" spans="1:6" x14ac:dyDescent="0.25">
      <c r="A567" t="s">
        <v>1589</v>
      </c>
      <c r="D567" s="4" t="s">
        <v>15</v>
      </c>
      <c r="E567" t="s">
        <v>1590</v>
      </c>
      <c r="F567" t="s">
        <v>1589</v>
      </c>
    </row>
    <row r="568" spans="1:6" x14ac:dyDescent="0.25">
      <c r="A568" t="s">
        <v>1591</v>
      </c>
      <c r="D568" s="4">
        <v>5</v>
      </c>
      <c r="E568" t="s">
        <v>1592</v>
      </c>
      <c r="F568" t="s">
        <v>1593</v>
      </c>
    </row>
    <row r="569" spans="1:6" x14ac:dyDescent="0.25">
      <c r="A569" t="s">
        <v>1594</v>
      </c>
      <c r="D569" s="4">
        <v>29</v>
      </c>
      <c r="E569" t="s">
        <v>1595</v>
      </c>
      <c r="F569" t="s">
        <v>1594</v>
      </c>
    </row>
    <row r="570" spans="1:6" x14ac:dyDescent="0.25">
      <c r="A570" t="s">
        <v>1596</v>
      </c>
      <c r="D570" s="4" t="s">
        <v>15</v>
      </c>
      <c r="E570" t="s">
        <v>1597</v>
      </c>
      <c r="F570" t="s">
        <v>1596</v>
      </c>
    </row>
    <row r="571" spans="1:6" x14ac:dyDescent="0.25">
      <c r="A571" t="s">
        <v>1598</v>
      </c>
      <c r="D571" s="4" t="s">
        <v>15</v>
      </c>
      <c r="E571" t="s">
        <v>1599</v>
      </c>
      <c r="F571" t="s">
        <v>1598</v>
      </c>
    </row>
    <row r="572" spans="1:6" x14ac:dyDescent="0.25">
      <c r="A572" t="s">
        <v>1600</v>
      </c>
      <c r="D572" s="4" t="s">
        <v>15</v>
      </c>
      <c r="E572" t="s">
        <v>1601</v>
      </c>
      <c r="F572" t="s">
        <v>1600</v>
      </c>
    </row>
    <row r="573" spans="1:6" x14ac:dyDescent="0.25">
      <c r="A573" t="s">
        <v>1602</v>
      </c>
      <c r="D573" s="4">
        <v>4</v>
      </c>
      <c r="E573" t="s">
        <v>1603</v>
      </c>
      <c r="F573" t="s">
        <v>1604</v>
      </c>
    </row>
    <row r="574" spans="1:6" x14ac:dyDescent="0.25">
      <c r="A574" t="s">
        <v>1605</v>
      </c>
      <c r="D574" s="4" t="s">
        <v>15</v>
      </c>
      <c r="E574" t="s">
        <v>1606</v>
      </c>
      <c r="F574" t="s">
        <v>1605</v>
      </c>
    </row>
    <row r="575" spans="1:6" x14ac:dyDescent="0.25">
      <c r="A575" t="s">
        <v>1607</v>
      </c>
      <c r="D575" s="4">
        <v>9</v>
      </c>
      <c r="E575" t="s">
        <v>1608</v>
      </c>
      <c r="F575" t="s">
        <v>1609</v>
      </c>
    </row>
    <row r="576" spans="1:6" x14ac:dyDescent="0.25">
      <c r="A576" t="s">
        <v>1610</v>
      </c>
      <c r="D576" s="4">
        <v>9</v>
      </c>
      <c r="E576" t="s">
        <v>1611</v>
      </c>
      <c r="F576" t="s">
        <v>1612</v>
      </c>
    </row>
    <row r="577" spans="1:6" x14ac:dyDescent="0.25">
      <c r="A577" t="s">
        <v>1613</v>
      </c>
      <c r="D577" s="4">
        <v>19</v>
      </c>
      <c r="E577" t="s">
        <v>1614</v>
      </c>
      <c r="F577" t="s">
        <v>1615</v>
      </c>
    </row>
    <row r="578" spans="1:6" x14ac:dyDescent="0.25">
      <c r="A578" t="s">
        <v>1616</v>
      </c>
      <c r="D578" s="4">
        <v>9</v>
      </c>
      <c r="E578" t="s">
        <v>1617</v>
      </c>
      <c r="F578" t="s">
        <v>1618</v>
      </c>
    </row>
    <row r="579" spans="1:6" x14ac:dyDescent="0.25">
      <c r="A579" t="s">
        <v>1619</v>
      </c>
      <c r="D579" s="4">
        <v>9</v>
      </c>
      <c r="E579" t="s">
        <v>1617</v>
      </c>
      <c r="F579" t="s">
        <v>1620</v>
      </c>
    </row>
    <row r="580" spans="1:6" x14ac:dyDescent="0.25">
      <c r="A580" t="s">
        <v>1621</v>
      </c>
      <c r="D580" s="4">
        <v>9</v>
      </c>
      <c r="E580" t="s">
        <v>1622</v>
      </c>
      <c r="F580" t="s">
        <v>1623</v>
      </c>
    </row>
    <row r="581" spans="1:6" x14ac:dyDescent="0.25">
      <c r="A581" t="s">
        <v>1624</v>
      </c>
      <c r="D581" s="4">
        <v>9</v>
      </c>
      <c r="E581" t="s">
        <v>1625</v>
      </c>
      <c r="F581" t="s">
        <v>1626</v>
      </c>
    </row>
    <row r="582" spans="1:6" x14ac:dyDescent="0.25">
      <c r="A582" t="s">
        <v>1627</v>
      </c>
      <c r="D582" s="4">
        <v>9</v>
      </c>
      <c r="E582" t="s">
        <v>1628</v>
      </c>
      <c r="F582" t="s">
        <v>1629</v>
      </c>
    </row>
    <row r="583" spans="1:6" x14ac:dyDescent="0.25">
      <c r="A583" t="s">
        <v>1630</v>
      </c>
      <c r="D583" s="4">
        <v>19</v>
      </c>
      <c r="E583" t="s">
        <v>1628</v>
      </c>
      <c r="F583" t="s">
        <v>1631</v>
      </c>
    </row>
    <row r="584" spans="1:6" x14ac:dyDescent="0.25">
      <c r="A584" t="s">
        <v>1632</v>
      </c>
      <c r="D584" s="4">
        <v>19</v>
      </c>
      <c r="E584" t="s">
        <v>1633</v>
      </c>
      <c r="F584" t="s">
        <v>1634</v>
      </c>
    </row>
    <row r="585" spans="1:6" x14ac:dyDescent="0.25">
      <c r="A585" t="s">
        <v>1635</v>
      </c>
      <c r="D585" s="4">
        <v>19</v>
      </c>
      <c r="E585" t="s">
        <v>1633</v>
      </c>
      <c r="F585" t="s">
        <v>1636</v>
      </c>
    </row>
    <row r="586" spans="1:6" x14ac:dyDescent="0.25">
      <c r="A586" t="s">
        <v>1637</v>
      </c>
      <c r="D586" s="4">
        <v>9</v>
      </c>
      <c r="E586" t="s">
        <v>1638</v>
      </c>
      <c r="F586" t="s">
        <v>1639</v>
      </c>
    </row>
    <row r="587" spans="1:6" x14ac:dyDescent="0.25">
      <c r="A587" t="s">
        <v>1640</v>
      </c>
      <c r="D587" s="4">
        <v>19</v>
      </c>
      <c r="E587" t="s">
        <v>1638</v>
      </c>
      <c r="F587" t="s">
        <v>1641</v>
      </c>
    </row>
    <row r="588" spans="1:6" x14ac:dyDescent="0.25">
      <c r="A588" t="s">
        <v>1642</v>
      </c>
      <c r="D588" s="4">
        <v>9</v>
      </c>
      <c r="E588" t="s">
        <v>1643</v>
      </c>
      <c r="F588" t="s">
        <v>1644</v>
      </c>
    </row>
    <row r="589" spans="1:6" x14ac:dyDescent="0.25">
      <c r="A589" t="s">
        <v>1645</v>
      </c>
      <c r="D589" s="4">
        <v>19</v>
      </c>
      <c r="E589" t="s">
        <v>1643</v>
      </c>
      <c r="F589" t="s">
        <v>1646</v>
      </c>
    </row>
    <row r="590" spans="1:6" x14ac:dyDescent="0.25">
      <c r="A590" t="s">
        <v>1647</v>
      </c>
      <c r="D590" s="4">
        <v>19</v>
      </c>
      <c r="E590" t="s">
        <v>1648</v>
      </c>
      <c r="F590" t="s">
        <v>1649</v>
      </c>
    </row>
    <row r="591" spans="1:6" x14ac:dyDescent="0.25">
      <c r="A591" t="s">
        <v>1650</v>
      </c>
      <c r="D591" s="4">
        <v>19</v>
      </c>
      <c r="E591" t="s">
        <v>1648</v>
      </c>
      <c r="F591" t="s">
        <v>1651</v>
      </c>
    </row>
    <row r="592" spans="1:6" x14ac:dyDescent="0.25">
      <c r="A592" t="s">
        <v>1652</v>
      </c>
      <c r="D592" s="4">
        <v>9</v>
      </c>
      <c r="E592" t="s">
        <v>1653</v>
      </c>
      <c r="F592" t="s">
        <v>1654</v>
      </c>
    </row>
    <row r="593" spans="1:6" x14ac:dyDescent="0.25">
      <c r="A593" t="s">
        <v>1655</v>
      </c>
      <c r="D593" s="4">
        <v>19</v>
      </c>
      <c r="E593" t="s">
        <v>1656</v>
      </c>
      <c r="F593" t="s">
        <v>1657</v>
      </c>
    </row>
    <row r="594" spans="1:6" x14ac:dyDescent="0.25">
      <c r="A594" t="s">
        <v>1658</v>
      </c>
      <c r="D594" s="4">
        <v>19</v>
      </c>
      <c r="E594" t="s">
        <v>1659</v>
      </c>
      <c r="F594" t="s">
        <v>1660</v>
      </c>
    </row>
    <row r="595" spans="1:6" x14ac:dyDescent="0.25">
      <c r="A595" t="s">
        <v>1661</v>
      </c>
      <c r="D595" s="4">
        <v>19</v>
      </c>
      <c r="E595" t="s">
        <v>1662</v>
      </c>
      <c r="F595" t="s">
        <v>1663</v>
      </c>
    </row>
    <row r="596" spans="1:6" x14ac:dyDescent="0.25">
      <c r="A596" t="s">
        <v>1664</v>
      </c>
      <c r="D596" s="4">
        <v>19</v>
      </c>
      <c r="E596" t="s">
        <v>1665</v>
      </c>
      <c r="F596" t="s">
        <v>1666</v>
      </c>
    </row>
    <row r="597" spans="1:6" x14ac:dyDescent="0.25">
      <c r="A597" t="s">
        <v>1667</v>
      </c>
      <c r="D597" s="4">
        <v>19</v>
      </c>
      <c r="E597" t="s">
        <v>1668</v>
      </c>
      <c r="F597" t="s">
        <v>1669</v>
      </c>
    </row>
    <row r="598" spans="1:6" x14ac:dyDescent="0.25">
      <c r="A598" t="s">
        <v>1670</v>
      </c>
      <c r="D598" s="4">
        <v>19</v>
      </c>
      <c r="E598" t="s">
        <v>1671</v>
      </c>
      <c r="F598" t="s">
        <v>1672</v>
      </c>
    </row>
    <row r="599" spans="1:6" x14ac:dyDescent="0.25">
      <c r="A599" t="s">
        <v>1673</v>
      </c>
      <c r="D599" s="4" t="s">
        <v>15</v>
      </c>
      <c r="E599" t="s">
        <v>1674</v>
      </c>
      <c r="F599" t="s">
        <v>1673</v>
      </c>
    </row>
    <row r="600" spans="1:6" x14ac:dyDescent="0.25">
      <c r="A600" t="s">
        <v>1675</v>
      </c>
      <c r="D600" s="4" t="s">
        <v>15</v>
      </c>
      <c r="E600" t="s">
        <v>1676</v>
      </c>
      <c r="F600" t="s">
        <v>1677</v>
      </c>
    </row>
    <row r="601" spans="1:6" x14ac:dyDescent="0.25">
      <c r="A601" t="s">
        <v>1678</v>
      </c>
      <c r="D601" s="4">
        <v>100</v>
      </c>
      <c r="E601" t="s">
        <v>1539</v>
      </c>
      <c r="F601" t="s">
        <v>1679</v>
      </c>
    </row>
    <row r="602" spans="1:6" x14ac:dyDescent="0.25">
      <c r="A602" t="s">
        <v>1680</v>
      </c>
      <c r="D602" s="4">
        <v>16</v>
      </c>
      <c r="E602" t="s">
        <v>1681</v>
      </c>
      <c r="F602" t="s">
        <v>1682</v>
      </c>
    </row>
    <row r="603" spans="1:6" x14ac:dyDescent="0.25">
      <c r="A603" t="s">
        <v>1683</v>
      </c>
      <c r="D603" s="4">
        <v>9</v>
      </c>
      <c r="E603" t="s">
        <v>1684</v>
      </c>
      <c r="F603" t="s">
        <v>1685</v>
      </c>
    </row>
    <row r="604" spans="1:6" x14ac:dyDescent="0.25">
      <c r="A604" t="s">
        <v>1686</v>
      </c>
      <c r="D604" s="4">
        <v>9</v>
      </c>
      <c r="E604" t="s">
        <v>1687</v>
      </c>
      <c r="F604" t="s">
        <v>1688</v>
      </c>
    </row>
    <row r="605" spans="1:6" x14ac:dyDescent="0.25">
      <c r="A605" t="s">
        <v>1689</v>
      </c>
      <c r="D605" s="4">
        <v>9</v>
      </c>
      <c r="E605" t="s">
        <v>1690</v>
      </c>
      <c r="F605" t="s">
        <v>1691</v>
      </c>
    </row>
    <row r="606" spans="1:6" x14ac:dyDescent="0.25">
      <c r="A606" t="s">
        <v>1692</v>
      </c>
      <c r="D606" s="4">
        <v>9</v>
      </c>
      <c r="E606" t="s">
        <v>1693</v>
      </c>
      <c r="F606" t="s">
        <v>1694</v>
      </c>
    </row>
    <row r="607" spans="1:6" x14ac:dyDescent="0.25">
      <c r="A607" t="s">
        <v>1695</v>
      </c>
      <c r="D607" s="4">
        <v>9</v>
      </c>
      <c r="E607" t="s">
        <v>1696</v>
      </c>
      <c r="F607" t="s">
        <v>1697</v>
      </c>
    </row>
    <row r="608" spans="1:6" x14ac:dyDescent="0.25">
      <c r="A608" t="s">
        <v>1698</v>
      </c>
      <c r="D608" s="4">
        <v>9</v>
      </c>
      <c r="E608" t="s">
        <v>1699</v>
      </c>
      <c r="F608" t="s">
        <v>1700</v>
      </c>
    </row>
    <row r="609" spans="1:6" x14ac:dyDescent="0.25">
      <c r="A609" t="s">
        <v>1701</v>
      </c>
      <c r="D609" s="4">
        <v>9</v>
      </c>
      <c r="E609" t="s">
        <v>1702</v>
      </c>
      <c r="F609" t="s">
        <v>1703</v>
      </c>
    </row>
    <row r="610" spans="1:6" x14ac:dyDescent="0.25">
      <c r="A610" t="s">
        <v>1704</v>
      </c>
      <c r="D610" s="4">
        <v>23</v>
      </c>
      <c r="E610" t="s">
        <v>1705</v>
      </c>
      <c r="F610" t="s">
        <v>1706</v>
      </c>
    </row>
    <row r="611" spans="1:6" x14ac:dyDescent="0.25">
      <c r="A611" t="s">
        <v>1707</v>
      </c>
      <c r="D611" s="4" t="s">
        <v>15</v>
      </c>
      <c r="E611" t="s">
        <v>1708</v>
      </c>
      <c r="F611" t="s">
        <v>1707</v>
      </c>
    </row>
    <row r="612" spans="1:6" x14ac:dyDescent="0.25">
      <c r="A612" t="s">
        <v>1709</v>
      </c>
      <c r="D612" s="4">
        <v>8</v>
      </c>
      <c r="E612" t="s">
        <v>1710</v>
      </c>
      <c r="F612" t="s">
        <v>1711</v>
      </c>
    </row>
    <row r="613" spans="1:6" x14ac:dyDescent="0.25">
      <c r="A613" t="s">
        <v>1712</v>
      </c>
      <c r="D613" s="4">
        <v>8</v>
      </c>
      <c r="E613" t="s">
        <v>1708</v>
      </c>
      <c r="F613" t="s">
        <v>1713</v>
      </c>
    </row>
    <row r="614" spans="1:6" x14ac:dyDescent="0.25">
      <c r="A614" t="s">
        <v>1714</v>
      </c>
      <c r="D614" s="4">
        <v>18</v>
      </c>
      <c r="E614" t="s">
        <v>1715</v>
      </c>
      <c r="F614" t="s">
        <v>1716</v>
      </c>
    </row>
    <row r="615" spans="1:6" x14ac:dyDescent="0.25">
      <c r="A615" t="s">
        <v>1717</v>
      </c>
      <c r="D615" s="4">
        <v>18</v>
      </c>
      <c r="E615" t="s">
        <v>1715</v>
      </c>
      <c r="F615" t="s">
        <v>1718</v>
      </c>
    </row>
    <row r="616" spans="1:6" x14ac:dyDescent="0.25">
      <c r="A616" t="s">
        <v>1719</v>
      </c>
      <c r="D616" s="4" t="s">
        <v>15</v>
      </c>
      <c r="E616" t="s">
        <v>1720</v>
      </c>
      <c r="F616" t="s">
        <v>1719</v>
      </c>
    </row>
    <row r="617" spans="1:6" x14ac:dyDescent="0.25">
      <c r="A617" t="s">
        <v>1721</v>
      </c>
      <c r="D617" s="4">
        <v>101</v>
      </c>
      <c r="E617" t="s">
        <v>1722</v>
      </c>
      <c r="F617" t="s">
        <v>1723</v>
      </c>
    </row>
    <row r="618" spans="1:6" x14ac:dyDescent="0.25">
      <c r="A618" t="s">
        <v>1724</v>
      </c>
      <c r="D618" s="4">
        <v>101</v>
      </c>
      <c r="E618" t="s">
        <v>1722</v>
      </c>
      <c r="F618" t="s">
        <v>1725</v>
      </c>
    </row>
    <row r="619" spans="1:6" x14ac:dyDescent="0.25">
      <c r="A619" t="s">
        <v>1726</v>
      </c>
      <c r="D619" s="4">
        <v>101</v>
      </c>
      <c r="E619" t="s">
        <v>1727</v>
      </c>
      <c r="F619" t="s">
        <v>1728</v>
      </c>
    </row>
    <row r="620" spans="1:6" x14ac:dyDescent="0.25">
      <c r="A620" t="s">
        <v>1729</v>
      </c>
      <c r="D620" s="4" t="s">
        <v>15</v>
      </c>
      <c r="E620" t="s">
        <v>1730</v>
      </c>
      <c r="F620" t="s">
        <v>1729</v>
      </c>
    </row>
    <row r="621" spans="1:6" x14ac:dyDescent="0.25">
      <c r="A621" t="s">
        <v>1731</v>
      </c>
      <c r="D621" s="4">
        <v>13</v>
      </c>
      <c r="E621" t="s">
        <v>1732</v>
      </c>
      <c r="F621" t="s">
        <v>1733</v>
      </c>
    </row>
    <row r="622" spans="1:6" x14ac:dyDescent="0.25">
      <c r="A622" t="s">
        <v>1734</v>
      </c>
      <c r="D622" s="4">
        <v>13</v>
      </c>
      <c r="E622" t="s">
        <v>1732</v>
      </c>
      <c r="F622" t="s">
        <v>1735</v>
      </c>
    </row>
    <row r="623" spans="1:6" x14ac:dyDescent="0.25">
      <c r="A623" t="s">
        <v>1736</v>
      </c>
      <c r="D623" s="4">
        <v>13</v>
      </c>
      <c r="E623" t="s">
        <v>1737</v>
      </c>
      <c r="F623" t="s">
        <v>1738</v>
      </c>
    </row>
    <row r="624" spans="1:6" x14ac:dyDescent="0.25">
      <c r="A624" t="s">
        <v>1739</v>
      </c>
      <c r="D624" s="4">
        <v>13</v>
      </c>
      <c r="E624" t="s">
        <v>1737</v>
      </c>
      <c r="F624" t="s">
        <v>1740</v>
      </c>
    </row>
    <row r="625" spans="1:6" x14ac:dyDescent="0.25">
      <c r="A625" t="s">
        <v>1741</v>
      </c>
      <c r="D625" s="4">
        <v>13</v>
      </c>
      <c r="E625" t="s">
        <v>1742</v>
      </c>
      <c r="F625" t="s">
        <v>1743</v>
      </c>
    </row>
    <row r="626" spans="1:6" x14ac:dyDescent="0.25">
      <c r="A626" t="s">
        <v>1744</v>
      </c>
      <c r="D626" s="4">
        <v>13</v>
      </c>
      <c r="E626" t="s">
        <v>1742</v>
      </c>
      <c r="F626" t="s">
        <v>1745</v>
      </c>
    </row>
    <row r="627" spans="1:6" x14ac:dyDescent="0.25">
      <c r="A627" t="s">
        <v>1746</v>
      </c>
      <c r="D627" s="4">
        <v>13</v>
      </c>
      <c r="E627" t="s">
        <v>1747</v>
      </c>
      <c r="F627" t="s">
        <v>1748</v>
      </c>
    </row>
    <row r="628" spans="1:6" x14ac:dyDescent="0.25">
      <c r="A628" t="s">
        <v>1749</v>
      </c>
      <c r="D628" s="4">
        <v>13</v>
      </c>
      <c r="E628" t="s">
        <v>1750</v>
      </c>
      <c r="F628" t="s">
        <v>1751</v>
      </c>
    </row>
    <row r="629" spans="1:6" x14ac:dyDescent="0.25">
      <c r="A629" t="s">
        <v>1752</v>
      </c>
      <c r="D629" s="4">
        <v>13</v>
      </c>
      <c r="E629" t="s">
        <v>1753</v>
      </c>
      <c r="F629" t="s">
        <v>1754</v>
      </c>
    </row>
    <row r="630" spans="1:6" x14ac:dyDescent="0.25">
      <c r="A630" t="s">
        <v>1755</v>
      </c>
      <c r="D630" s="4">
        <v>13</v>
      </c>
      <c r="E630" t="s">
        <v>1753</v>
      </c>
      <c r="F630" t="s">
        <v>1756</v>
      </c>
    </row>
    <row r="631" spans="1:6" x14ac:dyDescent="0.25">
      <c r="A631" t="s">
        <v>1757</v>
      </c>
      <c r="D631" s="4">
        <v>13</v>
      </c>
      <c r="E631" t="s">
        <v>1758</v>
      </c>
      <c r="F631" t="s">
        <v>1759</v>
      </c>
    </row>
    <row r="632" spans="1:6" x14ac:dyDescent="0.25">
      <c r="A632" t="s">
        <v>1760</v>
      </c>
      <c r="D632" s="4">
        <v>13</v>
      </c>
      <c r="E632" t="s">
        <v>1758</v>
      </c>
      <c r="F632" t="s">
        <v>1761</v>
      </c>
    </row>
    <row r="633" spans="1:6" x14ac:dyDescent="0.25">
      <c r="A633" t="s">
        <v>1762</v>
      </c>
      <c r="D633" s="4">
        <v>13</v>
      </c>
      <c r="E633" t="s">
        <v>1763</v>
      </c>
      <c r="F633" t="s">
        <v>1764</v>
      </c>
    </row>
    <row r="634" spans="1:6" x14ac:dyDescent="0.25">
      <c r="A634" t="s">
        <v>1765</v>
      </c>
      <c r="D634" s="4">
        <v>13</v>
      </c>
      <c r="E634" t="s">
        <v>1763</v>
      </c>
      <c r="F634" t="s">
        <v>1766</v>
      </c>
    </row>
    <row r="635" spans="1:6" x14ac:dyDescent="0.25">
      <c r="A635" t="s">
        <v>1767</v>
      </c>
      <c r="D635" s="4" t="s">
        <v>15</v>
      </c>
      <c r="E635" t="s">
        <v>382</v>
      </c>
      <c r="F635" t="s">
        <v>1767</v>
      </c>
    </row>
    <row r="636" spans="1:6" x14ac:dyDescent="0.25">
      <c r="A636" t="s">
        <v>1768</v>
      </c>
      <c r="D636" s="4">
        <v>101</v>
      </c>
      <c r="E636" t="s">
        <v>1769</v>
      </c>
      <c r="F636" t="s">
        <v>1770</v>
      </c>
    </row>
    <row r="637" spans="1:6" x14ac:dyDescent="0.25">
      <c r="A637" t="s">
        <v>1771</v>
      </c>
      <c r="D637" s="4">
        <v>101</v>
      </c>
      <c r="E637" t="s">
        <v>1772</v>
      </c>
      <c r="F637" t="s">
        <v>1773</v>
      </c>
    </row>
    <row r="638" spans="1:6" x14ac:dyDescent="0.25">
      <c r="A638" t="s">
        <v>1774</v>
      </c>
      <c r="D638" s="4">
        <v>101</v>
      </c>
      <c r="E638" t="s">
        <v>1775</v>
      </c>
      <c r="F638" t="s">
        <v>1776</v>
      </c>
    </row>
    <row r="639" spans="1:6" x14ac:dyDescent="0.25">
      <c r="A639" t="s">
        <v>1777</v>
      </c>
      <c r="D639" s="4" t="s">
        <v>15</v>
      </c>
      <c r="E639" t="s">
        <v>1778</v>
      </c>
      <c r="F639" t="s">
        <v>1777</v>
      </c>
    </row>
    <row r="640" spans="1:6" x14ac:dyDescent="0.25">
      <c r="A640" t="s">
        <v>1779</v>
      </c>
      <c r="D640" s="4">
        <v>29</v>
      </c>
      <c r="E640" t="s">
        <v>1780</v>
      </c>
      <c r="F640" t="s">
        <v>1781</v>
      </c>
    </row>
    <row r="641" spans="1:6" x14ac:dyDescent="0.25">
      <c r="A641" t="s">
        <v>1782</v>
      </c>
      <c r="D641" s="4">
        <v>29</v>
      </c>
      <c r="E641" t="s">
        <v>1783</v>
      </c>
      <c r="F641" t="s">
        <v>1784</v>
      </c>
    </row>
    <row r="642" spans="1:6" x14ac:dyDescent="0.25">
      <c r="A642" t="s">
        <v>1785</v>
      </c>
      <c r="D642" s="4">
        <v>29</v>
      </c>
      <c r="E642" t="s">
        <v>1786</v>
      </c>
      <c r="F642" t="s">
        <v>1787</v>
      </c>
    </row>
    <row r="643" spans="1:6" x14ac:dyDescent="0.25">
      <c r="A643" t="s">
        <v>1788</v>
      </c>
      <c r="D643" s="4">
        <v>29</v>
      </c>
      <c r="E643" t="s">
        <v>1789</v>
      </c>
      <c r="F643" t="s">
        <v>1790</v>
      </c>
    </row>
    <row r="644" spans="1:6" x14ac:dyDescent="0.25">
      <c r="A644" t="s">
        <v>1791</v>
      </c>
      <c r="D644" s="4" t="s">
        <v>15</v>
      </c>
      <c r="E644" t="s">
        <v>1792</v>
      </c>
      <c r="F644" t="s">
        <v>1791</v>
      </c>
    </row>
    <row r="645" spans="1:6" x14ac:dyDescent="0.25">
      <c r="A645" t="s">
        <v>1793</v>
      </c>
      <c r="D645" s="4" t="s">
        <v>15</v>
      </c>
      <c r="E645" t="s">
        <v>1794</v>
      </c>
      <c r="F645" t="s">
        <v>1793</v>
      </c>
    </row>
    <row r="646" spans="1:6" x14ac:dyDescent="0.25">
      <c r="A646" t="s">
        <v>1795</v>
      </c>
      <c r="D646" s="4">
        <v>23</v>
      </c>
      <c r="E646" t="s">
        <v>1796</v>
      </c>
      <c r="F646" t="s">
        <v>1797</v>
      </c>
    </row>
    <row r="647" spans="1:6" x14ac:dyDescent="0.25">
      <c r="A647" t="s">
        <v>1798</v>
      </c>
      <c r="D647" s="4">
        <v>23</v>
      </c>
      <c r="E647" t="s">
        <v>1799</v>
      </c>
      <c r="F647" t="s">
        <v>1800</v>
      </c>
    </row>
    <row r="648" spans="1:6" x14ac:dyDescent="0.25">
      <c r="A648" t="s">
        <v>1801</v>
      </c>
      <c r="D648" s="4">
        <v>23</v>
      </c>
      <c r="E648" t="s">
        <v>1802</v>
      </c>
      <c r="F648" t="s">
        <v>1803</v>
      </c>
    </row>
    <row r="649" spans="1:6" x14ac:dyDescent="0.25">
      <c r="A649" t="s">
        <v>1804</v>
      </c>
      <c r="D649" s="4">
        <v>23</v>
      </c>
      <c r="E649" t="s">
        <v>1805</v>
      </c>
      <c r="F649" t="s">
        <v>1806</v>
      </c>
    </row>
    <row r="650" spans="1:6" x14ac:dyDescent="0.25">
      <c r="A650" t="s">
        <v>1807</v>
      </c>
      <c r="D650" s="4">
        <v>23</v>
      </c>
      <c r="E650" t="s">
        <v>1808</v>
      </c>
      <c r="F650" t="s">
        <v>1809</v>
      </c>
    </row>
    <row r="651" spans="1:6" x14ac:dyDescent="0.25">
      <c r="A651" t="s">
        <v>1810</v>
      </c>
      <c r="D651" s="4">
        <v>23</v>
      </c>
      <c r="E651" t="s">
        <v>1811</v>
      </c>
      <c r="F651" t="s">
        <v>1812</v>
      </c>
    </row>
    <row r="652" spans="1:6" x14ac:dyDescent="0.25">
      <c r="A652" t="s">
        <v>1813</v>
      </c>
      <c r="D652" s="4" t="s">
        <v>15</v>
      </c>
      <c r="E652" t="s">
        <v>1814</v>
      </c>
      <c r="F652" t="s">
        <v>1813</v>
      </c>
    </row>
    <row r="653" spans="1:6" x14ac:dyDescent="0.25">
      <c r="A653" t="s">
        <v>1815</v>
      </c>
      <c r="D653" s="4">
        <v>23</v>
      </c>
      <c r="E653" t="s">
        <v>1816</v>
      </c>
      <c r="F653" t="s">
        <v>1817</v>
      </c>
    </row>
    <row r="654" spans="1:6" x14ac:dyDescent="0.25">
      <c r="A654" t="s">
        <v>1818</v>
      </c>
      <c r="D654" s="4" t="s">
        <v>15</v>
      </c>
      <c r="E654" t="s">
        <v>1819</v>
      </c>
      <c r="F654" t="s">
        <v>1818</v>
      </c>
    </row>
    <row r="655" spans="1:6" x14ac:dyDescent="0.25">
      <c r="A655" t="s">
        <v>1820</v>
      </c>
      <c r="D655" s="4">
        <v>100</v>
      </c>
      <c r="E655" t="s">
        <v>1821</v>
      </c>
      <c r="F655" t="s">
        <v>1822</v>
      </c>
    </row>
    <row r="656" spans="1:6" x14ac:dyDescent="0.25">
      <c r="A656" t="s">
        <v>1823</v>
      </c>
      <c r="D656" s="4">
        <v>5</v>
      </c>
      <c r="E656" t="s">
        <v>1824</v>
      </c>
      <c r="F656" t="s">
        <v>1825</v>
      </c>
    </row>
    <row r="657" spans="1:6" x14ac:dyDescent="0.25">
      <c r="A657" t="s">
        <v>1826</v>
      </c>
      <c r="D657" s="4">
        <v>5</v>
      </c>
      <c r="E657" t="s">
        <v>1827</v>
      </c>
      <c r="F657" t="s">
        <v>1828</v>
      </c>
    </row>
    <row r="658" spans="1:6" x14ac:dyDescent="0.25">
      <c r="A658" t="s">
        <v>1829</v>
      </c>
      <c r="D658" s="4">
        <v>23</v>
      </c>
      <c r="E658" t="s">
        <v>1830</v>
      </c>
      <c r="F658" t="s">
        <v>1831</v>
      </c>
    </row>
    <row r="659" spans="1:6" x14ac:dyDescent="0.25">
      <c r="A659" t="s">
        <v>1832</v>
      </c>
      <c r="D659" s="4">
        <v>29</v>
      </c>
      <c r="E659" t="s">
        <v>1833</v>
      </c>
      <c r="F659" t="s">
        <v>1834</v>
      </c>
    </row>
    <row r="660" spans="1:6" x14ac:dyDescent="0.25">
      <c r="A660" t="s">
        <v>1835</v>
      </c>
      <c r="D660" s="4">
        <v>29</v>
      </c>
      <c r="E660" t="s">
        <v>1836</v>
      </c>
      <c r="F660" t="s">
        <v>1837</v>
      </c>
    </row>
    <row r="661" spans="1:6" x14ac:dyDescent="0.25">
      <c r="A661" t="s">
        <v>1838</v>
      </c>
      <c r="D661" s="4">
        <v>5</v>
      </c>
      <c r="E661" t="s">
        <v>1839</v>
      </c>
      <c r="F661" t="s">
        <v>1840</v>
      </c>
    </row>
    <row r="662" spans="1:6" x14ac:dyDescent="0.25">
      <c r="A662" t="s">
        <v>1841</v>
      </c>
      <c r="D662" s="4">
        <v>29</v>
      </c>
      <c r="E662" t="s">
        <v>1842</v>
      </c>
      <c r="F662" t="s">
        <v>1843</v>
      </c>
    </row>
    <row r="663" spans="1:6" x14ac:dyDescent="0.25">
      <c r="A663" t="s">
        <v>1844</v>
      </c>
      <c r="D663" s="4">
        <v>29</v>
      </c>
      <c r="E663" t="s">
        <v>1845</v>
      </c>
      <c r="F663" t="s">
        <v>1846</v>
      </c>
    </row>
    <row r="664" spans="1:6" x14ac:dyDescent="0.25">
      <c r="A664" t="s">
        <v>1847</v>
      </c>
      <c r="D664" s="4">
        <v>29</v>
      </c>
      <c r="E664" t="s">
        <v>1848</v>
      </c>
      <c r="F664" t="s">
        <v>1849</v>
      </c>
    </row>
    <row r="665" spans="1:6" x14ac:dyDescent="0.25">
      <c r="A665" t="s">
        <v>1850</v>
      </c>
      <c r="D665" s="4">
        <v>29</v>
      </c>
      <c r="E665" t="s">
        <v>1851</v>
      </c>
      <c r="F665" t="s">
        <v>1852</v>
      </c>
    </row>
    <row r="666" spans="1:6" x14ac:dyDescent="0.25">
      <c r="A666" t="s">
        <v>1853</v>
      </c>
      <c r="D666" s="4">
        <v>29</v>
      </c>
      <c r="E666" t="s">
        <v>1854</v>
      </c>
      <c r="F666" t="s">
        <v>1855</v>
      </c>
    </row>
    <row r="667" spans="1:6" x14ac:dyDescent="0.25">
      <c r="A667" t="s">
        <v>1856</v>
      </c>
      <c r="D667" s="4">
        <v>23</v>
      </c>
      <c r="E667" t="s">
        <v>1857</v>
      </c>
      <c r="F667" t="s">
        <v>1858</v>
      </c>
    </row>
    <row r="668" spans="1:6" x14ac:dyDescent="0.25">
      <c r="A668" t="s">
        <v>1859</v>
      </c>
      <c r="D668" s="4">
        <v>23</v>
      </c>
      <c r="E668" t="s">
        <v>1860</v>
      </c>
      <c r="F668" t="s">
        <v>1861</v>
      </c>
    </row>
    <row r="669" spans="1:6" x14ac:dyDescent="0.25">
      <c r="A669" t="s">
        <v>1862</v>
      </c>
      <c r="D669" s="4">
        <v>23</v>
      </c>
      <c r="E669" t="s">
        <v>1863</v>
      </c>
      <c r="F669" t="s">
        <v>1864</v>
      </c>
    </row>
    <row r="670" spans="1:6" x14ac:dyDescent="0.25">
      <c r="A670" t="s">
        <v>1865</v>
      </c>
      <c r="D670" s="4">
        <v>23</v>
      </c>
      <c r="E670" t="s">
        <v>1866</v>
      </c>
      <c r="F670" t="s">
        <v>1867</v>
      </c>
    </row>
    <row r="671" spans="1:6" x14ac:dyDescent="0.25">
      <c r="A671" t="s">
        <v>1868</v>
      </c>
      <c r="D671" s="4">
        <v>23</v>
      </c>
      <c r="E671" t="s">
        <v>1869</v>
      </c>
      <c r="F671" t="s">
        <v>1870</v>
      </c>
    </row>
    <row r="672" spans="1:6" x14ac:dyDescent="0.25">
      <c r="A672" t="s">
        <v>1871</v>
      </c>
      <c r="D672" s="4">
        <v>23</v>
      </c>
      <c r="E672" t="s">
        <v>1872</v>
      </c>
      <c r="F672" t="s">
        <v>1873</v>
      </c>
    </row>
    <row r="673" spans="1:6" x14ac:dyDescent="0.25">
      <c r="A673" t="s">
        <v>1874</v>
      </c>
      <c r="D673" s="4">
        <v>23</v>
      </c>
      <c r="E673" t="s">
        <v>1875</v>
      </c>
      <c r="F673" t="s">
        <v>1876</v>
      </c>
    </row>
    <row r="674" spans="1:6" x14ac:dyDescent="0.25">
      <c r="A674" t="s">
        <v>1877</v>
      </c>
      <c r="D674" s="4">
        <v>23</v>
      </c>
      <c r="E674" t="s">
        <v>1878</v>
      </c>
      <c r="F674" t="s">
        <v>1879</v>
      </c>
    </row>
    <row r="675" spans="1:6" x14ac:dyDescent="0.25">
      <c r="A675" t="s">
        <v>1880</v>
      </c>
      <c r="D675" s="4">
        <v>23</v>
      </c>
      <c r="E675" t="s">
        <v>1881</v>
      </c>
      <c r="F675" t="s">
        <v>1882</v>
      </c>
    </row>
    <row r="676" spans="1:6" x14ac:dyDescent="0.25">
      <c r="A676" t="s">
        <v>1883</v>
      </c>
      <c r="D676" s="4">
        <v>23</v>
      </c>
      <c r="E676" t="s">
        <v>1884</v>
      </c>
      <c r="F676" t="s">
        <v>1885</v>
      </c>
    </row>
    <row r="677" spans="1:6" x14ac:dyDescent="0.25">
      <c r="A677" t="s">
        <v>1886</v>
      </c>
      <c r="D677" s="4">
        <v>23</v>
      </c>
      <c r="E677" t="s">
        <v>1887</v>
      </c>
      <c r="F677" t="s">
        <v>1888</v>
      </c>
    </row>
    <row r="678" spans="1:6" x14ac:dyDescent="0.25">
      <c r="A678" t="s">
        <v>1889</v>
      </c>
      <c r="D678" s="4">
        <v>23</v>
      </c>
      <c r="E678" t="s">
        <v>1890</v>
      </c>
      <c r="F678" t="s">
        <v>1891</v>
      </c>
    </row>
    <row r="679" spans="1:6" x14ac:dyDescent="0.25">
      <c r="A679" t="s">
        <v>1892</v>
      </c>
      <c r="D679" s="4">
        <v>23</v>
      </c>
      <c r="E679" t="s">
        <v>1893</v>
      </c>
      <c r="F679" t="s">
        <v>1894</v>
      </c>
    </row>
    <row r="680" spans="1:6" x14ac:dyDescent="0.25">
      <c r="A680" t="s">
        <v>1895</v>
      </c>
      <c r="D680" s="4">
        <v>23</v>
      </c>
      <c r="E680" t="s">
        <v>1896</v>
      </c>
      <c r="F680" t="s">
        <v>1897</v>
      </c>
    </row>
    <row r="681" spans="1:6" x14ac:dyDescent="0.25">
      <c r="A681" t="s">
        <v>1898</v>
      </c>
      <c r="D681" s="4">
        <v>23</v>
      </c>
      <c r="E681" t="s">
        <v>1899</v>
      </c>
      <c r="F681" t="s">
        <v>1900</v>
      </c>
    </row>
    <row r="682" spans="1:6" x14ac:dyDescent="0.25">
      <c r="A682" t="s">
        <v>1901</v>
      </c>
      <c r="D682" s="4">
        <v>23</v>
      </c>
      <c r="E682" t="s">
        <v>1902</v>
      </c>
      <c r="F682" t="s">
        <v>1903</v>
      </c>
    </row>
    <row r="683" spans="1:6" x14ac:dyDescent="0.25">
      <c r="A683" t="s">
        <v>1904</v>
      </c>
      <c r="D683" s="4">
        <v>23</v>
      </c>
      <c r="E683" t="s">
        <v>1905</v>
      </c>
      <c r="F683" t="s">
        <v>1906</v>
      </c>
    </row>
    <row r="684" spans="1:6" x14ac:dyDescent="0.25">
      <c r="A684" t="s">
        <v>1907</v>
      </c>
      <c r="D684" s="4">
        <v>23</v>
      </c>
      <c r="E684" t="s">
        <v>1908</v>
      </c>
      <c r="F684" t="s">
        <v>1909</v>
      </c>
    </row>
    <row r="685" spans="1:6" x14ac:dyDescent="0.25">
      <c r="A685" t="s">
        <v>1910</v>
      </c>
      <c r="D685" s="4">
        <v>29</v>
      </c>
      <c r="E685" t="s">
        <v>1911</v>
      </c>
      <c r="F685" t="s">
        <v>1912</v>
      </c>
    </row>
    <row r="686" spans="1:6" x14ac:dyDescent="0.25">
      <c r="A686" t="s">
        <v>1913</v>
      </c>
      <c r="D686" s="4">
        <v>29</v>
      </c>
      <c r="E686" t="s">
        <v>1911</v>
      </c>
      <c r="F686" t="s">
        <v>1914</v>
      </c>
    </row>
    <row r="687" spans="1:6" x14ac:dyDescent="0.25">
      <c r="A687" t="s">
        <v>15</v>
      </c>
      <c r="D687" s="4" t="s">
        <v>15</v>
      </c>
    </row>
    <row r="690" spans="1:1" x14ac:dyDescent="0.25">
      <c r="A690" t="s">
        <v>15</v>
      </c>
    </row>
    <row r="691" spans="1:1" x14ac:dyDescent="0.25">
      <c r="A691" t="s">
        <v>15</v>
      </c>
    </row>
    <row r="692" spans="1:1" x14ac:dyDescent="0.25">
      <c r="A692" t="s">
        <v>15</v>
      </c>
    </row>
    <row r="693" spans="1:1" x14ac:dyDescent="0.25">
      <c r="A693" t="s">
        <v>15</v>
      </c>
    </row>
    <row r="694" spans="1:1" x14ac:dyDescent="0.25">
      <c r="A694" t="s">
        <v>15</v>
      </c>
    </row>
    <row r="695" spans="1:1" x14ac:dyDescent="0.25">
      <c r="A695" t="s">
        <v>15</v>
      </c>
    </row>
    <row r="696" spans="1:1" x14ac:dyDescent="0.25">
      <c r="A696" t="s">
        <v>15</v>
      </c>
    </row>
    <row r="697" spans="1:1" x14ac:dyDescent="0.25">
      <c r="A697" t="s">
        <v>15</v>
      </c>
    </row>
    <row r="698" spans="1:1" x14ac:dyDescent="0.25">
      <c r="A698" t="s">
        <v>15</v>
      </c>
    </row>
    <row r="699" spans="1:1" x14ac:dyDescent="0.25">
      <c r="A699" t="s">
        <v>15</v>
      </c>
    </row>
    <row r="700" spans="1:1" x14ac:dyDescent="0.25">
      <c r="A700" t="s">
        <v>15</v>
      </c>
    </row>
    <row r="701" spans="1:1" x14ac:dyDescent="0.25">
      <c r="A701" t="s">
        <v>15</v>
      </c>
    </row>
    <row r="702" spans="1:1" x14ac:dyDescent="0.25">
      <c r="A702" t="s">
        <v>15</v>
      </c>
    </row>
    <row r="703" spans="1:1" x14ac:dyDescent="0.25">
      <c r="A703" t="s">
        <v>15</v>
      </c>
    </row>
    <row r="704" spans="1:1" x14ac:dyDescent="0.25">
      <c r="A704" t="s">
        <v>15</v>
      </c>
    </row>
    <row r="705" spans="1:1" x14ac:dyDescent="0.25">
      <c r="A705" t="s">
        <v>15</v>
      </c>
    </row>
    <row r="706" spans="1:1" x14ac:dyDescent="0.25">
      <c r="A706" t="s">
        <v>15</v>
      </c>
    </row>
    <row r="707" spans="1:1" x14ac:dyDescent="0.25">
      <c r="A707" t="s">
        <v>15</v>
      </c>
    </row>
  </sheetData>
  <pageMargins left="0.7" right="0.7" top="0.75" bottom="0.75" header="0.3" footer="0.3"/>
  <pageSetup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664"/>
  <sheetViews>
    <sheetView topLeftCell="A435" workbookViewId="0">
      <selection activeCell="A465" sqref="A465"/>
    </sheetView>
  </sheetViews>
  <sheetFormatPr defaultRowHeight="15" x14ac:dyDescent="0.25"/>
  <cols>
    <col min="1" max="1" width="26.5703125" bestFit="1" customWidth="1"/>
    <col min="2" max="4" width="16.85546875" style="1" customWidth="1"/>
    <col min="5" max="5" width="9.140625" style="1"/>
    <col min="6" max="18" width="15.7109375" style="2" customWidth="1"/>
    <col min="19" max="19" width="16.28515625" customWidth="1"/>
  </cols>
  <sheetData>
    <row r="3" spans="1:18" x14ac:dyDescent="0.25">
      <c r="A3" t="s">
        <v>0</v>
      </c>
    </row>
    <row r="6" spans="1:18" s="1" customFormat="1" x14ac:dyDescent="0.25">
      <c r="E6" s="1" t="s">
        <v>3</v>
      </c>
      <c r="F6" s="3" t="s">
        <v>1966</v>
      </c>
      <c r="G6" s="3" t="s">
        <v>1967</v>
      </c>
      <c r="H6" s="3" t="s">
        <v>1968</v>
      </c>
      <c r="I6" s="3" t="s">
        <v>1969</v>
      </c>
      <c r="J6" s="3" t="s">
        <v>4</v>
      </c>
      <c r="K6" s="3" t="s">
        <v>5</v>
      </c>
      <c r="L6" s="3" t="s">
        <v>6</v>
      </c>
      <c r="M6" s="3" t="s">
        <v>7</v>
      </c>
      <c r="N6" s="3" t="s">
        <v>8</v>
      </c>
      <c r="O6" s="3" t="s">
        <v>9</v>
      </c>
      <c r="P6" s="3" t="s">
        <v>1970</v>
      </c>
      <c r="Q6" s="3" t="s">
        <v>1971</v>
      </c>
      <c r="R6" s="3" t="s">
        <v>1972</v>
      </c>
    </row>
    <row r="7" spans="1:18" x14ac:dyDescent="0.25">
      <c r="A7" t="s">
        <v>11</v>
      </c>
      <c r="E7" s="1" t="s">
        <v>12</v>
      </c>
      <c r="F7" s="2" t="s">
        <v>13</v>
      </c>
      <c r="G7" s="2" t="s">
        <v>13</v>
      </c>
      <c r="H7" s="2" t="s">
        <v>13</v>
      </c>
      <c r="I7" s="2" t="s">
        <v>13</v>
      </c>
      <c r="J7" s="2" t="s">
        <v>13</v>
      </c>
      <c r="K7" s="2" t="s">
        <v>13</v>
      </c>
      <c r="L7" s="2" t="s">
        <v>13</v>
      </c>
      <c r="M7" s="2" t="s">
        <v>13</v>
      </c>
      <c r="N7" s="2" t="s">
        <v>13</v>
      </c>
      <c r="O7" s="2" t="s">
        <v>13</v>
      </c>
      <c r="P7" s="2" t="s">
        <v>13</v>
      </c>
      <c r="Q7" s="2" t="s">
        <v>13</v>
      </c>
      <c r="R7" s="2" t="s">
        <v>13</v>
      </c>
    </row>
    <row r="8" spans="1:18" x14ac:dyDescent="0.25">
      <c r="A8" t="s">
        <v>10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</row>
    <row r="9" spans="1:18" x14ac:dyDescent="0.25">
      <c r="A9" t="s">
        <v>16</v>
      </c>
      <c r="B9" s="1" t="s">
        <v>14</v>
      </c>
      <c r="C9" s="1" t="str">
        <f>RIGHT(B9,6)</f>
        <v>50018</v>
      </c>
      <c r="D9" s="1">
        <f>VLOOKUP(C9,'line assign basis'!$A$7:$D$686,4,FALSE)</f>
        <v>0</v>
      </c>
      <c r="F9" s="2">
        <v>3057784476.8200002</v>
      </c>
      <c r="G9" s="2">
        <v>3053352968.75</v>
      </c>
      <c r="H9" s="2">
        <v>3102470324.25</v>
      </c>
      <c r="I9" s="2">
        <v>3062690702.1399999</v>
      </c>
      <c r="J9" s="2">
        <v>3031828122.4299998</v>
      </c>
      <c r="K9" s="2">
        <v>3062204403.9699998</v>
      </c>
      <c r="L9" s="2">
        <v>3053852256.0700002</v>
      </c>
      <c r="M9" s="2">
        <v>3003987019.3899999</v>
      </c>
      <c r="N9" s="2">
        <v>2986601265.75</v>
      </c>
      <c r="O9" s="2">
        <v>3009170989.5599999</v>
      </c>
      <c r="P9" s="2">
        <v>2998926532.25</v>
      </c>
      <c r="Q9" s="2">
        <v>3023306119.8299999</v>
      </c>
      <c r="R9" s="2">
        <v>3102682851</v>
      </c>
    </row>
    <row r="10" spans="1:18" x14ac:dyDescent="0.25">
      <c r="A10" t="s">
        <v>18</v>
      </c>
      <c r="B10" s="1" t="s">
        <v>17</v>
      </c>
      <c r="C10" s="1" t="str">
        <f t="shared" ref="C10:C73" si="0">RIGHT(B10,6)</f>
        <v>50019</v>
      </c>
      <c r="D10" s="1">
        <f>VLOOKUP(C10,'line assign basis'!$A$7:$D$686,4,FALSE)</f>
        <v>0</v>
      </c>
      <c r="F10" s="2">
        <v>2193572951.71</v>
      </c>
      <c r="G10" s="2">
        <v>2209044520.2800002</v>
      </c>
      <c r="H10" s="2">
        <v>2221749075.9699998</v>
      </c>
      <c r="I10" s="2">
        <v>2243975181.2800002</v>
      </c>
      <c r="J10" s="2">
        <v>2252726716.5</v>
      </c>
      <c r="K10" s="2">
        <v>2262105647.8600001</v>
      </c>
      <c r="L10" s="2">
        <v>2278126781.0599999</v>
      </c>
      <c r="M10" s="2">
        <v>2286920247.5799999</v>
      </c>
      <c r="N10" s="2">
        <v>2297274595.4000001</v>
      </c>
      <c r="O10" s="2">
        <v>2313690040.5</v>
      </c>
      <c r="P10" s="2">
        <v>2327225976.04</v>
      </c>
      <c r="Q10" s="2">
        <v>2344638930.5100002</v>
      </c>
      <c r="R10" s="2">
        <v>2370292792.8600001</v>
      </c>
    </row>
    <row r="11" spans="1:18" x14ac:dyDescent="0.25">
      <c r="A11" t="s">
        <v>20</v>
      </c>
      <c r="B11" s="1" t="s">
        <v>19</v>
      </c>
      <c r="C11" s="1" t="str">
        <f t="shared" si="0"/>
        <v>500114</v>
      </c>
      <c r="D11" s="1">
        <f>VLOOKUP(C11,'line assign basis'!$A$7:$D$686,4,FALSE)</f>
        <v>0</v>
      </c>
      <c r="F11" s="2">
        <v>2142073422.3699999</v>
      </c>
      <c r="G11" s="2">
        <v>2157624003.3499999</v>
      </c>
      <c r="H11" s="2">
        <v>2170403255.8099999</v>
      </c>
      <c r="I11" s="2">
        <v>2192261677.73</v>
      </c>
      <c r="J11" s="2">
        <v>2200733451.0700002</v>
      </c>
      <c r="K11" s="2">
        <v>2210187438.02</v>
      </c>
      <c r="L11" s="2">
        <v>2226236871.7600002</v>
      </c>
      <c r="M11" s="2">
        <v>2234936664.8000002</v>
      </c>
      <c r="N11" s="2">
        <v>2244977715.5500002</v>
      </c>
      <c r="O11" s="2">
        <v>2260818259.79</v>
      </c>
      <c r="P11" s="2">
        <v>2274394457.5500002</v>
      </c>
      <c r="Q11" s="2">
        <v>2291489709.3299999</v>
      </c>
      <c r="R11" s="2">
        <v>2316988708.0900002</v>
      </c>
    </row>
    <row r="12" spans="1:18" x14ac:dyDescent="0.25">
      <c r="A12" t="s">
        <v>22</v>
      </c>
      <c r="B12" s="1" t="s">
        <v>21</v>
      </c>
      <c r="C12" s="1" t="str">
        <f t="shared" si="0"/>
        <v>500118</v>
      </c>
      <c r="D12" s="1">
        <f>VLOOKUP(C12,'line assign basis'!$A$7:$D$686,4,FALSE)</f>
        <v>0</v>
      </c>
      <c r="F12" s="2">
        <v>3079571946</v>
      </c>
      <c r="G12" s="2">
        <v>3095123516.0300002</v>
      </c>
      <c r="H12" s="2">
        <v>3112203458.4200001</v>
      </c>
      <c r="I12" s="2">
        <v>3135141164.52</v>
      </c>
      <c r="J12" s="2">
        <v>3147766247.3099999</v>
      </c>
      <c r="K12" s="2">
        <v>3161087234.0900002</v>
      </c>
      <c r="L12" s="2">
        <v>3181094630.98</v>
      </c>
      <c r="M12" s="2">
        <v>3194003439.9000001</v>
      </c>
      <c r="N12" s="2">
        <v>3207864133.5799999</v>
      </c>
      <c r="O12" s="2">
        <v>3227584426.3600001</v>
      </c>
      <c r="P12" s="2">
        <v>3244872345.1799998</v>
      </c>
      <c r="Q12" s="2">
        <v>3265598144.8800001</v>
      </c>
      <c r="R12" s="2">
        <v>3295434382.7600002</v>
      </c>
    </row>
    <row r="13" spans="1:18" x14ac:dyDescent="0.25">
      <c r="A13" t="s">
        <v>24</v>
      </c>
      <c r="B13" s="1" t="s">
        <v>23</v>
      </c>
      <c r="C13" s="1" t="str">
        <f t="shared" si="0"/>
        <v>500115</v>
      </c>
      <c r="D13" s="1">
        <f>VLOOKUP(C13,'line assign basis'!$A$7:$D$686,4,FALSE)</f>
        <v>0</v>
      </c>
      <c r="F13" s="2">
        <v>3065430043.6599998</v>
      </c>
      <c r="G13" s="2">
        <v>3080983692.0900002</v>
      </c>
      <c r="H13" s="2">
        <v>3098065726.8200002</v>
      </c>
      <c r="I13" s="2">
        <v>3116652577.1599998</v>
      </c>
      <c r="J13" s="2">
        <v>3129279276.25</v>
      </c>
      <c r="K13" s="2">
        <v>3142602568.5500002</v>
      </c>
      <c r="L13" s="2">
        <v>3162611803.9200001</v>
      </c>
      <c r="M13" s="2">
        <v>3175522878.0100002</v>
      </c>
      <c r="N13" s="2">
        <v>3189385307.1100001</v>
      </c>
      <c r="O13" s="2">
        <v>3208561058.5700002</v>
      </c>
      <c r="P13" s="2">
        <v>3224881586.7399998</v>
      </c>
      <c r="Q13" s="2">
        <v>3244754688.5300002</v>
      </c>
      <c r="R13" s="2">
        <v>3274294348.5</v>
      </c>
    </row>
    <row r="14" spans="1:18" x14ac:dyDescent="0.25">
      <c r="A14" t="s">
        <v>26</v>
      </c>
      <c r="B14" s="1" t="s">
        <v>27</v>
      </c>
      <c r="C14" s="1" t="str">
        <f t="shared" si="0"/>
        <v>101000</v>
      </c>
      <c r="D14" s="1">
        <f>VLOOKUP(C14,'line assign basis'!$A$7:$D$686,4,FALSE)</f>
        <v>7</v>
      </c>
      <c r="E14" s="1" t="s">
        <v>28</v>
      </c>
      <c r="F14" s="2">
        <v>2593432363.5500002</v>
      </c>
      <c r="G14" s="2">
        <v>2595412989.27</v>
      </c>
      <c r="H14" s="2">
        <v>2595861148.46</v>
      </c>
      <c r="I14" s="2">
        <v>2615339575.71</v>
      </c>
      <c r="J14" s="2">
        <v>2623576702.02</v>
      </c>
      <c r="K14" s="2">
        <v>2623509110.9299998</v>
      </c>
      <c r="L14" s="2">
        <v>2625891174.8299999</v>
      </c>
      <c r="M14" s="2">
        <v>2626595667.8899999</v>
      </c>
      <c r="N14" s="2">
        <v>2635645817.6900001</v>
      </c>
      <c r="O14" s="2">
        <v>2635658810.1999998</v>
      </c>
      <c r="P14" s="2">
        <v>2636168651.4000001</v>
      </c>
      <c r="Q14" s="2">
        <v>2638356630.6700001</v>
      </c>
      <c r="R14" s="2">
        <v>2640372438.4200001</v>
      </c>
    </row>
    <row r="15" spans="1:18" x14ac:dyDescent="0.25">
      <c r="A15" t="s">
        <v>30</v>
      </c>
      <c r="B15" s="1" t="s">
        <v>31</v>
      </c>
      <c r="C15" s="1" t="str">
        <f t="shared" si="0"/>
        <v>105000</v>
      </c>
      <c r="D15" s="1">
        <f>VLOOKUP(C15,'line assign basis'!$A$7:$D$686,4,FALSE)</f>
        <v>11</v>
      </c>
      <c r="E15" s="1" t="s">
        <v>28</v>
      </c>
      <c r="F15" s="2">
        <v>923155.07</v>
      </c>
      <c r="G15" s="2">
        <v>923155.07</v>
      </c>
      <c r="H15" s="2">
        <v>923155.07</v>
      </c>
      <c r="I15" s="2">
        <v>970068.12</v>
      </c>
      <c r="J15" s="2">
        <v>970068.12</v>
      </c>
      <c r="K15" s="2">
        <v>970068.12</v>
      </c>
      <c r="L15" s="2">
        <v>970068.12</v>
      </c>
      <c r="M15" s="2">
        <v>970068.12</v>
      </c>
      <c r="N15" s="2">
        <v>970068.12</v>
      </c>
      <c r="O15" s="2">
        <v>970068.12</v>
      </c>
      <c r="P15" s="2">
        <v>970068.12</v>
      </c>
      <c r="Q15" s="2">
        <v>970068.12</v>
      </c>
      <c r="R15" s="2">
        <v>970068.12</v>
      </c>
    </row>
    <row r="16" spans="1:18" x14ac:dyDescent="0.25">
      <c r="A16" t="s">
        <v>33</v>
      </c>
      <c r="B16" s="1" t="s">
        <v>34</v>
      </c>
      <c r="C16" s="1" t="str">
        <f t="shared" si="0"/>
        <v>106000</v>
      </c>
      <c r="D16" s="1">
        <f>VLOOKUP(C16,'line assign basis'!$A$7:$D$686,4,FALSE)</f>
        <v>7</v>
      </c>
      <c r="E16" s="1" t="s">
        <v>28</v>
      </c>
      <c r="F16" s="2">
        <v>325926274.63</v>
      </c>
      <c r="G16" s="2">
        <v>331782692.88</v>
      </c>
      <c r="H16" s="2">
        <v>344778841.85000002</v>
      </c>
      <c r="I16" s="2">
        <v>340419131.00999999</v>
      </c>
      <c r="J16" s="2">
        <v>339918672.31</v>
      </c>
      <c r="K16" s="2">
        <v>347829013.01999998</v>
      </c>
      <c r="L16" s="2">
        <v>358617778.23000002</v>
      </c>
      <c r="M16" s="2">
        <v>361998730.70999998</v>
      </c>
      <c r="N16" s="2">
        <v>361242604.94</v>
      </c>
      <c r="O16" s="2">
        <v>379436804.63</v>
      </c>
      <c r="P16" s="2">
        <v>386430248.80000001</v>
      </c>
      <c r="Q16" s="2">
        <v>392165743.97000003</v>
      </c>
      <c r="R16" s="2">
        <v>405751976.73000002</v>
      </c>
    </row>
    <row r="17" spans="1:18" x14ac:dyDescent="0.25">
      <c r="A17" t="s">
        <v>36</v>
      </c>
      <c r="B17" s="1" t="s">
        <v>37</v>
      </c>
      <c r="C17" s="1" t="str">
        <f t="shared" si="0"/>
        <v>107000</v>
      </c>
      <c r="D17" s="1">
        <f>VLOOKUP(C17,'line assign basis'!$A$7:$D$686,4,FALSE)</f>
        <v>16</v>
      </c>
      <c r="E17" s="1" t="s">
        <v>28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</row>
    <row r="18" spans="1:18" x14ac:dyDescent="0.25">
      <c r="A18" t="s">
        <v>36</v>
      </c>
      <c r="B18" s="1" t="s">
        <v>39</v>
      </c>
      <c r="C18" s="1" t="str">
        <f t="shared" si="0"/>
        <v>107666</v>
      </c>
      <c r="D18" s="1">
        <f>VLOOKUP(C18,'line assign basis'!$A$7:$D$686,4,FALSE)</f>
        <v>16</v>
      </c>
      <c r="E18" s="1" t="s">
        <v>28</v>
      </c>
      <c r="F18" s="2">
        <v>0</v>
      </c>
      <c r="G18" s="2">
        <v>0</v>
      </c>
      <c r="H18" s="2">
        <v>0</v>
      </c>
      <c r="I18" s="2">
        <v>0</v>
      </c>
      <c r="J18" s="2">
        <v>-5010.0200000000004</v>
      </c>
      <c r="K18" s="2">
        <v>-5009.24</v>
      </c>
      <c r="L18" s="2">
        <v>-5009.24</v>
      </c>
      <c r="M18" s="2">
        <v>-5009.24</v>
      </c>
      <c r="N18" s="2">
        <v>-5009.24</v>
      </c>
      <c r="O18" s="2">
        <v>318685.92</v>
      </c>
      <c r="P18" s="2">
        <v>-5009.24</v>
      </c>
      <c r="Q18" s="2">
        <v>-5009.24</v>
      </c>
      <c r="R18" s="2">
        <v>-5009.24</v>
      </c>
    </row>
    <row r="19" spans="1:18" x14ac:dyDescent="0.25">
      <c r="A19" t="s">
        <v>41</v>
      </c>
      <c r="B19" s="1" t="s">
        <v>42</v>
      </c>
      <c r="C19" s="1" t="str">
        <f t="shared" si="0"/>
        <v>107700</v>
      </c>
      <c r="D19" s="1">
        <f>VLOOKUP(C19,'line assign basis'!$A$7:$D$686,4,FALSE)</f>
        <v>16</v>
      </c>
      <c r="E19" s="1" t="s">
        <v>28</v>
      </c>
      <c r="F19" s="2">
        <v>0</v>
      </c>
      <c r="G19" s="2">
        <v>0</v>
      </c>
      <c r="H19" s="2">
        <v>0</v>
      </c>
      <c r="I19" s="2">
        <v>509971.52</v>
      </c>
      <c r="J19" s="2">
        <v>509971.52</v>
      </c>
      <c r="K19" s="2">
        <v>509971.52</v>
      </c>
      <c r="L19" s="2">
        <v>4130329.68</v>
      </c>
      <c r="M19" s="2">
        <v>4130329.68</v>
      </c>
      <c r="N19" s="2">
        <v>4130329.68</v>
      </c>
      <c r="O19" s="2">
        <v>7619813.8600000003</v>
      </c>
      <c r="P19" s="2">
        <v>7619813.8600000003</v>
      </c>
      <c r="Q19" s="2">
        <v>7619813.8600000003</v>
      </c>
      <c r="R19" s="2">
        <v>15952432.529999999</v>
      </c>
    </row>
    <row r="20" spans="1:18" x14ac:dyDescent="0.25">
      <c r="A20" t="s">
        <v>44</v>
      </c>
      <c r="B20" s="1" t="s">
        <v>45</v>
      </c>
      <c r="C20" s="1" t="str">
        <f t="shared" si="0"/>
        <v>107707</v>
      </c>
      <c r="D20" s="1">
        <f>VLOOKUP(C20,'line assign basis'!$A$7:$D$686,4,FALSE)</f>
        <v>16</v>
      </c>
      <c r="E20" s="1" t="s">
        <v>28</v>
      </c>
      <c r="F20" s="2">
        <v>145148250.41</v>
      </c>
      <c r="G20" s="2">
        <v>152864854.87</v>
      </c>
      <c r="H20" s="2">
        <v>156502581.44</v>
      </c>
      <c r="I20" s="2">
        <v>159413830.80000001</v>
      </c>
      <c r="J20" s="2">
        <v>164308872.30000001</v>
      </c>
      <c r="K20" s="2">
        <v>169789414.19999999</v>
      </c>
      <c r="L20" s="2">
        <v>173007462.30000001</v>
      </c>
      <c r="M20" s="2">
        <v>181833090.84999999</v>
      </c>
      <c r="N20" s="2">
        <v>187401495.91999999</v>
      </c>
      <c r="O20" s="2">
        <v>184556875.84</v>
      </c>
      <c r="P20" s="2">
        <v>193697813.80000001</v>
      </c>
      <c r="Q20" s="2">
        <v>205647441.15000001</v>
      </c>
      <c r="R20" s="2">
        <v>211252441.94</v>
      </c>
    </row>
    <row r="21" spans="1:18" x14ac:dyDescent="0.25">
      <c r="A21" t="s">
        <v>47</v>
      </c>
      <c r="B21" s="1" t="s">
        <v>46</v>
      </c>
      <c r="C21" s="1" t="str">
        <f t="shared" si="0"/>
        <v>500116</v>
      </c>
      <c r="D21" s="1" t="str">
        <f>VLOOKUP(C21,'line assign basis'!$A$7:$D$686,4,FALSE)</f>
        <v/>
      </c>
      <c r="F21" s="2">
        <v>14141902.34</v>
      </c>
      <c r="G21" s="2">
        <v>14139823.939999999</v>
      </c>
      <c r="H21" s="2">
        <v>14137731.6</v>
      </c>
      <c r="I21" s="2">
        <v>18488587.359999999</v>
      </c>
      <c r="J21" s="2">
        <v>18486971.059999999</v>
      </c>
      <c r="K21" s="2">
        <v>18484665.539999999</v>
      </c>
      <c r="L21" s="2">
        <v>18482827.059999999</v>
      </c>
      <c r="M21" s="2">
        <v>18480561.890000001</v>
      </c>
      <c r="N21" s="2">
        <v>18478826.469999999</v>
      </c>
      <c r="O21" s="2">
        <v>19023367.789999999</v>
      </c>
      <c r="P21" s="2">
        <v>19990758.440000001</v>
      </c>
      <c r="Q21" s="2">
        <v>20843456.350000001</v>
      </c>
      <c r="R21" s="2">
        <v>21140034.260000002</v>
      </c>
    </row>
    <row r="22" spans="1:18" x14ac:dyDescent="0.25">
      <c r="A22" t="s">
        <v>49</v>
      </c>
      <c r="B22" s="1" t="s">
        <v>50</v>
      </c>
      <c r="C22" s="1" t="str">
        <f t="shared" si="0"/>
        <v>117001</v>
      </c>
      <c r="D22" s="1">
        <f>VLOOKUP(C22,'line assign basis'!$A$7:$D$686,4,FALSE)</f>
        <v>10</v>
      </c>
      <c r="E22" s="1" t="s">
        <v>28</v>
      </c>
      <c r="F22" s="2">
        <v>6737548.7800000003</v>
      </c>
      <c r="G22" s="2">
        <v>6737548.7800000003</v>
      </c>
      <c r="H22" s="2">
        <v>6737548.7800000003</v>
      </c>
      <c r="I22" s="2">
        <v>9147153.9199999999</v>
      </c>
      <c r="J22" s="2">
        <v>9147153.9199999999</v>
      </c>
      <c r="K22" s="2">
        <v>9147153.9199999999</v>
      </c>
      <c r="L22" s="2">
        <v>9147153.9199999999</v>
      </c>
      <c r="M22" s="2">
        <v>9147153.9199999999</v>
      </c>
      <c r="N22" s="2">
        <v>9147153.9199999999</v>
      </c>
      <c r="O22" s="2">
        <v>9147153.9199999999</v>
      </c>
      <c r="P22" s="2">
        <v>9147153.9199999999</v>
      </c>
      <c r="Q22" s="2">
        <v>9147153.9199999999</v>
      </c>
      <c r="R22" s="2">
        <v>9147153.9199999999</v>
      </c>
    </row>
    <row r="23" spans="1:18" x14ac:dyDescent="0.25">
      <c r="A23" t="s">
        <v>52</v>
      </c>
      <c r="B23" s="1" t="s">
        <v>53</v>
      </c>
      <c r="C23" s="1" t="str">
        <f t="shared" si="0"/>
        <v>117002</v>
      </c>
      <c r="D23" s="1">
        <f>VLOOKUP(C23,'line assign basis'!$A$7:$D$686,4,FALSE)</f>
        <v>10</v>
      </c>
      <c r="E23" s="1" t="s">
        <v>28</v>
      </c>
      <c r="F23" s="2">
        <v>1267123.6000000001</v>
      </c>
      <c r="G23" s="2">
        <v>1267123.6000000001</v>
      </c>
      <c r="H23" s="2">
        <v>1267123.6000000001</v>
      </c>
      <c r="I23" s="2">
        <v>1848102.98</v>
      </c>
      <c r="J23" s="2">
        <v>1848102.98</v>
      </c>
      <c r="K23" s="2">
        <v>1848102.98</v>
      </c>
      <c r="L23" s="2">
        <v>1848102.98</v>
      </c>
      <c r="M23" s="2">
        <v>1848102.98</v>
      </c>
      <c r="N23" s="2">
        <v>1848102.98</v>
      </c>
      <c r="O23" s="2">
        <v>1848102.98</v>
      </c>
      <c r="P23" s="2">
        <v>1848102.98</v>
      </c>
      <c r="Q23" s="2">
        <v>1848102.98</v>
      </c>
      <c r="R23" s="2">
        <v>1848102.98</v>
      </c>
    </row>
    <row r="24" spans="1:18" x14ac:dyDescent="0.25">
      <c r="A24" t="s">
        <v>49</v>
      </c>
      <c r="B24" s="1" t="s">
        <v>55</v>
      </c>
      <c r="C24" s="1" t="str">
        <f t="shared" si="0"/>
        <v>117003</v>
      </c>
      <c r="D24" s="1">
        <f>VLOOKUP(C24,'line assign basis'!$A$7:$D$686,4,FALSE)</f>
        <v>10</v>
      </c>
      <c r="E24" s="1" t="s">
        <v>28</v>
      </c>
      <c r="F24" s="2">
        <v>1047338.31</v>
      </c>
      <c r="G24" s="2">
        <v>1047338.31</v>
      </c>
      <c r="H24" s="2">
        <v>1047338.31</v>
      </c>
      <c r="I24" s="2">
        <v>1245751.48</v>
      </c>
      <c r="J24" s="2">
        <v>1245751.48</v>
      </c>
      <c r="K24" s="2">
        <v>1245751.48</v>
      </c>
      <c r="L24" s="2">
        <v>1245751.48</v>
      </c>
      <c r="M24" s="2">
        <v>1245751.48</v>
      </c>
      <c r="N24" s="2">
        <v>1245751.48</v>
      </c>
      <c r="O24" s="2">
        <v>1245751.48</v>
      </c>
      <c r="P24" s="2">
        <v>1245751.48</v>
      </c>
      <c r="Q24" s="2">
        <v>1245751.48</v>
      </c>
      <c r="R24" s="2">
        <v>1245751.48</v>
      </c>
    </row>
    <row r="25" spans="1:18" x14ac:dyDescent="0.25">
      <c r="A25" t="s">
        <v>52</v>
      </c>
      <c r="B25" s="1" t="s">
        <v>57</v>
      </c>
      <c r="C25" s="1" t="str">
        <f t="shared" si="0"/>
        <v>117004</v>
      </c>
      <c r="D25" s="1">
        <f>VLOOKUP(C25,'line assign basis'!$A$7:$D$686,4,FALSE)</f>
        <v>10</v>
      </c>
      <c r="E25" s="1" t="s">
        <v>28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545018.59</v>
      </c>
      <c r="P25" s="2">
        <v>1488950.97</v>
      </c>
      <c r="Q25" s="2">
        <v>2343231.09</v>
      </c>
      <c r="R25" s="2">
        <v>2641365.54</v>
      </c>
    </row>
    <row r="26" spans="1:18" x14ac:dyDescent="0.25">
      <c r="A26" t="s">
        <v>59</v>
      </c>
      <c r="B26" s="1" t="s">
        <v>60</v>
      </c>
      <c r="C26" s="1" t="str">
        <f t="shared" si="0"/>
        <v>117005</v>
      </c>
      <c r="D26" s="1">
        <f>VLOOKUP(C26,'line assign basis'!$A$7:$D$686,4,FALSE)</f>
        <v>10</v>
      </c>
      <c r="E26" s="1" t="s">
        <v>28</v>
      </c>
      <c r="F26" s="2">
        <v>3556377</v>
      </c>
      <c r="G26" s="2">
        <v>3556377</v>
      </c>
      <c r="H26" s="2">
        <v>3556377</v>
      </c>
      <c r="I26" s="2">
        <v>4584395.57</v>
      </c>
      <c r="J26" s="2">
        <v>4584395.57</v>
      </c>
      <c r="K26" s="2">
        <v>4584395.57</v>
      </c>
      <c r="L26" s="2">
        <v>4584395.57</v>
      </c>
      <c r="M26" s="2">
        <v>4584395.57</v>
      </c>
      <c r="N26" s="2">
        <v>4584395.57</v>
      </c>
      <c r="O26" s="2">
        <v>4584395.57</v>
      </c>
      <c r="P26" s="2">
        <v>4584395.57</v>
      </c>
      <c r="Q26" s="2">
        <v>4584395.57</v>
      </c>
      <c r="R26" s="2">
        <v>4584395.57</v>
      </c>
    </row>
    <row r="27" spans="1:18" x14ac:dyDescent="0.25">
      <c r="A27" t="s">
        <v>62</v>
      </c>
      <c r="B27" s="1" t="s">
        <v>63</v>
      </c>
      <c r="C27" s="1" t="str">
        <f t="shared" si="0"/>
        <v>117006</v>
      </c>
      <c r="D27" s="1">
        <f>VLOOKUP(C27,'line assign basis'!$A$7:$D$686,4,FALSE)</f>
        <v>10</v>
      </c>
      <c r="E27" s="1" t="s">
        <v>28</v>
      </c>
      <c r="F27" s="2">
        <v>1243759.1299999999</v>
      </c>
      <c r="G27" s="2">
        <v>1243759.1299999999</v>
      </c>
      <c r="H27" s="2">
        <v>1243759.1299999999</v>
      </c>
      <c r="I27" s="2">
        <v>1243759.1299999999</v>
      </c>
      <c r="J27" s="2">
        <v>1243759.1299999999</v>
      </c>
      <c r="K27" s="2">
        <v>1243759.1299999999</v>
      </c>
      <c r="L27" s="2">
        <v>1243759.1299999999</v>
      </c>
      <c r="M27" s="2">
        <v>1243759.1299999999</v>
      </c>
      <c r="N27" s="2">
        <v>1243759.1299999999</v>
      </c>
      <c r="O27" s="2">
        <v>1243759.1299999999</v>
      </c>
      <c r="P27" s="2">
        <v>1243759.1299999999</v>
      </c>
      <c r="Q27" s="2">
        <v>1243759.1299999999</v>
      </c>
      <c r="R27" s="2">
        <v>1243759.1299999999</v>
      </c>
    </row>
    <row r="28" spans="1:18" x14ac:dyDescent="0.25">
      <c r="A28" t="s">
        <v>65</v>
      </c>
      <c r="B28" s="1" t="s">
        <v>66</v>
      </c>
      <c r="C28" s="1" t="str">
        <f t="shared" si="0"/>
        <v>117007</v>
      </c>
      <c r="D28" s="1">
        <f>VLOOKUP(C28,'line assign basis'!$A$7:$D$686,4,FALSE)</f>
        <v>10</v>
      </c>
      <c r="E28" s="1" t="s">
        <v>28</v>
      </c>
      <c r="F28" s="2">
        <v>283621</v>
      </c>
      <c r="G28" s="2">
        <v>283621</v>
      </c>
      <c r="H28" s="2">
        <v>283621</v>
      </c>
      <c r="I28" s="2">
        <v>419756.72</v>
      </c>
      <c r="J28" s="2">
        <v>419756.72</v>
      </c>
      <c r="K28" s="2">
        <v>419756.72</v>
      </c>
      <c r="L28" s="2">
        <v>419756.72</v>
      </c>
      <c r="M28" s="2">
        <v>419756.72</v>
      </c>
      <c r="N28" s="2">
        <v>419756.72</v>
      </c>
      <c r="O28" s="2">
        <v>419756.72</v>
      </c>
      <c r="P28" s="2">
        <v>419756.72</v>
      </c>
      <c r="Q28" s="2">
        <v>419756.72</v>
      </c>
      <c r="R28" s="2">
        <v>419756.72</v>
      </c>
    </row>
    <row r="29" spans="1:18" x14ac:dyDescent="0.25">
      <c r="A29" t="s">
        <v>68</v>
      </c>
      <c r="B29" s="1" t="s">
        <v>69</v>
      </c>
      <c r="C29" s="1" t="str">
        <f t="shared" si="0"/>
        <v>117008</v>
      </c>
      <c r="D29" s="1">
        <f>VLOOKUP(C29,'line assign basis'!$A$7:$D$686,4,FALSE)</f>
        <v>10</v>
      </c>
      <c r="E29" s="1" t="s">
        <v>28</v>
      </c>
      <c r="F29" s="2">
        <v>6134.52</v>
      </c>
      <c r="G29" s="2">
        <v>4056.12</v>
      </c>
      <c r="H29" s="2">
        <v>1963.78</v>
      </c>
      <c r="I29" s="2">
        <v>-332.44</v>
      </c>
      <c r="J29" s="2">
        <v>-1948.74</v>
      </c>
      <c r="K29" s="2">
        <v>-4254.26</v>
      </c>
      <c r="L29" s="2">
        <v>-6092.74</v>
      </c>
      <c r="M29" s="2">
        <v>-8357.91</v>
      </c>
      <c r="N29" s="2">
        <v>-10093.33</v>
      </c>
      <c r="O29" s="2">
        <v>-10570.6</v>
      </c>
      <c r="P29" s="2">
        <v>12887.67</v>
      </c>
      <c r="Q29" s="2">
        <v>11305.46</v>
      </c>
      <c r="R29" s="2">
        <v>9748.92</v>
      </c>
    </row>
    <row r="30" spans="1:18" x14ac:dyDescent="0.25">
      <c r="A30" t="s">
        <v>71</v>
      </c>
      <c r="B30" s="1" t="s">
        <v>70</v>
      </c>
      <c r="C30" s="1" t="str">
        <f t="shared" si="0"/>
        <v>500122</v>
      </c>
      <c r="D30" s="1" t="str">
        <f>VLOOKUP(C30,'line assign basis'!$A$7:$D$686,4,FALSE)</f>
        <v/>
      </c>
      <c r="F30" s="2">
        <v>-937498523.63</v>
      </c>
      <c r="G30" s="2">
        <v>-937499512.67999995</v>
      </c>
      <c r="H30" s="2">
        <v>-941800202.61000001</v>
      </c>
      <c r="I30" s="2">
        <v>-942879486.78999996</v>
      </c>
      <c r="J30" s="2">
        <v>-947032796.24000001</v>
      </c>
      <c r="K30" s="2">
        <v>-950899796.07000005</v>
      </c>
      <c r="L30" s="2">
        <v>-954857759.22000003</v>
      </c>
      <c r="M30" s="2">
        <v>-959066775.10000002</v>
      </c>
      <c r="N30" s="2">
        <v>-962886418.02999997</v>
      </c>
      <c r="O30" s="2">
        <v>-966766166.57000005</v>
      </c>
      <c r="P30" s="2">
        <v>-970477887.63</v>
      </c>
      <c r="Q30" s="2">
        <v>-974108435.54999995</v>
      </c>
      <c r="R30" s="2">
        <v>-978445674.66999996</v>
      </c>
    </row>
    <row r="31" spans="1:18" x14ac:dyDescent="0.25">
      <c r="A31" t="s">
        <v>73</v>
      </c>
      <c r="B31" s="1" t="s">
        <v>74</v>
      </c>
      <c r="C31" s="1" t="str">
        <f t="shared" si="0"/>
        <v>108001</v>
      </c>
      <c r="D31" s="1">
        <f>VLOOKUP(C31,'line assign basis'!$A$7:$D$686,4,FALSE)</f>
        <v>8</v>
      </c>
      <c r="E31" s="1" t="s">
        <v>28</v>
      </c>
      <c r="F31" s="2">
        <v>27432853.149999999</v>
      </c>
      <c r="G31" s="2">
        <v>28063330.579999998</v>
      </c>
      <c r="H31" s="2">
        <v>28480607.32</v>
      </c>
      <c r="I31" s="2">
        <v>28885854.879999999</v>
      </c>
      <c r="J31" s="2">
        <v>29000622.190000001</v>
      </c>
      <c r="K31" s="2">
        <v>29248297.780000001</v>
      </c>
      <c r="L31" s="2">
        <v>29387273.850000001</v>
      </c>
      <c r="M31" s="2">
        <v>29551485.780000001</v>
      </c>
      <c r="N31" s="2">
        <v>30025752.34</v>
      </c>
      <c r="O31" s="2">
        <v>30380765.25</v>
      </c>
      <c r="P31" s="2">
        <v>31436424.16</v>
      </c>
      <c r="Q31" s="2">
        <v>32299130.800000001</v>
      </c>
      <c r="R31" s="2">
        <v>32398374.41</v>
      </c>
    </row>
    <row r="32" spans="1:18" x14ac:dyDescent="0.25">
      <c r="A32" t="s">
        <v>76</v>
      </c>
      <c r="B32" s="1" t="s">
        <v>77</v>
      </c>
      <c r="C32" s="1" t="str">
        <f t="shared" si="0"/>
        <v>108002</v>
      </c>
      <c r="D32" s="1">
        <f>VLOOKUP(C32,'line assign basis'!$A$7:$D$686,4,FALSE)</f>
        <v>16</v>
      </c>
      <c r="E32" s="1" t="s">
        <v>28</v>
      </c>
      <c r="F32" s="2">
        <v>8059698.7599999998</v>
      </c>
      <c r="G32" s="2">
        <v>8157540.6100000003</v>
      </c>
      <c r="H32" s="2">
        <v>8269384.3700000001</v>
      </c>
      <c r="I32" s="2">
        <v>8386166</v>
      </c>
      <c r="J32" s="2">
        <v>8490225.0600000005</v>
      </c>
      <c r="K32" s="2">
        <v>8594040.3499999996</v>
      </c>
      <c r="L32" s="2">
        <v>8710152.5399999991</v>
      </c>
      <c r="M32" s="2">
        <v>8809974.6500000004</v>
      </c>
      <c r="N32" s="2">
        <v>8924430.4399999995</v>
      </c>
      <c r="O32" s="2">
        <v>9035960.9199999999</v>
      </c>
      <c r="P32" s="2">
        <v>9137992.6600000001</v>
      </c>
      <c r="Q32" s="2">
        <v>9257342.0299999993</v>
      </c>
      <c r="R32" s="2">
        <v>9373258.2799999993</v>
      </c>
    </row>
    <row r="33" spans="1:18" x14ac:dyDescent="0.25">
      <c r="A33" t="s">
        <v>79</v>
      </c>
      <c r="B33" s="1" t="s">
        <v>80</v>
      </c>
      <c r="C33" s="1" t="str">
        <f t="shared" si="0"/>
        <v>108003</v>
      </c>
      <c r="D33" s="1">
        <f>VLOOKUP(C33,'line assign basis'!$A$7:$D$686,4,FALSE)</f>
        <v>16</v>
      </c>
      <c r="E33" s="1" t="s">
        <v>28</v>
      </c>
      <c r="F33" s="2">
        <v>-78743.850000000006</v>
      </c>
      <c r="G33" s="2">
        <v>-106460.46</v>
      </c>
      <c r="H33" s="2">
        <v>-85285.17</v>
      </c>
      <c r="I33" s="2">
        <v>-63377.1</v>
      </c>
      <c r="J33" s="2">
        <v>-73240.259999999995</v>
      </c>
      <c r="K33" s="2">
        <v>-110402.97</v>
      </c>
      <c r="L33" s="2">
        <v>-118278.14</v>
      </c>
      <c r="M33" s="2">
        <v>-97133.48</v>
      </c>
      <c r="N33" s="2">
        <v>-101181.56</v>
      </c>
      <c r="O33" s="2">
        <v>-85964.39</v>
      </c>
      <c r="P33" s="2">
        <v>-64555.68</v>
      </c>
      <c r="Q33" s="2">
        <v>-41839.629999999997</v>
      </c>
      <c r="R33" s="2">
        <v>-41228.239999999998</v>
      </c>
    </row>
    <row r="34" spans="1:18" x14ac:dyDescent="0.25">
      <c r="A34" t="s">
        <v>82</v>
      </c>
      <c r="B34" s="1" t="s">
        <v>83</v>
      </c>
      <c r="C34" s="1" t="str">
        <f t="shared" si="0"/>
        <v>108004</v>
      </c>
      <c r="D34" s="1">
        <f>VLOOKUP(C34,'line assign basis'!$A$7:$D$686,4,FALSE)</f>
        <v>16</v>
      </c>
      <c r="E34" s="1" t="s">
        <v>28</v>
      </c>
      <c r="F34" s="2">
        <v>-456972.64</v>
      </c>
      <c r="G34" s="2">
        <v>-496446.29</v>
      </c>
      <c r="H34" s="2">
        <v>-491118.42</v>
      </c>
      <c r="I34" s="2">
        <v>-485606.58</v>
      </c>
      <c r="J34" s="2">
        <v>-480086.08</v>
      </c>
      <c r="K34" s="2">
        <v>-495474.7</v>
      </c>
      <c r="L34" s="2">
        <v>-491696.38</v>
      </c>
      <c r="M34" s="2">
        <v>-486122.02</v>
      </c>
      <c r="N34" s="2">
        <v>-519609.81</v>
      </c>
      <c r="O34" s="2">
        <v>-513836.18</v>
      </c>
      <c r="P34" s="2">
        <v>-507719.4</v>
      </c>
      <c r="Q34" s="2">
        <v>-501592.67</v>
      </c>
      <c r="R34" s="2">
        <v>-495658.97</v>
      </c>
    </row>
    <row r="35" spans="1:18" x14ac:dyDescent="0.25">
      <c r="A35" t="s">
        <v>85</v>
      </c>
      <c r="B35" s="1" t="s">
        <v>86</v>
      </c>
      <c r="C35" s="1" t="str">
        <f t="shared" si="0"/>
        <v>108010</v>
      </c>
      <c r="D35" s="1">
        <f>VLOOKUP(C35,'line assign basis'!$A$7:$D$686,4,FALSE)</f>
        <v>8</v>
      </c>
      <c r="E35" s="1" t="s">
        <v>28</v>
      </c>
      <c r="F35" s="2">
        <v>41697993.729999997</v>
      </c>
      <c r="G35" s="2">
        <v>42110671.619999997</v>
      </c>
      <c r="H35" s="2">
        <v>42250482.880000003</v>
      </c>
      <c r="I35" s="2">
        <v>42583470.25</v>
      </c>
      <c r="J35" s="2">
        <v>43245273.469999999</v>
      </c>
      <c r="K35" s="2">
        <v>43686233.329999998</v>
      </c>
      <c r="L35" s="2">
        <v>44306732.57</v>
      </c>
      <c r="M35" s="2">
        <v>44801599.149999999</v>
      </c>
      <c r="N35" s="2">
        <v>45103706.390000001</v>
      </c>
      <c r="O35" s="2">
        <v>45695180.009999998</v>
      </c>
      <c r="P35" s="2">
        <v>45991288.850000001</v>
      </c>
      <c r="Q35" s="2">
        <v>46456146.159999996</v>
      </c>
      <c r="R35" s="2">
        <v>46907390.270000003</v>
      </c>
    </row>
    <row r="36" spans="1:18" x14ac:dyDescent="0.25">
      <c r="A36" t="s">
        <v>88</v>
      </c>
      <c r="B36" s="1" t="s">
        <v>89</v>
      </c>
      <c r="C36" s="1" t="str">
        <f t="shared" si="0"/>
        <v>108011</v>
      </c>
      <c r="D36" s="1">
        <f>VLOOKUP(C36,'line assign basis'!$A$7:$D$686,4,FALSE)</f>
        <v>8</v>
      </c>
      <c r="E36" s="1" t="s">
        <v>28</v>
      </c>
      <c r="F36" s="2">
        <v>-1002582184.65</v>
      </c>
      <c r="G36" s="2">
        <v>-1003523341.8099999</v>
      </c>
      <c r="H36" s="2">
        <v>-1008298748.48</v>
      </c>
      <c r="I36" s="2">
        <v>-1010037957.71</v>
      </c>
      <c r="J36" s="2">
        <v>-1014843671.12</v>
      </c>
      <c r="K36" s="2">
        <v>-1019631321.35</v>
      </c>
      <c r="L36" s="2">
        <v>-1024477262.6</v>
      </c>
      <c r="M36" s="2">
        <v>-1029248731.95</v>
      </c>
      <c r="N36" s="2">
        <v>-1034127103.28</v>
      </c>
      <c r="O36" s="2">
        <v>-1038891158.74</v>
      </c>
      <c r="P36" s="2">
        <v>-1043855968.4400001</v>
      </c>
      <c r="Q36" s="2">
        <v>-1048730241.55</v>
      </c>
      <c r="R36" s="2">
        <v>-1053643067.1799999</v>
      </c>
    </row>
    <row r="37" spans="1:18" x14ac:dyDescent="0.25">
      <c r="A37" t="s">
        <v>91</v>
      </c>
      <c r="B37" s="1" t="s">
        <v>92</v>
      </c>
      <c r="C37" s="1" t="str">
        <f t="shared" si="0"/>
        <v>108012</v>
      </c>
      <c r="D37" s="1">
        <f>VLOOKUP(C37,'line assign basis'!$A$7:$D$686,4,FALSE)</f>
        <v>8</v>
      </c>
      <c r="E37" s="1" t="s">
        <v>28</v>
      </c>
      <c r="F37" s="2">
        <v>-12360505.300000001</v>
      </c>
      <c r="G37" s="2">
        <v>-12519564.82</v>
      </c>
      <c r="H37" s="2">
        <v>-12718012.02</v>
      </c>
      <c r="I37" s="2">
        <v>-12918115.82</v>
      </c>
      <c r="J37" s="2">
        <v>-13119564.5</v>
      </c>
      <c r="K37" s="2">
        <v>-13031825.050000001</v>
      </c>
      <c r="L37" s="2">
        <v>-13091949.66</v>
      </c>
      <c r="M37" s="2">
        <v>-13291747.09</v>
      </c>
      <c r="N37" s="2">
        <v>-13200913.380000001</v>
      </c>
      <c r="O37" s="2">
        <v>-13389136.949999999</v>
      </c>
      <c r="P37" s="2">
        <v>-13592854.470000001</v>
      </c>
      <c r="Q37" s="2">
        <v>-13800068.98</v>
      </c>
      <c r="R37" s="2">
        <v>-13926000.630000001</v>
      </c>
    </row>
    <row r="38" spans="1:18" x14ac:dyDescent="0.25">
      <c r="A38" t="s">
        <v>94</v>
      </c>
      <c r="B38" s="1" t="s">
        <v>95</v>
      </c>
      <c r="C38" s="1" t="str">
        <f t="shared" si="0"/>
        <v>108013</v>
      </c>
      <c r="D38" s="1">
        <f>VLOOKUP(C38,'line assign basis'!$A$7:$D$686,4,FALSE)</f>
        <v>8</v>
      </c>
      <c r="E38" s="1" t="s">
        <v>28</v>
      </c>
      <c r="F38" s="2">
        <v>3052415.33</v>
      </c>
      <c r="G38" s="2">
        <v>3099838.8</v>
      </c>
      <c r="H38" s="2">
        <v>3099838.8</v>
      </c>
      <c r="I38" s="2">
        <v>3099838.8</v>
      </c>
      <c r="J38" s="2">
        <v>3099838.8</v>
      </c>
      <c r="K38" s="2">
        <v>3154305.38</v>
      </c>
      <c r="L38" s="2">
        <v>3245258.04</v>
      </c>
      <c r="M38" s="2">
        <v>3245258.04</v>
      </c>
      <c r="N38" s="2">
        <v>3181199</v>
      </c>
      <c r="O38" s="2">
        <v>3198935.78</v>
      </c>
      <c r="P38" s="2">
        <v>3198935.78</v>
      </c>
      <c r="Q38" s="2">
        <v>3198935.78</v>
      </c>
      <c r="R38" s="2">
        <v>3252335.98</v>
      </c>
    </row>
    <row r="39" spans="1:18" x14ac:dyDescent="0.25">
      <c r="A39" t="s">
        <v>97</v>
      </c>
      <c r="B39" s="1" t="s">
        <v>98</v>
      </c>
      <c r="C39" s="1" t="str">
        <f t="shared" si="0"/>
        <v>108014</v>
      </c>
      <c r="D39" s="1">
        <f>VLOOKUP(C39,'line assign basis'!$A$7:$D$686,4,FALSE)</f>
        <v>8</v>
      </c>
      <c r="E39" s="1" t="s">
        <v>28</v>
      </c>
      <c r="F39" s="2">
        <v>606909.66</v>
      </c>
      <c r="G39" s="2">
        <v>606909.66</v>
      </c>
      <c r="H39" s="2">
        <v>606909.66</v>
      </c>
      <c r="I39" s="2">
        <v>606909.66</v>
      </c>
      <c r="J39" s="2">
        <v>606909.66</v>
      </c>
      <c r="K39" s="2">
        <v>626269.99</v>
      </c>
      <c r="L39" s="2">
        <v>633257.07999999996</v>
      </c>
      <c r="M39" s="2">
        <v>633257.07999999996</v>
      </c>
      <c r="N39" s="2">
        <v>695234.24</v>
      </c>
      <c r="O39" s="2">
        <v>695234.24</v>
      </c>
      <c r="P39" s="2">
        <v>695234.24</v>
      </c>
      <c r="Q39" s="2">
        <v>695234.24</v>
      </c>
      <c r="R39" s="2">
        <v>695234.24</v>
      </c>
    </row>
    <row r="40" spans="1:18" x14ac:dyDescent="0.25">
      <c r="A40" t="s">
        <v>100</v>
      </c>
      <c r="B40" s="1" t="s">
        <v>101</v>
      </c>
      <c r="C40" s="1" t="str">
        <f t="shared" si="0"/>
        <v>108015</v>
      </c>
      <c r="D40" s="1">
        <f>VLOOKUP(C40,'line assign basis'!$A$7:$D$686,4,FALSE)</f>
        <v>8</v>
      </c>
      <c r="E40" s="1" t="s">
        <v>28</v>
      </c>
      <c r="F40" s="2">
        <v>-2869987.82</v>
      </c>
      <c r="G40" s="2">
        <v>-2891990.57</v>
      </c>
      <c r="H40" s="2">
        <v>-2914261.55</v>
      </c>
      <c r="I40" s="2">
        <v>-2936669.17</v>
      </c>
      <c r="J40" s="2">
        <v>-2959103.46</v>
      </c>
      <c r="K40" s="2">
        <v>-2939918.83</v>
      </c>
      <c r="L40" s="2">
        <v>-2961246.52</v>
      </c>
      <c r="M40" s="2">
        <v>-2984615.26</v>
      </c>
      <c r="N40" s="2">
        <v>-2867932.41</v>
      </c>
      <c r="O40" s="2">
        <v>-2892146.51</v>
      </c>
      <c r="P40" s="2">
        <v>-2916665.33</v>
      </c>
      <c r="Q40" s="2">
        <v>-2941481.73</v>
      </c>
      <c r="R40" s="2">
        <v>-2966312.83</v>
      </c>
    </row>
    <row r="41" spans="1:18" x14ac:dyDescent="0.25">
      <c r="A41" t="s">
        <v>103</v>
      </c>
      <c r="B41" s="1" t="s">
        <v>102</v>
      </c>
      <c r="C41" s="1" t="str">
        <f t="shared" si="0"/>
        <v>500113</v>
      </c>
      <c r="D41" s="1" t="str">
        <f>VLOOKUP(C41,'line assign basis'!$A$7:$D$686,4,FALSE)</f>
        <v/>
      </c>
      <c r="F41" s="2">
        <v>51499529.340000004</v>
      </c>
      <c r="G41" s="2">
        <v>51420516.93</v>
      </c>
      <c r="H41" s="2">
        <v>51345820.159999996</v>
      </c>
      <c r="I41" s="2">
        <v>51713503.549999997</v>
      </c>
      <c r="J41" s="2">
        <v>51993265.43</v>
      </c>
      <c r="K41" s="2">
        <v>51918209.840000004</v>
      </c>
      <c r="L41" s="2">
        <v>51889909.299999997</v>
      </c>
      <c r="M41" s="2">
        <v>51983582.780000001</v>
      </c>
      <c r="N41" s="2">
        <v>52296879.850000001</v>
      </c>
      <c r="O41" s="2">
        <v>52871780.710000001</v>
      </c>
      <c r="P41" s="2">
        <v>52831518.490000002</v>
      </c>
      <c r="Q41" s="2">
        <v>53149221.18</v>
      </c>
      <c r="R41" s="2">
        <v>53304084.770000003</v>
      </c>
    </row>
    <row r="42" spans="1:18" x14ac:dyDescent="0.25">
      <c r="A42" t="s">
        <v>105</v>
      </c>
      <c r="B42" s="1" t="s">
        <v>104</v>
      </c>
      <c r="C42" s="1" t="str">
        <f t="shared" si="0"/>
        <v>500119</v>
      </c>
      <c r="D42" s="1" t="str">
        <f>VLOOKUP(C42,'line assign basis'!$A$7:$D$686,4,FALSE)</f>
        <v/>
      </c>
      <c r="F42" s="2">
        <v>68597564.010000005</v>
      </c>
      <c r="G42" s="2">
        <v>68621079.109999999</v>
      </c>
      <c r="H42" s="2">
        <v>68648937.560000002</v>
      </c>
      <c r="I42" s="2">
        <v>69119165.390000001</v>
      </c>
      <c r="J42" s="2">
        <v>69501766.329999998</v>
      </c>
      <c r="K42" s="2">
        <v>69529910.900000006</v>
      </c>
      <c r="L42" s="2">
        <v>69604729.769999996</v>
      </c>
      <c r="M42" s="2">
        <v>69801549.590000004</v>
      </c>
      <c r="N42" s="2">
        <v>70217999.620000005</v>
      </c>
      <c r="O42" s="2">
        <v>70896069.069999993</v>
      </c>
      <c r="P42" s="2">
        <v>70958948.469999999</v>
      </c>
      <c r="Q42" s="2">
        <v>71379792.75</v>
      </c>
      <c r="R42" s="2">
        <v>71638228.230000004</v>
      </c>
    </row>
    <row r="43" spans="1:18" x14ac:dyDescent="0.25">
      <c r="A43" t="s">
        <v>107</v>
      </c>
      <c r="B43" s="1" t="s">
        <v>108</v>
      </c>
      <c r="C43" s="1" t="str">
        <f t="shared" si="0"/>
        <v>121001</v>
      </c>
      <c r="D43" s="1">
        <f>VLOOKUP(C43,'line assign basis'!$A$7:$D$686,4,FALSE)</f>
        <v>17</v>
      </c>
      <c r="E43" s="1" t="s">
        <v>28</v>
      </c>
      <c r="F43" s="2">
        <v>1946033.46</v>
      </c>
      <c r="G43" s="2">
        <v>1946033.46</v>
      </c>
      <c r="H43" s="2">
        <v>1946033.46</v>
      </c>
      <c r="I43" s="2">
        <v>1946033.46</v>
      </c>
      <c r="J43" s="2">
        <v>1946033.46</v>
      </c>
      <c r="K43" s="2">
        <v>1946033.46</v>
      </c>
      <c r="L43" s="2">
        <v>1946033.46</v>
      </c>
      <c r="M43" s="2">
        <v>1946033.46</v>
      </c>
      <c r="N43" s="2">
        <v>1946033.46</v>
      </c>
      <c r="O43" s="2">
        <v>1946033.46</v>
      </c>
      <c r="P43" s="2">
        <v>1946033.46</v>
      </c>
      <c r="Q43" s="2">
        <v>1946033.46</v>
      </c>
      <c r="R43" s="2">
        <v>1946033.46</v>
      </c>
    </row>
    <row r="44" spans="1:18" x14ac:dyDescent="0.25">
      <c r="A44" t="s">
        <v>110</v>
      </c>
      <c r="B44" s="1" t="s">
        <v>111</v>
      </c>
      <c r="C44" s="1" t="str">
        <f t="shared" si="0"/>
        <v>121002</v>
      </c>
      <c r="D44" s="1">
        <f>VLOOKUP(C44,'line assign basis'!$A$7:$D$686,4,FALSE)</f>
        <v>17</v>
      </c>
      <c r="E44" s="1" t="s">
        <v>28</v>
      </c>
      <c r="F44" s="2">
        <v>125101.86</v>
      </c>
      <c r="G44" s="2">
        <v>125101.86</v>
      </c>
      <c r="H44" s="2">
        <v>125101.86</v>
      </c>
      <c r="I44" s="2">
        <v>125101.86</v>
      </c>
      <c r="J44" s="2">
        <v>125101.86</v>
      </c>
      <c r="K44" s="2">
        <v>125101.86</v>
      </c>
      <c r="L44" s="2">
        <v>125101.86</v>
      </c>
      <c r="M44" s="2">
        <v>125101.86</v>
      </c>
      <c r="N44" s="2">
        <v>125101.86</v>
      </c>
      <c r="O44" s="2">
        <v>125101.86</v>
      </c>
      <c r="P44" s="2">
        <v>125101.86</v>
      </c>
      <c r="Q44" s="2">
        <v>125101.86</v>
      </c>
      <c r="R44" s="2">
        <v>125101.86</v>
      </c>
    </row>
    <row r="45" spans="1:18" x14ac:dyDescent="0.25">
      <c r="A45" t="s">
        <v>113</v>
      </c>
      <c r="B45" s="1" t="s">
        <v>114</v>
      </c>
      <c r="C45" s="1" t="str">
        <f t="shared" si="0"/>
        <v>121003</v>
      </c>
      <c r="D45" s="1">
        <f>VLOOKUP(C45,'line assign basis'!$A$7:$D$686,4,FALSE)</f>
        <v>17</v>
      </c>
      <c r="E45" s="1" t="s">
        <v>28</v>
      </c>
      <c r="F45" s="2">
        <v>4628260.84</v>
      </c>
      <c r="G45" s="2">
        <v>4628260.84</v>
      </c>
      <c r="H45" s="2">
        <v>4628260.84</v>
      </c>
      <c r="I45" s="2">
        <v>4635179.5599999996</v>
      </c>
      <c r="J45" s="2">
        <v>4635179.5599999996</v>
      </c>
      <c r="K45" s="2">
        <v>4635179.5599999996</v>
      </c>
      <c r="L45" s="2">
        <v>4635179.5599999996</v>
      </c>
      <c r="M45" s="2">
        <v>4635179.5599999996</v>
      </c>
      <c r="N45" s="2">
        <v>4635179.5599999996</v>
      </c>
      <c r="O45" s="2">
        <v>4635179.5599999996</v>
      </c>
      <c r="P45" s="2">
        <v>4635179.5599999996</v>
      </c>
      <c r="Q45" s="2">
        <v>4635179.5599999996</v>
      </c>
      <c r="R45" s="2">
        <v>4635179.5599999996</v>
      </c>
    </row>
    <row r="46" spans="1:18" x14ac:dyDescent="0.25">
      <c r="A46" t="s">
        <v>116</v>
      </c>
      <c r="B46" s="1" t="s">
        <v>117</v>
      </c>
      <c r="C46" s="1" t="str">
        <f t="shared" si="0"/>
        <v>121007</v>
      </c>
      <c r="D46" s="1">
        <f>VLOOKUP(C46,'line assign basis'!$A$7:$D$686,4,FALSE)</f>
        <v>17</v>
      </c>
      <c r="E46" s="1" t="s">
        <v>28</v>
      </c>
      <c r="F46" s="2">
        <v>64906.32</v>
      </c>
      <c r="G46" s="2">
        <v>64906.32</v>
      </c>
      <c r="H46" s="2">
        <v>64906.32</v>
      </c>
      <c r="I46" s="2">
        <v>64906.32</v>
      </c>
      <c r="J46" s="2">
        <v>64906.32</v>
      </c>
      <c r="K46" s="2">
        <v>64906.32</v>
      </c>
      <c r="L46" s="2">
        <v>64906.32</v>
      </c>
      <c r="M46" s="2">
        <v>64906.32</v>
      </c>
      <c r="N46" s="2">
        <v>64906.32</v>
      </c>
      <c r="O46" s="2">
        <v>64906.32</v>
      </c>
      <c r="P46" s="2">
        <v>64906.32</v>
      </c>
      <c r="Q46" s="2">
        <v>64906.32</v>
      </c>
      <c r="R46" s="2">
        <v>64906.32</v>
      </c>
    </row>
    <row r="47" spans="1:18" x14ac:dyDescent="0.25">
      <c r="A47" t="s">
        <v>119</v>
      </c>
      <c r="B47" s="1" t="s">
        <v>120</v>
      </c>
      <c r="C47" s="1" t="str">
        <f t="shared" si="0"/>
        <v>121008</v>
      </c>
      <c r="D47" s="1">
        <f>VLOOKUP(C47,'line assign basis'!$A$7:$D$686,4,FALSE)</f>
        <v>17</v>
      </c>
      <c r="E47" s="1" t="s">
        <v>28</v>
      </c>
      <c r="F47" s="2">
        <v>53088563.759999998</v>
      </c>
      <c r="G47" s="2">
        <v>53088563.759999998</v>
      </c>
      <c r="H47" s="2">
        <v>53088563.759999998</v>
      </c>
      <c r="I47" s="2">
        <v>53090655.390000001</v>
      </c>
      <c r="J47" s="2">
        <v>53445914.899999999</v>
      </c>
      <c r="K47" s="2">
        <v>53445914.899999999</v>
      </c>
      <c r="L47" s="2">
        <v>53445914.899999999</v>
      </c>
      <c r="M47" s="2">
        <v>53460249.899999999</v>
      </c>
      <c r="N47" s="2">
        <v>53460249.899999999</v>
      </c>
      <c r="O47" s="2">
        <v>53460249.899999999</v>
      </c>
      <c r="P47" s="2">
        <v>53460249.899999999</v>
      </c>
      <c r="Q47" s="2">
        <v>53460249.899999999</v>
      </c>
      <c r="R47" s="2">
        <v>54049972.799999997</v>
      </c>
    </row>
    <row r="48" spans="1:18" x14ac:dyDescent="0.25">
      <c r="A48" t="s">
        <v>122</v>
      </c>
      <c r="B48" s="1" t="s">
        <v>123</v>
      </c>
      <c r="C48" s="1" t="str">
        <f t="shared" si="0"/>
        <v>121044</v>
      </c>
      <c r="D48" s="1">
        <f>VLOOKUP(C48,'line assign basis'!$A$7:$D$686,4,FALSE)</f>
        <v>17</v>
      </c>
      <c r="E48" s="1" t="s">
        <v>28</v>
      </c>
      <c r="F48" s="2">
        <v>438739</v>
      </c>
      <c r="G48" s="2">
        <v>438739</v>
      </c>
      <c r="H48" s="2">
        <v>438739</v>
      </c>
      <c r="I48" s="2">
        <v>438739</v>
      </c>
      <c r="J48" s="2">
        <v>438739</v>
      </c>
      <c r="K48" s="2">
        <v>438739</v>
      </c>
      <c r="L48" s="2">
        <v>438739</v>
      </c>
      <c r="M48" s="2">
        <v>438739</v>
      </c>
      <c r="N48" s="2">
        <v>438739</v>
      </c>
      <c r="O48" s="2">
        <v>438739</v>
      </c>
      <c r="P48" s="2">
        <v>438739</v>
      </c>
      <c r="Q48" s="2">
        <v>438739</v>
      </c>
      <c r="R48" s="2">
        <v>438739</v>
      </c>
    </row>
    <row r="49" spans="1:18" x14ac:dyDescent="0.25">
      <c r="A49" t="s">
        <v>125</v>
      </c>
      <c r="B49" s="1" t="s">
        <v>126</v>
      </c>
      <c r="C49" s="1" t="str">
        <f t="shared" si="0"/>
        <v>121045</v>
      </c>
      <c r="D49" s="1">
        <f>VLOOKUP(C49,'line assign basis'!$A$7:$D$686,4,FALSE)</f>
        <v>17</v>
      </c>
      <c r="E49" s="1" t="s">
        <v>28</v>
      </c>
      <c r="F49" s="2">
        <v>461749.35</v>
      </c>
      <c r="G49" s="2">
        <v>462486.79</v>
      </c>
      <c r="H49" s="2">
        <v>463255.26</v>
      </c>
      <c r="I49" s="2">
        <v>463255.26</v>
      </c>
      <c r="J49" s="2">
        <v>464092.08</v>
      </c>
      <c r="K49" s="2">
        <v>464092.08</v>
      </c>
      <c r="L49" s="2">
        <v>464092.08</v>
      </c>
      <c r="M49" s="2">
        <v>464092.08</v>
      </c>
      <c r="N49" s="2">
        <v>464092.08</v>
      </c>
      <c r="O49" s="2">
        <v>464092.08</v>
      </c>
      <c r="P49" s="2">
        <v>464092.08</v>
      </c>
      <c r="Q49" s="2">
        <v>464092.08</v>
      </c>
      <c r="R49" s="2">
        <v>464092.08</v>
      </c>
    </row>
    <row r="50" spans="1:18" x14ac:dyDescent="0.25">
      <c r="A50" t="s">
        <v>128</v>
      </c>
      <c r="B50" s="1" t="s">
        <v>129</v>
      </c>
      <c r="C50" s="1" t="str">
        <f t="shared" si="0"/>
        <v>121107</v>
      </c>
      <c r="D50" s="1">
        <f>VLOOKUP(C50,'line assign basis'!$A$7:$D$686,4,FALSE)</f>
        <v>17</v>
      </c>
      <c r="E50" s="1" t="s">
        <v>28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</row>
    <row r="51" spans="1:18" x14ac:dyDescent="0.25">
      <c r="A51" t="s">
        <v>131</v>
      </c>
      <c r="B51" s="1" t="s">
        <v>132</v>
      </c>
      <c r="C51" s="1" t="str">
        <f t="shared" si="0"/>
        <v>121117</v>
      </c>
      <c r="D51" s="1">
        <f>VLOOKUP(C51,'line assign basis'!$A$7:$D$686,4,FALSE)</f>
        <v>17</v>
      </c>
      <c r="E51" s="1" t="s">
        <v>28</v>
      </c>
      <c r="F51" s="2">
        <v>3800189.18</v>
      </c>
      <c r="G51" s="2">
        <v>3800189.18</v>
      </c>
      <c r="H51" s="2">
        <v>3800189.18</v>
      </c>
      <c r="I51" s="2">
        <v>4233413.6500000004</v>
      </c>
      <c r="J51" s="2">
        <v>4233413.6500000004</v>
      </c>
      <c r="K51" s="2">
        <v>4233413.6500000004</v>
      </c>
      <c r="L51" s="2">
        <v>4233413.6500000004</v>
      </c>
      <c r="M51" s="2">
        <v>4233413.6500000004</v>
      </c>
      <c r="N51" s="2">
        <v>4233413.6500000004</v>
      </c>
      <c r="O51" s="2">
        <v>4233413.6500000004</v>
      </c>
      <c r="P51" s="2">
        <v>4233413.6500000004</v>
      </c>
      <c r="Q51" s="2">
        <v>4233413.6500000004</v>
      </c>
      <c r="R51" s="2">
        <v>4233413.6500000004</v>
      </c>
    </row>
    <row r="52" spans="1:18" x14ac:dyDescent="0.25">
      <c r="A52" t="s">
        <v>134</v>
      </c>
      <c r="B52" s="1" t="s">
        <v>135</v>
      </c>
      <c r="C52" s="1" t="str">
        <f t="shared" si="0"/>
        <v>121200</v>
      </c>
      <c r="D52" s="1">
        <f>VLOOKUP(C52,'line assign basis'!$A$7:$D$686,4,FALSE)</f>
        <v>17</v>
      </c>
      <c r="E52" s="1" t="s">
        <v>28</v>
      </c>
      <c r="F52" s="2">
        <v>2739.4</v>
      </c>
      <c r="G52" s="2">
        <v>2739.4</v>
      </c>
      <c r="H52" s="2">
        <v>2739.4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</row>
    <row r="53" spans="1:18" x14ac:dyDescent="0.25">
      <c r="A53" t="s">
        <v>137</v>
      </c>
      <c r="B53" s="1" t="s">
        <v>138</v>
      </c>
      <c r="C53" s="1" t="str">
        <f t="shared" si="0"/>
        <v>121201</v>
      </c>
      <c r="D53" s="1">
        <f>VLOOKUP(C53,'line assign basis'!$A$7:$D$686,4,FALSE)</f>
        <v>17</v>
      </c>
      <c r="E53" s="1" t="s">
        <v>28</v>
      </c>
      <c r="J53" s="2">
        <v>0</v>
      </c>
      <c r="K53" s="2">
        <v>0</v>
      </c>
      <c r="L53" s="2">
        <v>0</v>
      </c>
      <c r="M53" s="2">
        <v>0</v>
      </c>
      <c r="N53" s="2">
        <v>9494.6299999999992</v>
      </c>
      <c r="O53" s="2">
        <v>179921.58</v>
      </c>
      <c r="P53" s="2">
        <v>182180.58</v>
      </c>
      <c r="Q53" s="2">
        <v>183703.12</v>
      </c>
      <c r="R53" s="2">
        <v>185202.82</v>
      </c>
    </row>
    <row r="54" spans="1:18" x14ac:dyDescent="0.25">
      <c r="A54" t="s">
        <v>1973</v>
      </c>
      <c r="B54" s="1" t="s">
        <v>1974</v>
      </c>
      <c r="C54" s="1" t="str">
        <f t="shared" si="0"/>
        <v>121202</v>
      </c>
      <c r="D54" s="1">
        <v>17</v>
      </c>
      <c r="E54" s="1" t="s">
        <v>28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-2998.69</v>
      </c>
      <c r="Q54" s="2">
        <v>-6035.67</v>
      </c>
      <c r="R54" s="2">
        <v>-9098.9</v>
      </c>
    </row>
    <row r="55" spans="1:18" x14ac:dyDescent="0.25">
      <c r="A55" t="s">
        <v>140</v>
      </c>
      <c r="B55" s="1" t="s">
        <v>141</v>
      </c>
      <c r="C55" s="1" t="str">
        <f t="shared" si="0"/>
        <v>121707</v>
      </c>
      <c r="D55" s="1">
        <f>VLOOKUP(C55,'line assign basis'!$A$7:$D$686,4,FALSE)</f>
        <v>17</v>
      </c>
      <c r="E55" s="1" t="s">
        <v>28</v>
      </c>
      <c r="F55" s="2">
        <v>4041280.84</v>
      </c>
      <c r="G55" s="2">
        <v>4064058.5</v>
      </c>
      <c r="H55" s="2">
        <v>4091148.48</v>
      </c>
      <c r="I55" s="2">
        <v>4121880.89</v>
      </c>
      <c r="J55" s="2">
        <v>4148385.5</v>
      </c>
      <c r="K55" s="2">
        <v>4176530.07</v>
      </c>
      <c r="L55" s="2">
        <v>4251348.9400000004</v>
      </c>
      <c r="M55" s="2">
        <v>4433833.76</v>
      </c>
      <c r="N55" s="2">
        <v>4840789.16</v>
      </c>
      <c r="O55" s="2">
        <v>5348431.66</v>
      </c>
      <c r="P55" s="2">
        <v>5412050.75</v>
      </c>
      <c r="Q55" s="2">
        <v>5834409.4699999997</v>
      </c>
      <c r="R55" s="2">
        <v>5504685.5800000001</v>
      </c>
    </row>
    <row r="56" spans="1:18" x14ac:dyDescent="0.25">
      <c r="A56" t="s">
        <v>143</v>
      </c>
      <c r="B56" s="1" t="s">
        <v>142</v>
      </c>
      <c r="C56" s="1" t="str">
        <f t="shared" si="0"/>
        <v>500120</v>
      </c>
      <c r="D56" s="1" t="str">
        <f>VLOOKUP(C56,'line assign basis'!$A$7:$D$686,4,FALSE)</f>
        <v/>
      </c>
      <c r="F56" s="2">
        <v>-17098034.670000002</v>
      </c>
      <c r="G56" s="2">
        <v>-17200562.18</v>
      </c>
      <c r="H56" s="2">
        <v>-17303117.399999999</v>
      </c>
      <c r="I56" s="2">
        <v>-17405661.84</v>
      </c>
      <c r="J56" s="2">
        <v>-17508500.899999999</v>
      </c>
      <c r="K56" s="2">
        <v>-17611701.059999999</v>
      </c>
      <c r="L56" s="2">
        <v>-17714820.469999999</v>
      </c>
      <c r="M56" s="2">
        <v>-17817966.809999999</v>
      </c>
      <c r="N56" s="2">
        <v>-17921119.77</v>
      </c>
      <c r="O56" s="2">
        <v>-18024288.359999999</v>
      </c>
      <c r="P56" s="2">
        <v>-18127429.98</v>
      </c>
      <c r="Q56" s="2">
        <v>-18230571.57</v>
      </c>
      <c r="R56" s="2">
        <v>-18334143.460000001</v>
      </c>
    </row>
    <row r="57" spans="1:18" x14ac:dyDescent="0.25">
      <c r="A57" t="s">
        <v>145</v>
      </c>
      <c r="B57" s="1" t="s">
        <v>146</v>
      </c>
      <c r="C57" s="1" t="str">
        <f t="shared" si="0"/>
        <v>122002</v>
      </c>
      <c r="D57" s="1">
        <f>VLOOKUP(C57,'line assign basis'!$A$7:$D$686,4,FALSE)</f>
        <v>18</v>
      </c>
      <c r="E57" s="1" t="s">
        <v>28</v>
      </c>
      <c r="F57" s="2">
        <v>88901.75</v>
      </c>
      <c r="G57" s="2">
        <v>89729.16</v>
      </c>
      <c r="H57" s="2">
        <v>90529.93</v>
      </c>
      <c r="I57" s="2">
        <v>91357.4</v>
      </c>
      <c r="J57" s="2">
        <v>92190.96</v>
      </c>
      <c r="K57" s="2">
        <v>92943.87</v>
      </c>
      <c r="L57" s="2">
        <v>93777.49</v>
      </c>
      <c r="M57" s="2">
        <v>94584.25</v>
      </c>
      <c r="N57" s="2">
        <v>95418.18</v>
      </c>
      <c r="O57" s="2">
        <v>96225.23</v>
      </c>
      <c r="P57" s="2">
        <v>97059.22</v>
      </c>
      <c r="Q57" s="2">
        <v>97893.23</v>
      </c>
      <c r="R57" s="2">
        <v>98719.74</v>
      </c>
    </row>
    <row r="58" spans="1:18" x14ac:dyDescent="0.25">
      <c r="A58" t="s">
        <v>148</v>
      </c>
      <c r="B58" s="1" t="s">
        <v>149</v>
      </c>
      <c r="C58" s="1" t="str">
        <f t="shared" si="0"/>
        <v>122026</v>
      </c>
      <c r="D58" s="1">
        <f>VLOOKUP(C58,'line assign basis'!$A$7:$D$686,4,FALSE)</f>
        <v>18</v>
      </c>
      <c r="E58" s="1" t="s">
        <v>28</v>
      </c>
      <c r="F58" s="2">
        <v>-1033.52</v>
      </c>
      <c r="G58" s="2">
        <v>-1033.52</v>
      </c>
      <c r="H58" s="2">
        <v>-1033.52</v>
      </c>
      <c r="I58" s="2">
        <v>-1033.52</v>
      </c>
      <c r="J58" s="2">
        <v>-1033.52</v>
      </c>
      <c r="K58" s="2">
        <v>-1033.52</v>
      </c>
      <c r="L58" s="2">
        <v>-1033.52</v>
      </c>
      <c r="M58" s="2">
        <v>-1033.52</v>
      </c>
      <c r="N58" s="2">
        <v>-1033.52</v>
      </c>
      <c r="O58" s="2">
        <v>-1033.52</v>
      </c>
      <c r="P58" s="2">
        <v>-1033.52</v>
      </c>
      <c r="Q58" s="2">
        <v>-1033.52</v>
      </c>
      <c r="R58" s="2">
        <v>-1033.52</v>
      </c>
    </row>
    <row r="59" spans="1:18" x14ac:dyDescent="0.25">
      <c r="A59" t="s">
        <v>151</v>
      </c>
      <c r="B59" s="1" t="s">
        <v>152</v>
      </c>
      <c r="C59" s="1" t="str">
        <f t="shared" si="0"/>
        <v>122027</v>
      </c>
      <c r="D59" s="1">
        <f>VLOOKUP(C59,'line assign basis'!$A$7:$D$686,4,FALSE)</f>
        <v>18</v>
      </c>
      <c r="E59" s="1" t="s">
        <v>28</v>
      </c>
      <c r="F59" s="2">
        <v>-4345556.08</v>
      </c>
      <c r="G59" s="2">
        <v>-4348862.37</v>
      </c>
      <c r="H59" s="2">
        <v>-4352169.8099999996</v>
      </c>
      <c r="I59" s="2">
        <v>-4355477.8099999996</v>
      </c>
      <c r="J59" s="2">
        <v>-4358791.1100000003</v>
      </c>
      <c r="K59" s="2">
        <v>-4362105.07</v>
      </c>
      <c r="L59" s="2">
        <v>-4365419.03</v>
      </c>
      <c r="M59" s="2">
        <v>-4368732.97</v>
      </c>
      <c r="N59" s="2">
        <v>-4372046.9000000004</v>
      </c>
      <c r="O59" s="2">
        <v>-4375360.8600000003</v>
      </c>
      <c r="P59" s="2">
        <v>-4378674.79</v>
      </c>
      <c r="Q59" s="2">
        <v>-4381988.75</v>
      </c>
      <c r="R59" s="2">
        <v>-4385302.68</v>
      </c>
    </row>
    <row r="60" spans="1:18" x14ac:dyDescent="0.25">
      <c r="A60" t="s">
        <v>154</v>
      </c>
      <c r="B60" s="1" t="s">
        <v>155</v>
      </c>
      <c r="C60" s="1" t="str">
        <f t="shared" si="0"/>
        <v>122028</v>
      </c>
      <c r="D60" s="1">
        <f>VLOOKUP(C60,'line assign basis'!$A$7:$D$686,4,FALSE)</f>
        <v>18</v>
      </c>
      <c r="E60" s="1" t="s">
        <v>28</v>
      </c>
      <c r="F60" s="2">
        <v>-13371662.470000001</v>
      </c>
      <c r="G60" s="2">
        <v>-13471711.1</v>
      </c>
      <c r="H60" s="2">
        <v>-13571759.65</v>
      </c>
      <c r="I60" s="2">
        <v>-13671823.560000001</v>
      </c>
      <c r="J60" s="2">
        <v>-13772182.880000001</v>
      </c>
      <c r="K60" s="2">
        <v>-13872821.99</v>
      </c>
      <c r="L60" s="2">
        <v>-13973461.060000001</v>
      </c>
      <c r="M60" s="2">
        <v>-14074100.220000001</v>
      </c>
      <c r="N60" s="2">
        <v>-14174773.18</v>
      </c>
      <c r="O60" s="2">
        <v>-14275434.859999999</v>
      </c>
      <c r="P60" s="2">
        <v>-14376096.539999999</v>
      </c>
      <c r="Q60" s="2">
        <v>-14476758.18</v>
      </c>
      <c r="R60" s="2">
        <v>-14577842.65</v>
      </c>
    </row>
    <row r="61" spans="1:18" x14ac:dyDescent="0.25">
      <c r="A61" t="s">
        <v>148</v>
      </c>
      <c r="B61" s="1" t="s">
        <v>157</v>
      </c>
      <c r="C61" s="1" t="str">
        <f t="shared" si="0"/>
        <v>122029</v>
      </c>
      <c r="D61" s="1">
        <f>VLOOKUP(C61,'line assign basis'!$A$7:$D$686,4,FALSE)</f>
        <v>18</v>
      </c>
      <c r="E61" s="1" t="s">
        <v>28</v>
      </c>
      <c r="F61" s="2">
        <v>531315.65</v>
      </c>
      <c r="G61" s="2">
        <v>531315.65</v>
      </c>
      <c r="H61" s="2">
        <v>531315.65</v>
      </c>
      <c r="I61" s="2">
        <v>531315.65</v>
      </c>
      <c r="J61" s="2">
        <v>531315.65</v>
      </c>
      <c r="K61" s="2">
        <v>531315.65</v>
      </c>
      <c r="L61" s="2">
        <v>531315.65</v>
      </c>
      <c r="M61" s="2">
        <v>531315.65</v>
      </c>
      <c r="N61" s="2">
        <v>531315.65</v>
      </c>
      <c r="O61" s="2">
        <v>531315.65</v>
      </c>
      <c r="P61" s="2">
        <v>531315.65</v>
      </c>
      <c r="Q61" s="2">
        <v>531315.65</v>
      </c>
      <c r="R61" s="2">
        <v>531315.65</v>
      </c>
    </row>
    <row r="62" spans="1:18" x14ac:dyDescent="0.25">
      <c r="A62" t="s">
        <v>159</v>
      </c>
      <c r="B62" s="1" t="s">
        <v>158</v>
      </c>
      <c r="C62" s="1" t="str">
        <f t="shared" si="0"/>
        <v>500110</v>
      </c>
      <c r="D62" s="1" t="str">
        <f>VLOOKUP(C62,'line assign basis'!$A$7:$D$686,4,FALSE)</f>
        <v/>
      </c>
      <c r="F62" s="2">
        <v>179690412.81999999</v>
      </c>
      <c r="G62" s="2">
        <v>154539218.38</v>
      </c>
      <c r="H62" s="2">
        <v>195775803.71000001</v>
      </c>
      <c r="I62" s="2">
        <v>249149473.47</v>
      </c>
      <c r="J62" s="2">
        <v>218891210.05000001</v>
      </c>
      <c r="K62" s="2">
        <v>242957708.38</v>
      </c>
      <c r="L62" s="2">
        <v>223346557.46000001</v>
      </c>
      <c r="M62" s="2">
        <v>179967434.66</v>
      </c>
      <c r="N62" s="2">
        <v>146131422.30000001</v>
      </c>
      <c r="O62" s="2">
        <v>150007544.66999999</v>
      </c>
      <c r="P62" s="2">
        <v>129087562.3</v>
      </c>
      <c r="Q62" s="2">
        <v>125993683.40000001</v>
      </c>
      <c r="R62" s="2">
        <v>165776440</v>
      </c>
    </row>
    <row r="63" spans="1:18" x14ac:dyDescent="0.25">
      <c r="A63" t="s">
        <v>161</v>
      </c>
      <c r="B63" s="1" t="s">
        <v>160</v>
      </c>
      <c r="C63" s="1" t="str">
        <f t="shared" si="0"/>
        <v>500117</v>
      </c>
      <c r="D63" s="1" t="str">
        <f>VLOOKUP(C63,'line assign basis'!$A$7:$D$686,4,FALSE)</f>
        <v/>
      </c>
      <c r="F63" s="2">
        <v>15346170.08</v>
      </c>
      <c r="G63" s="2">
        <v>2224875.59</v>
      </c>
      <c r="H63" s="2">
        <v>1920123.26</v>
      </c>
      <c r="I63" s="2">
        <v>2841791.53</v>
      </c>
      <c r="J63" s="2">
        <v>3973623.64</v>
      </c>
      <c r="K63" s="2">
        <v>34478674.380000003</v>
      </c>
      <c r="L63" s="2">
        <v>10606293.82</v>
      </c>
      <c r="M63" s="2">
        <v>7413750.1699999999</v>
      </c>
      <c r="N63" s="2">
        <v>6200267.29</v>
      </c>
      <c r="O63" s="2">
        <v>8008001.0499999998</v>
      </c>
      <c r="P63" s="2">
        <v>8411297.3100000005</v>
      </c>
      <c r="Q63" s="2">
        <v>8147344.3799999999</v>
      </c>
      <c r="R63" s="2">
        <v>8193427.4900000002</v>
      </c>
    </row>
    <row r="64" spans="1:18" x14ac:dyDescent="0.25">
      <c r="A64" t="s">
        <v>163</v>
      </c>
      <c r="B64" s="1" t="s">
        <v>164</v>
      </c>
      <c r="C64" s="1" t="str">
        <f t="shared" si="0"/>
        <v>131001</v>
      </c>
      <c r="D64" s="1">
        <f>VLOOKUP(C64,'line assign basis'!$A$7:$D$686,4,FALSE)</f>
        <v>29</v>
      </c>
      <c r="E64" s="1" t="s">
        <v>28</v>
      </c>
      <c r="F64" s="2">
        <v>203951.5</v>
      </c>
      <c r="G64" s="2">
        <v>177956.2</v>
      </c>
      <c r="H64" s="2">
        <v>139373.4</v>
      </c>
      <c r="I64" s="2">
        <v>187703.2</v>
      </c>
      <c r="J64" s="2">
        <v>-477744.18</v>
      </c>
      <c r="K64" s="2">
        <v>189850.84</v>
      </c>
      <c r="L64" s="2">
        <v>1197600.8700000001</v>
      </c>
      <c r="M64" s="2">
        <v>230995.85</v>
      </c>
      <c r="N64" s="2">
        <v>251390.91</v>
      </c>
      <c r="O64" s="2">
        <v>183233.15</v>
      </c>
      <c r="P64" s="2">
        <v>158244.4</v>
      </c>
      <c r="Q64" s="2">
        <v>140468.91</v>
      </c>
      <c r="R64" s="2">
        <v>160523.51</v>
      </c>
    </row>
    <row r="65" spans="1:18" x14ac:dyDescent="0.25">
      <c r="A65" t="s">
        <v>166</v>
      </c>
      <c r="B65" s="1" t="s">
        <v>167</v>
      </c>
      <c r="C65" s="1" t="str">
        <f t="shared" si="0"/>
        <v>131006</v>
      </c>
      <c r="D65" s="1">
        <f>VLOOKUP(C65,'line assign basis'!$A$7:$D$686,4,FALSE)</f>
        <v>29</v>
      </c>
      <c r="E65" s="1" t="s">
        <v>28</v>
      </c>
      <c r="F65" s="2">
        <v>7845470.71</v>
      </c>
      <c r="G65" s="2">
        <v>56333.48</v>
      </c>
      <c r="H65" s="2">
        <v>39161.86</v>
      </c>
      <c r="I65" s="2">
        <v>70241.919999999998</v>
      </c>
      <c r="J65" s="2">
        <v>24212.65</v>
      </c>
      <c r="K65" s="2">
        <v>53925.5</v>
      </c>
      <c r="L65" s="2">
        <v>264256.94</v>
      </c>
      <c r="M65" s="2">
        <v>19634.34</v>
      </c>
      <c r="N65" s="2">
        <v>24143.64</v>
      </c>
      <c r="O65" s="2">
        <v>11605.28</v>
      </c>
      <c r="P65" s="2">
        <v>30790.82</v>
      </c>
      <c r="Q65" s="2">
        <v>54572.02</v>
      </c>
      <c r="R65" s="2">
        <v>43771.66</v>
      </c>
    </row>
    <row r="66" spans="1:18" x14ac:dyDescent="0.25">
      <c r="A66" t="s">
        <v>169</v>
      </c>
      <c r="B66" s="1" t="s">
        <v>170</v>
      </c>
      <c r="C66" s="1" t="str">
        <f t="shared" si="0"/>
        <v>131025</v>
      </c>
      <c r="D66" s="1">
        <f>VLOOKUP(C66,'line assign basis'!$A$7:$D$686,4,FALSE)</f>
        <v>29</v>
      </c>
      <c r="E66" s="1" t="s">
        <v>28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</row>
    <row r="67" spans="1:18" x14ac:dyDescent="0.25">
      <c r="A67" t="s">
        <v>172</v>
      </c>
      <c r="B67" s="1" t="s">
        <v>173</v>
      </c>
      <c r="C67" s="1" t="str">
        <f t="shared" si="0"/>
        <v>131040</v>
      </c>
      <c r="D67" s="1">
        <f>VLOOKUP(C67,'line assign basis'!$A$7:$D$686,4,FALSE)</f>
        <v>29</v>
      </c>
      <c r="E67" s="1" t="s">
        <v>28</v>
      </c>
      <c r="F67" s="2">
        <v>-773.03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</row>
    <row r="68" spans="1:18" x14ac:dyDescent="0.25">
      <c r="A68" t="s">
        <v>175</v>
      </c>
      <c r="B68" s="1" t="s">
        <v>176</v>
      </c>
      <c r="C68" s="1" t="str">
        <f t="shared" si="0"/>
        <v>131041</v>
      </c>
      <c r="D68" s="1">
        <f>VLOOKUP(C68,'line assign basis'!$A$7:$D$686,4,FALSE)</f>
        <v>29</v>
      </c>
      <c r="E68" s="1" t="s">
        <v>28</v>
      </c>
      <c r="F68" s="2">
        <v>0</v>
      </c>
      <c r="G68" s="2">
        <v>0</v>
      </c>
      <c r="H68" s="2">
        <v>0</v>
      </c>
      <c r="I68" s="2">
        <v>0</v>
      </c>
      <c r="J68" s="2">
        <v>653864.64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</row>
    <row r="69" spans="1:18" x14ac:dyDescent="0.25">
      <c r="A69" t="s">
        <v>178</v>
      </c>
      <c r="B69" s="1" t="s">
        <v>179</v>
      </c>
      <c r="C69" s="1" t="str">
        <f t="shared" si="0"/>
        <v>131042</v>
      </c>
      <c r="D69" s="1">
        <f>VLOOKUP(C69,'line assign basis'!$A$7:$D$686,4,FALSE)</f>
        <v>29</v>
      </c>
      <c r="E69" s="1" t="s">
        <v>28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</row>
    <row r="70" spans="1:18" x14ac:dyDescent="0.25">
      <c r="A70" t="s">
        <v>181</v>
      </c>
      <c r="B70" s="1" t="s">
        <v>182</v>
      </c>
      <c r="C70" s="1" t="str">
        <f t="shared" si="0"/>
        <v>131044</v>
      </c>
      <c r="D70" s="1">
        <f>VLOOKUP(C70,'line assign basis'!$A$7:$D$686,4,FALSE)</f>
        <v>29</v>
      </c>
      <c r="E70" s="1" t="s">
        <v>28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</row>
    <row r="71" spans="1:18" x14ac:dyDescent="0.25">
      <c r="A71" t="s">
        <v>184</v>
      </c>
      <c r="B71" s="1" t="s">
        <v>185</v>
      </c>
      <c r="C71" s="1" t="str">
        <f t="shared" si="0"/>
        <v>131045</v>
      </c>
      <c r="D71" s="1">
        <f>VLOOKUP(C71,'line assign basis'!$A$7:$D$686,4,FALSE)</f>
        <v>29</v>
      </c>
      <c r="E71" s="1" t="s">
        <v>28</v>
      </c>
      <c r="F71" s="2">
        <v>326650.86</v>
      </c>
      <c r="G71" s="2">
        <v>564935.12</v>
      </c>
      <c r="H71" s="2">
        <v>662490.88</v>
      </c>
      <c r="I71" s="2">
        <v>900228.31</v>
      </c>
      <c r="J71" s="2">
        <v>1001571.7</v>
      </c>
      <c r="K71" s="2">
        <v>803884.63</v>
      </c>
      <c r="L71" s="2">
        <v>1078061.68</v>
      </c>
      <c r="M71" s="2">
        <v>1635440.52</v>
      </c>
      <c r="N71" s="2">
        <v>646589.63</v>
      </c>
      <c r="O71" s="2">
        <v>225219.75</v>
      </c>
      <c r="P71" s="2">
        <v>591916.35</v>
      </c>
      <c r="Q71" s="2">
        <v>256114.15</v>
      </c>
      <c r="R71" s="2">
        <v>369089.37</v>
      </c>
    </row>
    <row r="72" spans="1:18" x14ac:dyDescent="0.25">
      <c r="A72" t="s">
        <v>187</v>
      </c>
      <c r="B72" s="1" t="s">
        <v>188</v>
      </c>
      <c r="C72" s="1" t="str">
        <f t="shared" si="0"/>
        <v>131051</v>
      </c>
      <c r="D72" s="1">
        <f>VLOOKUP(C72,'line assign basis'!$A$7:$D$686,4,FALSE)</f>
        <v>29</v>
      </c>
      <c r="E72" s="1" t="s">
        <v>28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</row>
    <row r="73" spans="1:18" x14ac:dyDescent="0.25">
      <c r="A73" t="s">
        <v>190</v>
      </c>
      <c r="B73" s="1" t="s">
        <v>191</v>
      </c>
      <c r="C73" s="1" t="str">
        <f t="shared" si="0"/>
        <v>131052</v>
      </c>
      <c r="D73" s="1">
        <f>VLOOKUP(C73,'line assign basis'!$A$7:$D$686,4,FALSE)</f>
        <v>29</v>
      </c>
      <c r="E73" s="1" t="s">
        <v>28</v>
      </c>
      <c r="F73" s="2">
        <v>7907.5</v>
      </c>
      <c r="G73" s="2">
        <v>1380.59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</row>
    <row r="74" spans="1:18" x14ac:dyDescent="0.25">
      <c r="A74" t="s">
        <v>193</v>
      </c>
      <c r="B74" s="1" t="s">
        <v>194</v>
      </c>
      <c r="C74" s="1" t="str">
        <f t="shared" ref="C74:C137" si="1">RIGHT(B74,6)</f>
        <v>131060</v>
      </c>
      <c r="D74" s="1">
        <f>VLOOKUP(C74,'line assign basis'!$A$7:$D$686,4,FALSE)</f>
        <v>29</v>
      </c>
      <c r="E74" s="1" t="s">
        <v>28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</row>
    <row r="75" spans="1:18" x14ac:dyDescent="0.25">
      <c r="A75" t="s">
        <v>196</v>
      </c>
      <c r="B75" s="1" t="s">
        <v>197</v>
      </c>
      <c r="C75" s="1" t="str">
        <f t="shared" si="1"/>
        <v>131530</v>
      </c>
      <c r="D75" s="1">
        <f>VLOOKUP(C75,'line assign basis'!$A$7:$D$686,4,FALSE)</f>
        <v>29</v>
      </c>
      <c r="E75" s="1" t="s">
        <v>28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7819.04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</row>
    <row r="76" spans="1:18" x14ac:dyDescent="0.25">
      <c r="A76" t="s">
        <v>199</v>
      </c>
      <c r="B76" s="1" t="s">
        <v>200</v>
      </c>
      <c r="C76" s="1" t="str">
        <f t="shared" si="1"/>
        <v>131540</v>
      </c>
      <c r="D76" s="1">
        <f>VLOOKUP(C76,'line assign basis'!$A$7:$D$686,4,FALSE)</f>
        <v>29</v>
      </c>
      <c r="E76" s="1" t="s">
        <v>28</v>
      </c>
      <c r="F76" s="2">
        <v>-2713084.09</v>
      </c>
      <c r="G76" s="2">
        <v>-563572.25</v>
      </c>
      <c r="H76" s="2">
        <v>-1196650.28</v>
      </c>
      <c r="I76" s="2">
        <v>-2542561.35</v>
      </c>
      <c r="J76" s="2">
        <v>-542899.31999999995</v>
      </c>
      <c r="K76" s="2">
        <v>-1508932.9</v>
      </c>
      <c r="L76" s="2">
        <v>-1519154.6</v>
      </c>
      <c r="M76" s="2">
        <v>-1113912.06</v>
      </c>
      <c r="N76" s="2">
        <v>-932886.75</v>
      </c>
      <c r="O76" s="2">
        <v>-665052.12</v>
      </c>
      <c r="P76" s="2">
        <v>-1150602.3</v>
      </c>
      <c r="Q76" s="2">
        <v>-1584594.91</v>
      </c>
      <c r="R76" s="2">
        <v>-6954318.3200000003</v>
      </c>
    </row>
    <row r="77" spans="1:18" x14ac:dyDescent="0.25">
      <c r="A77" t="s">
        <v>202</v>
      </c>
      <c r="B77" s="1" t="s">
        <v>203</v>
      </c>
      <c r="C77" s="1" t="str">
        <f t="shared" si="1"/>
        <v>131541</v>
      </c>
      <c r="D77" s="1">
        <f>VLOOKUP(C77,'line assign basis'!$A$7:$D$686,4,FALSE)</f>
        <v>29</v>
      </c>
      <c r="E77" s="1" t="s">
        <v>28</v>
      </c>
      <c r="F77" s="2">
        <v>-1563972.14</v>
      </c>
      <c r="G77" s="2">
        <v>-4257513.96</v>
      </c>
      <c r="H77" s="2">
        <v>-2425643.85</v>
      </c>
      <c r="I77" s="2">
        <v>-2510879.36</v>
      </c>
      <c r="J77" s="2">
        <v>-2334352.13</v>
      </c>
      <c r="K77" s="2">
        <v>-3401371.24</v>
      </c>
      <c r="L77" s="2">
        <v>-1786933.26</v>
      </c>
      <c r="M77" s="2">
        <v>-2975487.34</v>
      </c>
      <c r="N77" s="2">
        <v>-2144576.23</v>
      </c>
      <c r="O77" s="2">
        <v>-1859746.69</v>
      </c>
      <c r="P77" s="2">
        <v>-2016019.2</v>
      </c>
      <c r="Q77" s="2">
        <v>-2186334.94</v>
      </c>
      <c r="R77" s="2">
        <v>-1413373.83</v>
      </c>
    </row>
    <row r="78" spans="1:18" x14ac:dyDescent="0.25">
      <c r="A78" t="s">
        <v>205</v>
      </c>
      <c r="B78" s="1" t="s">
        <v>206</v>
      </c>
      <c r="C78" s="1" t="str">
        <f t="shared" si="1"/>
        <v>131550</v>
      </c>
      <c r="D78" s="1">
        <f>VLOOKUP(C78,'line assign basis'!$A$7:$D$686,4,FALSE)</f>
        <v>29</v>
      </c>
      <c r="E78" s="1" t="s">
        <v>28</v>
      </c>
      <c r="F78" s="2">
        <v>200744.72</v>
      </c>
      <c r="G78" s="2">
        <v>212094.26</v>
      </c>
      <c r="H78" s="2">
        <v>233949.42</v>
      </c>
      <c r="I78" s="2">
        <v>243510.87</v>
      </c>
      <c r="J78" s="2">
        <v>63082.39</v>
      </c>
      <c r="K78" s="2">
        <v>197325.44</v>
      </c>
      <c r="L78" s="2">
        <v>194189.25</v>
      </c>
      <c r="M78" s="2">
        <v>188187.3</v>
      </c>
      <c r="N78" s="2">
        <v>208955.72</v>
      </c>
      <c r="O78" s="2">
        <v>-1797006.55</v>
      </c>
      <c r="P78" s="2">
        <v>197937.44</v>
      </c>
      <c r="Q78" s="2">
        <v>179311.04</v>
      </c>
      <c r="R78" s="2">
        <v>192946.37</v>
      </c>
    </row>
    <row r="79" spans="1:18" x14ac:dyDescent="0.25">
      <c r="A79" t="s">
        <v>208</v>
      </c>
      <c r="B79" s="1" t="s">
        <v>209</v>
      </c>
      <c r="C79" s="1" t="str">
        <f t="shared" si="1"/>
        <v>131555</v>
      </c>
      <c r="D79" s="1">
        <f>VLOOKUP(C79,'line assign basis'!$A$7:$D$686,4,FALSE)</f>
        <v>29</v>
      </c>
      <c r="E79" s="1" t="s">
        <v>28</v>
      </c>
      <c r="F79" s="2">
        <v>-2446.77</v>
      </c>
      <c r="G79" s="2">
        <v>0</v>
      </c>
      <c r="H79" s="2">
        <v>0</v>
      </c>
      <c r="I79" s="2">
        <v>-498.59</v>
      </c>
      <c r="J79" s="2">
        <v>-134</v>
      </c>
      <c r="K79" s="2">
        <v>-3087.9</v>
      </c>
      <c r="L79" s="2">
        <v>-6541.31</v>
      </c>
      <c r="M79" s="2">
        <v>0</v>
      </c>
      <c r="N79" s="2">
        <v>0</v>
      </c>
      <c r="O79" s="2">
        <v>-699.49</v>
      </c>
      <c r="P79" s="2">
        <v>-836.2</v>
      </c>
      <c r="Q79" s="2">
        <v>-127</v>
      </c>
      <c r="R79" s="2">
        <v>0</v>
      </c>
    </row>
    <row r="80" spans="1:18" x14ac:dyDescent="0.25">
      <c r="A80" t="s">
        <v>211</v>
      </c>
      <c r="B80" s="1" t="s">
        <v>212</v>
      </c>
      <c r="C80" s="1" t="str">
        <f t="shared" si="1"/>
        <v>131600</v>
      </c>
      <c r="D80" s="1">
        <f>VLOOKUP(C80,'line assign basis'!$A$7:$D$686,4,FALSE)</f>
        <v>29</v>
      </c>
      <c r="E80" s="1" t="s">
        <v>28</v>
      </c>
      <c r="F80" s="2">
        <v>172082.19</v>
      </c>
      <c r="G80" s="2">
        <v>242862.8</v>
      </c>
      <c r="H80" s="2">
        <v>379639.5</v>
      </c>
      <c r="I80" s="2">
        <v>113695</v>
      </c>
      <c r="J80" s="2">
        <v>607285.82999999996</v>
      </c>
      <c r="K80" s="2">
        <v>62956.01</v>
      </c>
      <c r="L80" s="2">
        <v>207938.98</v>
      </c>
      <c r="M80" s="2">
        <v>632905.51</v>
      </c>
      <c r="N80" s="2">
        <v>373367.62</v>
      </c>
      <c r="O80" s="2">
        <v>208925.6</v>
      </c>
      <c r="P80" s="2">
        <v>176586.51</v>
      </c>
      <c r="Q80" s="2">
        <v>169542.79</v>
      </c>
      <c r="R80" s="2">
        <v>186467.16</v>
      </c>
    </row>
    <row r="81" spans="1:18" x14ac:dyDescent="0.25">
      <c r="A81" t="s">
        <v>214</v>
      </c>
      <c r="B81" s="1" t="s">
        <v>215</v>
      </c>
      <c r="C81" s="1" t="str">
        <f t="shared" si="1"/>
        <v>131621</v>
      </c>
      <c r="D81" s="1">
        <f>VLOOKUP(C81,'line assign basis'!$A$7:$D$686,4,FALSE)</f>
        <v>29</v>
      </c>
      <c r="E81" s="1" t="s">
        <v>28</v>
      </c>
      <c r="F81" s="2">
        <v>-444306.92</v>
      </c>
      <c r="G81" s="2">
        <v>-380368.68</v>
      </c>
      <c r="H81" s="2">
        <v>-595704.42000000004</v>
      </c>
      <c r="I81" s="2">
        <v>-435611.1</v>
      </c>
      <c r="J81" s="2">
        <v>-465224.84</v>
      </c>
      <c r="K81" s="2">
        <v>-435638.68</v>
      </c>
      <c r="L81" s="2">
        <v>-420069.21</v>
      </c>
      <c r="M81" s="2">
        <v>-492123.66</v>
      </c>
      <c r="N81" s="2">
        <v>-462601.2</v>
      </c>
      <c r="O81" s="2">
        <v>-541149.61</v>
      </c>
      <c r="P81" s="2">
        <v>-516449.45</v>
      </c>
      <c r="Q81" s="2">
        <v>-468859.7</v>
      </c>
      <c r="R81" s="2">
        <v>-538452.31999999995</v>
      </c>
    </row>
    <row r="82" spans="1:18" x14ac:dyDescent="0.25">
      <c r="A82" t="s">
        <v>217</v>
      </c>
      <c r="B82" s="1" t="s">
        <v>218</v>
      </c>
      <c r="C82" s="1" t="str">
        <f t="shared" si="1"/>
        <v>131710</v>
      </c>
      <c r="D82" s="1">
        <f>VLOOKUP(C82,'line assign basis'!$A$7:$D$686,4,FALSE)</f>
        <v>29</v>
      </c>
      <c r="E82" s="1" t="s">
        <v>28</v>
      </c>
      <c r="F82" s="2">
        <v>22958.95</v>
      </c>
      <c r="G82" s="2">
        <v>16413.05</v>
      </c>
      <c r="H82" s="2">
        <v>9843.5</v>
      </c>
      <c r="I82" s="2">
        <v>52199</v>
      </c>
      <c r="J82" s="2">
        <v>6333.41</v>
      </c>
      <c r="K82" s="2">
        <v>18553.11</v>
      </c>
      <c r="L82" s="2">
        <v>18866.16</v>
      </c>
      <c r="M82" s="2">
        <v>21096.91</v>
      </c>
      <c r="N82" s="2">
        <v>10141.86</v>
      </c>
      <c r="O82" s="2">
        <v>5560.91</v>
      </c>
      <c r="P82" s="2">
        <v>9402.9</v>
      </c>
      <c r="Q82" s="2">
        <v>16727.509999999998</v>
      </c>
      <c r="R82" s="2">
        <v>13854.01</v>
      </c>
    </row>
    <row r="83" spans="1:18" x14ac:dyDescent="0.25">
      <c r="A83" t="s">
        <v>220</v>
      </c>
      <c r="B83" s="1" t="s">
        <v>221</v>
      </c>
      <c r="C83" s="1" t="str">
        <f t="shared" si="1"/>
        <v>131999</v>
      </c>
      <c r="D83" s="1">
        <f>VLOOKUP(C83,'line assign basis'!$A$7:$D$686,4,FALSE)</f>
        <v>29</v>
      </c>
      <c r="E83" s="1" t="s">
        <v>28</v>
      </c>
      <c r="F83" s="2">
        <v>3866899.28</v>
      </c>
      <c r="G83" s="2">
        <v>4429655.16</v>
      </c>
      <c r="H83" s="2">
        <v>3248971.31</v>
      </c>
      <c r="I83" s="2">
        <v>4622725.2300000004</v>
      </c>
      <c r="J83" s="2">
        <v>3292047.24</v>
      </c>
      <c r="K83" s="2">
        <v>4526215.76</v>
      </c>
      <c r="L83" s="2">
        <v>1920839.05</v>
      </c>
      <c r="M83" s="2">
        <v>3662397.21</v>
      </c>
      <c r="N83" s="2">
        <v>2617116.35</v>
      </c>
      <c r="O83" s="2">
        <v>4139271.7</v>
      </c>
      <c r="P83" s="2">
        <v>2811275.86</v>
      </c>
      <c r="Q83" s="2">
        <v>3451276.9</v>
      </c>
      <c r="R83" s="2">
        <v>8014172.2699999996</v>
      </c>
    </row>
    <row r="84" spans="1:18" x14ac:dyDescent="0.25">
      <c r="A84" t="s">
        <v>223</v>
      </c>
      <c r="B84" s="1" t="s">
        <v>224</v>
      </c>
      <c r="C84" s="1" t="str">
        <f t="shared" si="1"/>
        <v>134036</v>
      </c>
      <c r="D84" s="1">
        <f>VLOOKUP(C84,'line assign basis'!$A$7:$D$686,4,FALSE)</f>
        <v>29</v>
      </c>
      <c r="E84" s="1" t="s">
        <v>28</v>
      </c>
      <c r="F84" s="2">
        <v>49097.15</v>
      </c>
      <c r="G84" s="2">
        <v>49201.68</v>
      </c>
      <c r="H84" s="2">
        <v>49201.68</v>
      </c>
      <c r="I84" s="2">
        <v>765579.38</v>
      </c>
      <c r="J84" s="2">
        <v>767245.53</v>
      </c>
      <c r="K84" s="2">
        <v>2193912.14</v>
      </c>
      <c r="L84" s="2">
        <v>2193912.14</v>
      </c>
      <c r="M84" s="2">
        <v>3531991.76</v>
      </c>
      <c r="N84" s="2">
        <v>3531991.76</v>
      </c>
      <c r="O84" s="2">
        <v>5302845.57</v>
      </c>
      <c r="P84" s="2">
        <v>5317424.62</v>
      </c>
      <c r="Q84" s="2">
        <v>5317424.62</v>
      </c>
      <c r="R84" s="2">
        <v>5317424.62</v>
      </c>
    </row>
    <row r="85" spans="1:18" x14ac:dyDescent="0.25">
      <c r="A85" t="s">
        <v>226</v>
      </c>
      <c r="B85" s="1" t="s">
        <v>227</v>
      </c>
      <c r="C85" s="1" t="str">
        <f t="shared" si="1"/>
        <v>134037</v>
      </c>
      <c r="D85" s="1">
        <f>VLOOKUP(C85,'line assign basis'!$A$7:$D$686,4,FALSE)</f>
        <v>29</v>
      </c>
      <c r="E85" s="1" t="s">
        <v>28</v>
      </c>
      <c r="F85" s="2">
        <v>748290.96</v>
      </c>
      <c r="G85" s="2">
        <v>749881.15</v>
      </c>
      <c r="H85" s="2">
        <v>749881.15</v>
      </c>
      <c r="I85" s="2">
        <v>749881.15</v>
      </c>
      <c r="J85" s="2">
        <v>751680.99</v>
      </c>
      <c r="K85" s="2">
        <v>751680.99</v>
      </c>
      <c r="L85" s="2">
        <v>751680.99</v>
      </c>
      <c r="M85" s="2">
        <v>753980.86</v>
      </c>
      <c r="N85" s="2">
        <v>753980.86</v>
      </c>
      <c r="O85" s="2">
        <v>753980.86</v>
      </c>
      <c r="P85" s="2">
        <v>756975.99</v>
      </c>
      <c r="Q85" s="2">
        <v>756975.99</v>
      </c>
      <c r="R85" s="2">
        <v>756975.99</v>
      </c>
    </row>
    <row r="86" spans="1:18" x14ac:dyDescent="0.25">
      <c r="A86" t="s">
        <v>229</v>
      </c>
      <c r="B86" s="1" t="s">
        <v>230</v>
      </c>
      <c r="C86" s="1" t="str">
        <f t="shared" si="1"/>
        <v>134038</v>
      </c>
      <c r="D86" s="1">
        <f>VLOOKUP(C86,'line assign basis'!$A$7:$D$686,4,FALSE)</f>
        <v>29</v>
      </c>
      <c r="E86" s="1" t="s">
        <v>28</v>
      </c>
      <c r="F86" s="2">
        <v>414459.46</v>
      </c>
      <c r="G86" s="2">
        <v>415377.87</v>
      </c>
      <c r="H86" s="2">
        <v>415377.87</v>
      </c>
      <c r="I86" s="2">
        <v>415377.87</v>
      </c>
      <c r="J86" s="2">
        <v>416453.73</v>
      </c>
      <c r="K86" s="2">
        <v>416453.73</v>
      </c>
      <c r="L86" s="2">
        <v>416453.73</v>
      </c>
      <c r="M86" s="2">
        <v>1110153.1200000001</v>
      </c>
      <c r="N86" s="2">
        <v>1110153.1200000001</v>
      </c>
      <c r="O86" s="2">
        <v>1835475.69</v>
      </c>
      <c r="P86" s="2">
        <v>1840147</v>
      </c>
      <c r="Q86" s="2">
        <v>1840147</v>
      </c>
      <c r="R86" s="2">
        <v>1840147</v>
      </c>
    </row>
    <row r="87" spans="1:18" x14ac:dyDescent="0.25">
      <c r="A87" t="s">
        <v>232</v>
      </c>
      <c r="B87" s="1" t="s">
        <v>233</v>
      </c>
      <c r="C87" s="1" t="str">
        <f t="shared" si="1"/>
        <v>135002</v>
      </c>
      <c r="D87" s="1">
        <f>VLOOKUP(C87,'line assign basis'!$A$7:$D$686,4,FALSE)</f>
        <v>29</v>
      </c>
      <c r="E87" s="1" t="s">
        <v>28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2300</v>
      </c>
      <c r="O87" s="2">
        <v>1300</v>
      </c>
      <c r="P87" s="2">
        <v>302.57</v>
      </c>
      <c r="Q87" s="2">
        <v>500</v>
      </c>
      <c r="R87" s="2">
        <v>0</v>
      </c>
    </row>
    <row r="88" spans="1:18" x14ac:dyDescent="0.25">
      <c r="A88" t="s">
        <v>235</v>
      </c>
      <c r="B88" s="1" t="s">
        <v>236</v>
      </c>
      <c r="C88" s="1" t="str">
        <f t="shared" si="1"/>
        <v>135009</v>
      </c>
      <c r="D88" s="1">
        <f>VLOOKUP(C88,'line assign basis'!$A$7:$D$686,4,FALSE)</f>
        <v>29</v>
      </c>
      <c r="E88" s="1" t="s">
        <v>28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</row>
    <row r="89" spans="1:18" x14ac:dyDescent="0.25">
      <c r="A89" t="s">
        <v>238</v>
      </c>
      <c r="B89" s="1" t="s">
        <v>239</v>
      </c>
      <c r="C89" s="1" t="str">
        <f t="shared" si="1"/>
        <v>135110</v>
      </c>
      <c r="D89" s="1">
        <f>VLOOKUP(C89,'line assign basis'!$A$7:$D$686,4,FALSE)</f>
        <v>29</v>
      </c>
      <c r="E89" s="1" t="s">
        <v>28</v>
      </c>
      <c r="F89" s="2">
        <v>300</v>
      </c>
      <c r="G89" s="2">
        <v>300</v>
      </c>
      <c r="H89" s="2">
        <v>300</v>
      </c>
      <c r="I89" s="2">
        <v>300</v>
      </c>
      <c r="J89" s="2">
        <v>300</v>
      </c>
      <c r="K89" s="2">
        <v>300</v>
      </c>
      <c r="L89" s="2">
        <v>300</v>
      </c>
      <c r="M89" s="2">
        <v>300</v>
      </c>
      <c r="N89" s="2">
        <v>300</v>
      </c>
      <c r="O89" s="2">
        <v>300</v>
      </c>
      <c r="P89" s="2">
        <v>300</v>
      </c>
      <c r="Q89" s="2">
        <v>300</v>
      </c>
      <c r="R89" s="2">
        <v>300</v>
      </c>
    </row>
    <row r="90" spans="1:18" x14ac:dyDescent="0.25">
      <c r="A90" t="s">
        <v>241</v>
      </c>
      <c r="B90" s="1" t="s">
        <v>242</v>
      </c>
      <c r="C90" s="1" t="str">
        <f t="shared" si="1"/>
        <v>135112</v>
      </c>
      <c r="D90" s="1">
        <f>VLOOKUP(C90,'line assign basis'!$A$7:$D$686,4,FALSE)</f>
        <v>29</v>
      </c>
      <c r="E90" s="1" t="s">
        <v>28</v>
      </c>
      <c r="F90" s="2">
        <v>25000</v>
      </c>
      <c r="G90" s="2">
        <v>25000</v>
      </c>
      <c r="H90" s="2">
        <v>25000</v>
      </c>
      <c r="I90" s="2">
        <v>25000</v>
      </c>
      <c r="J90" s="2">
        <v>25000</v>
      </c>
      <c r="K90" s="2">
        <v>25000</v>
      </c>
      <c r="L90" s="2">
        <v>25000</v>
      </c>
      <c r="M90" s="2">
        <v>25000</v>
      </c>
      <c r="N90" s="2">
        <v>25000</v>
      </c>
      <c r="O90" s="2">
        <v>25000</v>
      </c>
      <c r="P90" s="2">
        <v>25000</v>
      </c>
      <c r="Q90" s="2">
        <v>25000</v>
      </c>
      <c r="R90" s="2">
        <v>25000</v>
      </c>
    </row>
    <row r="91" spans="1:18" x14ac:dyDescent="0.25">
      <c r="A91" t="s">
        <v>244</v>
      </c>
      <c r="B91" s="1" t="s">
        <v>245</v>
      </c>
      <c r="C91" s="1" t="str">
        <f t="shared" si="1"/>
        <v>135121</v>
      </c>
      <c r="D91" s="1">
        <f>VLOOKUP(C91,'line assign basis'!$A$7:$D$686,4,FALSE)</f>
        <v>29</v>
      </c>
      <c r="E91" s="1" t="s">
        <v>28</v>
      </c>
      <c r="F91" s="2">
        <v>1900</v>
      </c>
      <c r="G91" s="2">
        <v>1900</v>
      </c>
      <c r="H91" s="2">
        <v>1900</v>
      </c>
      <c r="I91" s="2">
        <v>1900</v>
      </c>
      <c r="J91" s="2">
        <v>1900</v>
      </c>
      <c r="K91" s="2">
        <v>1900</v>
      </c>
      <c r="L91" s="2">
        <v>1900</v>
      </c>
      <c r="M91" s="2">
        <v>1900</v>
      </c>
      <c r="N91" s="2">
        <v>1900</v>
      </c>
      <c r="O91" s="2">
        <v>1900</v>
      </c>
      <c r="P91" s="2">
        <v>1900</v>
      </c>
      <c r="Q91" s="2">
        <v>1900</v>
      </c>
      <c r="R91" s="2">
        <v>1900</v>
      </c>
    </row>
    <row r="92" spans="1:18" x14ac:dyDescent="0.25">
      <c r="A92" t="s">
        <v>244</v>
      </c>
      <c r="B92" s="1" t="s">
        <v>247</v>
      </c>
      <c r="C92" s="1" t="str">
        <f t="shared" si="1"/>
        <v>135122</v>
      </c>
      <c r="D92" s="1">
        <f>VLOOKUP(C92,'line assign basis'!$A$7:$D$686,4,FALSE)</f>
        <v>29</v>
      </c>
      <c r="E92" s="1" t="s">
        <v>28</v>
      </c>
      <c r="F92" s="2">
        <v>3000</v>
      </c>
      <c r="G92" s="2">
        <v>3000</v>
      </c>
      <c r="H92" s="2">
        <v>3000</v>
      </c>
      <c r="I92" s="2">
        <v>3000</v>
      </c>
      <c r="J92" s="2">
        <v>3000</v>
      </c>
      <c r="K92" s="2">
        <v>3000</v>
      </c>
      <c r="L92" s="2">
        <v>3000</v>
      </c>
      <c r="M92" s="2">
        <v>3000</v>
      </c>
      <c r="N92" s="2">
        <v>3000</v>
      </c>
      <c r="O92" s="2">
        <v>3000</v>
      </c>
      <c r="P92" s="2">
        <v>3000</v>
      </c>
      <c r="Q92" s="2">
        <v>3000</v>
      </c>
      <c r="R92" s="2">
        <v>3000</v>
      </c>
    </row>
    <row r="93" spans="1:18" x14ac:dyDescent="0.25">
      <c r="A93" t="s">
        <v>249</v>
      </c>
      <c r="B93" s="1" t="s">
        <v>250</v>
      </c>
      <c r="C93" s="1" t="str">
        <f t="shared" si="1"/>
        <v>135135</v>
      </c>
      <c r="D93" s="1">
        <f>VLOOKUP(C93,'line assign basis'!$A$7:$D$686,4,FALSE)</f>
        <v>29</v>
      </c>
      <c r="E93" s="1" t="s">
        <v>28</v>
      </c>
      <c r="F93" s="2">
        <v>5000</v>
      </c>
      <c r="G93" s="2">
        <v>5000</v>
      </c>
      <c r="H93" s="2">
        <v>5000</v>
      </c>
      <c r="I93" s="2">
        <v>5000</v>
      </c>
      <c r="J93" s="2">
        <v>5000</v>
      </c>
      <c r="K93" s="2">
        <v>5000</v>
      </c>
      <c r="L93" s="2">
        <v>5000</v>
      </c>
      <c r="M93" s="2">
        <v>5000</v>
      </c>
      <c r="N93" s="2">
        <v>5000</v>
      </c>
      <c r="O93" s="2">
        <v>5000</v>
      </c>
      <c r="P93" s="2">
        <v>5000</v>
      </c>
      <c r="Q93" s="2">
        <v>5000</v>
      </c>
      <c r="R93" s="2">
        <v>5000</v>
      </c>
    </row>
    <row r="94" spans="1:18" x14ac:dyDescent="0.25">
      <c r="A94" t="s">
        <v>252</v>
      </c>
      <c r="B94" s="1" t="s">
        <v>253</v>
      </c>
      <c r="C94" s="1" t="str">
        <f t="shared" si="1"/>
        <v>135137</v>
      </c>
      <c r="D94" s="1">
        <f>VLOOKUP(C94,'line assign basis'!$A$7:$D$686,4,FALSE)</f>
        <v>29</v>
      </c>
      <c r="E94" s="1" t="s">
        <v>28</v>
      </c>
      <c r="F94" s="2">
        <v>6000</v>
      </c>
      <c r="G94" s="2">
        <v>6000</v>
      </c>
      <c r="H94" s="2">
        <v>6000</v>
      </c>
      <c r="I94" s="2">
        <v>6000</v>
      </c>
      <c r="J94" s="2">
        <v>6000</v>
      </c>
      <c r="K94" s="2">
        <v>6000</v>
      </c>
      <c r="L94" s="2">
        <v>6000</v>
      </c>
      <c r="M94" s="2">
        <v>6000</v>
      </c>
      <c r="N94" s="2">
        <v>6000</v>
      </c>
      <c r="O94" s="2">
        <v>37</v>
      </c>
      <c r="P94" s="2">
        <v>0</v>
      </c>
      <c r="Q94" s="2">
        <v>0</v>
      </c>
      <c r="R94" s="2">
        <v>0</v>
      </c>
    </row>
    <row r="95" spans="1:18" x14ac:dyDescent="0.25">
      <c r="A95" t="s">
        <v>255</v>
      </c>
      <c r="B95" s="1" t="s">
        <v>256</v>
      </c>
      <c r="C95" s="1" t="str">
        <f t="shared" si="1"/>
        <v>135140</v>
      </c>
      <c r="D95" s="1">
        <f>VLOOKUP(C95,'line assign basis'!$A$7:$D$686,4,FALSE)</f>
        <v>29</v>
      </c>
      <c r="E95" s="1" t="s">
        <v>28</v>
      </c>
      <c r="F95" s="2">
        <v>169000</v>
      </c>
      <c r="G95" s="2">
        <v>169000</v>
      </c>
      <c r="H95" s="2">
        <v>169000</v>
      </c>
      <c r="I95" s="2">
        <v>169000</v>
      </c>
      <c r="J95" s="2">
        <v>169000</v>
      </c>
      <c r="K95" s="2">
        <v>169000</v>
      </c>
      <c r="L95" s="2">
        <v>169000</v>
      </c>
      <c r="M95" s="2">
        <v>169000</v>
      </c>
      <c r="N95" s="2">
        <v>169000</v>
      </c>
      <c r="O95" s="2">
        <v>169000</v>
      </c>
      <c r="P95" s="2">
        <v>169000</v>
      </c>
      <c r="Q95" s="2">
        <v>169000</v>
      </c>
      <c r="R95" s="2">
        <v>169000</v>
      </c>
    </row>
    <row r="96" spans="1:18" x14ac:dyDescent="0.25">
      <c r="A96" t="s">
        <v>258</v>
      </c>
      <c r="B96" s="1" t="s">
        <v>259</v>
      </c>
      <c r="C96" s="1" t="str">
        <f t="shared" si="1"/>
        <v>136002</v>
      </c>
      <c r="D96" s="1">
        <f>VLOOKUP(C96,'line assign basis'!$A$7:$D$686,4,FALSE)</f>
        <v>21</v>
      </c>
      <c r="E96" s="1" t="s">
        <v>28</v>
      </c>
      <c r="F96" s="2">
        <v>6002008.5099999998</v>
      </c>
      <c r="G96" s="2">
        <v>300007.88</v>
      </c>
      <c r="H96" s="2">
        <v>0</v>
      </c>
      <c r="I96" s="2">
        <v>0</v>
      </c>
      <c r="J96" s="2">
        <v>0</v>
      </c>
      <c r="K96" s="2">
        <v>30402746.949999999</v>
      </c>
      <c r="L96" s="2">
        <v>5884992.4100000001</v>
      </c>
      <c r="M96" s="2">
        <v>-9529.19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</row>
    <row r="97" spans="1:18" x14ac:dyDescent="0.25">
      <c r="A97" t="s">
        <v>261</v>
      </c>
      <c r="B97" s="1" t="s">
        <v>262</v>
      </c>
      <c r="C97" s="1" t="str">
        <f t="shared" si="1"/>
        <v>136032</v>
      </c>
      <c r="D97" s="1">
        <f>VLOOKUP(C97,'line assign basis'!$A$7:$D$686,4,FALSE)</f>
        <v>21</v>
      </c>
      <c r="E97" s="1" t="s">
        <v>28</v>
      </c>
      <c r="F97" s="2">
        <v>31.24</v>
      </c>
      <c r="G97" s="2">
        <v>31.24</v>
      </c>
      <c r="H97" s="2">
        <v>31.24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</row>
    <row r="98" spans="1:18" x14ac:dyDescent="0.25">
      <c r="A98" t="s">
        <v>264</v>
      </c>
      <c r="B98" s="1" t="s">
        <v>263</v>
      </c>
      <c r="C98" s="1" t="str">
        <f t="shared" si="1"/>
        <v>500121</v>
      </c>
      <c r="D98" s="1" t="str">
        <f>VLOOKUP(C98,'line assign basis'!$A$7:$D$686,4,FALSE)</f>
        <v/>
      </c>
      <c r="F98" s="2">
        <v>20716912</v>
      </c>
      <c r="G98" s="2">
        <v>25801630.82</v>
      </c>
      <c r="H98" s="2">
        <v>37093720.130000003</v>
      </c>
      <c r="I98" s="2">
        <v>64928263.030000001</v>
      </c>
      <c r="J98" s="2">
        <v>77894899.010000005</v>
      </c>
      <c r="K98" s="2">
        <v>79987012.540000007</v>
      </c>
      <c r="L98" s="2">
        <v>76850733.400000006</v>
      </c>
      <c r="M98" s="2">
        <v>72260815.060000002</v>
      </c>
      <c r="N98" s="2">
        <v>48391648.509999998</v>
      </c>
      <c r="O98" s="2">
        <v>30812987.210000001</v>
      </c>
      <c r="P98" s="2">
        <v>29451831.890000001</v>
      </c>
      <c r="Q98" s="2">
        <v>24696405.449999999</v>
      </c>
      <c r="R98" s="2">
        <v>24145912.210000001</v>
      </c>
    </row>
    <row r="99" spans="1:18" x14ac:dyDescent="0.25">
      <c r="A99" t="s">
        <v>266</v>
      </c>
      <c r="B99" s="1" t="s">
        <v>267</v>
      </c>
      <c r="C99" s="1" t="str">
        <f t="shared" si="1"/>
        <v>142001</v>
      </c>
      <c r="D99" s="1">
        <f>VLOOKUP(C99,'line assign basis'!$A$7:$D$686,4,FALSE)</f>
        <v>29</v>
      </c>
      <c r="E99" s="1" t="s">
        <v>28</v>
      </c>
      <c r="F99" s="2">
        <v>9785706.0099999998</v>
      </c>
      <c r="G99" s="2">
        <v>12812177.85</v>
      </c>
      <c r="H99" s="2">
        <v>18735762.559999999</v>
      </c>
      <c r="I99" s="2">
        <v>34675635.630000003</v>
      </c>
      <c r="J99" s="2">
        <v>41635892.359999999</v>
      </c>
      <c r="K99" s="2">
        <v>41380184.840000004</v>
      </c>
      <c r="L99" s="2">
        <v>38668218.799999997</v>
      </c>
      <c r="M99" s="2">
        <v>33630157.030000001</v>
      </c>
      <c r="N99" s="2">
        <v>20659531.260000002</v>
      </c>
      <c r="O99" s="2">
        <v>12646900.890000001</v>
      </c>
      <c r="P99" s="2">
        <v>11255682.09</v>
      </c>
      <c r="Q99" s="2">
        <v>8502101.8800000008</v>
      </c>
      <c r="R99" s="2">
        <v>9760020.8900000006</v>
      </c>
    </row>
    <row r="100" spans="1:18" x14ac:dyDescent="0.25">
      <c r="A100" t="s">
        <v>269</v>
      </c>
      <c r="B100" s="1" t="s">
        <v>270</v>
      </c>
      <c r="C100" s="1" t="str">
        <f t="shared" si="1"/>
        <v>142005</v>
      </c>
      <c r="D100" s="1">
        <f>VLOOKUP(C100,'line assign basis'!$A$7:$D$686,4,FALSE)</f>
        <v>29</v>
      </c>
      <c r="E100" s="1" t="s">
        <v>28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</row>
    <row r="101" spans="1:18" x14ac:dyDescent="0.25">
      <c r="A101" t="s">
        <v>272</v>
      </c>
      <c r="B101" s="1" t="s">
        <v>273</v>
      </c>
      <c r="C101" s="1" t="str">
        <f t="shared" si="1"/>
        <v>142010</v>
      </c>
      <c r="D101" s="1">
        <f>VLOOKUP(C101,'line assign basis'!$A$7:$D$686,4,FALSE)</f>
        <v>29</v>
      </c>
      <c r="E101" s="1" t="s">
        <v>28</v>
      </c>
      <c r="F101" s="2">
        <v>-117529.38</v>
      </c>
      <c r="G101" s="2">
        <v>-117654.64</v>
      </c>
      <c r="H101" s="2">
        <v>-169603.91</v>
      </c>
      <c r="I101" s="2">
        <v>-109023.92</v>
      </c>
      <c r="J101" s="2">
        <v>-117408.65</v>
      </c>
      <c r="K101" s="2">
        <v>-117268.88</v>
      </c>
      <c r="L101" s="2">
        <v>-119542.89</v>
      </c>
      <c r="M101" s="2">
        <v>-114597.39</v>
      </c>
      <c r="N101" s="2">
        <v>-115893.72</v>
      </c>
      <c r="O101" s="2">
        <v>-110632.87</v>
      </c>
      <c r="P101" s="2">
        <v>-110926.51</v>
      </c>
      <c r="Q101" s="2">
        <v>-111375.18</v>
      </c>
      <c r="R101" s="2">
        <v>-108500.21</v>
      </c>
    </row>
    <row r="102" spans="1:18" x14ac:dyDescent="0.25">
      <c r="A102" t="s">
        <v>275</v>
      </c>
      <c r="B102" s="1" t="s">
        <v>276</v>
      </c>
      <c r="C102" s="1" t="str">
        <f t="shared" si="1"/>
        <v>142032</v>
      </c>
      <c r="D102" s="1">
        <f>VLOOKUP(C102,'line assign basis'!$A$7:$D$686,4,FALSE)</f>
        <v>29</v>
      </c>
      <c r="E102" s="1" t="s">
        <v>28</v>
      </c>
      <c r="F102" s="2">
        <v>0.01</v>
      </c>
      <c r="G102" s="2">
        <v>0.01</v>
      </c>
      <c r="H102" s="2">
        <v>0.01</v>
      </c>
      <c r="I102" s="2">
        <v>3653876.51</v>
      </c>
      <c r="J102" s="2">
        <v>8104666.3399999999</v>
      </c>
      <c r="K102" s="2">
        <v>12740130.439999999</v>
      </c>
      <c r="L102" s="2">
        <v>13930930.34</v>
      </c>
      <c r="M102" s="2">
        <v>13930930.34</v>
      </c>
      <c r="N102" s="2">
        <v>10684441.48</v>
      </c>
      <c r="O102" s="2">
        <v>7168827.0300000003</v>
      </c>
      <c r="P102" s="2">
        <v>5193706.63</v>
      </c>
      <c r="Q102" s="2">
        <v>4624596.4400000004</v>
      </c>
      <c r="R102" s="2">
        <v>1820204.91</v>
      </c>
    </row>
    <row r="103" spans="1:18" x14ac:dyDescent="0.25">
      <c r="A103" t="s">
        <v>278</v>
      </c>
      <c r="B103" s="1" t="s">
        <v>279</v>
      </c>
      <c r="C103" s="1" t="str">
        <f t="shared" si="1"/>
        <v>142101</v>
      </c>
      <c r="D103" s="1">
        <f>VLOOKUP(C103,'line assign basis'!$A$7:$D$686,4,FALSE)</f>
        <v>29</v>
      </c>
      <c r="E103" s="1" t="s">
        <v>28</v>
      </c>
      <c r="F103" s="2">
        <v>4756165.45</v>
      </c>
      <c r="G103" s="2">
        <v>6373412.1399999997</v>
      </c>
      <c r="H103" s="2">
        <v>9140727.4000000004</v>
      </c>
      <c r="I103" s="2">
        <v>16440426.09</v>
      </c>
      <c r="J103" s="2">
        <v>18464842.75</v>
      </c>
      <c r="K103" s="2">
        <v>17123558.52</v>
      </c>
      <c r="L103" s="2">
        <v>14664166.15</v>
      </c>
      <c r="M103" s="2">
        <v>11476068.119999999</v>
      </c>
      <c r="N103" s="2">
        <v>6331453.29</v>
      </c>
      <c r="O103" s="2">
        <v>3961527.96</v>
      </c>
      <c r="P103" s="2">
        <v>4922995.07</v>
      </c>
      <c r="Q103" s="2">
        <v>4136349.06</v>
      </c>
      <c r="R103" s="2">
        <v>5453032.1200000001</v>
      </c>
    </row>
    <row r="104" spans="1:18" x14ac:dyDescent="0.25">
      <c r="A104" t="s">
        <v>281</v>
      </c>
      <c r="B104" s="1" t="s">
        <v>282</v>
      </c>
      <c r="C104" s="1" t="str">
        <f t="shared" si="1"/>
        <v>142102</v>
      </c>
      <c r="D104" s="1">
        <f>VLOOKUP(C104,'line assign basis'!$A$7:$D$686,4,FALSE)</f>
        <v>29</v>
      </c>
      <c r="E104" s="1" t="s">
        <v>28</v>
      </c>
      <c r="F104" s="2">
        <v>2230880.9500000002</v>
      </c>
      <c r="G104" s="2">
        <v>2328685.7400000002</v>
      </c>
      <c r="H104" s="2">
        <v>2287462.67</v>
      </c>
      <c r="I104" s="2">
        <v>2873070.41</v>
      </c>
      <c r="J104" s="2">
        <v>2848367.35</v>
      </c>
      <c r="K104" s="2">
        <v>2886543.15</v>
      </c>
      <c r="L104" s="2">
        <v>2721748.09</v>
      </c>
      <c r="M104" s="2">
        <v>2608416.61</v>
      </c>
      <c r="N104" s="2">
        <v>2159582.63</v>
      </c>
      <c r="O104" s="2">
        <v>1777535.51</v>
      </c>
      <c r="P104" s="2">
        <v>1911495.14</v>
      </c>
      <c r="Q104" s="2">
        <v>1801368.92</v>
      </c>
      <c r="R104" s="2">
        <v>1917598.34</v>
      </c>
    </row>
    <row r="105" spans="1:18" x14ac:dyDescent="0.25">
      <c r="A105" t="s">
        <v>284</v>
      </c>
      <c r="B105" s="1" t="s">
        <v>285</v>
      </c>
      <c r="C105" s="1" t="str">
        <f t="shared" si="1"/>
        <v>142103</v>
      </c>
      <c r="D105" s="1">
        <f>VLOOKUP(C105,'line assign basis'!$A$7:$D$686,4,FALSE)</f>
        <v>29</v>
      </c>
      <c r="E105" s="1" t="s">
        <v>28</v>
      </c>
      <c r="F105" s="2">
        <v>1218382.3500000001</v>
      </c>
      <c r="G105" s="2">
        <v>1257100.3999999999</v>
      </c>
      <c r="H105" s="2">
        <v>1161177.82</v>
      </c>
      <c r="I105" s="2">
        <v>1058299.04</v>
      </c>
      <c r="J105" s="2">
        <v>1047446.19</v>
      </c>
      <c r="K105" s="2">
        <v>1010453.85</v>
      </c>
      <c r="L105" s="2">
        <v>1184462.55</v>
      </c>
      <c r="M105" s="2">
        <v>1016794.59</v>
      </c>
      <c r="N105" s="2">
        <v>1075481.8</v>
      </c>
      <c r="O105" s="2">
        <v>766957.79</v>
      </c>
      <c r="P105" s="2">
        <v>1045444.04</v>
      </c>
      <c r="Q105" s="2">
        <v>1103745.99</v>
      </c>
      <c r="R105" s="2">
        <v>1080020.55</v>
      </c>
    </row>
    <row r="106" spans="1:18" x14ac:dyDescent="0.25">
      <c r="A106" t="s">
        <v>287</v>
      </c>
      <c r="B106" s="1" t="s">
        <v>288</v>
      </c>
      <c r="C106" s="1" t="str">
        <f t="shared" si="1"/>
        <v>142107</v>
      </c>
      <c r="D106" s="1">
        <f>VLOOKUP(C106,'line assign basis'!$A$7:$D$686,4,FALSE)</f>
        <v>29</v>
      </c>
      <c r="E106" s="1" t="s">
        <v>28</v>
      </c>
      <c r="F106" s="2">
        <v>95198.26</v>
      </c>
      <c r="G106" s="2">
        <v>60015.39</v>
      </c>
      <c r="H106" s="2">
        <v>60858.19</v>
      </c>
      <c r="I106" s="2">
        <v>93204.33</v>
      </c>
      <c r="J106" s="2">
        <v>60940.88</v>
      </c>
      <c r="K106" s="2">
        <v>87870.69</v>
      </c>
      <c r="L106" s="2">
        <v>57365.11</v>
      </c>
      <c r="M106" s="2">
        <v>88981.11</v>
      </c>
      <c r="N106" s="2">
        <v>96136.84</v>
      </c>
      <c r="O106" s="2">
        <v>93417.05</v>
      </c>
      <c r="P106" s="2">
        <v>89232.52</v>
      </c>
      <c r="Q106" s="2">
        <v>88726.14</v>
      </c>
      <c r="R106" s="2">
        <v>58310.87</v>
      </c>
    </row>
    <row r="107" spans="1:18" x14ac:dyDescent="0.25">
      <c r="A107" t="s">
        <v>290</v>
      </c>
      <c r="B107" s="1" t="s">
        <v>291</v>
      </c>
      <c r="C107" s="1" t="str">
        <f t="shared" si="1"/>
        <v>143001</v>
      </c>
      <c r="D107" s="1">
        <f>VLOOKUP(C107,'line assign basis'!$A$7:$D$686,4,FALSE)</f>
        <v>29</v>
      </c>
      <c r="E107" s="1" t="s">
        <v>28</v>
      </c>
      <c r="F107" s="2">
        <v>307856.95</v>
      </c>
      <c r="G107" s="2">
        <v>295243.62</v>
      </c>
      <c r="H107" s="2">
        <v>394230.26</v>
      </c>
      <c r="I107" s="2">
        <v>766670.17</v>
      </c>
      <c r="J107" s="2">
        <v>281351.56</v>
      </c>
      <c r="K107" s="2">
        <v>680909.84</v>
      </c>
      <c r="L107" s="2">
        <v>537377.13</v>
      </c>
      <c r="M107" s="2">
        <v>384549.82</v>
      </c>
      <c r="N107" s="2">
        <v>308029.92</v>
      </c>
      <c r="O107" s="2">
        <v>370677.17</v>
      </c>
      <c r="P107" s="2">
        <v>1129102.01</v>
      </c>
      <c r="Q107" s="2">
        <v>632271.48</v>
      </c>
      <c r="R107" s="2">
        <v>10482895.4</v>
      </c>
    </row>
    <row r="108" spans="1:18" x14ac:dyDescent="0.25">
      <c r="A108" t="s">
        <v>293</v>
      </c>
      <c r="B108" s="1" t="s">
        <v>294</v>
      </c>
      <c r="C108" s="1" t="str">
        <f t="shared" si="1"/>
        <v>143006</v>
      </c>
      <c r="D108" s="1">
        <f>VLOOKUP(C108,'line assign basis'!$A$7:$D$686,4,FALSE)</f>
        <v>29</v>
      </c>
      <c r="E108" s="1" t="s">
        <v>28</v>
      </c>
      <c r="F108" s="2">
        <v>18889.45</v>
      </c>
      <c r="G108" s="2">
        <v>18462.349999999999</v>
      </c>
      <c r="H108" s="2">
        <v>18264.79</v>
      </c>
      <c r="I108" s="2">
        <v>27799.5</v>
      </c>
      <c r="J108" s="2">
        <v>59692.51</v>
      </c>
      <c r="K108" s="2">
        <v>70008.44</v>
      </c>
      <c r="L108" s="2">
        <v>89287.44</v>
      </c>
      <c r="M108" s="2">
        <v>45873.279999999999</v>
      </c>
      <c r="N108" s="2">
        <v>74711.28</v>
      </c>
      <c r="O108" s="2">
        <v>83656.22</v>
      </c>
      <c r="P108" s="2">
        <v>16046.74</v>
      </c>
      <c r="Q108" s="2">
        <v>17146.740000000002</v>
      </c>
      <c r="R108" s="2">
        <v>22851.71</v>
      </c>
    </row>
    <row r="109" spans="1:18" x14ac:dyDescent="0.25">
      <c r="A109" t="s">
        <v>296</v>
      </c>
      <c r="B109" s="1" t="s">
        <v>297</v>
      </c>
      <c r="C109" s="1" t="str">
        <f t="shared" si="1"/>
        <v>143009</v>
      </c>
      <c r="D109" s="1">
        <f>VLOOKUP(C109,'line assign basis'!$A$7:$D$686,4,FALSE)</f>
        <v>29</v>
      </c>
      <c r="E109" s="1" t="s">
        <v>28</v>
      </c>
      <c r="F109" s="2">
        <v>251200.2</v>
      </c>
      <c r="G109" s="2">
        <v>164836.51999999999</v>
      </c>
      <c r="H109" s="2">
        <v>199004.03</v>
      </c>
      <c r="I109" s="2">
        <v>158027.51</v>
      </c>
      <c r="J109" s="2">
        <v>135773.28</v>
      </c>
      <c r="K109" s="2">
        <v>154469.07999999999</v>
      </c>
      <c r="L109" s="2">
        <v>668269.12</v>
      </c>
      <c r="M109" s="2">
        <v>3854801.09</v>
      </c>
      <c r="N109" s="2">
        <v>154285.01</v>
      </c>
      <c r="O109" s="2">
        <v>194405.19</v>
      </c>
      <c r="P109" s="2">
        <v>155885.51</v>
      </c>
      <c r="Q109" s="2">
        <v>162440.71</v>
      </c>
      <c r="R109" s="2">
        <v>-9830894.3399999999</v>
      </c>
    </row>
    <row r="110" spans="1:18" x14ac:dyDescent="0.25">
      <c r="A110" t="s">
        <v>299</v>
      </c>
      <c r="B110" s="1" t="s">
        <v>300</v>
      </c>
      <c r="C110" s="1" t="str">
        <f t="shared" si="1"/>
        <v>143011</v>
      </c>
      <c r="D110" s="1">
        <f>VLOOKUP(C110,'line assign basis'!$A$7:$D$686,4,FALSE)</f>
        <v>29</v>
      </c>
      <c r="E110" s="1" t="s">
        <v>28</v>
      </c>
      <c r="F110" s="2">
        <v>1937936.18</v>
      </c>
      <c r="G110" s="2">
        <v>2367840.73</v>
      </c>
      <c r="H110" s="2">
        <v>1531444.44</v>
      </c>
      <c r="I110" s="2">
        <v>1559039.62</v>
      </c>
      <c r="J110" s="2">
        <v>1682724.19</v>
      </c>
      <c r="K110" s="2">
        <v>1682384.41</v>
      </c>
      <c r="L110" s="2">
        <v>2133914.06</v>
      </c>
      <c r="M110" s="2">
        <v>2531671.2400000002</v>
      </c>
      <c r="N110" s="2">
        <v>4148714.83</v>
      </c>
      <c r="O110" s="2">
        <v>3477482.46</v>
      </c>
      <c r="P110" s="2">
        <v>3450311.8</v>
      </c>
      <c r="Q110" s="2">
        <v>3317287.54</v>
      </c>
      <c r="R110" s="2">
        <v>3047768.42</v>
      </c>
    </row>
    <row r="111" spans="1:18" x14ac:dyDescent="0.25">
      <c r="A111" t="s">
        <v>1975</v>
      </c>
      <c r="B111" s="1" t="s">
        <v>1976</v>
      </c>
      <c r="C111" s="1" t="str">
        <f t="shared" si="1"/>
        <v>143014</v>
      </c>
      <c r="D111" s="1">
        <v>29</v>
      </c>
      <c r="E111" s="1" t="s">
        <v>28</v>
      </c>
      <c r="F111" s="2">
        <v>-0.09</v>
      </c>
      <c r="G111" s="2">
        <v>-0.09</v>
      </c>
      <c r="H111" s="2">
        <v>0</v>
      </c>
      <c r="I111" s="2">
        <v>0</v>
      </c>
    </row>
    <row r="112" spans="1:18" x14ac:dyDescent="0.25">
      <c r="A112" t="s">
        <v>302</v>
      </c>
      <c r="B112" s="1" t="s">
        <v>303</v>
      </c>
      <c r="C112" s="1" t="str">
        <f t="shared" si="1"/>
        <v>143016</v>
      </c>
      <c r="D112" s="1">
        <f>VLOOKUP(C112,'line assign basis'!$A$7:$D$686,4,FALSE)</f>
        <v>29</v>
      </c>
      <c r="E112" s="1" t="s">
        <v>28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</row>
    <row r="113" spans="1:18" x14ac:dyDescent="0.25">
      <c r="A113" t="s">
        <v>305</v>
      </c>
      <c r="B113" s="1" t="s">
        <v>306</v>
      </c>
      <c r="C113" s="1" t="str">
        <f t="shared" si="1"/>
        <v>143019</v>
      </c>
      <c r="D113" s="1">
        <f>VLOOKUP(C113,'line assign basis'!$A$7:$D$686,4,FALSE)</f>
        <v>29</v>
      </c>
      <c r="E113" s="1" t="s">
        <v>28</v>
      </c>
      <c r="F113" s="2">
        <v>34989.96</v>
      </c>
      <c r="G113" s="2">
        <v>33042.92</v>
      </c>
      <c r="H113" s="2">
        <v>30107.82</v>
      </c>
      <c r="I113" s="2">
        <v>24898.38</v>
      </c>
      <c r="J113" s="2">
        <v>18951.98</v>
      </c>
      <c r="K113" s="2">
        <v>13633.4</v>
      </c>
      <c r="L113" s="2">
        <v>9008.7199999999993</v>
      </c>
      <c r="M113" s="2">
        <v>5211.08</v>
      </c>
      <c r="N113" s="2">
        <v>2508.36</v>
      </c>
      <c r="O113" s="2">
        <v>1457.06</v>
      </c>
      <c r="P113" s="2">
        <v>135.41999999999999</v>
      </c>
      <c r="Q113" s="2">
        <v>135.41999999999999</v>
      </c>
      <c r="R113" s="2">
        <v>135.41999999999999</v>
      </c>
    </row>
    <row r="114" spans="1:18" x14ac:dyDescent="0.25">
      <c r="A114" t="s">
        <v>308</v>
      </c>
      <c r="B114" s="1" t="s">
        <v>309</v>
      </c>
      <c r="C114" s="1" t="str">
        <f t="shared" si="1"/>
        <v>143020</v>
      </c>
      <c r="D114" s="1">
        <f>VLOOKUP(C114,'line assign basis'!$A$7:$D$686,4,FALSE)</f>
        <v>29</v>
      </c>
      <c r="E114" s="1" t="s">
        <v>28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</row>
    <row r="115" spans="1:18" x14ac:dyDescent="0.25">
      <c r="A115" t="s">
        <v>311</v>
      </c>
      <c r="B115" s="1" t="s">
        <v>312</v>
      </c>
      <c r="C115" s="1" t="str">
        <f t="shared" si="1"/>
        <v>143022</v>
      </c>
      <c r="D115" s="1">
        <f>VLOOKUP(C115,'line assign basis'!$A$7:$D$686,4,FALSE)</f>
        <v>29</v>
      </c>
      <c r="E115" s="1" t="s">
        <v>28</v>
      </c>
      <c r="F115" s="2">
        <v>1361.92</v>
      </c>
      <c r="G115" s="2">
        <v>1352.66</v>
      </c>
      <c r="H115" s="2">
        <v>2929.36</v>
      </c>
      <c r="I115" s="2">
        <v>322.58</v>
      </c>
      <c r="J115" s="2">
        <v>410.65</v>
      </c>
      <c r="K115" s="2">
        <v>246.36</v>
      </c>
      <c r="L115" s="2">
        <v>353.51</v>
      </c>
      <c r="M115" s="2">
        <v>-340.91</v>
      </c>
      <c r="N115" s="2">
        <v>-236.83</v>
      </c>
      <c r="O115" s="2">
        <v>193.52</v>
      </c>
      <c r="P115" s="2">
        <v>-99.27</v>
      </c>
      <c r="Q115" s="2">
        <v>277.32</v>
      </c>
      <c r="R115" s="2">
        <v>4301.7</v>
      </c>
    </row>
    <row r="116" spans="1:18" x14ac:dyDescent="0.25">
      <c r="A116" t="s">
        <v>314</v>
      </c>
      <c r="B116" s="1" t="s">
        <v>315</v>
      </c>
      <c r="C116" s="1" t="str">
        <f t="shared" si="1"/>
        <v>143025</v>
      </c>
      <c r="D116" s="1">
        <f>VLOOKUP(C116,'line assign basis'!$A$7:$D$686,4,FALSE)</f>
        <v>29</v>
      </c>
      <c r="E116" s="1" t="s">
        <v>28</v>
      </c>
      <c r="F116" s="2">
        <v>0</v>
      </c>
      <c r="G116" s="2">
        <v>0</v>
      </c>
      <c r="H116" s="2">
        <v>3486182.25</v>
      </c>
      <c r="I116" s="2">
        <v>3486182.25</v>
      </c>
      <c r="J116" s="2">
        <v>3420147.25</v>
      </c>
      <c r="K116" s="2">
        <v>2007135</v>
      </c>
      <c r="L116" s="2">
        <v>2007135</v>
      </c>
      <c r="M116" s="2">
        <v>2485568</v>
      </c>
      <c r="N116" s="2">
        <v>2485568</v>
      </c>
      <c r="O116" s="2">
        <v>0</v>
      </c>
      <c r="P116" s="2">
        <v>0</v>
      </c>
      <c r="Q116" s="2">
        <v>66427</v>
      </c>
      <c r="R116" s="2">
        <v>66427</v>
      </c>
    </row>
    <row r="117" spans="1:18" x14ac:dyDescent="0.25">
      <c r="A117" t="s">
        <v>317</v>
      </c>
      <c r="B117" s="1" t="s">
        <v>318</v>
      </c>
      <c r="C117" s="1" t="str">
        <f t="shared" si="1"/>
        <v>143026</v>
      </c>
      <c r="D117" s="1">
        <f>VLOOKUP(C117,'line assign basis'!$A$7:$D$686,4,FALSE)</f>
        <v>29</v>
      </c>
      <c r="E117" s="1" t="s">
        <v>28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</row>
    <row r="118" spans="1:18" x14ac:dyDescent="0.25">
      <c r="A118" t="s">
        <v>1977</v>
      </c>
      <c r="B118" s="1" t="s">
        <v>1978</v>
      </c>
      <c r="C118" s="1" t="str">
        <f t="shared" si="1"/>
        <v>143027</v>
      </c>
      <c r="D118" s="1">
        <v>29</v>
      </c>
      <c r="E118" s="1" t="s">
        <v>28</v>
      </c>
      <c r="F118" s="2">
        <v>0</v>
      </c>
      <c r="G118" s="2">
        <v>0</v>
      </c>
      <c r="H118" s="2">
        <v>0</v>
      </c>
      <c r="I118" s="2">
        <v>0</v>
      </c>
    </row>
    <row r="119" spans="1:18" x14ac:dyDescent="0.25">
      <c r="A119" t="s">
        <v>320</v>
      </c>
      <c r="B119" s="1" t="s">
        <v>321</v>
      </c>
      <c r="C119" s="1" t="str">
        <f t="shared" si="1"/>
        <v>143028</v>
      </c>
      <c r="D119" s="1">
        <f>VLOOKUP(C119,'line assign basis'!$A$7:$D$686,4,FALSE)</f>
        <v>29</v>
      </c>
      <c r="E119" s="1" t="s">
        <v>28</v>
      </c>
      <c r="F119" s="2">
        <v>67873.78</v>
      </c>
      <c r="G119" s="2">
        <v>76329.22</v>
      </c>
      <c r="H119" s="2">
        <v>81781.899999999994</v>
      </c>
      <c r="I119" s="2">
        <v>82450.69</v>
      </c>
      <c r="J119" s="2">
        <v>113716.13</v>
      </c>
      <c r="K119" s="2">
        <v>96559.67</v>
      </c>
      <c r="L119" s="2">
        <v>106569.11</v>
      </c>
      <c r="M119" s="2">
        <v>116418.62</v>
      </c>
      <c r="N119" s="2">
        <v>122697.06</v>
      </c>
      <c r="O119" s="2">
        <v>133229.1</v>
      </c>
      <c r="P119" s="2">
        <v>139434.75</v>
      </c>
      <c r="Q119" s="2">
        <v>93817.7</v>
      </c>
      <c r="R119" s="2">
        <v>103391.62</v>
      </c>
    </row>
    <row r="120" spans="1:18" x14ac:dyDescent="0.25">
      <c r="A120" t="s">
        <v>323</v>
      </c>
      <c r="B120" s="1" t="s">
        <v>324</v>
      </c>
      <c r="C120" s="1" t="str">
        <f t="shared" si="1"/>
        <v>143029</v>
      </c>
      <c r="D120" s="1">
        <f>VLOOKUP(C120,'line assign basis'!$A$7:$D$686,4,FALSE)</f>
        <v>29</v>
      </c>
      <c r="E120" s="1" t="s">
        <v>28</v>
      </c>
      <c r="J120" s="2">
        <v>0</v>
      </c>
      <c r="K120" s="2">
        <v>32809.49</v>
      </c>
      <c r="L120" s="2">
        <v>39323.440000000002</v>
      </c>
      <c r="M120" s="2">
        <v>48164.71</v>
      </c>
      <c r="N120" s="2">
        <v>52489.58</v>
      </c>
      <c r="O120" s="2">
        <v>86458.37</v>
      </c>
      <c r="P120" s="2">
        <v>92491.19</v>
      </c>
      <c r="Q120" s="2">
        <v>100193.53</v>
      </c>
      <c r="R120" s="2">
        <v>104095.09</v>
      </c>
    </row>
    <row r="121" spans="1:18" x14ac:dyDescent="0.25">
      <c r="A121" t="s">
        <v>326</v>
      </c>
      <c r="B121" s="1" t="s">
        <v>327</v>
      </c>
      <c r="C121" s="1" t="str">
        <f t="shared" si="1"/>
        <v>143053</v>
      </c>
      <c r="D121" s="1">
        <f>VLOOKUP(C121,'line assign basis'!$A$7:$D$686,4,FALSE)</f>
        <v>29</v>
      </c>
      <c r="E121" s="1" t="s">
        <v>28</v>
      </c>
      <c r="F121" s="2">
        <v>128000</v>
      </c>
      <c r="G121" s="2">
        <v>130786</v>
      </c>
      <c r="H121" s="2">
        <v>133390.54</v>
      </c>
      <c r="I121" s="2">
        <v>137384.24</v>
      </c>
      <c r="J121" s="2">
        <v>137384.24</v>
      </c>
      <c r="K121" s="2">
        <v>137384.24</v>
      </c>
      <c r="L121" s="2">
        <v>152147.72</v>
      </c>
      <c r="M121" s="2">
        <v>152147.72</v>
      </c>
      <c r="N121" s="2">
        <v>152147.72</v>
      </c>
      <c r="O121" s="2">
        <v>160894.76</v>
      </c>
      <c r="P121" s="2">
        <v>160894.76</v>
      </c>
      <c r="Q121" s="2">
        <v>160894.76</v>
      </c>
      <c r="R121" s="2">
        <v>164252.72</v>
      </c>
    </row>
    <row r="122" spans="1:18" x14ac:dyDescent="0.25">
      <c r="A122" t="s">
        <v>329</v>
      </c>
      <c r="B122" s="1" t="s">
        <v>328</v>
      </c>
      <c r="C122" s="1" t="str">
        <f t="shared" si="1"/>
        <v>500123</v>
      </c>
      <c r="D122" s="1" t="str">
        <f>VLOOKUP(C122,'line assign basis'!$A$7:$D$686,4,FALSE)</f>
        <v/>
      </c>
      <c r="F122" s="2">
        <v>15974468.529999999</v>
      </c>
      <c r="G122" s="2">
        <v>30893769.420000002</v>
      </c>
      <c r="H122" s="2">
        <v>46909358.060000002</v>
      </c>
      <c r="I122" s="2">
        <v>62380896.32</v>
      </c>
      <c r="J122" s="2">
        <v>48400294.509999998</v>
      </c>
      <c r="K122" s="2">
        <v>47323749.109999999</v>
      </c>
      <c r="L122" s="2">
        <v>38751986.859999999</v>
      </c>
      <c r="M122" s="2">
        <v>27987361.75</v>
      </c>
      <c r="N122" s="2">
        <v>16472466.93</v>
      </c>
      <c r="O122" s="2">
        <v>13995438.039999999</v>
      </c>
      <c r="P122" s="2">
        <v>13033011.720000001</v>
      </c>
      <c r="Q122" s="2">
        <v>13314718.75</v>
      </c>
      <c r="R122" s="2">
        <v>16350593.859999999</v>
      </c>
    </row>
    <row r="123" spans="1:18" x14ac:dyDescent="0.25">
      <c r="A123" t="s">
        <v>331</v>
      </c>
      <c r="B123" s="1" t="s">
        <v>332</v>
      </c>
      <c r="C123" s="1" t="str">
        <f t="shared" si="1"/>
        <v>173001</v>
      </c>
      <c r="D123" s="1">
        <f>VLOOKUP(C123,'line assign basis'!$A$7:$D$686,4,FALSE)</f>
        <v>29</v>
      </c>
      <c r="E123" s="1" t="s">
        <v>28</v>
      </c>
      <c r="F123" s="2">
        <v>15974468.529999999</v>
      </c>
      <c r="G123" s="2">
        <v>30893769.420000002</v>
      </c>
      <c r="H123" s="2">
        <v>45132987.789999999</v>
      </c>
      <c r="I123" s="2">
        <v>63414111.710000001</v>
      </c>
      <c r="J123" s="2">
        <v>44140534.640000001</v>
      </c>
      <c r="K123" s="2">
        <v>50512312.600000001</v>
      </c>
      <c r="L123" s="2">
        <v>40144059.770000003</v>
      </c>
      <c r="M123" s="2">
        <v>27220727.859999999</v>
      </c>
      <c r="N123" s="2">
        <v>16472466.93</v>
      </c>
      <c r="O123" s="2">
        <v>13995438.039999999</v>
      </c>
      <c r="P123" s="2">
        <v>13033011.720000001</v>
      </c>
      <c r="Q123" s="2">
        <v>13314718.75</v>
      </c>
      <c r="R123" s="2">
        <v>16350593.859999999</v>
      </c>
    </row>
    <row r="124" spans="1:18" x14ac:dyDescent="0.25">
      <c r="A124" t="s">
        <v>334</v>
      </c>
      <c r="B124" s="1" t="s">
        <v>335</v>
      </c>
      <c r="C124" s="1" t="str">
        <f t="shared" si="1"/>
        <v>173003</v>
      </c>
      <c r="D124" s="1">
        <f>VLOOKUP(C124,'line assign basis'!$A$7:$D$686,4,FALSE)</f>
        <v>29</v>
      </c>
      <c r="E124" s="1" t="s">
        <v>28</v>
      </c>
      <c r="F124" s="2">
        <v>0</v>
      </c>
      <c r="G124" s="2">
        <v>0</v>
      </c>
      <c r="H124" s="2">
        <v>1776370.27</v>
      </c>
      <c r="I124" s="2">
        <v>-1033215.39</v>
      </c>
      <c r="J124" s="2">
        <v>4259759.87</v>
      </c>
      <c r="K124" s="2">
        <v>-3188563.49</v>
      </c>
      <c r="L124" s="2">
        <v>-1392072.91</v>
      </c>
      <c r="M124" s="2">
        <v>766633.89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</row>
    <row r="125" spans="1:18" x14ac:dyDescent="0.25">
      <c r="A125" t="s">
        <v>337</v>
      </c>
      <c r="B125" s="1" t="s">
        <v>336</v>
      </c>
      <c r="C125" s="1" t="str">
        <f t="shared" si="1"/>
        <v>500124</v>
      </c>
      <c r="D125" s="1" t="str">
        <f>VLOOKUP(C125,'line assign basis'!$A$7:$D$686,4,FALSE)</f>
        <v/>
      </c>
      <c r="F125" s="2">
        <v>-459420.06</v>
      </c>
      <c r="G125" s="2">
        <v>-605141.68999999994</v>
      </c>
      <c r="H125" s="2">
        <v>-758574.04</v>
      </c>
      <c r="I125" s="2">
        <v>-955629.96</v>
      </c>
      <c r="J125" s="2">
        <v>-1109893.26</v>
      </c>
      <c r="K125" s="2">
        <v>-1223001.58</v>
      </c>
      <c r="L125" s="2">
        <v>-1112355.04</v>
      </c>
      <c r="M125" s="2">
        <v>-1127239.31</v>
      </c>
      <c r="N125" s="2">
        <v>-983599.1</v>
      </c>
      <c r="O125" s="2">
        <v>-656728.64</v>
      </c>
      <c r="P125" s="2">
        <v>-496735.48</v>
      </c>
      <c r="Q125" s="2">
        <v>-370420.86</v>
      </c>
      <c r="R125" s="2">
        <v>-392211.54</v>
      </c>
    </row>
    <row r="126" spans="1:18" x14ac:dyDescent="0.25">
      <c r="A126" t="s">
        <v>339</v>
      </c>
      <c r="B126" s="1" t="s">
        <v>340</v>
      </c>
      <c r="C126" s="1" t="str">
        <f t="shared" si="1"/>
        <v>144011</v>
      </c>
      <c r="D126" s="1">
        <f>VLOOKUP(C126,'line assign basis'!$A$7:$D$686,4,FALSE)</f>
        <v>29</v>
      </c>
      <c r="E126" s="1" t="s">
        <v>28</v>
      </c>
      <c r="F126" s="2">
        <v>-93066.48</v>
      </c>
      <c r="G126" s="2">
        <v>-198793.58</v>
      </c>
      <c r="H126" s="2">
        <v>-338039.01</v>
      </c>
      <c r="I126" s="2">
        <v>-491607.14</v>
      </c>
      <c r="J126" s="2">
        <v>-659637.77</v>
      </c>
      <c r="K126" s="2">
        <v>-781855.31</v>
      </c>
      <c r="L126" s="2">
        <v>-725371.23</v>
      </c>
      <c r="M126" s="2">
        <v>-760680.38</v>
      </c>
      <c r="N126" s="2">
        <v>-647578.79</v>
      </c>
      <c r="O126" s="2">
        <v>-329068.58</v>
      </c>
      <c r="P126" s="2">
        <v>-196134.99</v>
      </c>
      <c r="Q126" s="2">
        <v>-81632.69</v>
      </c>
      <c r="R126" s="2">
        <v>-53369.98</v>
      </c>
    </row>
    <row r="127" spans="1:18" x14ac:dyDescent="0.25">
      <c r="A127" t="s">
        <v>342</v>
      </c>
      <c r="B127" s="1" t="s">
        <v>343</v>
      </c>
      <c r="C127" s="1" t="str">
        <f t="shared" si="1"/>
        <v>144012</v>
      </c>
      <c r="D127" s="1">
        <f>VLOOKUP(C127,'line assign basis'!$A$7:$D$686,4,FALSE)</f>
        <v>29</v>
      </c>
      <c r="E127" s="1" t="s">
        <v>28</v>
      </c>
      <c r="F127" s="2">
        <v>-26033.66</v>
      </c>
      <c r="G127" s="2">
        <v>-36466.800000000003</v>
      </c>
      <c r="H127" s="2">
        <v>-41249.97</v>
      </c>
      <c r="I127" s="2">
        <v>-55036.58</v>
      </c>
      <c r="J127" s="2">
        <v>-74120.62</v>
      </c>
      <c r="K127" s="2">
        <v>-85726.75</v>
      </c>
      <c r="L127" s="2">
        <v>-42611.13</v>
      </c>
      <c r="M127" s="2">
        <v>-36354.44</v>
      </c>
      <c r="N127" s="2">
        <v>-15163.51</v>
      </c>
      <c r="O127" s="2">
        <v>-41279.69</v>
      </c>
      <c r="P127" s="2">
        <v>-35217.56</v>
      </c>
      <c r="Q127" s="2">
        <v>-25718.9</v>
      </c>
      <c r="R127" s="2">
        <v>-14314.7</v>
      </c>
    </row>
    <row r="128" spans="1:18" x14ac:dyDescent="0.25">
      <c r="A128" t="s">
        <v>345</v>
      </c>
      <c r="B128" s="1" t="s">
        <v>346</v>
      </c>
      <c r="C128" s="1" t="str">
        <f t="shared" si="1"/>
        <v>144013</v>
      </c>
      <c r="D128" s="1">
        <f>VLOOKUP(C128,'line assign basis'!$A$7:$D$686,4,FALSE)</f>
        <v>29</v>
      </c>
      <c r="E128" s="1" t="s">
        <v>28</v>
      </c>
      <c r="F128" s="2">
        <v>-4734.49</v>
      </c>
      <c r="G128" s="2">
        <v>-5799.19</v>
      </c>
      <c r="H128" s="2">
        <v>-6887.05</v>
      </c>
      <c r="I128" s="2">
        <v>-14053.73</v>
      </c>
      <c r="J128" s="2">
        <v>-15248.7</v>
      </c>
      <c r="K128" s="2">
        <v>-16350.31</v>
      </c>
      <c r="L128" s="2">
        <v>-9455.75</v>
      </c>
      <c r="M128" s="2">
        <v>-10488.05</v>
      </c>
      <c r="N128" s="2">
        <v>-11390.9</v>
      </c>
      <c r="O128" s="2">
        <v>-772.21</v>
      </c>
      <c r="P128" s="2">
        <v>-1598.31</v>
      </c>
      <c r="Q128" s="2">
        <v>-2389.12</v>
      </c>
      <c r="R128" s="2">
        <v>-3306.44</v>
      </c>
    </row>
    <row r="129" spans="1:18" x14ac:dyDescent="0.25">
      <c r="A129" t="s">
        <v>348</v>
      </c>
      <c r="B129" s="1" t="s">
        <v>349</v>
      </c>
      <c r="C129" s="1" t="str">
        <f t="shared" si="1"/>
        <v>144014</v>
      </c>
      <c r="D129" s="1">
        <f>VLOOKUP(C129,'line assign basis'!$A$7:$D$686,4,FALSE)</f>
        <v>29</v>
      </c>
      <c r="E129" s="1" t="s">
        <v>28</v>
      </c>
      <c r="F129" s="2">
        <v>-22682.02</v>
      </c>
      <c r="G129" s="2">
        <v>-23702.94</v>
      </c>
      <c r="H129" s="2">
        <v>-24789.29</v>
      </c>
      <c r="I129" s="2">
        <v>-25955.24</v>
      </c>
      <c r="J129" s="2">
        <v>-27159.86</v>
      </c>
      <c r="K129" s="2">
        <v>-28314.95</v>
      </c>
      <c r="L129" s="2">
        <v>-29581.17</v>
      </c>
      <c r="M129" s="2">
        <v>-30552.3</v>
      </c>
      <c r="N129" s="2">
        <v>-31444.46</v>
      </c>
      <c r="O129" s="2">
        <v>-31941.68</v>
      </c>
      <c r="P129" s="2">
        <v>-32706.81</v>
      </c>
      <c r="Q129" s="2">
        <v>-33465.269999999997</v>
      </c>
      <c r="R129" s="2">
        <v>-26356.55</v>
      </c>
    </row>
    <row r="130" spans="1:18" x14ac:dyDescent="0.25">
      <c r="A130" t="s">
        <v>351</v>
      </c>
      <c r="B130" s="1" t="s">
        <v>352</v>
      </c>
      <c r="C130" s="1" t="str">
        <f t="shared" si="1"/>
        <v>144020</v>
      </c>
      <c r="D130" s="1">
        <f>VLOOKUP(C130,'line assign basis'!$A$7:$D$686,4,FALSE)</f>
        <v>29</v>
      </c>
      <c r="E130" s="1" t="s">
        <v>28</v>
      </c>
      <c r="F130" s="2">
        <v>-27156.83</v>
      </c>
      <c r="G130" s="2">
        <v>-52519.83</v>
      </c>
      <c r="H130" s="2">
        <v>-56416.83</v>
      </c>
      <c r="I130" s="2">
        <v>-79267.83</v>
      </c>
      <c r="J130" s="2">
        <v>-55175.83</v>
      </c>
      <c r="K130" s="2">
        <v>-63140.83</v>
      </c>
      <c r="L130" s="2">
        <v>-49196.83</v>
      </c>
      <c r="M130" s="2">
        <v>-33359.83</v>
      </c>
      <c r="N130" s="2">
        <v>-20187.830000000002</v>
      </c>
      <c r="O130" s="2">
        <v>-17151.830000000002</v>
      </c>
      <c r="P130" s="2">
        <v>-15972.83</v>
      </c>
      <c r="Q130" s="2">
        <v>-16317.83</v>
      </c>
      <c r="R130" s="2">
        <v>-20037.830000000002</v>
      </c>
    </row>
    <row r="131" spans="1:18" x14ac:dyDescent="0.25">
      <c r="A131" t="s">
        <v>351</v>
      </c>
      <c r="B131" s="1" t="s">
        <v>354</v>
      </c>
      <c r="C131" s="1" t="str">
        <f t="shared" si="1"/>
        <v>144021</v>
      </c>
      <c r="D131" s="1">
        <f>VLOOKUP(C131,'line assign basis'!$A$7:$D$686,4,FALSE)</f>
        <v>29</v>
      </c>
      <c r="E131" s="1" t="s">
        <v>28</v>
      </c>
      <c r="F131" s="2">
        <v>0</v>
      </c>
      <c r="G131" s="2">
        <v>0</v>
      </c>
      <c r="H131" s="2">
        <v>-2220.46</v>
      </c>
      <c r="I131" s="2">
        <v>1291.52</v>
      </c>
      <c r="J131" s="2">
        <v>-5324.7</v>
      </c>
      <c r="K131" s="2">
        <v>3985.7</v>
      </c>
      <c r="L131" s="2">
        <v>1740.09</v>
      </c>
      <c r="M131" s="2">
        <v>-958.29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</row>
    <row r="132" spans="1:18" x14ac:dyDescent="0.25">
      <c r="A132" t="s">
        <v>356</v>
      </c>
      <c r="B132" s="1" t="s">
        <v>357</v>
      </c>
      <c r="C132" s="1" t="str">
        <f t="shared" si="1"/>
        <v>144025</v>
      </c>
      <c r="D132" s="1">
        <f>VLOOKUP(C132,'line assign basis'!$A$7:$D$686,4,FALSE)</f>
        <v>29</v>
      </c>
      <c r="E132" s="1" t="s">
        <v>28</v>
      </c>
      <c r="F132" s="2">
        <v>-285746.58</v>
      </c>
      <c r="G132" s="2">
        <v>-287859.34999999998</v>
      </c>
      <c r="H132" s="2">
        <v>-288971.43</v>
      </c>
      <c r="I132" s="2">
        <v>-291000.96000000002</v>
      </c>
      <c r="J132" s="2">
        <v>-273225.78000000003</v>
      </c>
      <c r="K132" s="2">
        <v>-251599.13</v>
      </c>
      <c r="L132" s="2">
        <v>-257879.02</v>
      </c>
      <c r="M132" s="2">
        <v>-254846.02</v>
      </c>
      <c r="N132" s="2">
        <v>-257833.61</v>
      </c>
      <c r="O132" s="2">
        <v>-236514.65</v>
      </c>
      <c r="P132" s="2">
        <v>-215104.98</v>
      </c>
      <c r="Q132" s="2">
        <v>-210897.05</v>
      </c>
      <c r="R132" s="2">
        <v>-274826.03999999998</v>
      </c>
    </row>
    <row r="133" spans="1:18" x14ac:dyDescent="0.25">
      <c r="A133" t="s">
        <v>359</v>
      </c>
      <c r="B133" s="1" t="s">
        <v>358</v>
      </c>
      <c r="C133" s="1" t="str">
        <f t="shared" si="1"/>
        <v>500125</v>
      </c>
      <c r="D133" s="1" t="str">
        <f>VLOOKUP(C133,'line assign basis'!$A$7:$D$686,4,FALSE)</f>
        <v/>
      </c>
      <c r="F133" s="2">
        <v>49504155.310000002</v>
      </c>
      <c r="G133" s="2">
        <v>13265000</v>
      </c>
      <c r="H133" s="2">
        <v>13265000</v>
      </c>
      <c r="I133" s="2">
        <v>45780993.340000004</v>
      </c>
      <c r="J133" s="2">
        <v>20929654</v>
      </c>
      <c r="K133" s="2">
        <v>20929654</v>
      </c>
      <c r="L133" s="2">
        <v>45899671.119999997</v>
      </c>
      <c r="M133" s="2">
        <v>19734654</v>
      </c>
      <c r="N133" s="2">
        <v>19734654</v>
      </c>
      <c r="O133" s="2">
        <v>41091952.270000003</v>
      </c>
      <c r="P133" s="2">
        <v>13961654</v>
      </c>
      <c r="Q133" s="2">
        <v>13961654</v>
      </c>
      <c r="R133" s="2">
        <v>41240507.700000003</v>
      </c>
    </row>
    <row r="134" spans="1:18" x14ac:dyDescent="0.25">
      <c r="A134" t="s">
        <v>361</v>
      </c>
      <c r="B134" s="1" t="s">
        <v>360</v>
      </c>
      <c r="C134" s="1" t="str">
        <f t="shared" si="1"/>
        <v>500198</v>
      </c>
      <c r="D134" s="1" t="str">
        <f>VLOOKUP(C134,'line assign basis'!$A$7:$D$686,4,FALSE)</f>
        <v/>
      </c>
      <c r="F134" s="2">
        <v>40617155.310000002</v>
      </c>
      <c r="G134" s="2">
        <v>4378000</v>
      </c>
      <c r="H134" s="2">
        <v>4378000</v>
      </c>
      <c r="I134" s="2">
        <v>27068993.34</v>
      </c>
      <c r="J134" s="2">
        <v>2217654</v>
      </c>
      <c r="K134" s="2">
        <v>2217654</v>
      </c>
      <c r="L134" s="2">
        <v>28382671.120000001</v>
      </c>
      <c r="M134" s="2">
        <v>2217654</v>
      </c>
      <c r="N134" s="2">
        <v>2217654</v>
      </c>
      <c r="O134" s="2">
        <v>29347952.27</v>
      </c>
      <c r="P134" s="2">
        <v>2217654</v>
      </c>
      <c r="Q134" s="2">
        <v>2217654</v>
      </c>
      <c r="R134" s="2">
        <v>32412507.699999999</v>
      </c>
    </row>
    <row r="135" spans="1:18" x14ac:dyDescent="0.25">
      <c r="A135" t="s">
        <v>363</v>
      </c>
      <c r="B135" s="1" t="s">
        <v>364</v>
      </c>
      <c r="C135" s="1" t="str">
        <f t="shared" si="1"/>
        <v>182301</v>
      </c>
      <c r="D135" s="1">
        <f>VLOOKUP(C135,'line assign basis'!$A$7:$D$686,4,FALSE)</f>
        <v>100</v>
      </c>
      <c r="E135" s="1" t="s">
        <v>28</v>
      </c>
      <c r="F135" s="2">
        <v>29876725.850000001</v>
      </c>
      <c r="G135" s="2">
        <v>0</v>
      </c>
      <c r="H135" s="2">
        <v>0</v>
      </c>
      <c r="I135" s="2">
        <v>18653273.379999999</v>
      </c>
      <c r="J135" s="2">
        <v>0</v>
      </c>
      <c r="K135" s="2">
        <v>0</v>
      </c>
      <c r="L135" s="2">
        <v>20346622.350000001</v>
      </c>
      <c r="M135" s="2">
        <v>0</v>
      </c>
      <c r="N135" s="2">
        <v>0</v>
      </c>
      <c r="O135" s="2">
        <v>21536748.129999999</v>
      </c>
      <c r="P135" s="2">
        <v>0</v>
      </c>
      <c r="Q135" s="2">
        <v>0</v>
      </c>
      <c r="R135" s="2">
        <v>24562020.989999998</v>
      </c>
    </row>
    <row r="136" spans="1:18" x14ac:dyDescent="0.25">
      <c r="A136" t="s">
        <v>366</v>
      </c>
      <c r="B136" s="1" t="s">
        <v>367</v>
      </c>
      <c r="C136" s="1" t="str">
        <f t="shared" si="1"/>
        <v>182302</v>
      </c>
      <c r="D136" s="1">
        <f>VLOOKUP(C136,'line assign basis'!$A$7:$D$686,4,FALSE)</f>
        <v>9</v>
      </c>
      <c r="E136" s="1" t="s">
        <v>28</v>
      </c>
      <c r="F136" s="2">
        <v>4378000</v>
      </c>
      <c r="G136" s="2">
        <v>4378000</v>
      </c>
      <c r="H136" s="2">
        <v>4378000</v>
      </c>
      <c r="I136" s="2">
        <v>2217654</v>
      </c>
      <c r="J136" s="2">
        <v>2217654</v>
      </c>
      <c r="K136" s="2">
        <v>2217654</v>
      </c>
      <c r="L136" s="2">
        <v>2217654</v>
      </c>
      <c r="M136" s="2">
        <v>2217654</v>
      </c>
      <c r="N136" s="2">
        <v>2217654</v>
      </c>
      <c r="O136" s="2">
        <v>2217654</v>
      </c>
      <c r="P136" s="2">
        <v>2217654</v>
      </c>
      <c r="Q136" s="2">
        <v>2217654</v>
      </c>
      <c r="R136" s="2">
        <v>2217654</v>
      </c>
    </row>
    <row r="137" spans="1:18" x14ac:dyDescent="0.25">
      <c r="A137" t="s">
        <v>369</v>
      </c>
      <c r="B137" s="1" t="s">
        <v>370</v>
      </c>
      <c r="C137" s="1" t="str">
        <f t="shared" si="1"/>
        <v>182303</v>
      </c>
      <c r="D137" s="1">
        <f>VLOOKUP(C137,'line assign basis'!$A$7:$D$686,4,FALSE)</f>
        <v>100</v>
      </c>
      <c r="E137" s="1" t="s">
        <v>28</v>
      </c>
      <c r="F137" s="2">
        <v>6362429.46</v>
      </c>
      <c r="G137" s="2">
        <v>0</v>
      </c>
      <c r="H137" s="2">
        <v>0</v>
      </c>
      <c r="I137" s="2">
        <v>6198065.96</v>
      </c>
      <c r="J137" s="2">
        <v>0</v>
      </c>
      <c r="K137" s="2">
        <v>0</v>
      </c>
      <c r="L137" s="2">
        <v>5818394.7699999996</v>
      </c>
      <c r="M137" s="2">
        <v>0</v>
      </c>
      <c r="N137" s="2">
        <v>0</v>
      </c>
      <c r="O137" s="2">
        <v>5593550.1399999997</v>
      </c>
      <c r="P137" s="2">
        <v>0</v>
      </c>
      <c r="Q137" s="2">
        <v>0</v>
      </c>
      <c r="R137" s="2">
        <v>5632832.71</v>
      </c>
    </row>
    <row r="138" spans="1:18" x14ac:dyDescent="0.25">
      <c r="A138" t="s">
        <v>372</v>
      </c>
      <c r="B138" s="1" t="s">
        <v>371</v>
      </c>
      <c r="C138" s="1" t="str">
        <f t="shared" ref="C138:C201" si="2">RIGHT(B138,6)</f>
        <v>500130</v>
      </c>
      <c r="D138" s="1" t="str">
        <f>VLOOKUP(C138,'line assign basis'!$A$7:$D$686,4,FALSE)</f>
        <v/>
      </c>
      <c r="F138" s="2">
        <v>8887000</v>
      </c>
      <c r="G138" s="2">
        <v>8887000</v>
      </c>
      <c r="H138" s="2">
        <v>8887000</v>
      </c>
      <c r="I138" s="2">
        <v>18712000</v>
      </c>
      <c r="J138" s="2">
        <v>18712000</v>
      </c>
      <c r="K138" s="2">
        <v>18712000</v>
      </c>
      <c r="L138" s="2">
        <v>17517000</v>
      </c>
      <c r="M138" s="2">
        <v>17517000</v>
      </c>
      <c r="N138" s="2">
        <v>17517000</v>
      </c>
      <c r="O138" s="2">
        <v>11744000</v>
      </c>
      <c r="P138" s="2">
        <v>11744000</v>
      </c>
      <c r="Q138" s="2">
        <v>11744000</v>
      </c>
      <c r="R138" s="2">
        <v>8828000</v>
      </c>
    </row>
    <row r="139" spans="1:18" x14ac:dyDescent="0.25">
      <c r="A139" t="s">
        <v>374</v>
      </c>
      <c r="B139" s="1" t="s">
        <v>375</v>
      </c>
      <c r="C139" s="1" t="str">
        <f t="shared" si="2"/>
        <v>192640</v>
      </c>
      <c r="D139" s="1">
        <f>VLOOKUP(C139,'line assign basis'!$A$7:$D$686,4,FALSE)</f>
        <v>101</v>
      </c>
      <c r="E139" s="1" t="s">
        <v>28</v>
      </c>
      <c r="F139" s="2">
        <v>8254000</v>
      </c>
      <c r="G139" s="2">
        <v>8254000</v>
      </c>
      <c r="H139" s="2">
        <v>8254000</v>
      </c>
      <c r="I139" s="2">
        <v>17662000</v>
      </c>
      <c r="J139" s="2">
        <v>17662000</v>
      </c>
      <c r="K139" s="2">
        <v>17662000</v>
      </c>
      <c r="L139" s="2">
        <v>17347000</v>
      </c>
      <c r="M139" s="2">
        <v>17347000</v>
      </c>
      <c r="N139" s="2">
        <v>17347000</v>
      </c>
      <c r="O139" s="2">
        <v>11235000</v>
      </c>
      <c r="P139" s="2">
        <v>11235000</v>
      </c>
      <c r="Q139" s="2">
        <v>11235000</v>
      </c>
      <c r="R139" s="2">
        <v>8262000</v>
      </c>
    </row>
    <row r="140" spans="1:18" x14ac:dyDescent="0.25">
      <c r="A140" t="s">
        <v>374</v>
      </c>
      <c r="B140" s="1" t="s">
        <v>377</v>
      </c>
      <c r="C140" s="1" t="str">
        <f t="shared" si="2"/>
        <v>192645</v>
      </c>
      <c r="D140" s="1">
        <f>VLOOKUP(C140,'line assign basis'!$A$7:$D$686,4,FALSE)</f>
        <v>101</v>
      </c>
      <c r="E140" s="1" t="s">
        <v>28</v>
      </c>
      <c r="F140" s="2">
        <v>570000</v>
      </c>
      <c r="G140" s="2">
        <v>570000</v>
      </c>
      <c r="H140" s="2">
        <v>570000</v>
      </c>
      <c r="I140" s="2">
        <v>946000</v>
      </c>
      <c r="J140" s="2">
        <v>946000</v>
      </c>
      <c r="K140" s="2">
        <v>946000</v>
      </c>
      <c r="L140" s="2">
        <v>72000</v>
      </c>
      <c r="M140" s="2">
        <v>72000</v>
      </c>
      <c r="N140" s="2">
        <v>72000</v>
      </c>
      <c r="O140" s="2">
        <v>302000</v>
      </c>
      <c r="P140" s="2">
        <v>302000</v>
      </c>
      <c r="Q140" s="2">
        <v>302000</v>
      </c>
      <c r="R140" s="2">
        <v>367000</v>
      </c>
    </row>
    <row r="141" spans="1:18" x14ac:dyDescent="0.25">
      <c r="A141" t="s">
        <v>379</v>
      </c>
      <c r="B141" s="1" t="s">
        <v>380</v>
      </c>
      <c r="C141" s="1" t="str">
        <f t="shared" si="2"/>
        <v>192647</v>
      </c>
      <c r="D141" s="1">
        <f>VLOOKUP(C141,'line assign basis'!$A$7:$D$686,4,FALSE)</f>
        <v>101</v>
      </c>
      <c r="E141" s="1" t="s">
        <v>28</v>
      </c>
      <c r="F141" s="2">
        <v>63000</v>
      </c>
      <c r="G141" s="2">
        <v>63000</v>
      </c>
      <c r="H141" s="2">
        <v>63000</v>
      </c>
      <c r="I141" s="2">
        <v>104000</v>
      </c>
      <c r="J141" s="2">
        <v>104000</v>
      </c>
      <c r="K141" s="2">
        <v>104000</v>
      </c>
      <c r="L141" s="2">
        <v>98000</v>
      </c>
      <c r="M141" s="2">
        <v>98000</v>
      </c>
      <c r="N141" s="2">
        <v>98000</v>
      </c>
      <c r="O141" s="2">
        <v>207000</v>
      </c>
      <c r="P141" s="2">
        <v>207000</v>
      </c>
      <c r="Q141" s="2">
        <v>207000</v>
      </c>
      <c r="R141" s="2">
        <v>199000</v>
      </c>
    </row>
    <row r="142" spans="1:18" x14ac:dyDescent="0.25">
      <c r="A142" t="s">
        <v>382</v>
      </c>
      <c r="B142" s="1" t="s">
        <v>381</v>
      </c>
      <c r="C142" s="1" t="str">
        <f t="shared" si="2"/>
        <v>500126</v>
      </c>
      <c r="D142" s="1" t="str">
        <f>VLOOKUP(C142,'line assign basis'!$A$7:$D$686,4,FALSE)</f>
        <v/>
      </c>
      <c r="F142" s="2">
        <v>2073000</v>
      </c>
      <c r="G142" s="2">
        <v>2073000</v>
      </c>
      <c r="H142" s="2">
        <v>2073000</v>
      </c>
      <c r="I142" s="2">
        <v>1735000</v>
      </c>
      <c r="J142" s="2">
        <v>1735000</v>
      </c>
      <c r="K142" s="2">
        <v>1735000</v>
      </c>
      <c r="L142" s="2">
        <v>1130000</v>
      </c>
      <c r="M142" s="2">
        <v>1130000</v>
      </c>
      <c r="N142" s="2">
        <v>1130000</v>
      </c>
      <c r="O142" s="2">
        <v>2044000</v>
      </c>
      <c r="P142" s="2">
        <v>2044000</v>
      </c>
      <c r="Q142" s="2">
        <v>2044000</v>
      </c>
      <c r="R142" s="2">
        <v>2871000</v>
      </c>
    </row>
    <row r="143" spans="1:18" x14ac:dyDescent="0.25">
      <c r="A143" t="s">
        <v>384</v>
      </c>
      <c r="B143" s="1" t="s">
        <v>385</v>
      </c>
      <c r="C143" s="1" t="str">
        <f t="shared" si="2"/>
        <v>186640</v>
      </c>
      <c r="D143" s="1">
        <f>VLOOKUP(C143,'line assign basis'!$A$7:$D$686,4,FALSE)</f>
        <v>101</v>
      </c>
      <c r="E143" s="1" t="s">
        <v>28</v>
      </c>
      <c r="F143" s="2">
        <v>416000</v>
      </c>
      <c r="G143" s="2">
        <v>416000</v>
      </c>
      <c r="H143" s="2">
        <v>416000</v>
      </c>
      <c r="I143" s="2">
        <v>110000</v>
      </c>
      <c r="J143" s="2">
        <v>110000</v>
      </c>
      <c r="K143" s="2">
        <v>110000</v>
      </c>
      <c r="L143" s="2">
        <v>11000</v>
      </c>
      <c r="M143" s="2">
        <v>11000</v>
      </c>
      <c r="N143" s="2">
        <v>11000</v>
      </c>
      <c r="O143" s="2">
        <v>425000</v>
      </c>
      <c r="P143" s="2">
        <v>425000</v>
      </c>
      <c r="Q143" s="2">
        <v>425000</v>
      </c>
      <c r="R143" s="2">
        <v>1490000</v>
      </c>
    </row>
    <row r="144" spans="1:18" x14ac:dyDescent="0.25">
      <c r="A144" t="s">
        <v>387</v>
      </c>
      <c r="B144" s="1" t="s">
        <v>388</v>
      </c>
      <c r="C144" s="1" t="str">
        <f t="shared" si="2"/>
        <v>186645</v>
      </c>
      <c r="D144" s="1">
        <f>VLOOKUP(C144,'line assign basis'!$A$7:$D$686,4,FALSE)</f>
        <v>101</v>
      </c>
      <c r="E144" s="1" t="s">
        <v>28</v>
      </c>
      <c r="F144" s="2">
        <v>1655000</v>
      </c>
      <c r="G144" s="2">
        <v>1655000</v>
      </c>
      <c r="H144" s="2">
        <v>1655000</v>
      </c>
      <c r="I144" s="2">
        <v>1450000</v>
      </c>
      <c r="J144" s="2">
        <v>1450000</v>
      </c>
      <c r="K144" s="2">
        <v>1450000</v>
      </c>
      <c r="L144" s="2">
        <v>1109000</v>
      </c>
      <c r="M144" s="2">
        <v>1109000</v>
      </c>
      <c r="N144" s="2">
        <v>1109000</v>
      </c>
      <c r="O144" s="2">
        <v>1223000</v>
      </c>
      <c r="P144" s="2">
        <v>1223000</v>
      </c>
      <c r="Q144" s="2">
        <v>1223000</v>
      </c>
      <c r="R144" s="2">
        <v>1293000</v>
      </c>
    </row>
    <row r="145" spans="1:18" x14ac:dyDescent="0.25">
      <c r="A145" t="s">
        <v>390</v>
      </c>
      <c r="B145" s="1" t="s">
        <v>391</v>
      </c>
      <c r="C145" s="1" t="str">
        <f t="shared" si="2"/>
        <v>186647</v>
      </c>
      <c r="D145" s="1">
        <f>VLOOKUP(C145,'line assign basis'!$A$7:$D$686,4,FALSE)</f>
        <v>101</v>
      </c>
      <c r="E145" s="1" t="s">
        <v>28</v>
      </c>
      <c r="F145" s="2">
        <v>2000</v>
      </c>
      <c r="G145" s="2">
        <v>2000</v>
      </c>
      <c r="H145" s="2">
        <v>2000</v>
      </c>
      <c r="I145" s="2">
        <v>175000</v>
      </c>
      <c r="J145" s="2">
        <v>175000</v>
      </c>
      <c r="K145" s="2">
        <v>175000</v>
      </c>
      <c r="L145" s="2">
        <v>10000</v>
      </c>
      <c r="M145" s="2">
        <v>10000</v>
      </c>
      <c r="N145" s="2">
        <v>10000</v>
      </c>
      <c r="O145" s="2">
        <v>396000</v>
      </c>
      <c r="P145" s="2">
        <v>396000</v>
      </c>
      <c r="Q145" s="2">
        <v>396000</v>
      </c>
      <c r="R145" s="2">
        <v>88000</v>
      </c>
    </row>
    <row r="146" spans="1:18" x14ac:dyDescent="0.25">
      <c r="A146" t="s">
        <v>393</v>
      </c>
      <c r="B146" s="1" t="s">
        <v>392</v>
      </c>
      <c r="C146" s="1" t="str">
        <f t="shared" si="2"/>
        <v>500127</v>
      </c>
      <c r="D146" s="1" t="str">
        <f>VLOOKUP(C146,'line assign basis'!$A$7:$D$686,4,FALSE)</f>
        <v/>
      </c>
      <c r="F146" s="2">
        <v>59134203.270000003</v>
      </c>
      <c r="G146" s="2">
        <v>60791048.869999997</v>
      </c>
      <c r="H146" s="2">
        <v>61597911.07</v>
      </c>
      <c r="I146" s="2">
        <v>47577483.090000004</v>
      </c>
      <c r="J146" s="2">
        <v>41671683.57</v>
      </c>
      <c r="K146" s="2">
        <v>34923087.990000002</v>
      </c>
      <c r="L146" s="2">
        <v>34398827.380000003</v>
      </c>
      <c r="M146" s="2">
        <v>34072620.18</v>
      </c>
      <c r="N146" s="2">
        <v>38394921.369999997</v>
      </c>
      <c r="O146" s="2">
        <v>43109228.990000002</v>
      </c>
      <c r="P146" s="2">
        <v>47176514.740000002</v>
      </c>
      <c r="Q146" s="2">
        <v>49070345.560000002</v>
      </c>
      <c r="R146" s="2">
        <v>53046581.82</v>
      </c>
    </row>
    <row r="147" spans="1:18" x14ac:dyDescent="0.25">
      <c r="A147" t="s">
        <v>395</v>
      </c>
      <c r="B147" s="1" t="s">
        <v>394</v>
      </c>
      <c r="C147" s="1" t="str">
        <f t="shared" si="2"/>
        <v>500131</v>
      </c>
      <c r="D147" s="1" t="str">
        <f>VLOOKUP(C147,'line assign basis'!$A$7:$D$686,4,FALSE)</f>
        <v/>
      </c>
      <c r="F147" s="2">
        <v>48403662.520000003</v>
      </c>
      <c r="G147" s="2">
        <v>49896225.840000004</v>
      </c>
      <c r="H147" s="2">
        <v>50391038.07</v>
      </c>
      <c r="I147" s="2">
        <v>36649597.390000001</v>
      </c>
      <c r="J147" s="2">
        <v>30326860.489999998</v>
      </c>
      <c r="K147" s="2">
        <v>22847936.27</v>
      </c>
      <c r="L147" s="2">
        <v>21988903.469999999</v>
      </c>
      <c r="M147" s="2">
        <v>21064161.960000001</v>
      </c>
      <c r="N147" s="2">
        <v>24687776.559999999</v>
      </c>
      <c r="O147" s="2">
        <v>29697279.920000002</v>
      </c>
      <c r="P147" s="2">
        <v>32806097</v>
      </c>
      <c r="Q147" s="2">
        <v>34104435.799999997</v>
      </c>
      <c r="R147" s="2">
        <v>38556059.810000002</v>
      </c>
    </row>
    <row r="148" spans="1:18" x14ac:dyDescent="0.25">
      <c r="A148" t="s">
        <v>397</v>
      </c>
      <c r="B148" s="1" t="s">
        <v>398</v>
      </c>
      <c r="C148" s="1" t="str">
        <f t="shared" si="2"/>
        <v>164012</v>
      </c>
      <c r="D148" s="1">
        <f>VLOOKUP(C148,'line assign basis'!$A$7:$D$686,4,FALSE)</f>
        <v>30</v>
      </c>
      <c r="E148" s="1" t="s">
        <v>28</v>
      </c>
      <c r="F148" s="2">
        <v>41563561.609999999</v>
      </c>
      <c r="G148" s="2">
        <v>42670137.020000003</v>
      </c>
      <c r="H148" s="2">
        <v>44091553.710000001</v>
      </c>
      <c r="I148" s="2">
        <v>34457663.380000003</v>
      </c>
      <c r="J148" s="2">
        <v>32925681.73</v>
      </c>
      <c r="K148" s="2">
        <v>30730987.559999999</v>
      </c>
      <c r="L148" s="2">
        <v>31277339.989999998</v>
      </c>
      <c r="M148" s="2">
        <v>31137464.98</v>
      </c>
      <c r="N148" s="2">
        <v>31368268.670000002</v>
      </c>
      <c r="O148" s="2">
        <v>32714451.370000001</v>
      </c>
      <c r="P148" s="2">
        <v>33471960.100000001</v>
      </c>
      <c r="Q148" s="2">
        <v>33840860.899999999</v>
      </c>
      <c r="R148" s="2">
        <v>34986384.670000002</v>
      </c>
    </row>
    <row r="149" spans="1:18" x14ac:dyDescent="0.25">
      <c r="A149" t="s">
        <v>1979</v>
      </c>
      <c r="B149" s="1" t="s">
        <v>1980</v>
      </c>
      <c r="C149" s="1" t="str">
        <f t="shared" si="2"/>
        <v>164013</v>
      </c>
      <c r="D149" s="9">
        <v>17</v>
      </c>
      <c r="E149" s="1" t="s">
        <v>28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171453.46</v>
      </c>
    </row>
    <row r="150" spans="1:18" x14ac:dyDescent="0.25">
      <c r="A150" t="s">
        <v>400</v>
      </c>
      <c r="B150" s="1" t="s">
        <v>401</v>
      </c>
      <c r="C150" s="1" t="str">
        <f t="shared" si="2"/>
        <v>164016</v>
      </c>
      <c r="D150" s="1">
        <f>VLOOKUP(C150,'line assign basis'!$A$7:$D$686,4,FALSE)</f>
        <v>30</v>
      </c>
      <c r="E150" s="1" t="s">
        <v>28</v>
      </c>
      <c r="F150" s="2">
        <v>2608862.5</v>
      </c>
      <c r="G150" s="2">
        <v>2492427.4900000002</v>
      </c>
      <c r="H150" s="2">
        <v>2492427.4900000002</v>
      </c>
      <c r="I150" s="2">
        <v>2104065.52</v>
      </c>
      <c r="J150" s="2">
        <v>1995787.95</v>
      </c>
      <c r="K150" s="2">
        <v>1995787.95</v>
      </c>
      <c r="L150" s="2">
        <v>1887510.38</v>
      </c>
      <c r="M150" s="2">
        <v>1238494.69</v>
      </c>
      <c r="N150" s="2">
        <v>1238494.69</v>
      </c>
      <c r="O150" s="2">
        <v>1238494.69</v>
      </c>
      <c r="P150" s="2">
        <v>1591661.22</v>
      </c>
      <c r="Q150" s="2">
        <v>1948423.21</v>
      </c>
      <c r="R150" s="2">
        <v>2325972.71</v>
      </c>
    </row>
    <row r="151" spans="1:18" x14ac:dyDescent="0.25">
      <c r="A151" t="s">
        <v>403</v>
      </c>
      <c r="B151" s="1" t="s">
        <v>404</v>
      </c>
      <c r="C151" s="1" t="str">
        <f t="shared" si="2"/>
        <v>164017</v>
      </c>
      <c r="D151" s="1">
        <f>VLOOKUP(C151,'line assign basis'!$A$7:$D$686,4,FALSE)</f>
        <v>30</v>
      </c>
      <c r="E151" s="1" t="s">
        <v>28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</row>
    <row r="152" spans="1:18" x14ac:dyDescent="0.25">
      <c r="A152" t="s">
        <v>406</v>
      </c>
      <c r="B152" s="1" t="s">
        <v>407</v>
      </c>
      <c r="C152" s="1" t="str">
        <f t="shared" si="2"/>
        <v>164021</v>
      </c>
      <c r="D152" s="1">
        <f>VLOOKUP(C152,'line assign basis'!$A$7:$D$686,4,FALSE)</f>
        <v>30</v>
      </c>
      <c r="E152" s="1" t="s">
        <v>28</v>
      </c>
      <c r="F152" s="2">
        <v>1359192.04</v>
      </c>
      <c r="G152" s="2">
        <v>1411243.71</v>
      </c>
      <c r="H152" s="2">
        <v>1387218.32</v>
      </c>
      <c r="I152" s="2">
        <v>1362243.4</v>
      </c>
      <c r="J152" s="2">
        <v>1327975.71</v>
      </c>
      <c r="K152" s="2">
        <v>1293452.1499999999</v>
      </c>
      <c r="L152" s="2">
        <v>1262018.67</v>
      </c>
      <c r="M152" s="2">
        <v>1228304.24</v>
      </c>
      <c r="N152" s="2">
        <v>1201996.3700000001</v>
      </c>
      <c r="O152" s="2">
        <v>1265220.93</v>
      </c>
      <c r="P152" s="2">
        <v>1367956.71</v>
      </c>
      <c r="Q152" s="2">
        <v>1416633.51</v>
      </c>
      <c r="R152" s="2">
        <v>1413192.02</v>
      </c>
    </row>
    <row r="153" spans="1:18" x14ac:dyDescent="0.25">
      <c r="A153" t="s">
        <v>409</v>
      </c>
      <c r="B153" s="1" t="s">
        <v>410</v>
      </c>
      <c r="C153" s="1" t="str">
        <f t="shared" si="2"/>
        <v>164022</v>
      </c>
      <c r="D153" s="1">
        <f>VLOOKUP(C153,'line assign basis'!$A$7:$D$686,4,FALSE)</f>
        <v>30</v>
      </c>
      <c r="E153" s="1" t="s">
        <v>28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</row>
    <row r="154" spans="1:18" x14ac:dyDescent="0.25">
      <c r="A154" t="s">
        <v>412</v>
      </c>
      <c r="B154" s="1" t="s">
        <v>413</v>
      </c>
      <c r="C154" s="1" t="str">
        <f t="shared" si="2"/>
        <v>164023</v>
      </c>
      <c r="D154" s="1">
        <f>VLOOKUP(C154,'line assign basis'!$A$7:$D$686,4,FALSE)</f>
        <v>30</v>
      </c>
      <c r="E154" s="1" t="s">
        <v>28</v>
      </c>
      <c r="F154" s="2">
        <v>1603046.38</v>
      </c>
      <c r="G154" s="2">
        <v>2053417.63</v>
      </c>
      <c r="H154" s="2">
        <v>2419838.56</v>
      </c>
      <c r="I154" s="2">
        <v>2379501.6</v>
      </c>
      <c r="J154" s="2">
        <v>2182081.44</v>
      </c>
      <c r="K154" s="2">
        <v>1567839.05</v>
      </c>
      <c r="L154" s="2">
        <v>1492964.77</v>
      </c>
      <c r="M154" s="2">
        <v>1390828.39</v>
      </c>
      <c r="N154" s="2">
        <v>1563458.31</v>
      </c>
      <c r="O154" s="2">
        <v>1647939.96</v>
      </c>
      <c r="P154" s="2">
        <v>1568225.6</v>
      </c>
      <c r="Q154" s="2">
        <v>1523114.62</v>
      </c>
      <c r="R154" s="2">
        <v>1479261.86</v>
      </c>
    </row>
    <row r="155" spans="1:18" x14ac:dyDescent="0.25">
      <c r="A155" t="s">
        <v>1981</v>
      </c>
      <c r="B155" s="1" t="s">
        <v>1982</v>
      </c>
      <c r="C155" s="1" t="str">
        <f t="shared" si="2"/>
        <v>164031</v>
      </c>
      <c r="D155" s="9">
        <v>30</v>
      </c>
      <c r="E155" s="1" t="s">
        <v>28</v>
      </c>
      <c r="F155" s="2">
        <v>1269000</v>
      </c>
      <c r="G155" s="2">
        <v>1269000</v>
      </c>
      <c r="H155" s="2">
        <v>0</v>
      </c>
      <c r="I155" s="2">
        <v>0</v>
      </c>
    </row>
    <row r="156" spans="1:18" x14ac:dyDescent="0.25">
      <c r="A156" t="s">
        <v>415</v>
      </c>
      <c r="B156" s="1" t="s">
        <v>416</v>
      </c>
      <c r="C156" s="1" t="str">
        <f t="shared" si="2"/>
        <v>164032</v>
      </c>
      <c r="D156" s="9">
        <v>30</v>
      </c>
      <c r="E156" s="1" t="s">
        <v>28</v>
      </c>
      <c r="F156" s="2">
        <v>-0.01</v>
      </c>
      <c r="G156" s="2">
        <v>-0.01</v>
      </c>
      <c r="H156" s="2">
        <v>-0.01</v>
      </c>
      <c r="I156" s="2">
        <v>-3653876.51</v>
      </c>
      <c r="J156" s="2">
        <v>-8104666.3399999999</v>
      </c>
      <c r="K156" s="2">
        <v>-12740130.439999999</v>
      </c>
      <c r="L156" s="2">
        <v>-13930930.34</v>
      </c>
      <c r="M156" s="2">
        <v>-13930930.34</v>
      </c>
      <c r="N156" s="2">
        <v>-10684441.48</v>
      </c>
      <c r="O156" s="2">
        <v>-7168827.0300000003</v>
      </c>
      <c r="P156" s="2">
        <v>-5193706.63</v>
      </c>
      <c r="Q156" s="2">
        <v>-4624596.4400000004</v>
      </c>
      <c r="R156" s="2">
        <v>-1820204.91</v>
      </c>
    </row>
    <row r="157" spans="1:18" x14ac:dyDescent="0.25">
      <c r="A157" t="s">
        <v>418</v>
      </c>
      <c r="B157" s="1" t="s">
        <v>417</v>
      </c>
      <c r="C157" s="1" t="str">
        <f t="shared" si="2"/>
        <v>500132</v>
      </c>
      <c r="D157" s="1" t="str">
        <f>VLOOKUP(C157,'line assign basis'!$A$7:$D$686,4,FALSE)</f>
        <v/>
      </c>
      <c r="F157" s="2">
        <v>10730540.75</v>
      </c>
      <c r="G157" s="2">
        <v>10894823.029999999</v>
      </c>
      <c r="H157" s="2">
        <v>11206873</v>
      </c>
      <c r="I157" s="2">
        <v>10927885.699999999</v>
      </c>
      <c r="J157" s="2">
        <v>11344823.08</v>
      </c>
      <c r="K157" s="2">
        <v>12075151.720000001</v>
      </c>
      <c r="L157" s="2">
        <v>12409923.91</v>
      </c>
      <c r="M157" s="2">
        <v>13008458.220000001</v>
      </c>
      <c r="N157" s="2">
        <v>13707144.810000001</v>
      </c>
      <c r="O157" s="2">
        <v>13411949.07</v>
      </c>
      <c r="P157" s="2">
        <v>14370417.74</v>
      </c>
      <c r="Q157" s="2">
        <v>14965909.76</v>
      </c>
      <c r="R157" s="2">
        <v>14490522.01</v>
      </c>
    </row>
    <row r="158" spans="1:18" x14ac:dyDescent="0.25">
      <c r="A158" t="s">
        <v>420</v>
      </c>
      <c r="B158" s="1" t="s">
        <v>421</v>
      </c>
      <c r="C158" s="1" t="str">
        <f t="shared" si="2"/>
        <v>154001</v>
      </c>
      <c r="D158" s="1">
        <f>VLOOKUP(C158,'line assign basis'!$A$7:$D$686,4,FALSE)</f>
        <v>23</v>
      </c>
      <c r="E158" s="1" t="s">
        <v>28</v>
      </c>
      <c r="F158" s="2">
        <v>9324697.4000000004</v>
      </c>
      <c r="G158" s="2">
        <v>9517839.3399999999</v>
      </c>
      <c r="H158" s="2">
        <v>9808050.6600000001</v>
      </c>
      <c r="I158" s="2">
        <v>9590609.3300000001</v>
      </c>
      <c r="J158" s="2">
        <v>9964717.1300000008</v>
      </c>
      <c r="K158" s="2">
        <v>10640677.83</v>
      </c>
      <c r="L158" s="2">
        <v>11128549.109999999</v>
      </c>
      <c r="M158" s="2">
        <v>11702602.74</v>
      </c>
      <c r="N158" s="2">
        <v>12233431.23</v>
      </c>
      <c r="O158" s="2">
        <v>12096996.6</v>
      </c>
      <c r="P158" s="2">
        <v>12934593.52</v>
      </c>
      <c r="Q158" s="2">
        <v>13448191.5</v>
      </c>
      <c r="R158" s="2">
        <v>13173455.83</v>
      </c>
    </row>
    <row r="159" spans="1:18" x14ac:dyDescent="0.25">
      <c r="A159" t="s">
        <v>423</v>
      </c>
      <c r="B159" s="1" t="s">
        <v>424</v>
      </c>
      <c r="C159" s="1" t="str">
        <f t="shared" si="2"/>
        <v>154003</v>
      </c>
      <c r="D159" s="1">
        <f>VLOOKUP(C159,'line assign basis'!$A$7:$D$686,4,FALSE)</f>
        <v>17</v>
      </c>
      <c r="E159" s="1" t="s">
        <v>28</v>
      </c>
      <c r="F159" s="2">
        <v>812237.19</v>
      </c>
      <c r="G159" s="2">
        <v>849707.7</v>
      </c>
      <c r="H159" s="2">
        <v>895855.48</v>
      </c>
      <c r="I159" s="2">
        <v>863669.37</v>
      </c>
      <c r="J159" s="2">
        <v>892995.01</v>
      </c>
      <c r="K159" s="2">
        <v>938356.52</v>
      </c>
      <c r="L159" s="2">
        <v>891205.8</v>
      </c>
      <c r="M159" s="2">
        <v>828038.07</v>
      </c>
      <c r="N159" s="2">
        <v>852025.74</v>
      </c>
      <c r="O159" s="2">
        <v>832104.05</v>
      </c>
      <c r="P159" s="2">
        <v>882448.7</v>
      </c>
      <c r="Q159" s="2">
        <v>928521.28</v>
      </c>
      <c r="R159" s="2">
        <v>882496.7</v>
      </c>
    </row>
    <row r="160" spans="1:18" x14ac:dyDescent="0.25">
      <c r="A160" t="s">
        <v>426</v>
      </c>
      <c r="B160" s="1" t="s">
        <v>427</v>
      </c>
      <c r="C160" s="1" t="str">
        <f t="shared" si="2"/>
        <v>154005</v>
      </c>
      <c r="D160" s="1">
        <f>VLOOKUP(C160,'line assign basis'!$A$7:$D$686,4,FALSE)</f>
        <v>23</v>
      </c>
      <c r="E160" s="1" t="s">
        <v>28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</row>
    <row r="161" spans="1:18" x14ac:dyDescent="0.25">
      <c r="A161" t="s">
        <v>429</v>
      </c>
      <c r="B161" s="1" t="s">
        <v>430</v>
      </c>
      <c r="C161" s="1" t="str">
        <f t="shared" si="2"/>
        <v>154007</v>
      </c>
      <c r="D161" s="1">
        <f>VLOOKUP(C161,'line assign basis'!$A$7:$D$686,4,FALSE)</f>
        <v>23</v>
      </c>
      <c r="E161" s="1" t="s">
        <v>28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</row>
    <row r="162" spans="1:18" x14ac:dyDescent="0.25">
      <c r="A162" t="s">
        <v>432</v>
      </c>
      <c r="B162" s="1" t="s">
        <v>433</v>
      </c>
      <c r="C162" s="1" t="str">
        <f t="shared" si="2"/>
        <v>154010</v>
      </c>
      <c r="D162" s="1">
        <f>VLOOKUP(C162,'line assign basis'!$A$7:$D$686,4,FALSE)</f>
        <v>23</v>
      </c>
      <c r="E162" s="1" t="s">
        <v>28</v>
      </c>
      <c r="F162" s="2">
        <v>313987.77</v>
      </c>
      <c r="G162" s="2">
        <v>287908.96999999997</v>
      </c>
      <c r="H162" s="2">
        <v>283136.78000000003</v>
      </c>
      <c r="I162" s="2">
        <v>318317.43</v>
      </c>
      <c r="J162" s="2">
        <v>255836.48</v>
      </c>
      <c r="K162" s="2">
        <v>293867.19</v>
      </c>
      <c r="L162" s="2">
        <v>199390.89</v>
      </c>
      <c r="M162" s="2">
        <v>291802.07</v>
      </c>
      <c r="N162" s="2">
        <v>309800.92</v>
      </c>
      <c r="O162" s="2">
        <v>186092.99</v>
      </c>
      <c r="P162" s="2">
        <v>268813.69</v>
      </c>
      <c r="Q162" s="2">
        <v>311354.88</v>
      </c>
      <c r="R162" s="2">
        <v>206532.64</v>
      </c>
    </row>
    <row r="163" spans="1:18" x14ac:dyDescent="0.25">
      <c r="A163" t="s">
        <v>1983</v>
      </c>
      <c r="B163" s="1" t="s">
        <v>1984</v>
      </c>
      <c r="C163" s="1" t="str">
        <f t="shared" si="2"/>
        <v>154038</v>
      </c>
      <c r="D163" s="1">
        <v>23</v>
      </c>
      <c r="E163" s="1" t="s">
        <v>28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-49326.98</v>
      </c>
    </row>
    <row r="164" spans="1:18" x14ac:dyDescent="0.25">
      <c r="A164" t="s">
        <v>1985</v>
      </c>
      <c r="B164" s="1" t="s">
        <v>436</v>
      </c>
      <c r="C164" s="1" t="str">
        <f t="shared" si="2"/>
        <v>154039</v>
      </c>
      <c r="D164" s="1">
        <f>VLOOKUP(C164,'line assign basis'!$A$7:$D$686,4,FALSE)</f>
        <v>23</v>
      </c>
      <c r="E164" s="1" t="s">
        <v>28</v>
      </c>
      <c r="F164" s="2">
        <v>-18671.599999999999</v>
      </c>
      <c r="G164" s="2">
        <v>-18671.599999999999</v>
      </c>
      <c r="H164" s="2">
        <v>-18671.599999999999</v>
      </c>
      <c r="I164" s="2">
        <v>-18671.599999999999</v>
      </c>
      <c r="J164" s="2">
        <v>-18671.599999999999</v>
      </c>
      <c r="K164" s="2">
        <v>-18671.599999999999</v>
      </c>
      <c r="L164" s="2">
        <v>-53036.1</v>
      </c>
      <c r="M164" s="2">
        <v>-53036.1</v>
      </c>
      <c r="N164" s="2">
        <v>-18671.599999999999</v>
      </c>
      <c r="O164" s="2">
        <v>-23558.87</v>
      </c>
      <c r="P164" s="2">
        <v>-23558.87</v>
      </c>
      <c r="Q164" s="2">
        <v>-18671.599999999999</v>
      </c>
      <c r="R164" s="2">
        <v>-18671.599999999999</v>
      </c>
    </row>
    <row r="165" spans="1:18" x14ac:dyDescent="0.25">
      <c r="A165" t="s">
        <v>438</v>
      </c>
      <c r="B165" s="1" t="s">
        <v>439</v>
      </c>
      <c r="C165" s="1" t="str">
        <f t="shared" si="2"/>
        <v>154040</v>
      </c>
      <c r="D165" s="1">
        <f>VLOOKUP(C165,'line assign basis'!$A$7:$D$686,4,FALSE)</f>
        <v>23</v>
      </c>
      <c r="E165" s="1" t="s">
        <v>28</v>
      </c>
      <c r="F165" s="2">
        <v>195433.07</v>
      </c>
      <c r="G165" s="2">
        <v>178643.15</v>
      </c>
      <c r="H165" s="2">
        <v>153532.75</v>
      </c>
      <c r="I165" s="2">
        <v>113632.54</v>
      </c>
      <c r="J165" s="2">
        <v>192101.24</v>
      </c>
      <c r="K165" s="2">
        <v>158798.04</v>
      </c>
      <c r="L165" s="2">
        <v>131538.35999999999</v>
      </c>
      <c r="M165" s="2">
        <v>112407.64</v>
      </c>
      <c r="N165" s="2">
        <v>207932.68</v>
      </c>
      <c r="O165" s="2">
        <v>196228.68</v>
      </c>
      <c r="P165" s="2">
        <v>185854.68</v>
      </c>
      <c r="Q165" s="2">
        <v>173022.84</v>
      </c>
      <c r="R165" s="2">
        <v>161489.07999999999</v>
      </c>
    </row>
    <row r="166" spans="1:18" x14ac:dyDescent="0.25">
      <c r="A166" t="s">
        <v>441</v>
      </c>
      <c r="B166" s="1" t="s">
        <v>442</v>
      </c>
      <c r="C166" s="1" t="str">
        <f t="shared" si="2"/>
        <v>154050</v>
      </c>
      <c r="D166" s="1">
        <f>VLOOKUP(C166,'line assign basis'!$A$7:$D$686,4,FALSE)</f>
        <v>23</v>
      </c>
      <c r="E166" s="1" t="s">
        <v>28</v>
      </c>
      <c r="F166" s="2">
        <v>42200.13</v>
      </c>
      <c r="G166" s="2">
        <v>42200.13</v>
      </c>
      <c r="H166" s="2">
        <v>42200.13</v>
      </c>
      <c r="I166" s="2">
        <v>28114.67</v>
      </c>
      <c r="J166" s="2">
        <v>27953.37</v>
      </c>
      <c r="K166" s="2">
        <v>27953.37</v>
      </c>
      <c r="L166" s="2">
        <v>27953.37</v>
      </c>
      <c r="M166" s="2">
        <v>27953.37</v>
      </c>
      <c r="N166" s="2">
        <v>27953.37</v>
      </c>
      <c r="O166" s="2">
        <v>27953.37</v>
      </c>
      <c r="P166" s="2">
        <v>27953.37</v>
      </c>
      <c r="Q166" s="2">
        <v>27953.37</v>
      </c>
      <c r="R166" s="2">
        <v>27953.37</v>
      </c>
    </row>
    <row r="167" spans="1:18" x14ac:dyDescent="0.25">
      <c r="A167" t="s">
        <v>444</v>
      </c>
      <c r="B167" s="1" t="s">
        <v>445</v>
      </c>
      <c r="C167" s="1" t="str">
        <f t="shared" si="2"/>
        <v>154071</v>
      </c>
      <c r="D167" s="1">
        <f>VLOOKUP(C167,'line assign basis'!$A$7:$D$686,4,FALSE)</f>
        <v>23</v>
      </c>
      <c r="E167" s="1" t="s">
        <v>28</v>
      </c>
      <c r="F167" s="2">
        <v>15464.9</v>
      </c>
      <c r="G167" s="2">
        <v>7607.76</v>
      </c>
      <c r="H167" s="2">
        <v>4886.6499999999996</v>
      </c>
      <c r="I167" s="2">
        <v>166.6</v>
      </c>
      <c r="J167" s="2">
        <v>1328.45</v>
      </c>
      <c r="K167" s="2">
        <v>3156.42</v>
      </c>
      <c r="L167" s="2">
        <v>16168.48</v>
      </c>
      <c r="M167" s="2">
        <v>19127.34</v>
      </c>
      <c r="N167" s="2">
        <v>27389.63</v>
      </c>
      <c r="O167" s="2">
        <v>23739.41</v>
      </c>
      <c r="P167" s="2">
        <v>27526.86</v>
      </c>
      <c r="Q167" s="2">
        <v>28201.27</v>
      </c>
      <c r="R167" s="2">
        <v>30017.17</v>
      </c>
    </row>
    <row r="168" spans="1:18" x14ac:dyDescent="0.25">
      <c r="A168" t="s">
        <v>447</v>
      </c>
      <c r="B168" s="1" t="s">
        <v>448</v>
      </c>
      <c r="C168" s="1" t="str">
        <f t="shared" si="2"/>
        <v>154073</v>
      </c>
      <c r="D168" s="1">
        <f>VLOOKUP(C168,'line assign basis'!$A$7:$D$686,4,FALSE)</f>
        <v>23</v>
      </c>
      <c r="E168" s="1" t="s">
        <v>28</v>
      </c>
      <c r="F168" s="2">
        <v>45191.89</v>
      </c>
      <c r="G168" s="2">
        <v>29587.58</v>
      </c>
      <c r="H168" s="2">
        <v>37882.15</v>
      </c>
      <c r="I168" s="2">
        <v>32047.360000000001</v>
      </c>
      <c r="J168" s="2">
        <v>28563</v>
      </c>
      <c r="K168" s="2">
        <v>31013.95</v>
      </c>
      <c r="L168" s="2">
        <v>68154</v>
      </c>
      <c r="M168" s="2">
        <v>79563.09</v>
      </c>
      <c r="N168" s="2">
        <v>67282.84</v>
      </c>
      <c r="O168" s="2">
        <v>72392.84</v>
      </c>
      <c r="P168" s="2">
        <v>66785.789999999994</v>
      </c>
      <c r="Q168" s="2">
        <v>67336.22</v>
      </c>
      <c r="R168" s="2">
        <v>76575.8</v>
      </c>
    </row>
    <row r="169" spans="1:18" x14ac:dyDescent="0.25">
      <c r="A169" t="s">
        <v>450</v>
      </c>
      <c r="B169" s="1" t="s">
        <v>451</v>
      </c>
      <c r="C169" s="1" t="str">
        <f t="shared" si="2"/>
        <v>154085</v>
      </c>
      <c r="D169" s="1">
        <f>VLOOKUP(C169,'line assign basis'!$A$7:$D$686,4,FALSE)</f>
        <v>23</v>
      </c>
      <c r="E169" s="1" t="s">
        <v>28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</row>
    <row r="170" spans="1:18" x14ac:dyDescent="0.25">
      <c r="A170" t="s">
        <v>453</v>
      </c>
      <c r="B170" s="1" t="s">
        <v>454</v>
      </c>
      <c r="C170" s="1" t="str">
        <f t="shared" si="2"/>
        <v>154666</v>
      </c>
      <c r="D170" s="1">
        <f>VLOOKUP(C170,'line assign basis'!$A$7:$D$686,4,FALSE)</f>
        <v>23</v>
      </c>
      <c r="E170" s="1" t="s">
        <v>28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</row>
    <row r="171" spans="1:18" x14ac:dyDescent="0.25">
      <c r="A171" t="s">
        <v>456</v>
      </c>
      <c r="B171" s="1" t="s">
        <v>457</v>
      </c>
      <c r="C171" s="1" t="str">
        <f t="shared" si="2"/>
        <v>163002</v>
      </c>
      <c r="D171" s="1">
        <f>VLOOKUP(C171,'line assign basis'!$A$7:$D$686,4,FALSE)</f>
        <v>23</v>
      </c>
      <c r="E171" s="1" t="s">
        <v>28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</row>
    <row r="172" spans="1:18" x14ac:dyDescent="0.25">
      <c r="A172" t="s">
        <v>459</v>
      </c>
      <c r="B172" s="1" t="s">
        <v>460</v>
      </c>
      <c r="C172" s="1" t="str">
        <f t="shared" si="2"/>
        <v>163003</v>
      </c>
      <c r="D172" s="1">
        <f>VLOOKUP(C172,'line assign basis'!$A$7:$D$686,4,FALSE)</f>
        <v>23</v>
      </c>
      <c r="E172" s="1" t="s">
        <v>28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</row>
    <row r="173" spans="1:18" x14ac:dyDescent="0.25">
      <c r="A173" t="s">
        <v>462</v>
      </c>
      <c r="B173" s="1" t="s">
        <v>461</v>
      </c>
      <c r="C173" s="1" t="str">
        <f t="shared" si="2"/>
        <v>500128</v>
      </c>
      <c r="D173" s="1" t="str">
        <f>VLOOKUP(C173,'line assign basis'!$A$7:$D$686,4,FALSE)</f>
        <v/>
      </c>
      <c r="F173" s="2">
        <v>17400923.690000001</v>
      </c>
      <c r="G173" s="2">
        <v>20095035.370000001</v>
      </c>
      <c r="H173" s="2">
        <v>33675265.229999997</v>
      </c>
      <c r="I173" s="2">
        <v>24860676.120000001</v>
      </c>
      <c r="J173" s="2">
        <v>25395948.579999998</v>
      </c>
      <c r="K173" s="2">
        <v>24803531.940000001</v>
      </c>
      <c r="L173" s="2">
        <v>16821399.920000002</v>
      </c>
      <c r="M173" s="2">
        <v>18495472.809999999</v>
      </c>
      <c r="N173" s="2">
        <v>16791063.300000001</v>
      </c>
      <c r="O173" s="2">
        <v>11602665.75</v>
      </c>
      <c r="P173" s="2">
        <v>15505988.119999999</v>
      </c>
      <c r="Q173" s="2">
        <v>15129636.119999999</v>
      </c>
      <c r="R173" s="2">
        <v>20320629</v>
      </c>
    </row>
    <row r="174" spans="1:18" x14ac:dyDescent="0.25">
      <c r="A174" t="s">
        <v>464</v>
      </c>
      <c r="B174" s="1" t="s">
        <v>463</v>
      </c>
      <c r="C174" s="1" t="str">
        <f t="shared" si="2"/>
        <v>500133</v>
      </c>
      <c r="D174" s="1" t="str">
        <f>VLOOKUP(C174,'line assign basis'!$A$7:$D$686,4,FALSE)</f>
        <v/>
      </c>
      <c r="F174" s="2">
        <v>14330012.619999999</v>
      </c>
      <c r="G174" s="2">
        <v>17180822.420000002</v>
      </c>
      <c r="H174" s="2">
        <v>31140352.469999999</v>
      </c>
      <c r="I174" s="2">
        <v>22286544.420000002</v>
      </c>
      <c r="J174" s="2">
        <v>22385909.59</v>
      </c>
      <c r="K174" s="2">
        <v>21282284.719999999</v>
      </c>
      <c r="L174" s="2">
        <v>13336163.33</v>
      </c>
      <c r="M174" s="2">
        <v>14816894.4</v>
      </c>
      <c r="N174" s="2">
        <v>12782458.08</v>
      </c>
      <c r="O174" s="2">
        <v>8277055.1699999999</v>
      </c>
      <c r="P174" s="2">
        <v>12233233.98</v>
      </c>
      <c r="Q174" s="2">
        <v>12432791.960000001</v>
      </c>
      <c r="R174" s="2">
        <v>17711849</v>
      </c>
    </row>
    <row r="175" spans="1:18" x14ac:dyDescent="0.25">
      <c r="A175" t="s">
        <v>466</v>
      </c>
      <c r="B175" s="1" t="s">
        <v>467</v>
      </c>
      <c r="C175" s="1" t="str">
        <f t="shared" si="2"/>
        <v>165008</v>
      </c>
      <c r="D175" s="1">
        <f>VLOOKUP(C175,'line assign basis'!$A$7:$D$686,4,FALSE)</f>
        <v>29</v>
      </c>
      <c r="E175" s="1" t="s">
        <v>28</v>
      </c>
      <c r="F175" s="2">
        <v>0.02</v>
      </c>
      <c r="G175" s="2">
        <v>0.02</v>
      </c>
      <c r="H175" s="2">
        <v>8921.9699999999993</v>
      </c>
      <c r="I175" s="2">
        <v>14521.69</v>
      </c>
      <c r="J175" s="2">
        <v>2194.7399999999998</v>
      </c>
      <c r="K175" s="2">
        <v>165916.69</v>
      </c>
      <c r="L175" s="2">
        <v>78083.360000000001</v>
      </c>
      <c r="M175" s="2">
        <v>13525.58</v>
      </c>
      <c r="N175" s="2">
        <v>6791.69</v>
      </c>
      <c r="O175" s="2">
        <v>15929.07</v>
      </c>
      <c r="P175" s="2">
        <v>26960.29</v>
      </c>
      <c r="Q175" s="2">
        <v>60359.18</v>
      </c>
      <c r="R175" s="2">
        <v>26806.68</v>
      </c>
    </row>
    <row r="176" spans="1:18" x14ac:dyDescent="0.25">
      <c r="A176" t="s">
        <v>469</v>
      </c>
      <c r="B176" s="1" t="s">
        <v>470</v>
      </c>
      <c r="C176" s="1" t="str">
        <f t="shared" si="2"/>
        <v>165009</v>
      </c>
      <c r="D176" s="1">
        <f>VLOOKUP(C176,'line assign basis'!$A$7:$D$686,4,FALSE)</f>
        <v>29</v>
      </c>
      <c r="E176" s="1" t="s">
        <v>28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</row>
    <row r="177" spans="1:18" x14ac:dyDescent="0.25">
      <c r="A177" t="s">
        <v>472</v>
      </c>
      <c r="B177" s="1" t="s">
        <v>473</v>
      </c>
      <c r="C177" s="1" t="str">
        <f t="shared" si="2"/>
        <v>165010</v>
      </c>
      <c r="D177" s="1">
        <f>VLOOKUP(C177,'line assign basis'!$A$7:$D$686,4,FALSE)</f>
        <v>30</v>
      </c>
      <c r="E177" s="1" t="s">
        <v>28</v>
      </c>
      <c r="F177" s="2">
        <v>3371894.36</v>
      </c>
      <c r="G177" s="2">
        <v>3371894.36</v>
      </c>
      <c r="H177" s="2">
        <v>3201312.5</v>
      </c>
      <c r="I177" s="2">
        <v>2516340.38</v>
      </c>
      <c r="J177" s="2">
        <v>1475265.26</v>
      </c>
      <c r="K177" s="2">
        <v>677453.46</v>
      </c>
      <c r="L177" s="2">
        <v>5.34</v>
      </c>
      <c r="M177" s="2">
        <v>5.34</v>
      </c>
      <c r="N177" s="2">
        <v>5.34</v>
      </c>
      <c r="O177" s="2">
        <v>0</v>
      </c>
      <c r="P177" s="2">
        <v>0</v>
      </c>
      <c r="Q177" s="2">
        <v>0</v>
      </c>
      <c r="R177" s="2">
        <v>0</v>
      </c>
    </row>
    <row r="178" spans="1:18" x14ac:dyDescent="0.25">
      <c r="A178" t="s">
        <v>475</v>
      </c>
      <c r="B178" s="1" t="s">
        <v>476</v>
      </c>
      <c r="C178" s="1" t="str">
        <f t="shared" si="2"/>
        <v>165011</v>
      </c>
      <c r="D178" s="1">
        <f>VLOOKUP(C178,'line assign basis'!$A$7:$D$686,4,FALSE)</f>
        <v>29</v>
      </c>
      <c r="E178" s="1" t="s">
        <v>28</v>
      </c>
      <c r="F178" s="2">
        <v>0</v>
      </c>
      <c r="G178" s="2">
        <v>0</v>
      </c>
      <c r="H178" s="2">
        <v>13048560.439999999</v>
      </c>
      <c r="I178" s="2">
        <v>11084852.810000001</v>
      </c>
      <c r="J178" s="2">
        <v>9260194.2799999993</v>
      </c>
      <c r="K178" s="2">
        <v>7408155.4199999999</v>
      </c>
      <c r="L178" s="2">
        <v>5556116.5599999996</v>
      </c>
      <c r="M178" s="2">
        <v>3704077.7</v>
      </c>
      <c r="N178" s="2">
        <v>1852038.84</v>
      </c>
      <c r="O178" s="2">
        <v>0</v>
      </c>
      <c r="P178" s="2">
        <v>0</v>
      </c>
      <c r="Q178" s="2">
        <v>0</v>
      </c>
      <c r="R178" s="2">
        <v>0</v>
      </c>
    </row>
    <row r="179" spans="1:18" x14ac:dyDescent="0.25">
      <c r="A179" t="s">
        <v>478</v>
      </c>
      <c r="B179" s="1" t="s">
        <v>479</v>
      </c>
      <c r="C179" s="1" t="str">
        <f t="shared" si="2"/>
        <v>165012</v>
      </c>
      <c r="D179" s="1">
        <f>VLOOKUP(C179,'line assign basis'!$A$7:$D$686,4,FALSE)</f>
        <v>29</v>
      </c>
      <c r="E179" s="1" t="s">
        <v>28</v>
      </c>
      <c r="F179" s="2">
        <v>267325.40000000002</v>
      </c>
      <c r="G179" s="2">
        <v>178216.94</v>
      </c>
      <c r="H179" s="2">
        <v>89108.479999999996</v>
      </c>
      <c r="I179" s="2">
        <v>0</v>
      </c>
      <c r="J179" s="2">
        <v>0</v>
      </c>
      <c r="K179" s="2">
        <v>1032894.29</v>
      </c>
      <c r="L179" s="2">
        <v>929604.86</v>
      </c>
      <c r="M179" s="2">
        <v>826315.43</v>
      </c>
      <c r="N179" s="2">
        <v>723026</v>
      </c>
      <c r="O179" s="2">
        <v>619736.56999999995</v>
      </c>
      <c r="P179" s="2">
        <v>516447.14</v>
      </c>
      <c r="Q179" s="2">
        <v>413192.38</v>
      </c>
      <c r="R179" s="2">
        <v>309868.28000000003</v>
      </c>
    </row>
    <row r="180" spans="1:18" x14ac:dyDescent="0.25">
      <c r="A180" t="s">
        <v>481</v>
      </c>
      <c r="B180" s="1" t="s">
        <v>482</v>
      </c>
      <c r="C180" s="1" t="str">
        <f t="shared" si="2"/>
        <v>165013</v>
      </c>
      <c r="D180" s="1">
        <f>VLOOKUP(C180,'line assign basis'!$A$7:$D$686,4,FALSE)</f>
        <v>29</v>
      </c>
      <c r="E180" s="1" t="s">
        <v>28</v>
      </c>
      <c r="F180" s="2">
        <v>4030401.09</v>
      </c>
      <c r="G180" s="2">
        <v>3591804.09</v>
      </c>
      <c r="H180" s="2">
        <v>1971709.09</v>
      </c>
      <c r="I180" s="2">
        <v>0</v>
      </c>
      <c r="J180" s="2">
        <v>0</v>
      </c>
      <c r="K180" s="2">
        <v>888568.09</v>
      </c>
      <c r="L180" s="2">
        <v>0</v>
      </c>
      <c r="M180" s="2">
        <v>0</v>
      </c>
      <c r="N180" s="2">
        <v>0</v>
      </c>
      <c r="O180" s="2">
        <v>773255.09</v>
      </c>
      <c r="P180" s="2">
        <v>1104690.0900000001</v>
      </c>
      <c r="Q180" s="2">
        <v>1670099.09</v>
      </c>
      <c r="R180" s="2">
        <v>10360264</v>
      </c>
    </row>
    <row r="181" spans="1:18" x14ac:dyDescent="0.25">
      <c r="A181" t="s">
        <v>484</v>
      </c>
      <c r="B181" s="1" t="s">
        <v>485</v>
      </c>
      <c r="C181" s="1" t="str">
        <f t="shared" si="2"/>
        <v>165014</v>
      </c>
      <c r="D181" s="1">
        <f>VLOOKUP(C181,'line assign basis'!$A$7:$D$686,4,FALSE)</f>
        <v>30</v>
      </c>
      <c r="E181" s="1" t="s">
        <v>28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</row>
    <row r="182" spans="1:18" x14ac:dyDescent="0.25">
      <c r="A182" t="s">
        <v>487</v>
      </c>
      <c r="B182" s="1" t="s">
        <v>488</v>
      </c>
      <c r="C182" s="1" t="str">
        <f t="shared" si="2"/>
        <v>165015</v>
      </c>
      <c r="D182" s="1">
        <f>VLOOKUP(C182,'line assign basis'!$A$7:$D$686,4,FALSE)</f>
        <v>29</v>
      </c>
      <c r="E182" s="1" t="s">
        <v>28</v>
      </c>
      <c r="F182" s="2">
        <v>96843.13</v>
      </c>
      <c r="G182" s="2">
        <v>79015.28</v>
      </c>
      <c r="H182" s="2">
        <v>69081.11</v>
      </c>
      <c r="I182" s="2">
        <v>202990.53</v>
      </c>
      <c r="J182" s="2">
        <v>203793.96</v>
      </c>
      <c r="K182" s="2">
        <v>180367.14</v>
      </c>
      <c r="L182" s="2">
        <v>280034.07</v>
      </c>
      <c r="M182" s="2">
        <v>353932.08</v>
      </c>
      <c r="N182" s="2">
        <v>318088.59000000003</v>
      </c>
      <c r="O182" s="2">
        <v>282245.09999999998</v>
      </c>
      <c r="P182" s="2">
        <v>269089.11</v>
      </c>
      <c r="Q182" s="2">
        <v>233245.62</v>
      </c>
      <c r="R182" s="2">
        <v>208745.88</v>
      </c>
    </row>
    <row r="183" spans="1:18" x14ac:dyDescent="0.25">
      <c r="A183" t="s">
        <v>490</v>
      </c>
      <c r="B183" s="1" t="s">
        <v>491</v>
      </c>
      <c r="C183" s="1" t="str">
        <f t="shared" si="2"/>
        <v>165018</v>
      </c>
      <c r="D183" s="1">
        <f>VLOOKUP(C183,'line assign basis'!$A$7:$D$686,4,FALSE)</f>
        <v>29</v>
      </c>
      <c r="E183" s="1" t="s">
        <v>28</v>
      </c>
      <c r="F183" s="2">
        <v>2385956.37</v>
      </c>
      <c r="G183" s="2">
        <v>2721227.06</v>
      </c>
      <c r="H183" s="2">
        <v>3434828.34</v>
      </c>
      <c r="I183" s="2">
        <v>1919898.67</v>
      </c>
      <c r="J183" s="2">
        <v>3984286.39</v>
      </c>
      <c r="K183" s="2">
        <v>4153517.64</v>
      </c>
      <c r="L183" s="2">
        <v>2089275.48</v>
      </c>
      <c r="M183" s="2">
        <v>3984042.93</v>
      </c>
      <c r="N183" s="2">
        <v>4007447.19</v>
      </c>
      <c r="O183" s="2">
        <v>2000971.48</v>
      </c>
      <c r="P183" s="2">
        <v>3812601.14</v>
      </c>
      <c r="Q183" s="2">
        <v>3558637.35</v>
      </c>
      <c r="R183" s="2">
        <v>2083673.37</v>
      </c>
    </row>
    <row r="184" spans="1:18" x14ac:dyDescent="0.25">
      <c r="A184" t="s">
        <v>493</v>
      </c>
      <c r="B184" s="1" t="s">
        <v>494</v>
      </c>
      <c r="C184" s="1" t="str">
        <f t="shared" si="2"/>
        <v>165019</v>
      </c>
      <c r="D184" s="1">
        <f>VLOOKUP(C184,'line assign basis'!$A$7:$D$686,4,FALSE)</f>
        <v>29</v>
      </c>
      <c r="E184" s="1" t="s">
        <v>28</v>
      </c>
      <c r="F184" s="2">
        <v>59354.16</v>
      </c>
      <c r="G184" s="2">
        <v>126958.32</v>
      </c>
      <c r="H184" s="2">
        <v>121091.28</v>
      </c>
      <c r="I184" s="2">
        <v>115224.24</v>
      </c>
      <c r="J184" s="2">
        <v>154310.9</v>
      </c>
      <c r="K184" s="2">
        <v>138397.56</v>
      </c>
      <c r="L184" s="2">
        <v>122484.22</v>
      </c>
      <c r="M184" s="2">
        <v>150718.28</v>
      </c>
      <c r="N184" s="2">
        <v>159463.28</v>
      </c>
      <c r="O184" s="2">
        <v>146574.94</v>
      </c>
      <c r="P184" s="2">
        <v>145223.78</v>
      </c>
      <c r="Q184" s="2">
        <v>123830.62</v>
      </c>
      <c r="R184" s="2">
        <v>104729.12</v>
      </c>
    </row>
    <row r="185" spans="1:18" x14ac:dyDescent="0.25">
      <c r="A185" t="s">
        <v>496</v>
      </c>
      <c r="B185" s="1" t="s">
        <v>497</v>
      </c>
      <c r="C185" s="1" t="str">
        <f t="shared" si="2"/>
        <v>165020</v>
      </c>
      <c r="D185" s="1">
        <f>VLOOKUP(C185,'line assign basis'!$A$7:$D$686,4,FALSE)</f>
        <v>29</v>
      </c>
      <c r="E185" s="1" t="s">
        <v>28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</row>
    <row r="186" spans="1:18" x14ac:dyDescent="0.25">
      <c r="A186" t="s">
        <v>499</v>
      </c>
      <c r="B186" s="1" t="s">
        <v>500</v>
      </c>
      <c r="C186" s="1" t="str">
        <f t="shared" si="2"/>
        <v>165021</v>
      </c>
      <c r="D186" s="1">
        <f>VLOOKUP(C186,'line assign basis'!$A$7:$D$686,4,FALSE)</f>
        <v>29</v>
      </c>
      <c r="E186" s="1" t="s">
        <v>28</v>
      </c>
      <c r="F186" s="2">
        <v>126785.22</v>
      </c>
      <c r="G186" s="2">
        <v>115259.29</v>
      </c>
      <c r="H186" s="2">
        <v>103733.36</v>
      </c>
      <c r="I186" s="2">
        <v>92207.43</v>
      </c>
      <c r="J186" s="2">
        <v>80681.5</v>
      </c>
      <c r="K186" s="2">
        <v>69155.570000000007</v>
      </c>
      <c r="L186" s="2">
        <v>57629.64</v>
      </c>
      <c r="M186" s="2">
        <v>46103.71</v>
      </c>
      <c r="N186" s="2">
        <v>34577.78</v>
      </c>
      <c r="O186" s="2">
        <v>23051.85</v>
      </c>
      <c r="P186" s="2">
        <v>11525.92</v>
      </c>
      <c r="Q186" s="2">
        <v>0</v>
      </c>
      <c r="R186" s="2">
        <v>137551.66</v>
      </c>
    </row>
    <row r="187" spans="1:18" x14ac:dyDescent="0.25">
      <c r="A187" t="s">
        <v>502</v>
      </c>
      <c r="B187" s="1" t="s">
        <v>503</v>
      </c>
      <c r="C187" s="1" t="str">
        <f t="shared" si="2"/>
        <v>165031</v>
      </c>
      <c r="D187" s="1">
        <f>VLOOKUP(C187,'line assign basis'!$A$7:$D$686,4,FALSE)</f>
        <v>29</v>
      </c>
      <c r="E187" s="1" t="s">
        <v>28</v>
      </c>
      <c r="F187" s="2">
        <v>300455.86</v>
      </c>
      <c r="G187" s="2">
        <v>1115883.6100000001</v>
      </c>
      <c r="H187" s="2">
        <v>3216057.66</v>
      </c>
      <c r="I187" s="2">
        <v>3015807.13</v>
      </c>
      <c r="J187" s="2">
        <v>2714226.43</v>
      </c>
      <c r="K187" s="2">
        <v>2412645.73</v>
      </c>
      <c r="L187" s="2">
        <v>2111065.0299999998</v>
      </c>
      <c r="M187" s="2">
        <v>1809484.33</v>
      </c>
      <c r="N187" s="2">
        <v>1507903.63</v>
      </c>
      <c r="O187" s="2">
        <v>1206322.93</v>
      </c>
      <c r="P187" s="2">
        <v>904742.23</v>
      </c>
      <c r="Q187" s="2">
        <v>603161.53</v>
      </c>
      <c r="R187" s="2">
        <v>301580.83</v>
      </c>
    </row>
    <row r="188" spans="1:18" x14ac:dyDescent="0.25">
      <c r="A188" t="s">
        <v>505</v>
      </c>
      <c r="B188" s="1" t="s">
        <v>506</v>
      </c>
      <c r="C188" s="1" t="str">
        <f t="shared" si="2"/>
        <v>165070</v>
      </c>
      <c r="D188" s="1">
        <f>VLOOKUP(C188,'line assign basis'!$A$7:$D$686,4,FALSE)</f>
        <v>29</v>
      </c>
      <c r="E188" s="1" t="s">
        <v>28</v>
      </c>
      <c r="F188" s="2">
        <v>0</v>
      </c>
      <c r="G188" s="2">
        <v>135083.5</v>
      </c>
      <c r="H188" s="2">
        <v>67541.75</v>
      </c>
      <c r="I188" s="2">
        <v>0</v>
      </c>
      <c r="J188" s="2">
        <v>0</v>
      </c>
      <c r="K188" s="2">
        <v>0</v>
      </c>
      <c r="L188" s="2">
        <v>63000</v>
      </c>
      <c r="M188" s="2">
        <v>0</v>
      </c>
      <c r="N188" s="2">
        <v>0</v>
      </c>
      <c r="O188" s="2">
        <v>494894.5</v>
      </c>
      <c r="P188" s="2">
        <v>362412.08</v>
      </c>
      <c r="Q188" s="2">
        <v>289929.65999999997</v>
      </c>
      <c r="R188" s="2">
        <v>313447.24</v>
      </c>
    </row>
    <row r="189" spans="1:18" x14ac:dyDescent="0.25">
      <c r="A189" t="s">
        <v>508</v>
      </c>
      <c r="B189" s="1" t="s">
        <v>509</v>
      </c>
      <c r="C189" s="1" t="str">
        <f t="shared" si="2"/>
        <v>165071</v>
      </c>
      <c r="D189" s="1">
        <f>VLOOKUP(C189,'line assign basis'!$A$7:$D$686,4,FALSE)</f>
        <v>29</v>
      </c>
      <c r="E189" s="1" t="s">
        <v>28</v>
      </c>
      <c r="F189" s="2">
        <v>244663.06</v>
      </c>
      <c r="G189" s="2">
        <v>219767.44</v>
      </c>
      <c r="H189" s="2">
        <v>194871.82</v>
      </c>
      <c r="I189" s="2">
        <v>468955.66</v>
      </c>
      <c r="J189" s="2">
        <v>443623.69</v>
      </c>
      <c r="K189" s="2">
        <v>418291.72</v>
      </c>
      <c r="L189" s="2">
        <v>392959.75</v>
      </c>
      <c r="M189" s="2">
        <v>367627.78</v>
      </c>
      <c r="N189" s="2">
        <v>342295.81</v>
      </c>
      <c r="O189" s="2">
        <v>316963.84000000003</v>
      </c>
      <c r="P189" s="2">
        <v>291631.87</v>
      </c>
      <c r="Q189" s="2">
        <v>266299.90000000002</v>
      </c>
      <c r="R189" s="2">
        <v>240967.93</v>
      </c>
    </row>
    <row r="190" spans="1:18" x14ac:dyDescent="0.25">
      <c r="A190" t="s">
        <v>511</v>
      </c>
      <c r="B190" s="1" t="s">
        <v>512</v>
      </c>
      <c r="C190" s="1" t="str">
        <f t="shared" si="2"/>
        <v>165130</v>
      </c>
      <c r="D190" s="1">
        <f>VLOOKUP(C190,'line assign basis'!$A$7:$D$686,4,FALSE)</f>
        <v>29</v>
      </c>
      <c r="E190" s="1" t="s">
        <v>28</v>
      </c>
      <c r="F190" s="2">
        <v>3181000</v>
      </c>
      <c r="G190" s="2">
        <v>3411000</v>
      </c>
      <c r="H190" s="2">
        <v>3021000</v>
      </c>
      <c r="I190" s="2">
        <v>2044000</v>
      </c>
      <c r="J190" s="2">
        <v>937000</v>
      </c>
      <c r="K190" s="2">
        <v>359000</v>
      </c>
      <c r="L190" s="2">
        <v>49000</v>
      </c>
      <c r="M190" s="2">
        <v>0</v>
      </c>
      <c r="N190" s="2">
        <v>327000</v>
      </c>
      <c r="O190" s="2">
        <v>1031000</v>
      </c>
      <c r="P190" s="2">
        <v>1749000</v>
      </c>
      <c r="Q190" s="2">
        <v>2465000</v>
      </c>
      <c r="R190" s="2">
        <v>3181000</v>
      </c>
    </row>
    <row r="191" spans="1:18" x14ac:dyDescent="0.25">
      <c r="A191" t="s">
        <v>514</v>
      </c>
      <c r="B191" s="1" t="s">
        <v>515</v>
      </c>
      <c r="C191" s="1" t="str">
        <f t="shared" si="2"/>
        <v>165131</v>
      </c>
      <c r="D191" s="1">
        <f>VLOOKUP(C191,'line assign basis'!$A$7:$D$686,4,FALSE)</f>
        <v>29</v>
      </c>
      <c r="E191" s="1" t="s">
        <v>28</v>
      </c>
      <c r="F191" s="2">
        <v>112499.16</v>
      </c>
      <c r="G191" s="2">
        <v>-2.84</v>
      </c>
      <c r="H191" s="2">
        <v>483272</v>
      </c>
      <c r="I191" s="2">
        <v>653122</v>
      </c>
      <c r="J191" s="2">
        <v>1053004</v>
      </c>
      <c r="K191" s="2">
        <v>1316246</v>
      </c>
      <c r="L191" s="2">
        <v>1402228</v>
      </c>
      <c r="M191" s="2">
        <v>1534600</v>
      </c>
      <c r="N191" s="2">
        <v>1487962</v>
      </c>
      <c r="O191" s="2">
        <v>1146834</v>
      </c>
      <c r="P191" s="2">
        <v>834156</v>
      </c>
      <c r="Q191" s="2">
        <v>557146</v>
      </c>
      <c r="R191" s="2">
        <v>222638</v>
      </c>
    </row>
    <row r="192" spans="1:18" x14ac:dyDescent="0.25">
      <c r="A192" t="s">
        <v>517</v>
      </c>
      <c r="B192" s="1" t="s">
        <v>518</v>
      </c>
      <c r="C192" s="1" t="str">
        <f t="shared" si="2"/>
        <v>174100</v>
      </c>
      <c r="D192" s="1">
        <f>VLOOKUP(C192,'line assign basis'!$A$7:$D$686,4,FALSE)</f>
        <v>29</v>
      </c>
      <c r="E192" s="1" t="s">
        <v>28</v>
      </c>
      <c r="F192" s="2">
        <v>152834.79</v>
      </c>
      <c r="G192" s="2">
        <v>2114715.35</v>
      </c>
      <c r="H192" s="2">
        <v>2109262.67</v>
      </c>
      <c r="I192" s="2">
        <v>158623.88</v>
      </c>
      <c r="J192" s="2">
        <v>2077328.44</v>
      </c>
      <c r="K192" s="2">
        <v>2061675.41</v>
      </c>
      <c r="L192" s="2">
        <v>204677.02</v>
      </c>
      <c r="M192" s="2">
        <v>2026461.24</v>
      </c>
      <c r="N192" s="2">
        <v>2015857.93</v>
      </c>
      <c r="O192" s="2">
        <v>219275.8</v>
      </c>
      <c r="P192" s="2">
        <v>2204754.33</v>
      </c>
      <c r="Q192" s="2">
        <v>2191890.63</v>
      </c>
      <c r="R192" s="2">
        <v>220576.15</v>
      </c>
    </row>
    <row r="193" spans="1:18" x14ac:dyDescent="0.25">
      <c r="A193" t="s">
        <v>520</v>
      </c>
      <c r="B193" s="1" t="s">
        <v>519</v>
      </c>
      <c r="C193" s="1" t="str">
        <f t="shared" si="2"/>
        <v>500134</v>
      </c>
      <c r="D193" s="1" t="str">
        <f>VLOOKUP(C193,'line assign basis'!$A$7:$D$686,4,FALSE)</f>
        <v/>
      </c>
      <c r="F193" s="2">
        <v>3070911.07</v>
      </c>
      <c r="G193" s="2">
        <v>2914212.95</v>
      </c>
      <c r="H193" s="2">
        <v>2534912.7599999998</v>
      </c>
      <c r="I193" s="2">
        <v>2574131.7000000002</v>
      </c>
      <c r="J193" s="2">
        <v>3010038.99</v>
      </c>
      <c r="K193" s="2">
        <v>3521247.22</v>
      </c>
      <c r="L193" s="2">
        <v>3485236.59</v>
      </c>
      <c r="M193" s="2">
        <v>3678578.41</v>
      </c>
      <c r="N193" s="2">
        <v>4008605.22</v>
      </c>
      <c r="O193" s="2">
        <v>3325610.58</v>
      </c>
      <c r="P193" s="2">
        <v>3272754.14</v>
      </c>
      <c r="Q193" s="2">
        <v>2696844.16</v>
      </c>
      <c r="R193" s="2">
        <v>2608779.4500000002</v>
      </c>
    </row>
    <row r="194" spans="1:18" x14ac:dyDescent="0.25">
      <c r="A194" t="s">
        <v>522</v>
      </c>
      <c r="B194" s="1" t="s">
        <v>523</v>
      </c>
      <c r="C194" s="1" t="str">
        <f t="shared" si="2"/>
        <v>134200</v>
      </c>
      <c r="D194" s="1">
        <f>VLOOKUP(C194,'line assign basis'!$A$7:$D$686,4,FALSE)</f>
        <v>29</v>
      </c>
      <c r="E194" s="1" t="s">
        <v>28</v>
      </c>
      <c r="J194" s="2">
        <v>0</v>
      </c>
      <c r="K194" s="2">
        <v>0</v>
      </c>
      <c r="L194" s="2">
        <v>0</v>
      </c>
      <c r="M194" s="2">
        <v>0</v>
      </c>
      <c r="N194" s="2">
        <v>10000</v>
      </c>
      <c r="O194" s="2">
        <v>10000</v>
      </c>
      <c r="P194" s="2">
        <v>10000</v>
      </c>
      <c r="Q194" s="2">
        <v>10000</v>
      </c>
      <c r="R194" s="2">
        <v>10000</v>
      </c>
    </row>
    <row r="195" spans="1:18" x14ac:dyDescent="0.25">
      <c r="A195" t="s">
        <v>525</v>
      </c>
      <c r="B195" s="1" t="s">
        <v>526</v>
      </c>
      <c r="C195" s="1" t="str">
        <f t="shared" si="2"/>
        <v>136100</v>
      </c>
      <c r="D195" s="1">
        <f>VLOOKUP(C195,'line assign basis'!$A$7:$D$686,4,FALSE)</f>
        <v>29</v>
      </c>
      <c r="E195" s="1" t="s">
        <v>28</v>
      </c>
      <c r="F195" s="2">
        <v>1217062.99</v>
      </c>
      <c r="G195" s="2">
        <v>1169129.73</v>
      </c>
      <c r="H195" s="2">
        <v>1126221.8899999999</v>
      </c>
      <c r="I195" s="2">
        <v>1111704.54</v>
      </c>
      <c r="J195" s="2">
        <v>1270842.94</v>
      </c>
      <c r="K195" s="2">
        <v>1250920.53</v>
      </c>
      <c r="L195" s="2">
        <v>1382724.63</v>
      </c>
      <c r="M195" s="2">
        <v>1309130.26</v>
      </c>
      <c r="N195" s="2">
        <v>1389591.1</v>
      </c>
      <c r="O195" s="2">
        <v>1365003.41</v>
      </c>
      <c r="P195" s="2">
        <v>1271743.98</v>
      </c>
      <c r="Q195" s="2">
        <v>1182151.6000000001</v>
      </c>
      <c r="R195" s="2">
        <v>1112060.3700000001</v>
      </c>
    </row>
    <row r="196" spans="1:18" x14ac:dyDescent="0.25">
      <c r="A196" t="s">
        <v>528</v>
      </c>
      <c r="B196" s="1" t="s">
        <v>529</v>
      </c>
      <c r="C196" s="1" t="str">
        <f t="shared" si="2"/>
        <v>136104</v>
      </c>
      <c r="D196" s="1">
        <f>VLOOKUP(C196,'line assign basis'!$A$7:$D$686,4,FALSE)</f>
        <v>29</v>
      </c>
      <c r="E196" s="1" t="s">
        <v>28</v>
      </c>
      <c r="F196" s="2">
        <v>1744976.53</v>
      </c>
      <c r="G196" s="2">
        <v>1632693.62</v>
      </c>
      <c r="H196" s="2">
        <v>1266918.1299999999</v>
      </c>
      <c r="I196" s="2">
        <v>1254822.02</v>
      </c>
      <c r="J196" s="2">
        <v>1437679.53</v>
      </c>
      <c r="K196" s="2">
        <v>1917672.68</v>
      </c>
      <c r="L196" s="2">
        <v>1825041.41</v>
      </c>
      <c r="M196" s="2">
        <v>2073979.1</v>
      </c>
      <c r="N196" s="2">
        <v>2369287.84</v>
      </c>
      <c r="O196" s="2">
        <v>1784906.76</v>
      </c>
      <c r="P196" s="2">
        <v>1853049.32</v>
      </c>
      <c r="Q196" s="2">
        <v>1376799.17</v>
      </c>
      <c r="R196" s="2">
        <v>1364271.46</v>
      </c>
    </row>
    <row r="197" spans="1:18" x14ac:dyDescent="0.25">
      <c r="A197" t="s">
        <v>531</v>
      </c>
      <c r="B197" s="1" t="s">
        <v>532</v>
      </c>
      <c r="C197" s="1" t="str">
        <f t="shared" si="2"/>
        <v>136105</v>
      </c>
      <c r="D197" s="1">
        <f>VLOOKUP(C197,'line assign basis'!$A$7:$D$686,4,FALSE)</f>
        <v>29</v>
      </c>
      <c r="E197" s="1" t="s">
        <v>28</v>
      </c>
      <c r="F197" s="2">
        <v>108871.55</v>
      </c>
      <c r="G197" s="2">
        <v>112389.6</v>
      </c>
      <c r="H197" s="2">
        <v>141772.74</v>
      </c>
      <c r="I197" s="2">
        <v>207605.14</v>
      </c>
      <c r="J197" s="2">
        <v>301516.52</v>
      </c>
      <c r="K197" s="2">
        <v>352654.01</v>
      </c>
      <c r="L197" s="2">
        <v>277470.55</v>
      </c>
      <c r="M197" s="2">
        <v>295469.05</v>
      </c>
      <c r="N197" s="2">
        <v>239726.28</v>
      </c>
      <c r="O197" s="2">
        <v>165700.41</v>
      </c>
      <c r="P197" s="2">
        <v>137960.84</v>
      </c>
      <c r="Q197" s="2">
        <v>127893.39</v>
      </c>
      <c r="R197" s="2">
        <v>122447.62</v>
      </c>
    </row>
    <row r="198" spans="1:18" x14ac:dyDescent="0.25">
      <c r="A198" t="s">
        <v>534</v>
      </c>
      <c r="B198" s="1" t="s">
        <v>533</v>
      </c>
      <c r="C198" s="1" t="str">
        <f t="shared" si="2"/>
        <v>500111</v>
      </c>
      <c r="D198" s="1" t="str">
        <f>VLOOKUP(C198,'line assign basis'!$A$7:$D$686,4,FALSE)</f>
        <v/>
      </c>
      <c r="F198" s="2">
        <v>278024512.56</v>
      </c>
      <c r="G198" s="2">
        <v>277456904.29000002</v>
      </c>
      <c r="H198" s="2">
        <v>276395005.66000003</v>
      </c>
      <c r="I198" s="2">
        <v>152452998.15000001</v>
      </c>
      <c r="J198" s="2">
        <v>151242343.96000001</v>
      </c>
      <c r="K198" s="2">
        <v>150135077.41</v>
      </c>
      <c r="L198" s="2">
        <v>148112510.69</v>
      </c>
      <c r="M198" s="2">
        <v>146609848.25999999</v>
      </c>
      <c r="N198" s="2">
        <v>145150776.88</v>
      </c>
      <c r="O198" s="2">
        <v>142406958.28</v>
      </c>
      <c r="P198" s="2">
        <v>141944379.11000001</v>
      </c>
      <c r="Q198" s="2">
        <v>148117488.94999999</v>
      </c>
      <c r="R198" s="2">
        <v>167753591.81</v>
      </c>
    </row>
    <row r="199" spans="1:18" x14ac:dyDescent="0.25">
      <c r="A199" t="s">
        <v>536</v>
      </c>
      <c r="B199" s="1" t="s">
        <v>535</v>
      </c>
      <c r="C199" s="1" t="str">
        <f t="shared" si="2"/>
        <v>500135</v>
      </c>
      <c r="D199" s="1" t="str">
        <f>VLOOKUP(C199,'line assign basis'!$A$7:$D$686,4,FALSE)</f>
        <v/>
      </c>
      <c r="F199" s="2">
        <v>140874.92000000001</v>
      </c>
      <c r="G199" s="2">
        <v>286318.65000000002</v>
      </c>
      <c r="H199" s="2">
        <v>411234.02</v>
      </c>
      <c r="I199" s="2">
        <v>314119.59000000003</v>
      </c>
      <c r="J199" s="2">
        <v>285760.40000000002</v>
      </c>
      <c r="K199" s="2">
        <v>289496.84999999998</v>
      </c>
      <c r="L199" s="2">
        <v>469909.28</v>
      </c>
      <c r="M199" s="2">
        <v>255641.85</v>
      </c>
      <c r="N199" s="2">
        <v>211021.88</v>
      </c>
      <c r="O199" s="2">
        <v>-378833.72</v>
      </c>
      <c r="P199" s="2">
        <v>270783.11</v>
      </c>
      <c r="Q199" s="2">
        <v>262754.95</v>
      </c>
      <c r="R199" s="2">
        <v>228225.66</v>
      </c>
    </row>
    <row r="200" spans="1:18" x14ac:dyDescent="0.25">
      <c r="A200" t="s">
        <v>536</v>
      </c>
      <c r="B200" s="1" t="s">
        <v>537</v>
      </c>
      <c r="C200" s="1" t="str">
        <f t="shared" si="2"/>
        <v>500137</v>
      </c>
      <c r="D200" s="1" t="str">
        <f>VLOOKUP(C200,'line assign basis'!$A$7:$D$686,4,FALSE)</f>
        <v/>
      </c>
      <c r="F200" s="2">
        <v>176521.95</v>
      </c>
      <c r="G200" s="2">
        <v>295332.39</v>
      </c>
      <c r="H200" s="2">
        <v>398895.13</v>
      </c>
      <c r="I200" s="2">
        <v>242942.8</v>
      </c>
      <c r="J200" s="2">
        <v>276151.01</v>
      </c>
      <c r="K200" s="2">
        <v>262951.3</v>
      </c>
      <c r="L200" s="2">
        <v>454311.67</v>
      </c>
      <c r="M200" s="2">
        <v>271013.03999999998</v>
      </c>
      <c r="N200" s="2">
        <v>239642.79</v>
      </c>
      <c r="O200" s="2">
        <v>258351.98</v>
      </c>
      <c r="P200" s="2">
        <v>217863.7</v>
      </c>
      <c r="Q200" s="2">
        <v>251515.47</v>
      </c>
      <c r="R200" s="2">
        <v>246371.76</v>
      </c>
    </row>
    <row r="201" spans="1:18" x14ac:dyDescent="0.25">
      <c r="A201" t="s">
        <v>1986</v>
      </c>
      <c r="B201" s="1" t="s">
        <v>540</v>
      </c>
      <c r="C201" s="1" t="str">
        <f t="shared" si="2"/>
        <v>146031</v>
      </c>
      <c r="D201" s="1">
        <f>VLOOKUP(C201,'line assign basis'!$A$7:$D$686,4,FALSE)</f>
        <v>17</v>
      </c>
      <c r="E201" s="1" t="s">
        <v>28</v>
      </c>
      <c r="F201" s="2">
        <v>1421.17</v>
      </c>
      <c r="G201" s="2">
        <v>2712.65</v>
      </c>
      <c r="H201" s="2">
        <v>24199.41</v>
      </c>
      <c r="I201" s="2">
        <v>16556.37</v>
      </c>
      <c r="J201" s="2">
        <v>5218.34</v>
      </c>
      <c r="K201" s="2">
        <v>2509</v>
      </c>
      <c r="L201" s="2">
        <v>327.94</v>
      </c>
      <c r="M201" s="2">
        <v>990.4</v>
      </c>
      <c r="N201" s="2">
        <v>4843.8100000000004</v>
      </c>
      <c r="O201" s="2">
        <v>6941.06</v>
      </c>
      <c r="P201" s="2">
        <v>2425.19</v>
      </c>
      <c r="Q201" s="2">
        <v>0</v>
      </c>
      <c r="R201" s="2">
        <v>0</v>
      </c>
    </row>
    <row r="202" spans="1:18" x14ac:dyDescent="0.25">
      <c r="A202" t="s">
        <v>1987</v>
      </c>
      <c r="B202" s="1" t="s">
        <v>1988</v>
      </c>
      <c r="C202" s="1" t="str">
        <f t="shared" ref="C202:C265" si="3">RIGHT(B202,6)</f>
        <v>146035</v>
      </c>
      <c r="D202" s="1">
        <v>17</v>
      </c>
      <c r="E202" s="1" t="s">
        <v>28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5854</v>
      </c>
    </row>
    <row r="203" spans="1:18" x14ac:dyDescent="0.25">
      <c r="A203" t="s">
        <v>1989</v>
      </c>
      <c r="B203" s="1" t="s">
        <v>543</v>
      </c>
      <c r="C203" s="1" t="str">
        <f t="shared" si="3"/>
        <v>146040</v>
      </c>
      <c r="D203" s="1">
        <f>VLOOKUP(C203,'line assign basis'!$A$7:$D$686,4,FALSE)</f>
        <v>17</v>
      </c>
      <c r="E203" s="1" t="s">
        <v>28</v>
      </c>
      <c r="F203" s="2">
        <v>31614.1</v>
      </c>
      <c r="G203" s="2">
        <v>47188.62</v>
      </c>
      <c r="H203" s="2">
        <v>216369.92000000001</v>
      </c>
      <c r="I203" s="2">
        <v>24489.82</v>
      </c>
      <c r="J203" s="2">
        <v>39710.97</v>
      </c>
      <c r="K203" s="2">
        <v>39492.019999999997</v>
      </c>
      <c r="L203" s="2">
        <v>48892.71</v>
      </c>
      <c r="M203" s="2">
        <v>44101.91</v>
      </c>
      <c r="N203" s="2">
        <v>35240.6</v>
      </c>
      <c r="O203" s="2">
        <v>34205.919999999998</v>
      </c>
      <c r="P203" s="2">
        <v>33400.1</v>
      </c>
      <c r="Q203" s="2">
        <v>43993.19</v>
      </c>
      <c r="R203" s="2">
        <v>45863.67</v>
      </c>
    </row>
    <row r="204" spans="1:18" x14ac:dyDescent="0.25">
      <c r="A204" t="s">
        <v>1990</v>
      </c>
      <c r="B204" s="1" t="s">
        <v>546</v>
      </c>
      <c r="C204" s="1" t="str">
        <f t="shared" si="3"/>
        <v>146042</v>
      </c>
      <c r="D204" s="1">
        <f>VLOOKUP(C204,'line assign basis'!$A$7:$D$686,4,FALSE)</f>
        <v>17</v>
      </c>
      <c r="E204" s="1" t="s">
        <v>28</v>
      </c>
      <c r="F204" s="2">
        <v>68971.679999999993</v>
      </c>
      <c r="G204" s="2">
        <v>170391.52</v>
      </c>
      <c r="H204" s="2">
        <v>83286.2</v>
      </c>
      <c r="I204" s="2">
        <v>79096.33</v>
      </c>
      <c r="J204" s="2">
        <v>112918.89</v>
      </c>
      <c r="K204" s="2">
        <v>98744.28</v>
      </c>
      <c r="L204" s="2">
        <v>282885.02</v>
      </c>
      <c r="M204" s="2">
        <v>103714.73</v>
      </c>
      <c r="N204" s="2">
        <v>80890.38</v>
      </c>
      <c r="O204" s="2">
        <v>98537</v>
      </c>
      <c r="P204" s="2">
        <v>63272.02</v>
      </c>
      <c r="Q204" s="2">
        <v>88755.89</v>
      </c>
      <c r="R204" s="2">
        <v>75887.7</v>
      </c>
    </row>
    <row r="205" spans="1:18" x14ac:dyDescent="0.25">
      <c r="A205" t="s">
        <v>548</v>
      </c>
      <c r="B205" s="1" t="s">
        <v>549</v>
      </c>
      <c r="C205" s="1" t="str">
        <f t="shared" si="3"/>
        <v>146050</v>
      </c>
      <c r="D205" s="1">
        <f>VLOOKUP(C205,'line assign basis'!$A$7:$D$686,4,FALSE)</f>
        <v>17</v>
      </c>
      <c r="E205" s="1" t="s">
        <v>28</v>
      </c>
      <c r="F205" s="2">
        <v>0</v>
      </c>
      <c r="G205" s="2">
        <v>524.6</v>
      </c>
      <c r="H205" s="2">
        <v>524.6</v>
      </c>
      <c r="I205" s="2">
        <v>594.28</v>
      </c>
      <c r="J205" s="2">
        <v>-3903.19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98.39</v>
      </c>
      <c r="Q205" s="2">
        <v>98.39</v>
      </c>
      <c r="R205" s="2">
        <v>98.39</v>
      </c>
    </row>
    <row r="206" spans="1:18" x14ac:dyDescent="0.25">
      <c r="A206" t="s">
        <v>551</v>
      </c>
      <c r="B206" s="1" t="s">
        <v>552</v>
      </c>
      <c r="C206" s="1" t="str">
        <f t="shared" si="3"/>
        <v>146060</v>
      </c>
      <c r="D206" s="1">
        <f>VLOOKUP(C206,'line assign basis'!$A$7:$D$686,4,FALSE)</f>
        <v>17</v>
      </c>
      <c r="E206" s="1" t="s">
        <v>28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</row>
    <row r="207" spans="1:18" x14ac:dyDescent="0.25">
      <c r="A207" t="s">
        <v>554</v>
      </c>
      <c r="B207" s="1" t="s">
        <v>555</v>
      </c>
      <c r="C207" s="1" t="str">
        <f t="shared" si="3"/>
        <v>146905</v>
      </c>
      <c r="D207" s="1">
        <f>VLOOKUP(C207,'line assign basis'!$A$7:$D$686,4,FALSE)</f>
        <v>17</v>
      </c>
      <c r="E207" s="1" t="s">
        <v>28</v>
      </c>
      <c r="F207" s="2">
        <v>0</v>
      </c>
      <c r="G207" s="2">
        <v>0</v>
      </c>
      <c r="H207" s="2">
        <v>0</v>
      </c>
      <c r="I207" s="2">
        <v>47691</v>
      </c>
      <c r="J207" s="2">
        <v>47691</v>
      </c>
      <c r="K207" s="2">
        <v>47691</v>
      </c>
      <c r="L207" s="2">
        <v>47691</v>
      </c>
      <c r="M207" s="2">
        <v>47691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</row>
    <row r="208" spans="1:18" x14ac:dyDescent="0.25">
      <c r="A208" t="s">
        <v>1991</v>
      </c>
      <c r="B208" s="1" t="s">
        <v>558</v>
      </c>
      <c r="C208" s="1" t="str">
        <f t="shared" si="3"/>
        <v>146920</v>
      </c>
      <c r="D208" s="1">
        <f>VLOOKUP(C208,'line assign basis'!$A$7:$D$686,4,FALSE)</f>
        <v>17</v>
      </c>
      <c r="E208" s="1" t="s">
        <v>28</v>
      </c>
      <c r="F208" s="2">
        <v>74515</v>
      </c>
      <c r="G208" s="2">
        <v>74515</v>
      </c>
      <c r="H208" s="2">
        <v>74515</v>
      </c>
      <c r="I208" s="2">
        <v>74515</v>
      </c>
      <c r="J208" s="2">
        <v>74515</v>
      </c>
      <c r="K208" s="2">
        <v>74515</v>
      </c>
      <c r="L208" s="2">
        <v>74515</v>
      </c>
      <c r="M208" s="2">
        <v>74515</v>
      </c>
      <c r="N208" s="2">
        <v>118668</v>
      </c>
      <c r="O208" s="2">
        <v>118668</v>
      </c>
      <c r="P208" s="2">
        <v>118668</v>
      </c>
      <c r="Q208" s="2">
        <v>118668</v>
      </c>
      <c r="R208" s="2">
        <v>118668</v>
      </c>
    </row>
    <row r="209" spans="1:18" x14ac:dyDescent="0.25">
      <c r="A209" t="s">
        <v>560</v>
      </c>
      <c r="B209" s="1" t="s">
        <v>559</v>
      </c>
      <c r="C209" s="1" t="str">
        <f t="shared" si="3"/>
        <v>500149</v>
      </c>
      <c r="D209" s="1" t="str">
        <f>VLOOKUP(C209,'line assign basis'!$A$7:$D$686,4,FALSE)</f>
        <v/>
      </c>
      <c r="F209" s="2">
        <v>-35647.03</v>
      </c>
      <c r="G209" s="2">
        <v>-9013.74</v>
      </c>
      <c r="H209" s="2">
        <v>12338.89</v>
      </c>
      <c r="I209" s="2">
        <v>71176.789999999994</v>
      </c>
      <c r="J209" s="2">
        <v>9609.39</v>
      </c>
      <c r="K209" s="2">
        <v>26545.55</v>
      </c>
      <c r="L209" s="2">
        <v>15597.61</v>
      </c>
      <c r="M209" s="2">
        <v>-15371.19</v>
      </c>
      <c r="N209" s="2">
        <v>-28620.91</v>
      </c>
      <c r="O209" s="2">
        <v>-637185.69999999995</v>
      </c>
      <c r="P209" s="2">
        <v>52919.41</v>
      </c>
      <c r="Q209" s="2">
        <v>11239.48</v>
      </c>
      <c r="R209" s="2">
        <v>-18146.099999999999</v>
      </c>
    </row>
    <row r="210" spans="1:18" x14ac:dyDescent="0.25">
      <c r="A210" t="s">
        <v>1992</v>
      </c>
      <c r="B210" s="1" t="s">
        <v>563</v>
      </c>
      <c r="C210" s="1" t="str">
        <f t="shared" si="3"/>
        <v>146016</v>
      </c>
      <c r="D210" s="1">
        <f>VLOOKUP(C210,'line assign basis'!$A$7:$D$686,4,FALSE)</f>
        <v>17</v>
      </c>
      <c r="E210" s="1" t="s">
        <v>28</v>
      </c>
      <c r="F210" s="2">
        <v>-48968.03</v>
      </c>
      <c r="G210" s="2">
        <v>-9012.74</v>
      </c>
      <c r="H210" s="2">
        <v>12339.89</v>
      </c>
      <c r="I210" s="2">
        <v>4011.79</v>
      </c>
      <c r="J210" s="2">
        <v>2076.39</v>
      </c>
      <c r="K210" s="2">
        <v>-10745.45</v>
      </c>
      <c r="L210" s="2">
        <v>-26096.39</v>
      </c>
      <c r="M210" s="2">
        <v>-15371.19</v>
      </c>
      <c r="N210" s="2">
        <v>-28620.91</v>
      </c>
      <c r="O210" s="2">
        <v>-43252.7</v>
      </c>
      <c r="P210" s="2">
        <v>-21595.59</v>
      </c>
      <c r="Q210" s="2">
        <v>-40131.519999999997</v>
      </c>
      <c r="R210" s="2">
        <v>-51841.1</v>
      </c>
    </row>
    <row r="211" spans="1:18" x14ac:dyDescent="0.25">
      <c r="A211" t="s">
        <v>1993</v>
      </c>
      <c r="B211" s="1" t="s">
        <v>566</v>
      </c>
      <c r="C211" s="1" t="str">
        <f t="shared" si="3"/>
        <v>146096</v>
      </c>
      <c r="D211" s="1">
        <f>VLOOKUP(C211,'line assign basis'!$A$7:$D$686,4,FALSE)</f>
        <v>17</v>
      </c>
      <c r="E211" s="1" t="s">
        <v>28</v>
      </c>
      <c r="F211" s="2">
        <v>13321</v>
      </c>
      <c r="G211" s="2">
        <v>-1</v>
      </c>
      <c r="H211" s="2">
        <v>-1</v>
      </c>
      <c r="I211" s="2">
        <v>67165</v>
      </c>
      <c r="J211" s="2">
        <v>7533</v>
      </c>
      <c r="K211" s="2">
        <v>37291</v>
      </c>
      <c r="L211" s="2">
        <v>41694</v>
      </c>
      <c r="M211" s="2">
        <v>0</v>
      </c>
      <c r="N211" s="2">
        <v>0</v>
      </c>
      <c r="O211" s="2">
        <v>-593933</v>
      </c>
      <c r="P211" s="2">
        <v>74515</v>
      </c>
      <c r="Q211" s="2">
        <v>51371</v>
      </c>
      <c r="R211" s="2">
        <v>33695</v>
      </c>
    </row>
    <row r="212" spans="1:18" x14ac:dyDescent="0.25">
      <c r="A212" t="s">
        <v>534</v>
      </c>
      <c r="B212" s="1" t="s">
        <v>567</v>
      </c>
      <c r="C212" s="1" t="str">
        <f t="shared" si="3"/>
        <v>500136</v>
      </c>
      <c r="D212" s="1" t="str">
        <f>VLOOKUP(C212,'line assign basis'!$A$7:$D$686,4,FALSE)</f>
        <v/>
      </c>
      <c r="F212" s="2">
        <v>277883637.63999999</v>
      </c>
      <c r="G212" s="2">
        <v>277170585.63999999</v>
      </c>
      <c r="H212" s="2">
        <v>275983771.63999999</v>
      </c>
      <c r="I212" s="2">
        <v>152138878.56</v>
      </c>
      <c r="J212" s="2">
        <v>150956583.56</v>
      </c>
      <c r="K212" s="2">
        <v>149845580.56</v>
      </c>
      <c r="L212" s="2">
        <v>147642601.41</v>
      </c>
      <c r="M212" s="2">
        <v>146354206.41</v>
      </c>
      <c r="N212" s="2">
        <v>144939755</v>
      </c>
      <c r="O212" s="2">
        <v>142785792</v>
      </c>
      <c r="P212" s="2">
        <v>141673596</v>
      </c>
      <c r="Q212" s="2">
        <v>147854734</v>
      </c>
      <c r="R212" s="2">
        <v>167525366.15000001</v>
      </c>
    </row>
    <row r="213" spans="1:18" x14ac:dyDescent="0.25">
      <c r="A213" t="s">
        <v>569</v>
      </c>
      <c r="B213" s="1" t="s">
        <v>570</v>
      </c>
      <c r="C213" s="1" t="str">
        <f t="shared" si="3"/>
        <v>123016</v>
      </c>
      <c r="D213" s="1">
        <f>VLOOKUP(C213,'line assign basis'!$A$7:$D$686,4,FALSE)</f>
        <v>20</v>
      </c>
      <c r="E213" s="1" t="s">
        <v>28</v>
      </c>
      <c r="F213" s="2">
        <v>241292.99</v>
      </c>
      <c r="G213" s="2">
        <v>240974.99</v>
      </c>
      <c r="H213" s="2">
        <v>240974.99</v>
      </c>
      <c r="I213" s="2">
        <v>272009.99</v>
      </c>
      <c r="J213" s="2">
        <v>271929.99</v>
      </c>
      <c r="K213" s="2">
        <v>272009.99</v>
      </c>
      <c r="L213" s="2">
        <v>269158.99</v>
      </c>
      <c r="M213" s="2">
        <v>269158.99</v>
      </c>
      <c r="N213" s="2">
        <v>269161.09999999998</v>
      </c>
      <c r="O213" s="2">
        <v>278728.09999999998</v>
      </c>
      <c r="P213" s="2">
        <v>282597.09999999998</v>
      </c>
      <c r="Q213" s="2">
        <v>286047.09999999998</v>
      </c>
      <c r="R213" s="2">
        <v>289323.09999999998</v>
      </c>
    </row>
    <row r="214" spans="1:18" x14ac:dyDescent="0.25">
      <c r="A214" t="s">
        <v>1994</v>
      </c>
      <c r="B214" s="1" t="s">
        <v>1995</v>
      </c>
      <c r="C214" s="1" t="str">
        <f t="shared" si="3"/>
        <v>123017</v>
      </c>
      <c r="D214" s="1">
        <v>17</v>
      </c>
      <c r="E214" s="1" t="s">
        <v>28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20000000</v>
      </c>
    </row>
    <row r="215" spans="1:18" x14ac:dyDescent="0.25">
      <c r="A215" t="s">
        <v>572</v>
      </c>
      <c r="B215" s="1" t="s">
        <v>573</v>
      </c>
      <c r="C215" s="1" t="str">
        <f t="shared" si="3"/>
        <v>123030</v>
      </c>
      <c r="D215" s="1">
        <f>VLOOKUP(C215,'line assign basis'!$A$7:$D$686,4,FALSE)</f>
        <v>14</v>
      </c>
      <c r="E215" s="1" t="s">
        <v>28</v>
      </c>
      <c r="F215" s="2">
        <v>120925617.39</v>
      </c>
      <c r="G215" s="2">
        <v>119958941.39</v>
      </c>
      <c r="H215" s="2">
        <v>118862721.39</v>
      </c>
      <c r="I215" s="2">
        <v>118133662.39</v>
      </c>
      <c r="J215" s="2">
        <v>117342641.39</v>
      </c>
      <c r="K215" s="2">
        <v>116768298.39</v>
      </c>
      <c r="L215" s="2">
        <v>115050119.39</v>
      </c>
      <c r="M215" s="2">
        <v>113774090.39</v>
      </c>
      <c r="N215" s="2">
        <v>112518744.44</v>
      </c>
      <c r="O215" s="2">
        <v>111612293.44</v>
      </c>
      <c r="P215" s="2">
        <v>110581293.44</v>
      </c>
      <c r="Q215" s="2">
        <v>109057563.44</v>
      </c>
      <c r="R215" s="2">
        <v>108119958.44</v>
      </c>
    </row>
    <row r="216" spans="1:18" x14ac:dyDescent="0.25">
      <c r="A216" t="s">
        <v>1996</v>
      </c>
      <c r="B216" s="1" t="s">
        <v>1997</v>
      </c>
      <c r="C216" s="1" t="str">
        <f t="shared" si="3"/>
        <v>123060</v>
      </c>
      <c r="D216" s="1">
        <v>17</v>
      </c>
      <c r="E216" s="1" t="s">
        <v>28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7952000</v>
      </c>
      <c r="R216" s="2">
        <v>8523081.1500000004</v>
      </c>
    </row>
    <row r="217" spans="1:18" x14ac:dyDescent="0.25">
      <c r="A217" t="s">
        <v>575</v>
      </c>
      <c r="B217" s="1" t="s">
        <v>576</v>
      </c>
      <c r="C217" s="1" t="str">
        <f t="shared" si="3"/>
        <v>123410</v>
      </c>
      <c r="D217" s="1">
        <f>VLOOKUP(C217,'line assign basis'!$A$7:$D$686,4,FALSE)</f>
        <v>20</v>
      </c>
      <c r="E217" s="1" t="s">
        <v>28</v>
      </c>
      <c r="F217" s="2">
        <v>156716727.25999999</v>
      </c>
      <c r="G217" s="2">
        <v>156970669.25999999</v>
      </c>
      <c r="H217" s="2">
        <v>156880075.25999999</v>
      </c>
      <c r="I217" s="2">
        <v>33733206.18</v>
      </c>
      <c r="J217" s="2">
        <v>33342012.18</v>
      </c>
      <c r="K217" s="2">
        <v>32805272.18</v>
      </c>
      <c r="L217" s="2">
        <v>32323323.030000001</v>
      </c>
      <c r="M217" s="2">
        <v>32310957.030000001</v>
      </c>
      <c r="N217" s="2">
        <v>32151849.460000001</v>
      </c>
      <c r="O217" s="2">
        <v>30894770.460000001</v>
      </c>
      <c r="P217" s="2">
        <v>30809705.460000001</v>
      </c>
      <c r="Q217" s="2">
        <v>30559123.460000001</v>
      </c>
      <c r="R217" s="2">
        <v>30593003.460000001</v>
      </c>
    </row>
    <row r="218" spans="1:18" x14ac:dyDescent="0.25">
      <c r="A218" t="s">
        <v>578</v>
      </c>
      <c r="B218" s="1" t="s">
        <v>579</v>
      </c>
      <c r="C218" s="1" t="str">
        <f t="shared" si="3"/>
        <v>124062</v>
      </c>
      <c r="D218" s="1">
        <f>VLOOKUP(C218,'line assign basis'!$A$7:$D$686,4,FALSE)</f>
        <v>20</v>
      </c>
      <c r="E218" s="1" t="s">
        <v>28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</row>
    <row r="219" spans="1:18" x14ac:dyDescent="0.25">
      <c r="A219" t="s">
        <v>581</v>
      </c>
      <c r="B219" s="1" t="s">
        <v>580</v>
      </c>
      <c r="C219" s="1" t="str">
        <f t="shared" si="3"/>
        <v>500112</v>
      </c>
      <c r="D219" s="1" t="str">
        <f>VLOOKUP(C219,'line assign basis'!$A$7:$D$686,4,FALSE)</f>
        <v/>
      </c>
      <c r="F219" s="2">
        <v>406496599.73000002</v>
      </c>
      <c r="G219" s="2">
        <v>412312325.80000001</v>
      </c>
      <c r="H219" s="2">
        <v>408550438.91000003</v>
      </c>
      <c r="I219" s="2">
        <v>417113049.24000001</v>
      </c>
      <c r="J219" s="2">
        <v>408967851.92000002</v>
      </c>
      <c r="K219" s="2">
        <v>407005970.31999999</v>
      </c>
      <c r="L219" s="2">
        <v>404266406.86000001</v>
      </c>
      <c r="M219" s="2">
        <v>390489488.88999999</v>
      </c>
      <c r="N219" s="2">
        <v>398044471.17000002</v>
      </c>
      <c r="O219" s="2">
        <v>403066446.11000001</v>
      </c>
      <c r="P219" s="2">
        <v>400668614.80000001</v>
      </c>
      <c r="Q219" s="2">
        <v>404556016.97000003</v>
      </c>
      <c r="R219" s="2">
        <v>398860026.56</v>
      </c>
    </row>
    <row r="220" spans="1:18" x14ac:dyDescent="0.25">
      <c r="A220" t="s">
        <v>583</v>
      </c>
      <c r="B220" s="1" t="s">
        <v>582</v>
      </c>
      <c r="C220" s="1" t="str">
        <f t="shared" si="3"/>
        <v>500138</v>
      </c>
      <c r="D220" s="1" t="str">
        <f>VLOOKUP(C220,'line assign basis'!$A$7:$D$686,4,FALSE)</f>
        <v/>
      </c>
      <c r="F220" s="2">
        <v>345352469.55000001</v>
      </c>
      <c r="G220" s="2">
        <v>354796613.67000002</v>
      </c>
      <c r="H220" s="2">
        <v>353256869.08999997</v>
      </c>
      <c r="I220" s="2">
        <v>356607633.19999999</v>
      </c>
      <c r="J220" s="2">
        <v>352815399.42000002</v>
      </c>
      <c r="K220" s="2">
        <v>350742574.33999997</v>
      </c>
      <c r="L220" s="2">
        <v>343037120.04000002</v>
      </c>
      <c r="M220" s="2">
        <v>335409780.97000003</v>
      </c>
      <c r="N220" s="2">
        <v>339730868.13</v>
      </c>
      <c r="O220" s="2">
        <v>339177870.63</v>
      </c>
      <c r="P220" s="2">
        <v>340510619.38</v>
      </c>
      <c r="Q220" s="2">
        <v>344638343.35000002</v>
      </c>
      <c r="R220" s="2">
        <v>333916682.79000002</v>
      </c>
    </row>
    <row r="221" spans="1:18" x14ac:dyDescent="0.25">
      <c r="A221" t="s">
        <v>585</v>
      </c>
      <c r="B221" s="1" t="s">
        <v>584</v>
      </c>
      <c r="C221" s="1" t="str">
        <f t="shared" si="3"/>
        <v>500142</v>
      </c>
      <c r="D221" s="1" t="str">
        <f>VLOOKUP(C221,'line assign basis'!$A$7:$D$686,4,FALSE)</f>
        <v/>
      </c>
      <c r="F221" s="2">
        <v>2206631</v>
      </c>
      <c r="G221" s="2">
        <v>2176942</v>
      </c>
      <c r="H221" s="2">
        <v>2147253</v>
      </c>
      <c r="I221" s="2">
        <v>2117564</v>
      </c>
      <c r="J221" s="2">
        <v>2087875</v>
      </c>
      <c r="K221" s="2">
        <v>2058186</v>
      </c>
      <c r="L221" s="2">
        <v>2028497</v>
      </c>
      <c r="M221" s="2">
        <v>1998808</v>
      </c>
      <c r="N221" s="2">
        <v>1969119</v>
      </c>
      <c r="O221" s="2">
        <v>1939430</v>
      </c>
      <c r="P221" s="2">
        <v>1932837</v>
      </c>
      <c r="Q221" s="2">
        <v>1907888</v>
      </c>
      <c r="R221" s="2">
        <v>1882939</v>
      </c>
    </row>
    <row r="222" spans="1:18" x14ac:dyDescent="0.25">
      <c r="A222" t="s">
        <v>587</v>
      </c>
      <c r="B222" s="1" t="s">
        <v>588</v>
      </c>
      <c r="C222" s="1" t="str">
        <f t="shared" si="3"/>
        <v>189006</v>
      </c>
      <c r="D222" s="1">
        <f>VLOOKUP(C222,'line assign basis'!$A$7:$D$686,4,FALSE)</f>
        <v>3</v>
      </c>
      <c r="E222" s="1" t="s">
        <v>28</v>
      </c>
      <c r="F222" s="2">
        <v>83520</v>
      </c>
      <c r="G222" s="2">
        <v>80040</v>
      </c>
      <c r="H222" s="2">
        <v>76560</v>
      </c>
      <c r="I222" s="2">
        <v>73080</v>
      </c>
      <c r="J222" s="2">
        <v>69600</v>
      </c>
      <c r="K222" s="2">
        <v>66120</v>
      </c>
      <c r="L222" s="2">
        <v>62640</v>
      </c>
      <c r="M222" s="2">
        <v>59160</v>
      </c>
      <c r="N222" s="2">
        <v>55680</v>
      </c>
      <c r="O222" s="2">
        <v>52200</v>
      </c>
      <c r="P222" s="2">
        <v>48720</v>
      </c>
      <c r="Q222" s="2">
        <v>45240</v>
      </c>
      <c r="R222" s="2">
        <v>41760</v>
      </c>
    </row>
    <row r="223" spans="1:18" x14ac:dyDescent="0.25">
      <c r="A223" t="s">
        <v>590</v>
      </c>
      <c r="B223" s="1" t="s">
        <v>591</v>
      </c>
      <c r="C223" s="1" t="str">
        <f t="shared" si="3"/>
        <v>189007</v>
      </c>
      <c r="D223" s="1">
        <f>VLOOKUP(C223,'line assign basis'!$A$7:$D$686,4,FALSE)</f>
        <v>3</v>
      </c>
      <c r="E223" s="1" t="s">
        <v>28</v>
      </c>
      <c r="F223" s="2">
        <v>24304</v>
      </c>
      <c r="G223" s="2">
        <v>19564</v>
      </c>
      <c r="H223" s="2">
        <v>14824</v>
      </c>
      <c r="I223" s="2">
        <v>10084</v>
      </c>
      <c r="J223" s="2">
        <v>5344</v>
      </c>
      <c r="K223" s="2">
        <v>604</v>
      </c>
      <c r="L223" s="2">
        <v>-4136</v>
      </c>
      <c r="M223" s="2">
        <v>-8876</v>
      </c>
      <c r="N223" s="2">
        <v>-13616</v>
      </c>
      <c r="O223" s="2">
        <v>-18356</v>
      </c>
      <c r="P223" s="2">
        <v>0</v>
      </c>
      <c r="Q223" s="2">
        <v>0</v>
      </c>
      <c r="R223" s="2">
        <v>0</v>
      </c>
    </row>
    <row r="224" spans="1:18" x14ac:dyDescent="0.25">
      <c r="A224" t="s">
        <v>593</v>
      </c>
      <c r="B224" s="1" t="s">
        <v>594</v>
      </c>
      <c r="C224" s="1" t="str">
        <f t="shared" si="3"/>
        <v>189008</v>
      </c>
      <c r="D224" s="1">
        <f>VLOOKUP(C224,'line assign basis'!$A$7:$D$686,4,FALSE)</f>
        <v>3</v>
      </c>
      <c r="E224" s="1" t="s">
        <v>28</v>
      </c>
      <c r="F224" s="2">
        <v>1200615</v>
      </c>
      <c r="G224" s="2">
        <v>1191450</v>
      </c>
      <c r="H224" s="2">
        <v>1182285</v>
      </c>
      <c r="I224" s="2">
        <v>1173120</v>
      </c>
      <c r="J224" s="2">
        <v>1163955</v>
      </c>
      <c r="K224" s="2">
        <v>1154790</v>
      </c>
      <c r="L224" s="2">
        <v>1145625</v>
      </c>
      <c r="M224" s="2">
        <v>1136460</v>
      </c>
      <c r="N224" s="2">
        <v>1127295</v>
      </c>
      <c r="O224" s="2">
        <v>1118130</v>
      </c>
      <c r="P224" s="2">
        <v>1108965</v>
      </c>
      <c r="Q224" s="2">
        <v>1099800</v>
      </c>
      <c r="R224" s="2">
        <v>1090635</v>
      </c>
    </row>
    <row r="225" spans="1:18" x14ac:dyDescent="0.25">
      <c r="A225" t="s">
        <v>596</v>
      </c>
      <c r="B225" s="1" t="s">
        <v>597</v>
      </c>
      <c r="C225" s="1" t="str">
        <f t="shared" si="3"/>
        <v>189013</v>
      </c>
      <c r="D225" s="1">
        <f>VLOOKUP(C225,'line assign basis'!$A$7:$D$686,4,FALSE)</f>
        <v>3</v>
      </c>
      <c r="E225" s="1" t="s">
        <v>28</v>
      </c>
      <c r="F225" s="2">
        <v>898192</v>
      </c>
      <c r="G225" s="2">
        <v>885888</v>
      </c>
      <c r="H225" s="2">
        <v>873584</v>
      </c>
      <c r="I225" s="2">
        <v>861280</v>
      </c>
      <c r="J225" s="2">
        <v>848976</v>
      </c>
      <c r="K225" s="2">
        <v>836672</v>
      </c>
      <c r="L225" s="2">
        <v>824368</v>
      </c>
      <c r="M225" s="2">
        <v>812064</v>
      </c>
      <c r="N225" s="2">
        <v>799760</v>
      </c>
      <c r="O225" s="2">
        <v>787456</v>
      </c>
      <c r="P225" s="2">
        <v>775152</v>
      </c>
      <c r="Q225" s="2">
        <v>762848</v>
      </c>
      <c r="R225" s="2">
        <v>750544</v>
      </c>
    </row>
    <row r="226" spans="1:18" x14ac:dyDescent="0.25">
      <c r="A226" t="s">
        <v>372</v>
      </c>
      <c r="B226" s="1" t="s">
        <v>598</v>
      </c>
      <c r="C226" s="1" t="str">
        <f t="shared" si="3"/>
        <v>500143</v>
      </c>
      <c r="D226" s="1" t="str">
        <f>VLOOKUP(C226,'line assign basis'!$A$7:$D$686,4,FALSE)</f>
        <v/>
      </c>
      <c r="F226" s="2">
        <v>3926000</v>
      </c>
      <c r="G226" s="2">
        <v>3926000</v>
      </c>
      <c r="H226" s="2">
        <v>3926000</v>
      </c>
      <c r="I226" s="2">
        <v>4649000</v>
      </c>
      <c r="J226" s="2">
        <v>4649000</v>
      </c>
      <c r="K226" s="2">
        <v>4649000</v>
      </c>
      <c r="L226" s="2">
        <v>2355000</v>
      </c>
      <c r="M226" s="2">
        <v>2355000</v>
      </c>
      <c r="N226" s="2">
        <v>2355000</v>
      </c>
      <c r="O226" s="2">
        <v>3913000</v>
      </c>
      <c r="P226" s="2">
        <v>3913000</v>
      </c>
      <c r="Q226" s="2">
        <v>3913000</v>
      </c>
      <c r="R226" s="2">
        <v>3016000</v>
      </c>
    </row>
    <row r="227" spans="1:18" x14ac:dyDescent="0.25">
      <c r="A227" t="s">
        <v>600</v>
      </c>
      <c r="B227" s="1" t="s">
        <v>601</v>
      </c>
      <c r="C227" s="1" t="str">
        <f t="shared" si="3"/>
        <v>192630</v>
      </c>
      <c r="D227" s="1">
        <f>VLOOKUP(C227,'line assign basis'!$A$7:$D$686,4,FALSE)</f>
        <v>101</v>
      </c>
      <c r="E227" s="1" t="s">
        <v>28</v>
      </c>
      <c r="F227" s="2">
        <v>3910000</v>
      </c>
      <c r="G227" s="2">
        <v>3910000</v>
      </c>
      <c r="H227" s="2">
        <v>3910000</v>
      </c>
      <c r="I227" s="2">
        <v>4649000</v>
      </c>
      <c r="J227" s="2">
        <v>4649000</v>
      </c>
      <c r="K227" s="2">
        <v>4649000</v>
      </c>
      <c r="L227" s="2">
        <v>2355000</v>
      </c>
      <c r="M227" s="2">
        <v>2355000</v>
      </c>
      <c r="N227" s="2">
        <v>2355000</v>
      </c>
      <c r="O227" s="2">
        <v>3719000</v>
      </c>
      <c r="P227" s="2">
        <v>3719000</v>
      </c>
      <c r="Q227" s="2">
        <v>3719000</v>
      </c>
      <c r="R227" s="2">
        <v>2962000</v>
      </c>
    </row>
    <row r="228" spans="1:18" x14ac:dyDescent="0.25">
      <c r="A228" t="s">
        <v>600</v>
      </c>
      <c r="B228" s="1" t="s">
        <v>603</v>
      </c>
      <c r="C228" s="1" t="str">
        <f t="shared" si="3"/>
        <v>192635</v>
      </c>
      <c r="D228" s="1">
        <f>VLOOKUP(C228,'line assign basis'!$A$7:$D$686,4,FALSE)</f>
        <v>101</v>
      </c>
      <c r="E228" s="1" t="s">
        <v>28</v>
      </c>
      <c r="F228" s="2">
        <v>10000</v>
      </c>
      <c r="G228" s="2">
        <v>10000</v>
      </c>
      <c r="H228" s="2">
        <v>10000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48000</v>
      </c>
      <c r="P228" s="2">
        <v>48000</v>
      </c>
      <c r="Q228" s="2">
        <v>48000</v>
      </c>
      <c r="R228" s="2">
        <v>19000</v>
      </c>
    </row>
    <row r="229" spans="1:18" x14ac:dyDescent="0.25">
      <c r="A229" t="s">
        <v>605</v>
      </c>
      <c r="B229" s="1" t="s">
        <v>606</v>
      </c>
      <c r="C229" s="1" t="str">
        <f t="shared" si="3"/>
        <v>192637</v>
      </c>
      <c r="D229" s="1">
        <f>VLOOKUP(C229,'line assign basis'!$A$7:$D$686,4,FALSE)</f>
        <v>101</v>
      </c>
      <c r="E229" s="1" t="s">
        <v>28</v>
      </c>
      <c r="F229" s="2">
        <v>6000</v>
      </c>
      <c r="G229" s="2">
        <v>6000</v>
      </c>
      <c r="H229" s="2">
        <v>6000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146000</v>
      </c>
      <c r="P229" s="2">
        <v>146000</v>
      </c>
      <c r="Q229" s="2">
        <v>146000</v>
      </c>
      <c r="R229" s="2">
        <v>35000</v>
      </c>
    </row>
    <row r="230" spans="1:18" x14ac:dyDescent="0.25">
      <c r="A230" t="s">
        <v>608</v>
      </c>
      <c r="B230" s="1" t="s">
        <v>607</v>
      </c>
      <c r="C230" s="1" t="str">
        <f t="shared" si="3"/>
        <v>500144</v>
      </c>
      <c r="D230" s="1" t="str">
        <f>VLOOKUP(C230,'line assign basis'!$A$7:$D$686,4,FALSE)</f>
        <v/>
      </c>
      <c r="F230" s="2">
        <v>36590533.539999999</v>
      </c>
      <c r="G230" s="2">
        <v>36590533.539999999</v>
      </c>
      <c r="H230" s="2">
        <v>36590533.539999999</v>
      </c>
      <c r="I230" s="2">
        <v>19990869.539999999</v>
      </c>
      <c r="J230" s="2">
        <v>19990869.539999999</v>
      </c>
      <c r="K230" s="2">
        <v>19990869.539999999</v>
      </c>
      <c r="L230" s="2">
        <v>19267379.539999999</v>
      </c>
      <c r="M230" s="2">
        <v>19267379.539999999</v>
      </c>
      <c r="N230" s="2">
        <v>19267379.539999999</v>
      </c>
      <c r="O230" s="2">
        <v>19267379.539999999</v>
      </c>
      <c r="P230" s="2">
        <v>19267379.539999999</v>
      </c>
      <c r="Q230" s="2">
        <v>19267379.539999999</v>
      </c>
      <c r="R230" s="2">
        <v>19267379.539999999</v>
      </c>
    </row>
    <row r="231" spans="1:18" x14ac:dyDescent="0.25">
      <c r="A231" t="s">
        <v>610</v>
      </c>
      <c r="B231" s="1" t="s">
        <v>611</v>
      </c>
      <c r="C231" s="1" t="str">
        <f t="shared" si="3"/>
        <v>186016</v>
      </c>
      <c r="D231" s="1">
        <f>VLOOKUP(C231,'line assign basis'!$A$7:$D$686,4,FALSE)</f>
        <v>9</v>
      </c>
      <c r="E231" s="1" t="s">
        <v>28</v>
      </c>
      <c r="F231" s="2">
        <v>35823983.539999999</v>
      </c>
      <c r="G231" s="2">
        <v>35823983.539999999</v>
      </c>
      <c r="H231" s="2">
        <v>35823983.539999999</v>
      </c>
      <c r="I231" s="2">
        <v>19056960.539999999</v>
      </c>
      <c r="J231" s="2">
        <v>19056960.539999999</v>
      </c>
      <c r="K231" s="2">
        <v>19056960.539999999</v>
      </c>
      <c r="L231" s="2">
        <v>17615560.539999999</v>
      </c>
      <c r="M231" s="2">
        <v>17615560.539999999</v>
      </c>
      <c r="N231" s="2">
        <v>17615560.539999999</v>
      </c>
      <c r="O231" s="2">
        <v>17615560.539999999</v>
      </c>
      <c r="P231" s="2">
        <v>17615560.539999999</v>
      </c>
      <c r="Q231" s="2">
        <v>17615560.539999999</v>
      </c>
      <c r="R231" s="2">
        <v>17615560.539999999</v>
      </c>
    </row>
    <row r="232" spans="1:18" x14ac:dyDescent="0.25">
      <c r="A232" t="s">
        <v>613</v>
      </c>
      <c r="B232" s="1" t="s">
        <v>614</v>
      </c>
      <c r="C232" s="1" t="str">
        <f t="shared" si="3"/>
        <v>186020</v>
      </c>
      <c r="D232" s="1">
        <f>VLOOKUP(C232,'line assign basis'!$A$7:$D$686,4,FALSE)</f>
        <v>9</v>
      </c>
      <c r="E232" s="1" t="s">
        <v>28</v>
      </c>
      <c r="F232" s="2">
        <v>766550</v>
      </c>
      <c r="G232" s="2">
        <v>766550</v>
      </c>
      <c r="H232" s="2">
        <v>766550</v>
      </c>
      <c r="I232" s="2">
        <v>933909</v>
      </c>
      <c r="J232" s="2">
        <v>933909</v>
      </c>
      <c r="K232" s="2">
        <v>933909</v>
      </c>
      <c r="L232" s="2">
        <v>1651819</v>
      </c>
      <c r="M232" s="2">
        <v>1651819</v>
      </c>
      <c r="N232" s="2">
        <v>1651819</v>
      </c>
      <c r="O232" s="2">
        <v>1651819</v>
      </c>
      <c r="P232" s="2">
        <v>1651819</v>
      </c>
      <c r="Q232" s="2">
        <v>1651819</v>
      </c>
      <c r="R232" s="2">
        <v>1651819</v>
      </c>
    </row>
    <row r="233" spans="1:18" x14ac:dyDescent="0.25">
      <c r="A233" t="s">
        <v>616</v>
      </c>
      <c r="B233" s="1" t="s">
        <v>615</v>
      </c>
      <c r="C233" s="1" t="str">
        <f t="shared" si="3"/>
        <v>500145</v>
      </c>
      <c r="D233" s="1" t="str">
        <f>VLOOKUP(C233,'line assign basis'!$A$7:$D$686,4,FALSE)</f>
        <v/>
      </c>
      <c r="F233" s="2">
        <v>79502524.75</v>
      </c>
      <c r="G233" s="2">
        <v>80983849.079999998</v>
      </c>
      <c r="H233" s="2">
        <v>80709479.870000005</v>
      </c>
      <c r="I233" s="2">
        <v>89997401.329999998</v>
      </c>
      <c r="J233" s="2">
        <v>89286944.640000001</v>
      </c>
      <c r="K233" s="2">
        <v>88769619.349999994</v>
      </c>
      <c r="L233" s="2">
        <v>84311252.890000001</v>
      </c>
      <c r="M233" s="2">
        <v>84309702.150000006</v>
      </c>
      <c r="N233" s="2">
        <v>84712427.010000005</v>
      </c>
      <c r="O233" s="2">
        <v>82606100.5</v>
      </c>
      <c r="P233" s="2">
        <v>82999917.989999995</v>
      </c>
      <c r="Q233" s="2">
        <v>82877228.030000001</v>
      </c>
      <c r="R233" s="2">
        <v>79546368.049999997</v>
      </c>
    </row>
    <row r="234" spans="1:18" x14ac:dyDescent="0.25">
      <c r="A234" t="s">
        <v>618</v>
      </c>
      <c r="B234" s="1" t="s">
        <v>619</v>
      </c>
      <c r="C234" s="1" t="str">
        <f t="shared" si="3"/>
        <v>186145</v>
      </c>
      <c r="D234" s="1">
        <f>VLOOKUP(C234,'line assign basis'!$A$7:$D$686,4,FALSE)</f>
        <v>23</v>
      </c>
      <c r="E234" s="1" t="s">
        <v>28</v>
      </c>
      <c r="F234" s="2">
        <v>119180291.11</v>
      </c>
      <c r="G234" s="2">
        <v>111023993.47</v>
      </c>
      <c r="H234" s="2">
        <v>112043835.66</v>
      </c>
      <c r="I234" s="2">
        <v>121594052.62</v>
      </c>
      <c r="J234" s="2">
        <v>122789409.75</v>
      </c>
      <c r="K234" s="2">
        <v>123713872.76000001</v>
      </c>
      <c r="L234" s="2">
        <v>121605772.29000001</v>
      </c>
      <c r="M234" s="2">
        <v>122665694.81</v>
      </c>
      <c r="N234" s="2">
        <v>123664053.03</v>
      </c>
      <c r="O234" s="2">
        <v>122148995.28</v>
      </c>
      <c r="P234" s="2">
        <v>122854220.33</v>
      </c>
      <c r="Q234" s="2">
        <v>112111812.95</v>
      </c>
      <c r="R234" s="2">
        <v>109777254.69</v>
      </c>
    </row>
    <row r="235" spans="1:18" x14ac:dyDescent="0.25">
      <c r="A235" t="s">
        <v>621</v>
      </c>
      <c r="B235" s="1" t="s">
        <v>622</v>
      </c>
      <c r="C235" s="1" t="str">
        <f t="shared" si="3"/>
        <v>186146</v>
      </c>
      <c r="D235" s="1">
        <f>VLOOKUP(C235,'line assign basis'!$A$7:$D$686,4,FALSE)</f>
        <v>23</v>
      </c>
      <c r="E235" s="1" t="s">
        <v>28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</row>
    <row r="236" spans="1:18" x14ac:dyDescent="0.25">
      <c r="A236" t="s">
        <v>624</v>
      </c>
      <c r="B236" s="1" t="s">
        <v>625</v>
      </c>
      <c r="C236" s="1" t="str">
        <f t="shared" si="3"/>
        <v>186147</v>
      </c>
      <c r="D236" s="1">
        <f>VLOOKUP(C236,'line assign basis'!$A$7:$D$686,4,FALSE)</f>
        <v>23</v>
      </c>
      <c r="E236" s="1" t="s">
        <v>28</v>
      </c>
      <c r="F236" s="2">
        <v>68711.75</v>
      </c>
      <c r="G236" s="2">
        <v>2740.89</v>
      </c>
      <c r="H236" s="2">
        <v>2740.89</v>
      </c>
      <c r="I236" s="2">
        <v>2740.89</v>
      </c>
      <c r="J236" s="2">
        <v>2740.89</v>
      </c>
      <c r="K236" s="2">
        <v>2740.89</v>
      </c>
      <c r="L236" s="2">
        <v>2740.89</v>
      </c>
      <c r="M236" s="2">
        <v>2740.89</v>
      </c>
      <c r="N236" s="2">
        <v>2740.89</v>
      </c>
      <c r="O236" s="2">
        <v>2740.89</v>
      </c>
      <c r="P236" s="2">
        <v>2740.89</v>
      </c>
      <c r="Q236" s="2">
        <v>0.01</v>
      </c>
      <c r="R236" s="2">
        <v>0.01</v>
      </c>
    </row>
    <row r="237" spans="1:18" x14ac:dyDescent="0.25">
      <c r="A237" t="s">
        <v>627</v>
      </c>
      <c r="B237" s="1" t="s">
        <v>628</v>
      </c>
      <c r="C237" s="1" t="str">
        <f t="shared" si="3"/>
        <v>186148</v>
      </c>
      <c r="D237" s="1">
        <f>VLOOKUP(C237,'line assign basis'!$A$7:$D$686,4,FALSE)</f>
        <v>23</v>
      </c>
      <c r="E237" s="1" t="s">
        <v>28</v>
      </c>
      <c r="F237" s="2">
        <v>6822382.9400000004</v>
      </c>
      <c r="G237" s="2">
        <v>5486223.1600000001</v>
      </c>
      <c r="H237" s="2">
        <v>5574386.3600000003</v>
      </c>
      <c r="I237" s="2">
        <v>6756726.1699999999</v>
      </c>
      <c r="J237" s="2">
        <v>6848810.5800000001</v>
      </c>
      <c r="K237" s="2">
        <v>6896343.71</v>
      </c>
      <c r="L237" s="2">
        <v>6537191.9800000004</v>
      </c>
      <c r="M237" s="2">
        <v>6613842.71</v>
      </c>
      <c r="N237" s="2">
        <v>6700342.71</v>
      </c>
      <c r="O237" s="2">
        <v>6387333.96</v>
      </c>
      <c r="P237" s="2">
        <v>6498979.7400000002</v>
      </c>
      <c r="Q237" s="2">
        <v>5501477.9400000004</v>
      </c>
      <c r="R237" s="2">
        <v>5156681.63</v>
      </c>
    </row>
    <row r="238" spans="1:18" x14ac:dyDescent="0.25">
      <c r="A238" t="s">
        <v>630</v>
      </c>
      <c r="B238" s="1" t="s">
        <v>631</v>
      </c>
      <c r="C238" s="1" t="str">
        <f t="shared" si="3"/>
        <v>186149</v>
      </c>
      <c r="D238" s="1">
        <f>VLOOKUP(C238,'line assign basis'!$A$7:$D$686,4,FALSE)</f>
        <v>23</v>
      </c>
      <c r="E238" s="1" t="s">
        <v>28</v>
      </c>
      <c r="F238" s="2">
        <v>11759386.109999999</v>
      </c>
      <c r="G238" s="2">
        <v>11432686.98</v>
      </c>
      <c r="H238" s="2">
        <v>11467571.65</v>
      </c>
      <c r="I238" s="2">
        <v>11821551.83</v>
      </c>
      <c r="J238" s="2">
        <v>11826351.27</v>
      </c>
      <c r="K238" s="2">
        <v>11912150.630000001</v>
      </c>
      <c r="L238" s="2">
        <v>11697388.029999999</v>
      </c>
      <c r="M238" s="2">
        <v>11746542.17</v>
      </c>
      <c r="N238" s="2">
        <v>11807082.34</v>
      </c>
      <c r="O238" s="2">
        <v>12040769.550000001</v>
      </c>
      <c r="P238" s="2">
        <v>12064714.039999999</v>
      </c>
      <c r="Q238" s="2">
        <v>11724608.310000001</v>
      </c>
      <c r="R238" s="2">
        <v>11513696.970000001</v>
      </c>
    </row>
    <row r="239" spans="1:18" x14ac:dyDescent="0.25">
      <c r="A239" t="s">
        <v>633</v>
      </c>
      <c r="B239" s="1" t="s">
        <v>634</v>
      </c>
      <c r="C239" s="1" t="str">
        <f t="shared" si="3"/>
        <v>186151</v>
      </c>
      <c r="D239" s="1">
        <f>VLOOKUP(C239,'line assign basis'!$A$7:$D$686,4,FALSE)</f>
        <v>23</v>
      </c>
      <c r="E239" s="1" t="s">
        <v>28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</row>
    <row r="240" spans="1:18" x14ac:dyDescent="0.25">
      <c r="A240" t="s">
        <v>636</v>
      </c>
      <c r="B240" s="1" t="s">
        <v>637</v>
      </c>
      <c r="C240" s="1" t="str">
        <f t="shared" si="3"/>
        <v>186152</v>
      </c>
      <c r="D240" s="1">
        <f>VLOOKUP(C240,'line assign basis'!$A$7:$D$686,4,FALSE)</f>
        <v>23</v>
      </c>
      <c r="E240" s="1" t="s">
        <v>28</v>
      </c>
      <c r="F240" s="2">
        <v>179077.21</v>
      </c>
      <c r="G240" s="2">
        <v>179077.21</v>
      </c>
      <c r="H240" s="2">
        <v>179077.21</v>
      </c>
      <c r="I240" s="2">
        <v>179077.21</v>
      </c>
      <c r="J240" s="2">
        <v>179077.21</v>
      </c>
      <c r="K240" s="2">
        <v>179077.21</v>
      </c>
      <c r="L240" s="2">
        <v>179077.21</v>
      </c>
      <c r="M240" s="2">
        <v>179077.21</v>
      </c>
      <c r="N240" s="2">
        <v>179077.21</v>
      </c>
      <c r="O240" s="2">
        <v>179077.21</v>
      </c>
      <c r="P240" s="2">
        <v>179077.21</v>
      </c>
      <c r="Q240" s="2">
        <v>179077.21</v>
      </c>
      <c r="R240" s="2">
        <v>179077.21</v>
      </c>
    </row>
    <row r="241" spans="1:18" x14ac:dyDescent="0.25">
      <c r="A241" t="s">
        <v>639</v>
      </c>
      <c r="B241" s="1" t="s">
        <v>640</v>
      </c>
      <c r="C241" s="1" t="str">
        <f t="shared" si="3"/>
        <v>186153</v>
      </c>
      <c r="D241" s="1">
        <f>VLOOKUP(C241,'line assign basis'!$A$7:$D$686,4,FALSE)</f>
        <v>23</v>
      </c>
      <c r="E241" s="1" t="s">
        <v>28</v>
      </c>
      <c r="F241" s="2">
        <v>159179.89000000001</v>
      </c>
      <c r="G241" s="2">
        <v>85890.9</v>
      </c>
      <c r="H241" s="2">
        <v>86179.520000000004</v>
      </c>
      <c r="I241" s="2">
        <v>80018.009999999995</v>
      </c>
      <c r="J241" s="2">
        <v>80310.38</v>
      </c>
      <c r="K241" s="2">
        <v>80604.639999999999</v>
      </c>
      <c r="L241" s="2">
        <v>82365.72</v>
      </c>
      <c r="M241" s="2">
        <v>82663.81</v>
      </c>
      <c r="N241" s="2">
        <v>82963.83</v>
      </c>
      <c r="O241" s="2">
        <v>83265.8</v>
      </c>
      <c r="P241" s="2">
        <v>83569.73</v>
      </c>
      <c r="Q241" s="2">
        <v>26464.94</v>
      </c>
      <c r="R241" s="2">
        <v>26464.94</v>
      </c>
    </row>
    <row r="242" spans="1:18" x14ac:dyDescent="0.25">
      <c r="A242" t="s">
        <v>642</v>
      </c>
      <c r="B242" s="1" t="s">
        <v>643</v>
      </c>
      <c r="C242" s="1" t="str">
        <f t="shared" si="3"/>
        <v>186154</v>
      </c>
      <c r="D242" s="1">
        <f>VLOOKUP(C242,'line assign basis'!$A$7:$D$686,4,FALSE)</f>
        <v>23</v>
      </c>
      <c r="E242" s="1" t="s">
        <v>28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</row>
    <row r="243" spans="1:18" x14ac:dyDescent="0.25">
      <c r="A243" t="s">
        <v>645</v>
      </c>
      <c r="B243" s="1" t="s">
        <v>646</v>
      </c>
      <c r="C243" s="1" t="str">
        <f t="shared" si="3"/>
        <v>186155</v>
      </c>
      <c r="D243" s="1">
        <f>VLOOKUP(C243,'line assign basis'!$A$7:$D$686,4,FALSE)</f>
        <v>23</v>
      </c>
      <c r="E243" s="1" t="s">
        <v>28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</row>
    <row r="244" spans="1:18" x14ac:dyDescent="0.25">
      <c r="A244" t="s">
        <v>648</v>
      </c>
      <c r="B244" s="1" t="s">
        <v>649</v>
      </c>
      <c r="C244" s="1" t="str">
        <f t="shared" si="3"/>
        <v>186158</v>
      </c>
      <c r="D244" s="1">
        <f>VLOOKUP(C244,'line assign basis'!$A$7:$D$686,4,FALSE)</f>
        <v>23</v>
      </c>
      <c r="E244" s="1" t="s">
        <v>28</v>
      </c>
      <c r="F244" s="2">
        <v>0</v>
      </c>
      <c r="G244" s="2">
        <v>0</v>
      </c>
      <c r="H244" s="2">
        <v>0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</row>
    <row r="245" spans="1:18" x14ac:dyDescent="0.25">
      <c r="A245" t="s">
        <v>651</v>
      </c>
      <c r="B245" s="1" t="s">
        <v>652</v>
      </c>
      <c r="C245" s="1" t="str">
        <f t="shared" si="3"/>
        <v>186159</v>
      </c>
      <c r="D245" s="1">
        <f>VLOOKUP(C245,'line assign basis'!$A$7:$D$686,4,FALSE)</f>
        <v>23</v>
      </c>
      <c r="E245" s="1" t="s">
        <v>28</v>
      </c>
      <c r="F245" s="2">
        <v>0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  <c r="R245" s="2">
        <v>0</v>
      </c>
    </row>
    <row r="246" spans="1:18" x14ac:dyDescent="0.25">
      <c r="A246" t="s">
        <v>654</v>
      </c>
      <c r="B246" s="1" t="s">
        <v>655</v>
      </c>
      <c r="C246" s="1" t="str">
        <f t="shared" si="3"/>
        <v>186160</v>
      </c>
      <c r="D246" s="1">
        <f>VLOOKUP(C246,'line assign basis'!$A$7:$D$686,4,FALSE)</f>
        <v>23</v>
      </c>
      <c r="E246" s="1" t="s">
        <v>28</v>
      </c>
      <c r="F246" s="2">
        <v>-85687259.290000007</v>
      </c>
      <c r="G246" s="2">
        <v>-78515994.549999997</v>
      </c>
      <c r="H246" s="2">
        <v>-78703778.640000001</v>
      </c>
      <c r="I246" s="2">
        <v>-78899694.030000001</v>
      </c>
      <c r="J246" s="2">
        <v>-79106148.230000004</v>
      </c>
      <c r="K246" s="2">
        <v>-79313142.650000006</v>
      </c>
      <c r="L246" s="2">
        <v>-79730613.920000002</v>
      </c>
      <c r="M246" s="2">
        <v>-79939242.359999999</v>
      </c>
      <c r="N246" s="2">
        <v>-80148416.709999993</v>
      </c>
      <c r="O246" s="2">
        <v>-80361415.040000007</v>
      </c>
      <c r="P246" s="2">
        <v>-80571694.069999993</v>
      </c>
      <c r="Q246" s="2">
        <v>-73377549.040000007</v>
      </c>
      <c r="R246" s="2">
        <v>-73574737.329999998</v>
      </c>
    </row>
    <row r="247" spans="1:18" x14ac:dyDescent="0.25">
      <c r="A247" t="s">
        <v>657</v>
      </c>
      <c r="B247" s="1" t="s">
        <v>658</v>
      </c>
      <c r="C247" s="1" t="str">
        <f t="shared" si="3"/>
        <v>186161</v>
      </c>
      <c r="D247" s="1">
        <f>VLOOKUP(C247,'line assign basis'!$A$7:$D$686,4,FALSE)</f>
        <v>23</v>
      </c>
      <c r="E247" s="1" t="s">
        <v>28</v>
      </c>
      <c r="F247" s="2">
        <v>-8247900</v>
      </c>
      <c r="G247" s="2">
        <v>-3589778</v>
      </c>
      <c r="H247" s="2">
        <v>-4177703.18</v>
      </c>
      <c r="I247" s="2">
        <v>-5000000</v>
      </c>
      <c r="J247" s="2">
        <v>-5788604.4500000002</v>
      </c>
      <c r="K247" s="2">
        <v>-6425818.4000000004</v>
      </c>
      <c r="L247" s="2">
        <v>-6987055.5199999996</v>
      </c>
      <c r="M247" s="2">
        <v>-7404069.9400000004</v>
      </c>
      <c r="N247" s="2">
        <v>-7672100.1500000004</v>
      </c>
      <c r="O247" s="2">
        <v>-7851167.5700000003</v>
      </c>
      <c r="P247" s="2">
        <v>-7991309.8700000001</v>
      </c>
      <c r="Q247" s="2">
        <v>-3131348</v>
      </c>
      <c r="R247" s="2">
        <v>-3281280.81</v>
      </c>
    </row>
    <row r="248" spans="1:18" x14ac:dyDescent="0.25">
      <c r="A248" t="s">
        <v>660</v>
      </c>
      <c r="B248" s="1" t="s">
        <v>661</v>
      </c>
      <c r="C248" s="1" t="str">
        <f t="shared" si="3"/>
        <v>186175</v>
      </c>
      <c r="D248" s="1">
        <f>VLOOKUP(C248,'line assign basis'!$A$7:$D$686,4,FALSE)</f>
        <v>23</v>
      </c>
      <c r="E248" s="1" t="s">
        <v>28</v>
      </c>
      <c r="F248" s="2">
        <v>2112631.15</v>
      </c>
      <c r="G248" s="2">
        <v>2129662.6800000002</v>
      </c>
      <c r="H248" s="2">
        <v>2129662.6800000002</v>
      </c>
      <c r="I248" s="2">
        <v>2202777.41</v>
      </c>
      <c r="J248" s="2">
        <v>2242186.08</v>
      </c>
      <c r="K248" s="2">
        <v>2272281.59</v>
      </c>
      <c r="L248" s="2">
        <v>2311591.91</v>
      </c>
      <c r="M248" s="2">
        <v>2346317.64</v>
      </c>
      <c r="N248" s="2">
        <v>2378854.94</v>
      </c>
      <c r="O248" s="2">
        <v>2426535.5699999998</v>
      </c>
      <c r="P248" s="2">
        <v>2448538.6800000002</v>
      </c>
      <c r="Q248" s="2">
        <v>2499711.23</v>
      </c>
      <c r="R248" s="2">
        <v>2521245.08</v>
      </c>
    </row>
    <row r="249" spans="1:18" x14ac:dyDescent="0.25">
      <c r="A249" t="s">
        <v>663</v>
      </c>
      <c r="B249" s="1" t="s">
        <v>664</v>
      </c>
      <c r="C249" s="1" t="str">
        <f t="shared" si="3"/>
        <v>186176</v>
      </c>
      <c r="D249" s="1">
        <f>VLOOKUP(C249,'line assign basis'!$A$7:$D$686,4,FALSE)</f>
        <v>23</v>
      </c>
      <c r="E249" s="1" t="s">
        <v>28</v>
      </c>
      <c r="F249" s="2">
        <v>22697.56</v>
      </c>
      <c r="G249" s="2">
        <v>22697.56</v>
      </c>
      <c r="H249" s="2">
        <v>22697.56</v>
      </c>
      <c r="I249" s="2">
        <v>22697.56</v>
      </c>
      <c r="J249" s="2">
        <v>22697.56</v>
      </c>
      <c r="K249" s="2">
        <v>22697.56</v>
      </c>
      <c r="L249" s="2">
        <v>22747.86</v>
      </c>
      <c r="M249" s="2">
        <v>22747.86</v>
      </c>
      <c r="N249" s="2">
        <v>22747.86</v>
      </c>
      <c r="O249" s="2">
        <v>22747.86</v>
      </c>
      <c r="P249" s="2">
        <v>22747.86</v>
      </c>
      <c r="Q249" s="2">
        <v>22747.86</v>
      </c>
      <c r="R249" s="2">
        <v>22747.86</v>
      </c>
    </row>
    <row r="250" spans="1:18" x14ac:dyDescent="0.25">
      <c r="A250" t="s">
        <v>666</v>
      </c>
      <c r="B250" s="1" t="s">
        <v>667</v>
      </c>
      <c r="C250" s="1" t="str">
        <f t="shared" si="3"/>
        <v>186177</v>
      </c>
      <c r="D250" s="1">
        <f>VLOOKUP(C250,'line assign basis'!$A$7:$D$686,4,FALSE)</f>
        <v>23</v>
      </c>
      <c r="E250" s="1" t="s">
        <v>28</v>
      </c>
      <c r="F250" s="2">
        <v>18093.28</v>
      </c>
      <c r="G250" s="2">
        <v>18093.28</v>
      </c>
      <c r="H250" s="2">
        <v>18093.28</v>
      </c>
      <c r="I250" s="2">
        <v>18093.28</v>
      </c>
      <c r="J250" s="2">
        <v>18093.28</v>
      </c>
      <c r="K250" s="2">
        <v>18093.28</v>
      </c>
      <c r="L250" s="2">
        <v>18093.28</v>
      </c>
      <c r="M250" s="2">
        <v>18093.28</v>
      </c>
      <c r="N250" s="2">
        <v>18093.28</v>
      </c>
      <c r="O250" s="2">
        <v>18093.28</v>
      </c>
      <c r="P250" s="2">
        <v>18093.28</v>
      </c>
      <c r="Q250" s="2">
        <v>18093.28</v>
      </c>
      <c r="R250" s="2">
        <v>18093.28</v>
      </c>
    </row>
    <row r="251" spans="1:18" x14ac:dyDescent="0.25">
      <c r="A251" t="s">
        <v>669</v>
      </c>
      <c r="B251" s="1" t="s">
        <v>670</v>
      </c>
      <c r="C251" s="1" t="str">
        <f t="shared" si="3"/>
        <v>186178</v>
      </c>
      <c r="D251" s="1">
        <f>VLOOKUP(C251,'line assign basis'!$A$7:$D$686,4,FALSE)</f>
        <v>23</v>
      </c>
      <c r="E251" s="1" t="s">
        <v>28</v>
      </c>
      <c r="F251" s="2">
        <v>285219.15999999997</v>
      </c>
      <c r="G251" s="2">
        <v>287823.87</v>
      </c>
      <c r="H251" s="2">
        <v>287823.87</v>
      </c>
      <c r="I251" s="2">
        <v>292881.99</v>
      </c>
      <c r="J251" s="2">
        <v>295901.53999999998</v>
      </c>
      <c r="K251" s="2">
        <v>297390.27</v>
      </c>
      <c r="L251" s="2">
        <v>298966.15999999997</v>
      </c>
      <c r="M251" s="2">
        <v>301452.93</v>
      </c>
      <c r="N251" s="2">
        <v>304267.86</v>
      </c>
      <c r="O251" s="2">
        <v>306455.73</v>
      </c>
      <c r="P251" s="2">
        <v>310096.93</v>
      </c>
      <c r="Q251" s="2">
        <v>312501.56</v>
      </c>
      <c r="R251" s="2">
        <v>313778.84000000003</v>
      </c>
    </row>
    <row r="252" spans="1:18" x14ac:dyDescent="0.25">
      <c r="A252" t="s">
        <v>672</v>
      </c>
      <c r="B252" s="1" t="s">
        <v>673</v>
      </c>
      <c r="C252" s="1" t="str">
        <f t="shared" si="3"/>
        <v>186179</v>
      </c>
      <c r="D252" s="1">
        <f>VLOOKUP(C252,'line assign basis'!$A$7:$D$686,4,FALSE)</f>
        <v>23</v>
      </c>
      <c r="E252" s="1" t="s">
        <v>28</v>
      </c>
      <c r="F252" s="2">
        <v>54275.519999999997</v>
      </c>
      <c r="G252" s="2">
        <v>54275.519999999997</v>
      </c>
      <c r="H252" s="2">
        <v>54275.519999999997</v>
      </c>
      <c r="I252" s="2">
        <v>54275.519999999997</v>
      </c>
      <c r="J252" s="2">
        <v>54275.519999999997</v>
      </c>
      <c r="K252" s="2">
        <v>54275.519999999997</v>
      </c>
      <c r="L252" s="2">
        <v>54275.519999999997</v>
      </c>
      <c r="M252" s="2">
        <v>54275.519999999997</v>
      </c>
      <c r="N252" s="2">
        <v>54275.519999999997</v>
      </c>
      <c r="O252" s="2">
        <v>54275.519999999997</v>
      </c>
      <c r="P252" s="2">
        <v>54275.519999999997</v>
      </c>
      <c r="Q252" s="2">
        <v>54275.519999999997</v>
      </c>
      <c r="R252" s="2">
        <v>54275.519999999997</v>
      </c>
    </row>
    <row r="253" spans="1:18" x14ac:dyDescent="0.25">
      <c r="A253" t="s">
        <v>675</v>
      </c>
      <c r="B253" s="1" t="s">
        <v>676</v>
      </c>
      <c r="C253" s="1" t="str">
        <f t="shared" si="3"/>
        <v>186180</v>
      </c>
      <c r="D253" s="1">
        <f>VLOOKUP(C253,'line assign basis'!$A$7:$D$686,4,FALSE)</f>
        <v>23</v>
      </c>
      <c r="E253" s="1" t="s">
        <v>28</v>
      </c>
      <c r="F253" s="2">
        <v>-5086522.24</v>
      </c>
      <c r="G253" s="2">
        <v>-5086522.24</v>
      </c>
      <c r="H253" s="2">
        <v>-5086522.24</v>
      </c>
      <c r="I253" s="2">
        <v>-3599154.79</v>
      </c>
      <c r="J253" s="2">
        <v>-3599154.79</v>
      </c>
      <c r="K253" s="2">
        <v>-3599154.79</v>
      </c>
      <c r="L253" s="2">
        <v>-3606354.56</v>
      </c>
      <c r="M253" s="2">
        <v>-3606354.56</v>
      </c>
      <c r="N253" s="2">
        <v>-3606354.56</v>
      </c>
      <c r="O253" s="2">
        <v>-3606466.93</v>
      </c>
      <c r="P253" s="2">
        <v>-3606466.93</v>
      </c>
      <c r="Q253" s="2">
        <v>-3606466.93</v>
      </c>
      <c r="R253" s="2">
        <v>-3606644.71</v>
      </c>
    </row>
    <row r="254" spans="1:18" x14ac:dyDescent="0.25">
      <c r="A254" t="s">
        <v>678</v>
      </c>
      <c r="B254" s="1" t="s">
        <v>679</v>
      </c>
      <c r="C254" s="1" t="str">
        <f t="shared" si="3"/>
        <v>186181</v>
      </c>
      <c r="D254" s="1">
        <f>VLOOKUP(C254,'line assign basis'!$A$7:$D$686,4,FALSE)</f>
        <v>23</v>
      </c>
      <c r="E254" s="1" t="s">
        <v>28</v>
      </c>
      <c r="F254" s="2">
        <v>1487630.95</v>
      </c>
      <c r="G254" s="2">
        <v>1487630.95</v>
      </c>
      <c r="H254" s="2">
        <v>1487630.95</v>
      </c>
      <c r="I254" s="2">
        <v>0.01</v>
      </c>
      <c r="J254" s="2">
        <v>0.01</v>
      </c>
      <c r="K254" s="2">
        <v>0.01</v>
      </c>
      <c r="L254" s="2">
        <v>0.01</v>
      </c>
      <c r="M254" s="2">
        <v>0.01</v>
      </c>
      <c r="N254" s="2">
        <v>0.01</v>
      </c>
      <c r="O254" s="2">
        <v>0.01</v>
      </c>
      <c r="P254" s="2">
        <v>0.01</v>
      </c>
      <c r="Q254" s="2">
        <v>0.01</v>
      </c>
      <c r="R254" s="2">
        <v>0.01</v>
      </c>
    </row>
    <row r="255" spans="1:18" x14ac:dyDescent="0.25">
      <c r="A255" t="s">
        <v>681</v>
      </c>
      <c r="B255" s="1" t="s">
        <v>682</v>
      </c>
      <c r="C255" s="1" t="str">
        <f t="shared" si="3"/>
        <v>186182</v>
      </c>
      <c r="D255" s="1">
        <f>VLOOKUP(C255,'line assign basis'!$A$7:$D$686,4,FALSE)</f>
        <v>23</v>
      </c>
      <c r="E255" s="1" t="s">
        <v>28</v>
      </c>
      <c r="F255" s="2">
        <v>36947922.590000004</v>
      </c>
      <c r="G255" s="2">
        <v>37036289.700000003</v>
      </c>
      <c r="H255" s="2">
        <v>29699894.530000001</v>
      </c>
      <c r="I255" s="2">
        <v>29770926.780000001</v>
      </c>
      <c r="J255" s="2">
        <v>29848827.370000001</v>
      </c>
      <c r="K255" s="2">
        <v>29926931.800000001</v>
      </c>
      <c r="L255" s="2">
        <v>30005240.600000001</v>
      </c>
      <c r="M255" s="2">
        <v>30083754.309999999</v>
      </c>
      <c r="N255" s="2">
        <v>30162473.469999999</v>
      </c>
      <c r="O255" s="2">
        <v>30241398.609999999</v>
      </c>
      <c r="P255" s="2">
        <v>30320530.27</v>
      </c>
      <c r="Q255" s="2">
        <v>30399842.890000001</v>
      </c>
      <c r="R255" s="2">
        <v>30479415.309999999</v>
      </c>
    </row>
    <row r="256" spans="1:18" x14ac:dyDescent="0.25">
      <c r="A256" t="s">
        <v>684</v>
      </c>
      <c r="B256" s="1" t="s">
        <v>685</v>
      </c>
      <c r="C256" s="1" t="str">
        <f t="shared" si="3"/>
        <v>186183</v>
      </c>
      <c r="D256" s="1">
        <f>VLOOKUP(C256,'line assign basis'!$A$7:$D$686,4,FALSE)</f>
        <v>23</v>
      </c>
      <c r="E256" s="1" t="s">
        <v>28</v>
      </c>
      <c r="F256" s="2">
        <v>-573292.93999999994</v>
      </c>
      <c r="G256" s="2">
        <v>-1070942.3</v>
      </c>
      <c r="H256" s="2">
        <v>5623614.25</v>
      </c>
      <c r="I256" s="2">
        <v>4700430.87</v>
      </c>
      <c r="J256" s="2">
        <v>3572170.67</v>
      </c>
      <c r="K256" s="2">
        <v>2731275.32</v>
      </c>
      <c r="L256" s="2">
        <v>1819825.43</v>
      </c>
      <c r="M256" s="2">
        <v>1142165.8600000001</v>
      </c>
      <c r="N256" s="2">
        <v>762325.48</v>
      </c>
      <c r="O256" s="2">
        <v>513460.77</v>
      </c>
      <c r="P256" s="2">
        <v>311804.37</v>
      </c>
      <c r="Q256" s="2">
        <v>141978.29</v>
      </c>
      <c r="R256" s="2">
        <v>-53700.45</v>
      </c>
    </row>
    <row r="257" spans="1:18" x14ac:dyDescent="0.25">
      <c r="A257" t="s">
        <v>687</v>
      </c>
      <c r="B257" s="1" t="s">
        <v>686</v>
      </c>
      <c r="C257" s="1" t="str">
        <f t="shared" si="3"/>
        <v>500146</v>
      </c>
      <c r="D257" s="1" t="str">
        <f>VLOOKUP(C257,'line assign basis'!$A$7:$D$686,4,FALSE)</f>
        <v/>
      </c>
      <c r="F257" s="2">
        <v>172686574.75</v>
      </c>
      <c r="G257" s="2">
        <v>171536750.5</v>
      </c>
      <c r="H257" s="2">
        <v>169029294.25</v>
      </c>
      <c r="I257" s="2">
        <v>179824219.72</v>
      </c>
      <c r="J257" s="2">
        <v>178384571.38999999</v>
      </c>
      <c r="K257" s="2">
        <v>176944923.06</v>
      </c>
      <c r="L257" s="2">
        <v>175505274.72999999</v>
      </c>
      <c r="M257" s="2">
        <v>174065626.40000001</v>
      </c>
      <c r="N257" s="2">
        <v>172625978.06999999</v>
      </c>
      <c r="O257" s="2">
        <v>171186329.74000001</v>
      </c>
      <c r="P257" s="2">
        <v>169746681.41</v>
      </c>
      <c r="Q257" s="2">
        <v>168307033.08000001</v>
      </c>
      <c r="R257" s="2">
        <v>165740569.75</v>
      </c>
    </row>
    <row r="258" spans="1:18" x14ac:dyDescent="0.25">
      <c r="A258" t="s">
        <v>689</v>
      </c>
      <c r="B258" s="1" t="s">
        <v>690</v>
      </c>
      <c r="C258" s="1" t="str">
        <f t="shared" si="3"/>
        <v>186404</v>
      </c>
      <c r="D258" s="1">
        <f>VLOOKUP(C258,'line assign basis'!$A$7:$D$686,4,FALSE)</f>
        <v>29</v>
      </c>
      <c r="E258" s="1" t="s">
        <v>28</v>
      </c>
      <c r="F258" s="2">
        <v>167551586.22</v>
      </c>
      <c r="G258" s="2">
        <v>166408839.80000001</v>
      </c>
      <c r="H258" s="2">
        <v>164050662.38</v>
      </c>
      <c r="I258" s="2">
        <v>175084635</v>
      </c>
      <c r="J258" s="2">
        <v>173642883.91999999</v>
      </c>
      <c r="K258" s="2">
        <v>172201132.84</v>
      </c>
      <c r="L258" s="2">
        <v>170759381.75999999</v>
      </c>
      <c r="M258" s="2">
        <v>169317630.68000001</v>
      </c>
      <c r="N258" s="2">
        <v>167875879.59999999</v>
      </c>
      <c r="O258" s="2">
        <v>166434128.52000001</v>
      </c>
      <c r="P258" s="2">
        <v>164992377.44</v>
      </c>
      <c r="Q258" s="2">
        <v>163550626.36000001</v>
      </c>
      <c r="R258" s="2">
        <v>160982060.28</v>
      </c>
    </row>
    <row r="259" spans="1:18" x14ac:dyDescent="0.25">
      <c r="A259" t="s">
        <v>692</v>
      </c>
      <c r="B259" s="1" t="s">
        <v>693</v>
      </c>
      <c r="C259" s="1" t="str">
        <f t="shared" si="3"/>
        <v>186406</v>
      </c>
      <c r="D259" s="1">
        <f>VLOOKUP(C259,'line assign basis'!$A$7:$D$686,4,FALSE)</f>
        <v>29</v>
      </c>
      <c r="E259" s="1" t="s">
        <v>28</v>
      </c>
      <c r="F259" s="2">
        <v>5134988.53</v>
      </c>
      <c r="G259" s="2">
        <v>5127910.7</v>
      </c>
      <c r="H259" s="2">
        <v>4978631.87</v>
      </c>
      <c r="I259" s="2">
        <v>4739584.72</v>
      </c>
      <c r="J259" s="2">
        <v>4741687.47</v>
      </c>
      <c r="K259" s="2">
        <v>4743790.22</v>
      </c>
      <c r="L259" s="2">
        <v>4745892.97</v>
      </c>
      <c r="M259" s="2">
        <v>4747995.72</v>
      </c>
      <c r="N259" s="2">
        <v>4750098.47</v>
      </c>
      <c r="O259" s="2">
        <v>4752201.22</v>
      </c>
      <c r="P259" s="2">
        <v>4754303.97</v>
      </c>
      <c r="Q259" s="2">
        <v>4756406.72</v>
      </c>
      <c r="R259" s="2">
        <v>4758509.47</v>
      </c>
    </row>
    <row r="260" spans="1:18" x14ac:dyDescent="0.25">
      <c r="A260" t="s">
        <v>695</v>
      </c>
      <c r="B260" s="1" t="s">
        <v>694</v>
      </c>
      <c r="C260" s="1" t="str">
        <f t="shared" si="3"/>
        <v>500147</v>
      </c>
      <c r="D260" s="1" t="str">
        <f>VLOOKUP(C260,'line assign basis'!$A$7:$D$686,4,FALSE)</f>
        <v/>
      </c>
      <c r="F260" s="2">
        <v>-15575457.33</v>
      </c>
      <c r="G260" s="2">
        <v>-18508311.170000002</v>
      </c>
      <c r="H260" s="2">
        <v>-18382259.73</v>
      </c>
      <c r="I260" s="2">
        <v>-19277806.609999999</v>
      </c>
      <c r="J260" s="2">
        <v>-18510804.640000001</v>
      </c>
      <c r="K260" s="2">
        <v>-20607646</v>
      </c>
      <c r="L260" s="2">
        <v>-22796664.780000001</v>
      </c>
      <c r="M260" s="2">
        <v>-25258616.510000002</v>
      </c>
      <c r="N260" s="2">
        <v>-23971957.940000001</v>
      </c>
      <c r="O260" s="2">
        <v>-24065170.539999999</v>
      </c>
      <c r="P260" s="2">
        <v>-23460114.260000002</v>
      </c>
      <c r="Q260" s="2">
        <v>-21790419.739999998</v>
      </c>
      <c r="R260" s="2">
        <v>-21650876.370000001</v>
      </c>
    </row>
    <row r="261" spans="1:18" x14ac:dyDescent="0.25">
      <c r="A261" t="s">
        <v>697</v>
      </c>
      <c r="B261" s="1" t="s">
        <v>698</v>
      </c>
      <c r="C261" s="1" t="str">
        <f t="shared" si="3"/>
        <v>191400</v>
      </c>
      <c r="D261" s="1">
        <f>VLOOKUP(C261,'line assign basis'!$A$7:$D$686,4,FALSE)</f>
        <v>22</v>
      </c>
      <c r="E261" s="1" t="s">
        <v>28</v>
      </c>
      <c r="F261" s="2">
        <v>-6501263.9400000004</v>
      </c>
      <c r="G261" s="2">
        <v>-8613789.4600000009</v>
      </c>
      <c r="H261" s="2">
        <v>-2060419.44</v>
      </c>
      <c r="I261" s="2">
        <v>-3114343.02</v>
      </c>
      <c r="J261" s="2">
        <v>-4404023.33</v>
      </c>
      <c r="K261" s="2">
        <v>-6942603.9900000002</v>
      </c>
      <c r="L261" s="2">
        <v>-9812807.9100000001</v>
      </c>
      <c r="M261" s="2">
        <v>-12897751.539999999</v>
      </c>
      <c r="N261" s="2">
        <v>-13872866.16</v>
      </c>
      <c r="O261" s="2">
        <v>-14515460.699999999</v>
      </c>
      <c r="P261" s="2">
        <v>-14770822.5</v>
      </c>
      <c r="Q261" s="2">
        <v>-14223283.449999999</v>
      </c>
      <c r="R261" s="2">
        <v>-14654158.039999999</v>
      </c>
    </row>
    <row r="262" spans="1:18" x14ac:dyDescent="0.25">
      <c r="A262" t="s">
        <v>700</v>
      </c>
      <c r="B262" s="1" t="s">
        <v>701</v>
      </c>
      <c r="C262" s="1" t="str">
        <f t="shared" si="3"/>
        <v>191401</v>
      </c>
      <c r="D262" s="1">
        <f>VLOOKUP(C262,'line assign basis'!$A$7:$D$686,4,FALSE)</f>
        <v>22</v>
      </c>
      <c r="E262" s="1" t="s">
        <v>28</v>
      </c>
      <c r="F262" s="2">
        <v>873206.26</v>
      </c>
      <c r="G262" s="2">
        <v>1327065.54</v>
      </c>
      <c r="H262" s="2">
        <v>-4809965.18</v>
      </c>
      <c r="I262" s="2">
        <v>-4036263.33</v>
      </c>
      <c r="J262" s="2">
        <v>-3094625.31</v>
      </c>
      <c r="K262" s="2">
        <v>-2385953.63</v>
      </c>
      <c r="L262" s="2">
        <v>-1618231.76</v>
      </c>
      <c r="M262" s="2">
        <v>-1040513.91</v>
      </c>
      <c r="N262" s="2">
        <v>-705040.28</v>
      </c>
      <c r="O262" s="2">
        <v>-475902.59</v>
      </c>
      <c r="P262" s="2">
        <v>-287845.45</v>
      </c>
      <c r="Q262" s="2">
        <v>-128100.15</v>
      </c>
      <c r="R262" s="2">
        <v>57750.06</v>
      </c>
    </row>
    <row r="263" spans="1:18" x14ac:dyDescent="0.25">
      <c r="A263" t="s">
        <v>1998</v>
      </c>
      <c r="B263" s="1" t="s">
        <v>1999</v>
      </c>
      <c r="C263" s="1" t="str">
        <f t="shared" si="3"/>
        <v>191402</v>
      </c>
      <c r="D263" s="1">
        <v>22</v>
      </c>
      <c r="E263" s="1" t="s">
        <v>28</v>
      </c>
      <c r="F263" s="2">
        <v>0</v>
      </c>
      <c r="G263" s="2">
        <v>0</v>
      </c>
      <c r="H263" s="2">
        <v>0</v>
      </c>
      <c r="I263" s="2">
        <v>0</v>
      </c>
    </row>
    <row r="264" spans="1:18" x14ac:dyDescent="0.25">
      <c r="A264" t="s">
        <v>703</v>
      </c>
      <c r="B264" s="1" t="s">
        <v>704</v>
      </c>
      <c r="C264" s="1" t="str">
        <f t="shared" si="3"/>
        <v>191410</v>
      </c>
      <c r="D264" s="1">
        <f>VLOOKUP(C264,'line assign basis'!$A$7:$D$686,4,FALSE)</f>
        <v>22</v>
      </c>
      <c r="E264" s="1" t="s">
        <v>28</v>
      </c>
      <c r="F264" s="2">
        <v>483739.65</v>
      </c>
      <c r="G264" s="2">
        <v>500982.46</v>
      </c>
      <c r="H264" s="2">
        <v>249541.77</v>
      </c>
      <c r="I264" s="2">
        <v>-355412.57</v>
      </c>
      <c r="J264" s="2">
        <v>-352044.84</v>
      </c>
      <c r="K264" s="2">
        <v>-307097.90000000002</v>
      </c>
      <c r="L264" s="2">
        <v>-309658.51</v>
      </c>
      <c r="M264" s="2">
        <v>-322906.07</v>
      </c>
      <c r="N264" s="2">
        <v>-12823.13</v>
      </c>
      <c r="O264" s="2">
        <v>-380260.95</v>
      </c>
      <c r="P264" s="2">
        <v>-401055.17</v>
      </c>
      <c r="Q264" s="2">
        <v>-449403.88</v>
      </c>
      <c r="R264" s="2">
        <v>-499398.31</v>
      </c>
    </row>
    <row r="265" spans="1:18" x14ac:dyDescent="0.25">
      <c r="A265" t="s">
        <v>706</v>
      </c>
      <c r="B265" s="1" t="s">
        <v>707</v>
      </c>
      <c r="C265" s="1" t="str">
        <f t="shared" si="3"/>
        <v>191411</v>
      </c>
      <c r="D265" s="1">
        <f>VLOOKUP(C265,'line assign basis'!$A$7:$D$686,4,FALSE)</f>
        <v>22</v>
      </c>
      <c r="E265" s="1" t="s">
        <v>28</v>
      </c>
      <c r="F265" s="2">
        <v>-482705.82</v>
      </c>
      <c r="G265" s="2">
        <v>-897361.94</v>
      </c>
      <c r="H265" s="2">
        <v>-9566007.1500000004</v>
      </c>
      <c r="I265" s="2">
        <v>-8109015.1600000001</v>
      </c>
      <c r="J265" s="2">
        <v>-6318722.54</v>
      </c>
      <c r="K265" s="2">
        <v>-4987700.29</v>
      </c>
      <c r="L265" s="2">
        <v>-3541875.64</v>
      </c>
      <c r="M265" s="2">
        <v>-2464548.39</v>
      </c>
      <c r="N265" s="2">
        <v>-1857044.37</v>
      </c>
      <c r="O265" s="2">
        <v>-1456892.96</v>
      </c>
      <c r="P265" s="2">
        <v>-1130514.8500000001</v>
      </c>
      <c r="Q265" s="2">
        <v>-861362.69</v>
      </c>
      <c r="R265" s="2">
        <v>-542886.74</v>
      </c>
    </row>
    <row r="266" spans="1:18" x14ac:dyDescent="0.25">
      <c r="A266" t="s">
        <v>709</v>
      </c>
      <c r="B266" s="1" t="s">
        <v>710</v>
      </c>
      <c r="C266" s="1" t="str">
        <f t="shared" ref="C266:C329" si="4">RIGHT(B266,6)</f>
        <v>191412</v>
      </c>
      <c r="D266" s="1">
        <f>VLOOKUP(C266,'line assign basis'!$A$7:$D$686,4,FALSE)</f>
        <v>22</v>
      </c>
      <c r="E266" s="1" t="s">
        <v>28</v>
      </c>
      <c r="F266" s="2">
        <v>-5116.58</v>
      </c>
      <c r="G266" s="2">
        <v>-6177.46</v>
      </c>
      <c r="H266" s="2">
        <v>-445.49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</row>
    <row r="267" spans="1:18" x14ac:dyDescent="0.25">
      <c r="A267" t="s">
        <v>712</v>
      </c>
      <c r="B267" s="1" t="s">
        <v>713</v>
      </c>
      <c r="C267" s="1" t="str">
        <f t="shared" si="4"/>
        <v>191417</v>
      </c>
      <c r="D267" s="1">
        <f>VLOOKUP(C267,'line assign basis'!$A$7:$D$686,4,FALSE)</f>
        <v>22</v>
      </c>
      <c r="E267" s="1" t="s">
        <v>28</v>
      </c>
      <c r="F267" s="2">
        <v>304972.55</v>
      </c>
      <c r="G267" s="2">
        <v>324013.68</v>
      </c>
      <c r="H267" s="2">
        <v>97226.49</v>
      </c>
      <c r="I267" s="2">
        <v>112730.84</v>
      </c>
      <c r="J267" s="2">
        <v>127616.44</v>
      </c>
      <c r="K267" s="2">
        <v>137658.93</v>
      </c>
      <c r="L267" s="2">
        <v>145831.79</v>
      </c>
      <c r="M267" s="2">
        <v>153958.32</v>
      </c>
      <c r="N267" s="2">
        <v>163424.29999999999</v>
      </c>
      <c r="O267" s="2">
        <v>174675.71</v>
      </c>
      <c r="P267" s="2">
        <v>186118.06</v>
      </c>
      <c r="Q267" s="2">
        <v>197654.48</v>
      </c>
      <c r="R267" s="2">
        <v>209328.97</v>
      </c>
    </row>
    <row r="268" spans="1:18" x14ac:dyDescent="0.25">
      <c r="A268" t="s">
        <v>715</v>
      </c>
      <c r="B268" s="1" t="s">
        <v>716</v>
      </c>
      <c r="C268" s="1" t="str">
        <f t="shared" si="4"/>
        <v>191420</v>
      </c>
      <c r="D268" s="1">
        <f>VLOOKUP(C268,'line assign basis'!$A$7:$D$686,4,FALSE)</f>
        <v>22</v>
      </c>
      <c r="E268" s="1" t="s">
        <v>28</v>
      </c>
      <c r="F268" s="2">
        <v>-650674.59</v>
      </c>
      <c r="G268" s="2">
        <v>-945279.06</v>
      </c>
      <c r="H268" s="2">
        <v>-427404.43</v>
      </c>
      <c r="I268" s="2">
        <v>-446021.31</v>
      </c>
      <c r="J268" s="2">
        <v>-508181.65</v>
      </c>
      <c r="K268" s="2">
        <v>-689592.66</v>
      </c>
      <c r="L268" s="2">
        <v>-955832.11</v>
      </c>
      <c r="M268" s="2">
        <v>-1368075.88</v>
      </c>
      <c r="N268" s="2">
        <v>-1571428.74</v>
      </c>
      <c r="O268" s="2">
        <v>-1759495.18</v>
      </c>
      <c r="P268" s="2">
        <v>-1905335.81</v>
      </c>
      <c r="Q268" s="2">
        <v>-1975719.63</v>
      </c>
      <c r="R268" s="2">
        <v>-2120508.5299999998</v>
      </c>
    </row>
    <row r="269" spans="1:18" x14ac:dyDescent="0.25">
      <c r="A269" t="s">
        <v>718</v>
      </c>
      <c r="B269" s="1" t="s">
        <v>719</v>
      </c>
      <c r="C269" s="1" t="str">
        <f t="shared" si="4"/>
        <v>191421</v>
      </c>
      <c r="D269" s="1">
        <f>VLOOKUP(C269,'line assign basis'!$A$7:$D$686,4,FALSE)</f>
        <v>22</v>
      </c>
      <c r="E269" s="1" t="s">
        <v>28</v>
      </c>
      <c r="F269" s="2">
        <v>118751.12</v>
      </c>
      <c r="G269" s="2">
        <v>191915.09</v>
      </c>
      <c r="H269" s="2">
        <v>-225200.5</v>
      </c>
      <c r="I269" s="2">
        <v>-186307.75</v>
      </c>
      <c r="J269" s="2">
        <v>-135577.12</v>
      </c>
      <c r="K269" s="2">
        <v>-99097.29</v>
      </c>
      <c r="L269" s="2">
        <v>-58612.86</v>
      </c>
      <c r="M269" s="2">
        <v>-28943.24</v>
      </c>
      <c r="N269" s="2">
        <v>-12663.29</v>
      </c>
      <c r="O269" s="2">
        <v>-1435</v>
      </c>
      <c r="P269" s="2">
        <v>7965.08</v>
      </c>
      <c r="Q269" s="2">
        <v>15947.35</v>
      </c>
      <c r="R269" s="2">
        <v>24854.73</v>
      </c>
    </row>
    <row r="270" spans="1:18" x14ac:dyDescent="0.25">
      <c r="A270" t="s">
        <v>721</v>
      </c>
      <c r="B270" s="1" t="s">
        <v>722</v>
      </c>
      <c r="C270" s="1" t="str">
        <f t="shared" si="4"/>
        <v>191430</v>
      </c>
      <c r="D270" s="1">
        <f>VLOOKUP(C270,'line assign basis'!$A$7:$D$686,4,FALSE)</f>
        <v>22</v>
      </c>
      <c r="E270" s="1" t="s">
        <v>28</v>
      </c>
      <c r="F270" s="2">
        <v>-669043.28</v>
      </c>
      <c r="G270" s="2">
        <v>-590154.27</v>
      </c>
      <c r="H270" s="2">
        <v>210518.48</v>
      </c>
      <c r="I270" s="2">
        <v>-618390.12</v>
      </c>
      <c r="J270" s="2">
        <v>-1148496.29</v>
      </c>
      <c r="K270" s="2">
        <v>-1719145.62</v>
      </c>
      <c r="L270" s="2">
        <v>-2046681.42</v>
      </c>
      <c r="M270" s="2">
        <v>-2095115.21</v>
      </c>
      <c r="N270" s="2">
        <v>-1698814.33</v>
      </c>
      <c r="O270" s="2">
        <v>-1379801.19</v>
      </c>
      <c r="P270" s="2">
        <v>-968118.96</v>
      </c>
      <c r="Q270" s="2">
        <v>-518422.77</v>
      </c>
      <c r="R270" s="2">
        <v>-163015.10999999999</v>
      </c>
    </row>
    <row r="271" spans="1:18" x14ac:dyDescent="0.25">
      <c r="A271" t="s">
        <v>724</v>
      </c>
      <c r="B271" s="1" t="s">
        <v>725</v>
      </c>
      <c r="C271" s="1" t="str">
        <f t="shared" si="4"/>
        <v>191431</v>
      </c>
      <c r="D271" s="1">
        <f>VLOOKUP(C271,'line assign basis'!$A$7:$D$686,4,FALSE)</f>
        <v>22</v>
      </c>
      <c r="E271" s="1" t="s">
        <v>28</v>
      </c>
      <c r="F271" s="2">
        <v>-461827.34</v>
      </c>
      <c r="G271" s="2">
        <v>-418897.07</v>
      </c>
      <c r="H271" s="2">
        <v>-1350594.35</v>
      </c>
      <c r="I271" s="2">
        <v>-998888.55</v>
      </c>
      <c r="J271" s="2">
        <v>-2006363.98</v>
      </c>
      <c r="K271" s="2">
        <v>-1681319.28</v>
      </c>
      <c r="L271" s="2">
        <v>-1319766.68</v>
      </c>
      <c r="M271" s="2">
        <v>-1056146.6200000001</v>
      </c>
      <c r="N271" s="2">
        <v>-913678.41</v>
      </c>
      <c r="O271" s="2">
        <v>-816976.76</v>
      </c>
      <c r="P271" s="2">
        <v>-736717.83</v>
      </c>
      <c r="Q271" s="2">
        <v>-669460.94999999995</v>
      </c>
      <c r="R271" s="2">
        <v>-593975.53</v>
      </c>
    </row>
    <row r="272" spans="1:18" x14ac:dyDescent="0.25">
      <c r="A272" t="s">
        <v>727</v>
      </c>
      <c r="B272" s="1" t="s">
        <v>728</v>
      </c>
      <c r="C272" s="1" t="str">
        <f t="shared" si="4"/>
        <v>191450</v>
      </c>
      <c r="D272" s="1">
        <f>VLOOKUP(C272,'line assign basis'!$A$7:$D$686,4,FALSE)</f>
        <v>22</v>
      </c>
      <c r="E272" s="1" t="s">
        <v>28</v>
      </c>
      <c r="F272" s="2">
        <v>-8708759.3599999994</v>
      </c>
      <c r="G272" s="2">
        <v>-9380628.6799999997</v>
      </c>
      <c r="H272" s="2">
        <v>-445176.93</v>
      </c>
      <c r="I272" s="2">
        <v>-1651688.64</v>
      </c>
      <c r="J272" s="2">
        <v>-949813.02</v>
      </c>
      <c r="K272" s="2">
        <v>-2366776.27</v>
      </c>
      <c r="L272" s="2">
        <v>-3773314.68</v>
      </c>
      <c r="M272" s="2">
        <v>-4379496.97</v>
      </c>
      <c r="N272" s="2">
        <v>-3637710.53</v>
      </c>
      <c r="O272" s="2">
        <v>-3579627.92</v>
      </c>
      <c r="P272" s="2">
        <v>-3575910.83</v>
      </c>
      <c r="Q272" s="2">
        <v>-3342676.05</v>
      </c>
      <c r="R272" s="2">
        <v>-3552008.87</v>
      </c>
    </row>
    <row r="273" spans="1:18" x14ac:dyDescent="0.25">
      <c r="A273" t="s">
        <v>730</v>
      </c>
      <c r="B273" s="1" t="s">
        <v>731</v>
      </c>
      <c r="C273" s="1" t="str">
        <f t="shared" si="4"/>
        <v>191451</v>
      </c>
      <c r="D273" s="1">
        <f>VLOOKUP(C273,'line assign basis'!$A$7:$D$686,4,FALSE)</f>
        <v>22</v>
      </c>
      <c r="E273" s="1" t="s">
        <v>28</v>
      </c>
      <c r="F273" s="2">
        <v>123264</v>
      </c>
      <c r="G273" s="2">
        <v>0</v>
      </c>
      <c r="H273" s="2">
        <v>-54333</v>
      </c>
      <c r="I273" s="2">
        <v>125793</v>
      </c>
      <c r="J273" s="2">
        <v>279427</v>
      </c>
      <c r="K273" s="2">
        <v>433982</v>
      </c>
      <c r="L273" s="2">
        <v>494285</v>
      </c>
      <c r="M273" s="2">
        <v>240923</v>
      </c>
      <c r="N273" s="2">
        <v>146687</v>
      </c>
      <c r="O273" s="2">
        <v>126007</v>
      </c>
      <c r="P273" s="2">
        <v>122124</v>
      </c>
      <c r="Q273" s="2">
        <v>164408</v>
      </c>
      <c r="R273" s="2">
        <v>183141</v>
      </c>
    </row>
    <row r="274" spans="1:18" x14ac:dyDescent="0.25">
      <c r="A274" t="s">
        <v>2000</v>
      </c>
      <c r="B274" s="1" t="s">
        <v>2001</v>
      </c>
      <c r="C274" s="1" t="str">
        <f t="shared" si="4"/>
        <v>191452</v>
      </c>
      <c r="D274" s="1">
        <v>22</v>
      </c>
      <c r="E274" s="1" t="s">
        <v>28</v>
      </c>
      <c r="F274" s="2">
        <v>0</v>
      </c>
      <c r="G274" s="2">
        <v>0</v>
      </c>
      <c r="H274" s="2">
        <v>0</v>
      </c>
      <c r="I274" s="2">
        <v>0</v>
      </c>
    </row>
    <row r="275" spans="1:18" x14ac:dyDescent="0.25">
      <c r="A275" t="s">
        <v>733</v>
      </c>
      <c r="B275" s="1" t="s">
        <v>732</v>
      </c>
      <c r="C275" s="1" t="str">
        <f t="shared" si="4"/>
        <v>500148</v>
      </c>
      <c r="D275" s="1" t="str">
        <f>VLOOKUP(C275,'line assign basis'!$A$7:$D$686,4,FALSE)</f>
        <v/>
      </c>
      <c r="F275" s="2">
        <v>66015662.840000004</v>
      </c>
      <c r="G275" s="2">
        <v>78090849.719999999</v>
      </c>
      <c r="H275" s="2">
        <v>79236568.159999996</v>
      </c>
      <c r="I275" s="2">
        <v>79306385.219999999</v>
      </c>
      <c r="J275" s="2">
        <v>76926943.489999995</v>
      </c>
      <c r="K275" s="2">
        <v>78937622.390000001</v>
      </c>
      <c r="L275" s="2">
        <v>82366380.659999996</v>
      </c>
      <c r="M275" s="2">
        <v>78671881.390000001</v>
      </c>
      <c r="N275" s="2">
        <v>82772922.450000003</v>
      </c>
      <c r="O275" s="2">
        <v>84330801.390000001</v>
      </c>
      <c r="P275" s="2">
        <v>86110917.700000003</v>
      </c>
      <c r="Q275" s="2">
        <v>90156234.439999998</v>
      </c>
      <c r="R275" s="2">
        <v>86114302.819999993</v>
      </c>
    </row>
    <row r="276" spans="1:18" x14ac:dyDescent="0.25">
      <c r="A276" t="s">
        <v>735</v>
      </c>
      <c r="B276" s="1" t="s">
        <v>736</v>
      </c>
      <c r="C276" s="1" t="str">
        <f t="shared" si="4"/>
        <v>186203</v>
      </c>
      <c r="D276" s="1">
        <f>VLOOKUP(C276,'line assign basis'!$A$7:$D$686,4,FALSE)</f>
        <v>23</v>
      </c>
      <c r="E276" s="1" t="s">
        <v>28</v>
      </c>
      <c r="F276" s="2">
        <v>-559533</v>
      </c>
      <c r="G276" s="2">
        <v>-1158566</v>
      </c>
      <c r="H276" s="2">
        <v>-5327</v>
      </c>
      <c r="I276" s="2">
        <v>5758</v>
      </c>
      <c r="J276" s="2">
        <v>-27965</v>
      </c>
      <c r="K276" s="2">
        <v>2143</v>
      </c>
      <c r="L276" s="2">
        <v>-21725</v>
      </c>
      <c r="M276" s="2">
        <v>-43412</v>
      </c>
      <c r="N276" s="2">
        <v>-68104</v>
      </c>
      <c r="O276" s="2">
        <v>-72327</v>
      </c>
      <c r="P276" s="2">
        <v>-67651</v>
      </c>
      <c r="Q276" s="2">
        <v>-73279</v>
      </c>
      <c r="R276" s="2">
        <v>-73807</v>
      </c>
    </row>
    <row r="277" spans="1:18" x14ac:dyDescent="0.25">
      <c r="A277" t="s">
        <v>738</v>
      </c>
      <c r="B277" s="1" t="s">
        <v>739</v>
      </c>
      <c r="C277" s="1" t="str">
        <f t="shared" si="4"/>
        <v>186221</v>
      </c>
      <c r="D277" s="1">
        <f>VLOOKUP(C277,'line assign basis'!$A$7:$D$686,4,FALSE)</f>
        <v>23</v>
      </c>
      <c r="E277" s="1" t="s">
        <v>28</v>
      </c>
      <c r="F277" s="2">
        <v>0.1</v>
      </c>
      <c r="G277" s="2">
        <v>0.1</v>
      </c>
      <c r="H277" s="2">
        <v>0.1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</row>
    <row r="278" spans="1:18" x14ac:dyDescent="0.25">
      <c r="A278" t="s">
        <v>741</v>
      </c>
      <c r="B278" s="1" t="s">
        <v>742</v>
      </c>
      <c r="C278" s="1" t="str">
        <f t="shared" si="4"/>
        <v>186231</v>
      </c>
      <c r="D278" s="1">
        <f>VLOOKUP(C278,'line assign basis'!$A$7:$D$686,4,FALSE)</f>
        <v>23</v>
      </c>
      <c r="E278" s="1" t="s">
        <v>28</v>
      </c>
      <c r="F278" s="2">
        <v>-56682.11</v>
      </c>
      <c r="G278" s="2">
        <v>-67332.59</v>
      </c>
      <c r="H278" s="2">
        <v>-13097.35</v>
      </c>
      <c r="I278" s="2">
        <v>-26279.59</v>
      </c>
      <c r="J278" s="2">
        <v>-39552.39</v>
      </c>
      <c r="K278" s="2">
        <v>-52911.22</v>
      </c>
      <c r="L278" s="2">
        <v>-52911.22</v>
      </c>
      <c r="M278" s="2">
        <v>-52911.22</v>
      </c>
      <c r="N278" s="2">
        <v>-52911.22</v>
      </c>
      <c r="O278" s="2">
        <v>-52911.22</v>
      </c>
      <c r="P278" s="2">
        <v>-52911.22</v>
      </c>
      <c r="Q278" s="2">
        <v>-52911.22</v>
      </c>
      <c r="R278" s="2">
        <v>-52911.22</v>
      </c>
    </row>
    <row r="279" spans="1:18" x14ac:dyDescent="0.25">
      <c r="A279" t="s">
        <v>744</v>
      </c>
      <c r="B279" s="1" t="s">
        <v>745</v>
      </c>
      <c r="C279" s="1" t="str">
        <f t="shared" si="4"/>
        <v>186232</v>
      </c>
      <c r="D279" s="1">
        <f>VLOOKUP(C279,'line assign basis'!$A$7:$D$686,4,FALSE)</f>
        <v>23</v>
      </c>
      <c r="E279" s="1" t="s">
        <v>28</v>
      </c>
      <c r="F279" s="2">
        <v>7512901.8799999999</v>
      </c>
      <c r="G279" s="2">
        <v>9744836.9000000004</v>
      </c>
      <c r="H279" s="2">
        <v>6098183.75</v>
      </c>
      <c r="I279" s="2">
        <v>6137710.1399999997</v>
      </c>
      <c r="J279" s="2">
        <v>6177492.7300000004</v>
      </c>
      <c r="K279" s="2">
        <v>6217533.1799999997</v>
      </c>
      <c r="L279" s="2">
        <v>6217533.1799999997</v>
      </c>
      <c r="M279" s="2">
        <v>6217533.1799999997</v>
      </c>
      <c r="N279" s="2">
        <v>6217533.1799999997</v>
      </c>
      <c r="O279" s="2">
        <v>6217533.1799999997</v>
      </c>
      <c r="P279" s="2">
        <v>6217533.1799999997</v>
      </c>
      <c r="Q279" s="2">
        <v>6217533.1799999997</v>
      </c>
      <c r="R279" s="2">
        <v>6217533.1799999997</v>
      </c>
    </row>
    <row r="280" spans="1:18" x14ac:dyDescent="0.25">
      <c r="A280" t="s">
        <v>747</v>
      </c>
      <c r="B280" s="1" t="s">
        <v>748</v>
      </c>
      <c r="C280" s="1" t="str">
        <f t="shared" si="4"/>
        <v>186233</v>
      </c>
      <c r="D280" s="1">
        <f>VLOOKUP(C280,'line assign basis'!$A$7:$D$686,4,FALSE)</f>
        <v>23</v>
      </c>
      <c r="E280" s="1" t="s">
        <v>28</v>
      </c>
      <c r="F280" s="2">
        <v>295408.55</v>
      </c>
      <c r="G280" s="2">
        <v>20629.900000000001</v>
      </c>
      <c r="H280" s="2">
        <v>3371267.65</v>
      </c>
      <c r="I280" s="2">
        <v>2940708.45</v>
      </c>
      <c r="J280" s="2">
        <v>2478182.63</v>
      </c>
      <c r="K280" s="2">
        <v>2070580.04</v>
      </c>
      <c r="L280" s="2">
        <v>1643465.5</v>
      </c>
      <c r="M280" s="2">
        <v>1271524.95</v>
      </c>
      <c r="N280" s="2">
        <v>976431.35</v>
      </c>
      <c r="O280" s="2">
        <v>718254.73</v>
      </c>
      <c r="P280" s="2">
        <v>484693.48</v>
      </c>
      <c r="Q280" s="2">
        <v>270240.26</v>
      </c>
      <c r="R280" s="2">
        <v>18737.21</v>
      </c>
    </row>
    <row r="281" spans="1:18" x14ac:dyDescent="0.25">
      <c r="A281" t="s">
        <v>750</v>
      </c>
      <c r="B281" s="1" t="s">
        <v>751</v>
      </c>
      <c r="C281" s="1" t="str">
        <f t="shared" si="4"/>
        <v>186234</v>
      </c>
      <c r="D281" s="1">
        <f>VLOOKUP(C281,'line assign basis'!$A$7:$D$686,4,FALSE)</f>
        <v>23</v>
      </c>
      <c r="E281" s="1" t="s">
        <v>28</v>
      </c>
      <c r="F281" s="2">
        <v>330909.65000000002</v>
      </c>
      <c r="G281" s="2">
        <v>331025.5</v>
      </c>
      <c r="H281" s="2">
        <v>37011.86</v>
      </c>
      <c r="I281" s="2">
        <v>43281.71</v>
      </c>
      <c r="J281" s="2">
        <v>136387.31</v>
      </c>
      <c r="K281" s="2">
        <v>189314.14</v>
      </c>
      <c r="L281" s="2">
        <v>240482.25</v>
      </c>
      <c r="M281" s="2">
        <v>284540.82</v>
      </c>
      <c r="N281" s="2">
        <v>316097.31</v>
      </c>
      <c r="O281" s="2">
        <v>340768.87</v>
      </c>
      <c r="P281" s="2">
        <v>341168.34</v>
      </c>
      <c r="Q281" s="2">
        <v>361863.64</v>
      </c>
      <c r="R281" s="2">
        <v>362887.78</v>
      </c>
    </row>
    <row r="282" spans="1:18" x14ac:dyDescent="0.25">
      <c r="A282" t="s">
        <v>753</v>
      </c>
      <c r="B282" s="1" t="s">
        <v>754</v>
      </c>
      <c r="C282" s="1" t="str">
        <f t="shared" si="4"/>
        <v>186235</v>
      </c>
      <c r="D282" s="1">
        <f>VLOOKUP(C282,'line assign basis'!$A$7:$D$686,4,FALSE)</f>
        <v>23</v>
      </c>
      <c r="E282" s="1" t="s">
        <v>28</v>
      </c>
      <c r="F282" s="2">
        <v>-30103.360000000001</v>
      </c>
      <c r="G282" s="2">
        <v>-50998.03</v>
      </c>
      <c r="H282" s="2">
        <v>249329.29</v>
      </c>
      <c r="I282" s="2">
        <v>210353.91</v>
      </c>
      <c r="J282" s="2">
        <v>159291.78</v>
      </c>
      <c r="K282" s="2">
        <v>122774.83</v>
      </c>
      <c r="L282" s="2">
        <v>82157.289999999994</v>
      </c>
      <c r="M282" s="2">
        <v>52605.62</v>
      </c>
      <c r="N282" s="2">
        <v>36774.21</v>
      </c>
      <c r="O282" s="2">
        <v>26057.41</v>
      </c>
      <c r="P282" s="2">
        <v>17115.3</v>
      </c>
      <c r="Q282" s="2">
        <v>9647.0400000000009</v>
      </c>
      <c r="R282" s="2">
        <v>1316.03</v>
      </c>
    </row>
    <row r="283" spans="1:18" x14ac:dyDescent="0.25">
      <c r="A283" t="s">
        <v>756</v>
      </c>
      <c r="B283" s="1" t="s">
        <v>757</v>
      </c>
      <c r="C283" s="1" t="str">
        <f t="shared" si="4"/>
        <v>186236</v>
      </c>
      <c r="D283" s="1">
        <f>VLOOKUP(C283,'line assign basis'!$A$7:$D$686,4,FALSE)</f>
        <v>23</v>
      </c>
      <c r="E283" s="1" t="s">
        <v>28</v>
      </c>
      <c r="F283" s="2">
        <v>295999.83</v>
      </c>
      <c r="G283" s="2">
        <v>297918.40000000002</v>
      </c>
      <c r="H283" s="2">
        <v>0</v>
      </c>
      <c r="I283" s="2">
        <v>0</v>
      </c>
      <c r="J283" s="2">
        <v>0</v>
      </c>
      <c r="K283" s="2">
        <v>0</v>
      </c>
      <c r="L283" s="2">
        <v>245510.84</v>
      </c>
      <c r="M283" s="2">
        <v>247102.16</v>
      </c>
      <c r="N283" s="2">
        <v>248703.79</v>
      </c>
      <c r="O283" s="2">
        <v>250315.81</v>
      </c>
      <c r="P283" s="2">
        <v>251938.27</v>
      </c>
      <c r="Q283" s="2">
        <v>253571.25</v>
      </c>
      <c r="R283" s="2">
        <v>255214.81</v>
      </c>
    </row>
    <row r="284" spans="1:18" x14ac:dyDescent="0.25">
      <c r="A284" t="s">
        <v>759</v>
      </c>
      <c r="B284" s="1" t="s">
        <v>760</v>
      </c>
      <c r="C284" s="1" t="str">
        <f t="shared" si="4"/>
        <v>186237</v>
      </c>
      <c r="D284" s="1">
        <f>VLOOKUP(C284,'line assign basis'!$A$7:$D$686,4,FALSE)</f>
        <v>23</v>
      </c>
      <c r="E284" s="1" t="s">
        <v>28</v>
      </c>
      <c r="F284" s="2">
        <v>-6729.31</v>
      </c>
      <c r="G284" s="2">
        <v>-15561.44</v>
      </c>
      <c r="H284" s="2">
        <v>262714.57</v>
      </c>
      <c r="I284" s="2">
        <v>220720.24</v>
      </c>
      <c r="J284" s="2">
        <v>169424.57</v>
      </c>
      <c r="K284" s="2">
        <v>131132.76999999999</v>
      </c>
      <c r="L284" s="2">
        <v>89578.87</v>
      </c>
      <c r="M284" s="2">
        <v>58591.37</v>
      </c>
      <c r="N284" s="2">
        <v>41009.980000000003</v>
      </c>
      <c r="O284" s="2">
        <v>29330.49</v>
      </c>
      <c r="P284" s="2">
        <v>19819.55</v>
      </c>
      <c r="Q284" s="2">
        <v>11808.09</v>
      </c>
      <c r="R284" s="2">
        <v>2525.14</v>
      </c>
    </row>
    <row r="285" spans="1:18" x14ac:dyDescent="0.25">
      <c r="A285" t="s">
        <v>762</v>
      </c>
      <c r="B285" s="1" t="s">
        <v>763</v>
      </c>
      <c r="C285" s="1" t="str">
        <f t="shared" si="4"/>
        <v>186238</v>
      </c>
      <c r="D285" s="1">
        <f>VLOOKUP(C285,'line assign basis'!$A$7:$D$686,4,FALSE)</f>
        <v>23</v>
      </c>
      <c r="E285" s="1" t="s">
        <v>28</v>
      </c>
      <c r="F285" s="2">
        <v>-2743301.67</v>
      </c>
      <c r="G285" s="2">
        <v>-2750798.66</v>
      </c>
      <c r="H285" s="2">
        <v>651.91999999999996</v>
      </c>
      <c r="I285" s="2">
        <v>8366.7999999999993</v>
      </c>
      <c r="J285" s="2">
        <v>44296.49</v>
      </c>
      <c r="K285" s="2">
        <v>442056.05</v>
      </c>
      <c r="L285" s="2">
        <v>307417.65999999997</v>
      </c>
      <c r="M285" s="2">
        <v>276058.21999999997</v>
      </c>
      <c r="N285" s="2">
        <v>377303.49</v>
      </c>
      <c r="O285" s="2">
        <v>379332.59</v>
      </c>
      <c r="P285" s="2">
        <v>380534.28</v>
      </c>
      <c r="Q285" s="2">
        <v>381765.7</v>
      </c>
      <c r="R285" s="2">
        <v>383021.83</v>
      </c>
    </row>
    <row r="286" spans="1:18" x14ac:dyDescent="0.25">
      <c r="A286" t="s">
        <v>765</v>
      </c>
      <c r="B286" s="1" t="s">
        <v>766</v>
      </c>
      <c r="C286" s="1" t="str">
        <f t="shared" si="4"/>
        <v>186239</v>
      </c>
      <c r="D286" s="1">
        <f>VLOOKUP(C286,'line assign basis'!$A$7:$D$686,4,FALSE)</f>
        <v>23</v>
      </c>
      <c r="E286" s="1" t="s">
        <v>28</v>
      </c>
      <c r="F286" s="2">
        <v>0</v>
      </c>
      <c r="G286" s="2">
        <v>0</v>
      </c>
      <c r="H286" s="2">
        <v>-2637661.59</v>
      </c>
      <c r="I286" s="2">
        <v>-2197660.58</v>
      </c>
      <c r="J286" s="2">
        <v>-1659219.32</v>
      </c>
      <c r="K286" s="2">
        <v>-1263085.2</v>
      </c>
      <c r="L286" s="2">
        <v>-834940.54</v>
      </c>
      <c r="M286" s="2">
        <v>-522723.55</v>
      </c>
      <c r="N286" s="2">
        <v>-361030.64</v>
      </c>
      <c r="O286" s="2">
        <v>-264840.27</v>
      </c>
      <c r="P286" s="2">
        <v>-192319.55</v>
      </c>
      <c r="Q286" s="2">
        <v>-134877.23000000001</v>
      </c>
      <c r="R286" s="2">
        <v>-66287.63</v>
      </c>
    </row>
    <row r="287" spans="1:18" x14ac:dyDescent="0.25">
      <c r="A287" t="s">
        <v>768</v>
      </c>
      <c r="B287" s="1" t="s">
        <v>769</v>
      </c>
      <c r="C287" s="1" t="str">
        <f t="shared" si="4"/>
        <v>186244</v>
      </c>
      <c r="D287" s="1">
        <f>VLOOKUP(C287,'line assign basis'!$A$7:$D$686,4,FALSE)</f>
        <v>23</v>
      </c>
      <c r="E287" s="1" t="s">
        <v>28</v>
      </c>
      <c r="F287" s="2">
        <v>-2138819.59</v>
      </c>
      <c r="G287" s="2">
        <v>-2144532.4700000002</v>
      </c>
      <c r="H287" s="2">
        <v>455.64</v>
      </c>
      <c r="I287" s="2">
        <v>27448.45</v>
      </c>
      <c r="J287" s="2">
        <v>112219.55</v>
      </c>
      <c r="K287" s="2">
        <v>795531.47</v>
      </c>
      <c r="L287" s="2">
        <v>493112.84</v>
      </c>
      <c r="M287" s="2">
        <v>417921.44</v>
      </c>
      <c r="N287" s="2">
        <v>565531.38</v>
      </c>
      <c r="O287" s="2">
        <v>567660.66</v>
      </c>
      <c r="P287" s="2">
        <v>569454.98</v>
      </c>
      <c r="Q287" s="2">
        <v>571367.29</v>
      </c>
      <c r="R287" s="2">
        <v>573205.06999999995</v>
      </c>
    </row>
    <row r="288" spans="1:18" x14ac:dyDescent="0.25">
      <c r="A288" t="s">
        <v>771</v>
      </c>
      <c r="B288" s="1" t="s">
        <v>772</v>
      </c>
      <c r="C288" s="1" t="str">
        <f t="shared" si="4"/>
        <v>186245</v>
      </c>
      <c r="D288" s="1">
        <f>VLOOKUP(C288,'line assign basis'!$A$7:$D$686,4,FALSE)</f>
        <v>23</v>
      </c>
      <c r="E288" s="1" t="s">
        <v>28</v>
      </c>
      <c r="F288" s="2">
        <v>0</v>
      </c>
      <c r="G288" s="2">
        <v>0</v>
      </c>
      <c r="H288" s="2">
        <v>-2073307.95</v>
      </c>
      <c r="I288" s="2">
        <v>-1765909.73</v>
      </c>
      <c r="J288" s="2">
        <v>-1371280.49</v>
      </c>
      <c r="K288" s="2">
        <v>-1084189.6299999999</v>
      </c>
      <c r="L288" s="2">
        <v>-766350.35</v>
      </c>
      <c r="M288" s="2">
        <v>-532664.19999999995</v>
      </c>
      <c r="N288" s="2">
        <v>-398173.29</v>
      </c>
      <c r="O288" s="2">
        <v>-304878.84000000003</v>
      </c>
      <c r="P288" s="2">
        <v>-225844.78</v>
      </c>
      <c r="Q288" s="2">
        <v>-158051.69</v>
      </c>
      <c r="R288" s="2">
        <v>-82551.03</v>
      </c>
    </row>
    <row r="289" spans="1:18" x14ac:dyDescent="0.25">
      <c r="A289" t="s">
        <v>774</v>
      </c>
      <c r="B289" s="1" t="s">
        <v>775</v>
      </c>
      <c r="C289" s="1" t="str">
        <f t="shared" si="4"/>
        <v>186248</v>
      </c>
      <c r="D289" s="1">
        <f>VLOOKUP(C289,'line assign basis'!$A$7:$D$686,4,FALSE)</f>
        <v>23</v>
      </c>
      <c r="E289" s="1" t="s">
        <v>28</v>
      </c>
      <c r="F289" s="2">
        <v>130.32</v>
      </c>
      <c r="G289" s="2">
        <v>130.32</v>
      </c>
      <c r="H289" s="2">
        <v>130.32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</row>
    <row r="290" spans="1:18" x14ac:dyDescent="0.25">
      <c r="A290" t="s">
        <v>777</v>
      </c>
      <c r="B290" s="1" t="s">
        <v>778</v>
      </c>
      <c r="C290" s="1" t="str">
        <f t="shared" si="4"/>
        <v>186250</v>
      </c>
      <c r="D290" s="1">
        <f>VLOOKUP(C290,'line assign basis'!$A$7:$D$686,4,FALSE)</f>
        <v>23</v>
      </c>
      <c r="E290" s="1" t="s">
        <v>28</v>
      </c>
      <c r="F290" s="2">
        <v>6182818</v>
      </c>
      <c r="G290" s="2">
        <v>6182818</v>
      </c>
      <c r="H290" s="2">
        <v>6182818</v>
      </c>
      <c r="I290" s="2">
        <v>6107907</v>
      </c>
      <c r="J290" s="2">
        <v>6107907</v>
      </c>
      <c r="K290" s="2">
        <v>6107907</v>
      </c>
      <c r="L290" s="2">
        <v>6032322</v>
      </c>
      <c r="M290" s="2">
        <v>6032322</v>
      </c>
      <c r="N290" s="2">
        <v>6032322</v>
      </c>
      <c r="O290" s="2">
        <v>5956057</v>
      </c>
      <c r="P290" s="2">
        <v>5956057</v>
      </c>
      <c r="Q290" s="2">
        <v>5956057</v>
      </c>
      <c r="R290" s="2">
        <v>5879105</v>
      </c>
    </row>
    <row r="291" spans="1:18" x14ac:dyDescent="0.25">
      <c r="A291" t="s">
        <v>780</v>
      </c>
      <c r="B291" s="1" t="s">
        <v>781</v>
      </c>
      <c r="C291" s="1" t="str">
        <f t="shared" si="4"/>
        <v>186251</v>
      </c>
      <c r="D291" s="1">
        <f>VLOOKUP(C291,'line assign basis'!$A$7:$D$686,4,FALSE)</f>
        <v>23</v>
      </c>
      <c r="E291" s="1" t="s">
        <v>28</v>
      </c>
      <c r="F291" s="2">
        <v>293021</v>
      </c>
      <c r="G291" s="2">
        <v>293021</v>
      </c>
      <c r="H291" s="2">
        <v>293021</v>
      </c>
      <c r="I291" s="2">
        <v>295658</v>
      </c>
      <c r="J291" s="2">
        <v>295658</v>
      </c>
      <c r="K291" s="2">
        <v>295658</v>
      </c>
      <c r="L291" s="2">
        <v>298319</v>
      </c>
      <c r="M291" s="2">
        <v>298319</v>
      </c>
      <c r="N291" s="2">
        <v>298319</v>
      </c>
      <c r="O291" s="2">
        <v>301004</v>
      </c>
      <c r="P291" s="2">
        <v>301004</v>
      </c>
      <c r="Q291" s="2">
        <v>301004</v>
      </c>
      <c r="R291" s="2">
        <v>303713</v>
      </c>
    </row>
    <row r="292" spans="1:18" x14ac:dyDescent="0.25">
      <c r="A292" t="s">
        <v>783</v>
      </c>
      <c r="B292" s="1" t="s">
        <v>784</v>
      </c>
      <c r="C292" s="1" t="str">
        <f t="shared" si="4"/>
        <v>186254</v>
      </c>
      <c r="D292" s="1">
        <f>VLOOKUP(C292,'line assign basis'!$A$7:$D$686,4,FALSE)</f>
        <v>23</v>
      </c>
      <c r="E292" s="1" t="s">
        <v>28</v>
      </c>
      <c r="F292" s="2">
        <v>713799</v>
      </c>
      <c r="G292" s="2">
        <v>713799</v>
      </c>
      <c r="H292" s="2">
        <v>713799</v>
      </c>
      <c r="I292" s="2">
        <v>705151</v>
      </c>
      <c r="J292" s="2">
        <v>705151</v>
      </c>
      <c r="K292" s="2">
        <v>705151</v>
      </c>
      <c r="L292" s="2">
        <v>696425</v>
      </c>
      <c r="M292" s="2">
        <v>696425</v>
      </c>
      <c r="N292" s="2">
        <v>696425</v>
      </c>
      <c r="O292" s="2">
        <v>687620</v>
      </c>
      <c r="P292" s="2">
        <v>687620</v>
      </c>
      <c r="Q292" s="2">
        <v>687620</v>
      </c>
      <c r="R292" s="2">
        <v>678736</v>
      </c>
    </row>
    <row r="293" spans="1:18" x14ac:dyDescent="0.25">
      <c r="A293" t="s">
        <v>786</v>
      </c>
      <c r="B293" s="1" t="s">
        <v>787</v>
      </c>
      <c r="C293" s="1" t="str">
        <f t="shared" si="4"/>
        <v>186257</v>
      </c>
      <c r="D293" s="1">
        <f>VLOOKUP(C293,'line assign basis'!$A$7:$D$686,4,FALSE)</f>
        <v>23</v>
      </c>
      <c r="E293" s="1" t="s">
        <v>28</v>
      </c>
      <c r="F293" s="2">
        <v>33829</v>
      </c>
      <c r="G293" s="2">
        <v>33829</v>
      </c>
      <c r="H293" s="2">
        <v>33829</v>
      </c>
      <c r="I293" s="2">
        <v>34133</v>
      </c>
      <c r="J293" s="2">
        <v>34133</v>
      </c>
      <c r="K293" s="2">
        <v>34133</v>
      </c>
      <c r="L293" s="2">
        <v>34440</v>
      </c>
      <c r="M293" s="2">
        <v>34440</v>
      </c>
      <c r="N293" s="2">
        <v>34440</v>
      </c>
      <c r="O293" s="2">
        <v>34750</v>
      </c>
      <c r="P293" s="2">
        <v>34750</v>
      </c>
      <c r="Q293" s="2">
        <v>34750</v>
      </c>
      <c r="R293" s="2">
        <v>35063</v>
      </c>
    </row>
    <row r="294" spans="1:18" x14ac:dyDescent="0.25">
      <c r="A294" t="s">
        <v>789</v>
      </c>
      <c r="B294" s="1" t="s">
        <v>790</v>
      </c>
      <c r="C294" s="1" t="str">
        <f t="shared" si="4"/>
        <v>186270</v>
      </c>
      <c r="D294" s="1">
        <f>VLOOKUP(C294,'line assign basis'!$A$7:$D$686,4,FALSE)</f>
        <v>23</v>
      </c>
      <c r="E294" s="1" t="s">
        <v>28</v>
      </c>
      <c r="F294" s="2">
        <v>14319744.189999999</v>
      </c>
      <c r="G294" s="2">
        <v>14849611.949999999</v>
      </c>
      <c r="H294" s="2">
        <v>3894263.22</v>
      </c>
      <c r="I294" s="2">
        <v>5320866.18</v>
      </c>
      <c r="J294" s="2">
        <v>5634268.2599999998</v>
      </c>
      <c r="K294" s="2">
        <v>6848973.29</v>
      </c>
      <c r="L294" s="2">
        <v>8038527.5199999996</v>
      </c>
      <c r="M294" s="2">
        <v>8479971.7799999993</v>
      </c>
      <c r="N294" s="2">
        <v>9769026.1199999992</v>
      </c>
      <c r="O294" s="2">
        <v>10338811.98</v>
      </c>
      <c r="P294" s="2">
        <v>11073475.460000001</v>
      </c>
      <c r="Q294" s="2">
        <v>12028377.27</v>
      </c>
      <c r="R294" s="2">
        <v>12543658.640000001</v>
      </c>
    </row>
    <row r="295" spans="1:18" x14ac:dyDescent="0.25">
      <c r="A295" t="s">
        <v>792</v>
      </c>
      <c r="B295" s="1" t="s">
        <v>793</v>
      </c>
      <c r="C295" s="1" t="str">
        <f t="shared" si="4"/>
        <v>186271</v>
      </c>
      <c r="D295" s="1">
        <f>VLOOKUP(C295,'line assign basis'!$A$7:$D$686,4,FALSE)</f>
        <v>23</v>
      </c>
      <c r="E295" s="1" t="s">
        <v>28</v>
      </c>
      <c r="F295" s="2">
        <v>-42357.66</v>
      </c>
      <c r="G295" s="2">
        <v>-560493.54</v>
      </c>
      <c r="H295" s="2">
        <v>10726882.300000001</v>
      </c>
      <c r="I295" s="2">
        <v>9145217.1799999997</v>
      </c>
      <c r="J295" s="2">
        <v>7126280.1900000004</v>
      </c>
      <c r="K295" s="2">
        <v>5649306.0800000001</v>
      </c>
      <c r="L295" s="2">
        <v>4014924.25</v>
      </c>
      <c r="M295" s="2">
        <v>2802814.2</v>
      </c>
      <c r="N295" s="2">
        <v>2097350.5</v>
      </c>
      <c r="O295" s="2">
        <v>1612313.83</v>
      </c>
      <c r="P295" s="2">
        <v>1205198.79</v>
      </c>
      <c r="Q295" s="2">
        <v>858454.71</v>
      </c>
      <c r="R295" s="2">
        <v>471498.37</v>
      </c>
    </row>
    <row r="296" spans="1:18" x14ac:dyDescent="0.25">
      <c r="A296" t="s">
        <v>795</v>
      </c>
      <c r="B296" s="1" t="s">
        <v>796</v>
      </c>
      <c r="C296" s="1" t="str">
        <f t="shared" si="4"/>
        <v>186272</v>
      </c>
      <c r="D296" s="1">
        <f>VLOOKUP(C296,'line assign basis'!$A$7:$D$686,4,FALSE)</f>
        <v>23</v>
      </c>
      <c r="E296" s="1" t="s">
        <v>28</v>
      </c>
      <c r="F296" s="2">
        <v>-193588.2</v>
      </c>
      <c r="G296" s="2">
        <v>-225013.57</v>
      </c>
      <c r="H296" s="2">
        <v>-7079.03</v>
      </c>
      <c r="I296" s="2">
        <v>-17006.87</v>
      </c>
      <c r="J296" s="2">
        <v>-28813.84</v>
      </c>
      <c r="K296" s="2">
        <v>-42267.74</v>
      </c>
      <c r="L296" s="2">
        <v>-58617.41</v>
      </c>
      <c r="M296" s="2">
        <v>-76811.39</v>
      </c>
      <c r="N296" s="2">
        <v>-96911.39</v>
      </c>
      <c r="O296" s="2">
        <v>-119058.78</v>
      </c>
      <c r="P296" s="2">
        <v>-142642.93</v>
      </c>
      <c r="Q296" s="2">
        <v>-168088.01</v>
      </c>
      <c r="R296" s="2">
        <v>-195764.72</v>
      </c>
    </row>
    <row r="297" spans="1:18" x14ac:dyDescent="0.25">
      <c r="A297" t="s">
        <v>2002</v>
      </c>
      <c r="B297" s="1" t="s">
        <v>2003</v>
      </c>
      <c r="C297" s="1" t="str">
        <f t="shared" si="4"/>
        <v>186273</v>
      </c>
      <c r="D297" s="1">
        <v>23</v>
      </c>
      <c r="E297" s="1" t="s">
        <v>28</v>
      </c>
      <c r="F297" s="2">
        <v>-36635.11</v>
      </c>
      <c r="G297" s="2">
        <v>-41304.17</v>
      </c>
      <c r="H297" s="2">
        <v>0</v>
      </c>
      <c r="I297" s="2">
        <v>0</v>
      </c>
    </row>
    <row r="298" spans="1:18" x14ac:dyDescent="0.25">
      <c r="A298" t="s">
        <v>798</v>
      </c>
      <c r="B298" s="1" t="s">
        <v>799</v>
      </c>
      <c r="C298" s="1" t="str">
        <f t="shared" si="4"/>
        <v>186274</v>
      </c>
      <c r="D298" s="1">
        <f>VLOOKUP(C298,'line assign basis'!$A$7:$D$686,4,FALSE)</f>
        <v>23</v>
      </c>
      <c r="E298" s="1" t="s">
        <v>28</v>
      </c>
      <c r="F298" s="2">
        <v>-37041.760000000002</v>
      </c>
      <c r="G298" s="2">
        <v>0</v>
      </c>
      <c r="H298" s="2">
        <v>-293744.5</v>
      </c>
      <c r="I298" s="2">
        <v>-255227.7</v>
      </c>
      <c r="J298" s="2">
        <v>-220626.26</v>
      </c>
      <c r="K298" s="2">
        <v>-192585.93</v>
      </c>
      <c r="L298" s="2">
        <v>-171801.61</v>
      </c>
      <c r="M298" s="2">
        <v>-155619.68</v>
      </c>
      <c r="N298" s="2">
        <v>-140100.23000000001</v>
      </c>
      <c r="O298" s="2">
        <v>-124583.92</v>
      </c>
      <c r="P298" s="2">
        <v>-108939.49</v>
      </c>
      <c r="Q298" s="2">
        <v>-83909.15</v>
      </c>
      <c r="R298" s="2">
        <v>-47353.71</v>
      </c>
    </row>
    <row r="299" spans="1:18" x14ac:dyDescent="0.25">
      <c r="A299" t="s">
        <v>801</v>
      </c>
      <c r="B299" s="1" t="s">
        <v>802</v>
      </c>
      <c r="C299" s="1" t="str">
        <f t="shared" si="4"/>
        <v>186275</v>
      </c>
      <c r="D299" s="1">
        <f>VLOOKUP(C299,'line assign basis'!$A$7:$D$686,4,FALSE)</f>
        <v>23</v>
      </c>
      <c r="E299" s="1" t="s">
        <v>28</v>
      </c>
      <c r="F299" s="2">
        <v>2597942.25</v>
      </c>
      <c r="G299" s="2">
        <v>1735925.02</v>
      </c>
      <c r="H299" s="2">
        <v>-596231.49</v>
      </c>
      <c r="I299" s="2">
        <v>-1279056.93</v>
      </c>
      <c r="J299" s="2">
        <v>-3459715.87</v>
      </c>
      <c r="K299" s="2">
        <v>-4187355.34</v>
      </c>
      <c r="L299" s="2">
        <v>-3754146.51</v>
      </c>
      <c r="M299" s="2">
        <v>-4834392.3499999996</v>
      </c>
      <c r="N299" s="2">
        <v>-2623640.88</v>
      </c>
      <c r="O299" s="2">
        <v>-2563351.91</v>
      </c>
      <c r="P299" s="2">
        <v>-2355478.31</v>
      </c>
      <c r="Q299" s="2">
        <v>-1462311.24</v>
      </c>
      <c r="R299" s="2">
        <v>-1778357.25</v>
      </c>
    </row>
    <row r="300" spans="1:18" x14ac:dyDescent="0.25">
      <c r="A300" t="s">
        <v>804</v>
      </c>
      <c r="B300" s="1" t="s">
        <v>805</v>
      </c>
      <c r="C300" s="1" t="str">
        <f t="shared" si="4"/>
        <v>186276</v>
      </c>
      <c r="D300" s="1">
        <f>VLOOKUP(C300,'line assign basis'!$A$7:$D$686,4,FALSE)</f>
        <v>23</v>
      </c>
      <c r="E300" s="1" t="s">
        <v>28</v>
      </c>
      <c r="F300" s="2">
        <v>66125</v>
      </c>
      <c r="G300" s="2">
        <v>66125</v>
      </c>
      <c r="H300" s="2">
        <v>0</v>
      </c>
      <c r="I300" s="2">
        <v>0</v>
      </c>
      <c r="J300" s="2">
        <v>101125</v>
      </c>
      <c r="K300" s="2">
        <v>101125</v>
      </c>
      <c r="L300" s="2">
        <v>101125</v>
      </c>
      <c r="M300" s="2">
        <v>101125</v>
      </c>
      <c r="N300" s="2">
        <v>101125</v>
      </c>
      <c r="O300" s="2">
        <v>101125</v>
      </c>
      <c r="P300" s="2">
        <v>101125</v>
      </c>
      <c r="Q300" s="2">
        <v>101125</v>
      </c>
      <c r="R300" s="2">
        <v>101125</v>
      </c>
    </row>
    <row r="301" spans="1:18" x14ac:dyDescent="0.25">
      <c r="A301" t="s">
        <v>807</v>
      </c>
      <c r="B301" s="1" t="s">
        <v>808</v>
      </c>
      <c r="C301" s="1" t="str">
        <f t="shared" si="4"/>
        <v>186277</v>
      </c>
      <c r="D301" s="1">
        <f>VLOOKUP(C301,'line assign basis'!$A$7:$D$686,4,FALSE)</f>
        <v>23</v>
      </c>
      <c r="E301" s="1" t="s">
        <v>28</v>
      </c>
      <c r="F301" s="2">
        <v>-271778.59000000003</v>
      </c>
      <c r="G301" s="2">
        <v>-361279.11</v>
      </c>
      <c r="H301" s="2">
        <v>909560.76</v>
      </c>
      <c r="I301" s="2">
        <v>747510.17</v>
      </c>
      <c r="J301" s="2">
        <v>549231.31999999995</v>
      </c>
      <c r="K301" s="2">
        <v>403324.15</v>
      </c>
      <c r="L301" s="2">
        <v>245636.21</v>
      </c>
      <c r="M301" s="2">
        <v>130611.76</v>
      </c>
      <c r="N301" s="2">
        <v>70983</v>
      </c>
      <c r="O301" s="2">
        <v>35460.25</v>
      </c>
      <c r="P301" s="2">
        <v>8648.18</v>
      </c>
      <c r="Q301" s="2">
        <v>-12614.98</v>
      </c>
      <c r="R301" s="2">
        <v>-37980.81</v>
      </c>
    </row>
    <row r="302" spans="1:18" x14ac:dyDescent="0.25">
      <c r="A302" t="s">
        <v>810</v>
      </c>
      <c r="B302" s="1" t="s">
        <v>811</v>
      </c>
      <c r="C302" s="1" t="str">
        <f t="shared" si="4"/>
        <v>186278</v>
      </c>
      <c r="D302" s="1">
        <f>VLOOKUP(C302,'line assign basis'!$A$7:$D$686,4,FALSE)</f>
        <v>23</v>
      </c>
      <c r="E302" s="1" t="s">
        <v>28</v>
      </c>
      <c r="F302" s="2">
        <v>6013.14</v>
      </c>
      <c r="G302" s="2">
        <v>6013.14</v>
      </c>
      <c r="H302" s="2">
        <v>0</v>
      </c>
      <c r="I302" s="2">
        <v>0</v>
      </c>
      <c r="J302" s="2">
        <v>10141.549999999999</v>
      </c>
      <c r="K302" s="2">
        <v>10141.549999999999</v>
      </c>
      <c r="L302" s="2">
        <v>10141.549999999999</v>
      </c>
      <c r="M302" s="2">
        <v>10141.549999999999</v>
      </c>
      <c r="N302" s="2">
        <v>10141.549999999999</v>
      </c>
      <c r="O302" s="2">
        <v>10141.549999999999</v>
      </c>
      <c r="P302" s="2">
        <v>10141.549999999999</v>
      </c>
      <c r="Q302" s="2">
        <v>10141.549999999999</v>
      </c>
      <c r="R302" s="2">
        <v>10141.549999999999</v>
      </c>
    </row>
    <row r="303" spans="1:18" x14ac:dyDescent="0.25">
      <c r="A303" t="s">
        <v>813</v>
      </c>
      <c r="B303" s="1" t="s">
        <v>814</v>
      </c>
      <c r="C303" s="1" t="str">
        <f t="shared" si="4"/>
        <v>186280</v>
      </c>
      <c r="D303" s="1">
        <f>VLOOKUP(C303,'line assign basis'!$A$7:$D$686,4,FALSE)</f>
        <v>23</v>
      </c>
      <c r="E303" s="1" t="s">
        <v>28</v>
      </c>
      <c r="F303" s="2">
        <v>-594418.43000000005</v>
      </c>
      <c r="G303" s="2">
        <v>-594606.18999999994</v>
      </c>
      <c r="H303" s="2">
        <v>-595770.85</v>
      </c>
      <c r="I303" s="2">
        <v>-617550.1</v>
      </c>
      <c r="J303" s="2">
        <v>-617625.30000000005</v>
      </c>
      <c r="K303" s="2">
        <v>-620481.46</v>
      </c>
      <c r="L303" s="2">
        <v>-618178.15</v>
      </c>
      <c r="M303" s="2">
        <v>-619774.74</v>
      </c>
      <c r="N303" s="2">
        <v>-621755.31000000006</v>
      </c>
      <c r="O303" s="2">
        <v>-638242.1</v>
      </c>
      <c r="P303" s="2">
        <v>-638242.1</v>
      </c>
      <c r="Q303" s="2">
        <v>-590507.32999999996</v>
      </c>
      <c r="R303" s="2">
        <v>-588133.28</v>
      </c>
    </row>
    <row r="304" spans="1:18" x14ac:dyDescent="0.25">
      <c r="A304" t="s">
        <v>816</v>
      </c>
      <c r="B304" s="1" t="s">
        <v>817</v>
      </c>
      <c r="C304" s="1" t="str">
        <f t="shared" si="4"/>
        <v>186281</v>
      </c>
      <c r="D304" s="1">
        <f>VLOOKUP(C304,'line assign basis'!$A$7:$D$686,4,FALSE)</f>
        <v>23</v>
      </c>
      <c r="E304" s="1" t="s">
        <v>28</v>
      </c>
      <c r="F304" s="2">
        <v>594418.43000000005</v>
      </c>
      <c r="G304" s="2">
        <v>594606.18999999994</v>
      </c>
      <c r="H304" s="2">
        <v>595770.85</v>
      </c>
      <c r="I304" s="2">
        <v>617550.1</v>
      </c>
      <c r="J304" s="2">
        <v>617625.30000000005</v>
      </c>
      <c r="K304" s="2">
        <v>620481.46</v>
      </c>
      <c r="L304" s="2">
        <v>618178.15</v>
      </c>
      <c r="M304" s="2">
        <v>619774.74</v>
      </c>
      <c r="N304" s="2">
        <v>621755.31000000006</v>
      </c>
      <c r="O304" s="2">
        <v>638242.1</v>
      </c>
      <c r="P304" s="2">
        <v>638925.32999999996</v>
      </c>
      <c r="Q304" s="2">
        <v>590507.32999999996</v>
      </c>
      <c r="R304" s="2">
        <v>588133.28</v>
      </c>
    </row>
    <row r="305" spans="1:18" x14ac:dyDescent="0.25">
      <c r="A305" t="s">
        <v>819</v>
      </c>
      <c r="B305" s="1" t="s">
        <v>820</v>
      </c>
      <c r="C305" s="1" t="str">
        <f t="shared" si="4"/>
        <v>186282</v>
      </c>
      <c r="D305" s="1">
        <f>VLOOKUP(C305,'line assign basis'!$A$7:$D$686,4,FALSE)</f>
        <v>23</v>
      </c>
      <c r="E305" s="1" t="s">
        <v>28</v>
      </c>
      <c r="F305" s="2">
        <v>-9800601.1899999995</v>
      </c>
      <c r="G305" s="2">
        <v>-11616270.689999999</v>
      </c>
      <c r="H305" s="2">
        <v>-11643535.43</v>
      </c>
      <c r="I305" s="2">
        <v>-11671382.890000001</v>
      </c>
      <c r="J305" s="2">
        <v>-11701923.01</v>
      </c>
      <c r="K305" s="2">
        <v>-11732543.039999999</v>
      </c>
      <c r="L305" s="2">
        <v>-11763243.189999999</v>
      </c>
      <c r="M305" s="2">
        <v>-11794023.68</v>
      </c>
      <c r="N305" s="2">
        <v>-11824884.710000001</v>
      </c>
      <c r="O305" s="2">
        <v>-11855826.49</v>
      </c>
      <c r="P305" s="2">
        <v>-11886849.24</v>
      </c>
      <c r="Q305" s="2">
        <v>-10423164.23</v>
      </c>
      <c r="R305" s="2">
        <v>-10449672.630000001</v>
      </c>
    </row>
    <row r="306" spans="1:18" x14ac:dyDescent="0.25">
      <c r="A306" t="s">
        <v>822</v>
      </c>
      <c r="B306" s="1" t="s">
        <v>823</v>
      </c>
      <c r="C306" s="1" t="str">
        <f t="shared" si="4"/>
        <v>186284</v>
      </c>
      <c r="D306" s="1">
        <f>VLOOKUP(C306,'line assign basis'!$A$7:$D$686,4,FALSE)</f>
        <v>23</v>
      </c>
      <c r="E306" s="1" t="s">
        <v>28</v>
      </c>
      <c r="F306" s="2">
        <v>52317.61</v>
      </c>
      <c r="G306" s="2">
        <v>105245.61</v>
      </c>
      <c r="H306" s="2">
        <v>70834</v>
      </c>
      <c r="I306" s="2">
        <v>80819</v>
      </c>
      <c r="J306" s="2">
        <v>95840</v>
      </c>
      <c r="K306" s="2">
        <v>95840</v>
      </c>
      <c r="L306" s="2">
        <v>98710</v>
      </c>
      <c r="M306" s="2">
        <v>98710</v>
      </c>
      <c r="N306" s="2">
        <v>98710</v>
      </c>
      <c r="O306" s="2">
        <v>98710</v>
      </c>
      <c r="P306" s="2">
        <v>98710</v>
      </c>
      <c r="Q306" s="2">
        <v>100710</v>
      </c>
      <c r="R306" s="2">
        <v>157928.47</v>
      </c>
    </row>
    <row r="307" spans="1:18" x14ac:dyDescent="0.25">
      <c r="A307" t="s">
        <v>825</v>
      </c>
      <c r="B307" s="1" t="s">
        <v>826</v>
      </c>
      <c r="C307" s="1" t="str">
        <f t="shared" si="4"/>
        <v>186285</v>
      </c>
      <c r="D307" s="1">
        <f>VLOOKUP(C307,'line assign basis'!$A$7:$D$686,4,FALSE)</f>
        <v>23</v>
      </c>
      <c r="E307" s="1" t="s">
        <v>28</v>
      </c>
      <c r="F307" s="2">
        <v>79194.75</v>
      </c>
      <c r="G307" s="2">
        <v>79194.75</v>
      </c>
      <c r="H307" s="2">
        <v>79194.75</v>
      </c>
      <c r="I307" s="2">
        <v>79194.75</v>
      </c>
      <c r="J307" s="2">
        <v>79194.75</v>
      </c>
      <c r="K307" s="2">
        <v>79194.75</v>
      </c>
      <c r="L307" s="2">
        <v>79194.75</v>
      </c>
      <c r="M307" s="2">
        <v>79194.75</v>
      </c>
      <c r="N307" s="2">
        <v>79194.75</v>
      </c>
      <c r="O307" s="2">
        <v>79194.75</v>
      </c>
      <c r="P307" s="2">
        <v>79194.75</v>
      </c>
      <c r="Q307" s="2">
        <v>79194.75</v>
      </c>
      <c r="R307" s="2">
        <v>79194.75</v>
      </c>
    </row>
    <row r="308" spans="1:18" x14ac:dyDescent="0.25">
      <c r="A308" t="s">
        <v>828</v>
      </c>
      <c r="B308" s="1" t="s">
        <v>829</v>
      </c>
      <c r="C308" s="1" t="str">
        <f t="shared" si="4"/>
        <v>186286</v>
      </c>
      <c r="D308" s="1">
        <f>VLOOKUP(C308,'line assign basis'!$A$7:$D$686,4,FALSE)</f>
        <v>23</v>
      </c>
      <c r="E308" s="1" t="s">
        <v>28</v>
      </c>
      <c r="F308" s="2">
        <v>-12590.66</v>
      </c>
      <c r="G308" s="2">
        <v>-19028.32</v>
      </c>
      <c r="H308" s="2">
        <v>65349.3</v>
      </c>
      <c r="I308" s="2">
        <v>54178.59</v>
      </c>
      <c r="J308" s="2">
        <v>40509.4</v>
      </c>
      <c r="K308" s="2">
        <v>30452.06</v>
      </c>
      <c r="L308" s="2">
        <v>19582.259999999998</v>
      </c>
      <c r="M308" s="2">
        <v>11654.78</v>
      </c>
      <c r="N308" s="2">
        <v>7547.7</v>
      </c>
      <c r="O308" s="2">
        <v>5103.1099999999997</v>
      </c>
      <c r="P308" s="2">
        <v>3259.27</v>
      </c>
      <c r="Q308" s="2">
        <v>1798.13</v>
      </c>
      <c r="R308" s="2">
        <v>54.05</v>
      </c>
    </row>
    <row r="309" spans="1:18" x14ac:dyDescent="0.25">
      <c r="A309" t="s">
        <v>831</v>
      </c>
      <c r="B309" s="1" t="s">
        <v>832</v>
      </c>
      <c r="C309" s="1" t="str">
        <f t="shared" si="4"/>
        <v>186287</v>
      </c>
      <c r="D309" s="1">
        <f>VLOOKUP(C309,'line assign basis'!$A$7:$D$686,4,FALSE)</f>
        <v>23</v>
      </c>
      <c r="E309" s="1" t="s">
        <v>28</v>
      </c>
      <c r="F309" s="2">
        <v>-79194.75</v>
      </c>
      <c r="G309" s="2">
        <v>-79194.75</v>
      </c>
      <c r="H309" s="2">
        <v>-79194.75</v>
      </c>
      <c r="I309" s="2">
        <v>-79194.75</v>
      </c>
      <c r="J309" s="2">
        <v>-79194.75</v>
      </c>
      <c r="K309" s="2">
        <v>-79194.75</v>
      </c>
      <c r="L309" s="2">
        <v>-79194.75</v>
      </c>
      <c r="M309" s="2">
        <v>-79194.75</v>
      </c>
      <c r="N309" s="2">
        <v>-79194.75</v>
      </c>
      <c r="O309" s="2">
        <v>-79194.75</v>
      </c>
      <c r="P309" s="2">
        <v>-79194.75</v>
      </c>
      <c r="Q309" s="2">
        <v>-79194.75</v>
      </c>
      <c r="R309" s="2">
        <v>-79194.75</v>
      </c>
    </row>
    <row r="310" spans="1:18" x14ac:dyDescent="0.25">
      <c r="A310" t="s">
        <v>834</v>
      </c>
      <c r="B310" s="1" t="s">
        <v>835</v>
      </c>
      <c r="C310" s="1" t="str">
        <f t="shared" si="4"/>
        <v>186288</v>
      </c>
      <c r="D310" s="1">
        <f>VLOOKUP(C310,'line assign basis'!$A$7:$D$686,4,FALSE)</f>
        <v>23</v>
      </c>
      <c r="E310" s="1" t="s">
        <v>28</v>
      </c>
      <c r="F310" s="2">
        <v>6833.68</v>
      </c>
      <c r="G310" s="2">
        <v>2172.4</v>
      </c>
      <c r="H310" s="2">
        <v>13340.32</v>
      </c>
      <c r="I310" s="2">
        <v>12155.66</v>
      </c>
      <c r="J310" s="2">
        <v>10959.68</v>
      </c>
      <c r="K310" s="2">
        <v>9878.4500000000007</v>
      </c>
      <c r="L310" s="2">
        <v>8661.1200000000008</v>
      </c>
      <c r="M310" s="2">
        <v>7562.3</v>
      </c>
      <c r="N310" s="2">
        <v>6480.28</v>
      </c>
      <c r="O310" s="2">
        <v>5464.46</v>
      </c>
      <c r="P310" s="2">
        <v>4475.2299999999996</v>
      </c>
      <c r="Q310" s="2">
        <v>3488.62</v>
      </c>
      <c r="R310" s="2">
        <v>2506.75</v>
      </c>
    </row>
    <row r="311" spans="1:18" x14ac:dyDescent="0.25">
      <c r="A311" t="s">
        <v>837</v>
      </c>
      <c r="B311" s="1" t="s">
        <v>838</v>
      </c>
      <c r="C311" s="1" t="str">
        <f t="shared" si="4"/>
        <v>186304</v>
      </c>
      <c r="D311" s="1">
        <f>VLOOKUP(C311,'line assign basis'!$A$7:$D$686,4,FALSE)</f>
        <v>23</v>
      </c>
      <c r="E311" s="1" t="s">
        <v>28</v>
      </c>
      <c r="F311" s="2">
        <v>0</v>
      </c>
      <c r="G311" s="2">
        <v>0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</row>
    <row r="312" spans="1:18" x14ac:dyDescent="0.25">
      <c r="A312" t="s">
        <v>840</v>
      </c>
      <c r="B312" s="1" t="s">
        <v>841</v>
      </c>
      <c r="C312" s="1" t="str">
        <f t="shared" si="4"/>
        <v>186310</v>
      </c>
      <c r="D312" s="1">
        <f>VLOOKUP(C312,'line assign basis'!$A$7:$D$686,4,FALSE)</f>
        <v>23</v>
      </c>
      <c r="E312" s="1" t="s">
        <v>28</v>
      </c>
      <c r="F312" s="2">
        <v>99798.01</v>
      </c>
      <c r="G312" s="2">
        <v>101183.82</v>
      </c>
      <c r="H312" s="2">
        <v>85116.67</v>
      </c>
      <c r="I312" s="2">
        <v>91370.7</v>
      </c>
      <c r="J312" s="2">
        <v>102735.94</v>
      </c>
      <c r="K312" s="2">
        <v>110184.34</v>
      </c>
      <c r="L312" s="2">
        <v>112698.36</v>
      </c>
      <c r="M312" s="2">
        <v>116611.31</v>
      </c>
      <c r="N312" s="2">
        <v>121181.07</v>
      </c>
      <c r="O312" s="2">
        <v>127723.92</v>
      </c>
      <c r="P312" s="2">
        <v>131878.19</v>
      </c>
      <c r="Q312" s="2">
        <v>137339.64000000001</v>
      </c>
      <c r="R312" s="2">
        <v>144409.03</v>
      </c>
    </row>
    <row r="313" spans="1:18" x14ac:dyDescent="0.25">
      <c r="A313" t="s">
        <v>843</v>
      </c>
      <c r="B313" s="1" t="s">
        <v>844</v>
      </c>
      <c r="C313" s="1" t="str">
        <f t="shared" si="4"/>
        <v>186311</v>
      </c>
      <c r="D313" s="1">
        <f>VLOOKUP(C313,'line assign basis'!$A$7:$D$686,4,FALSE)</f>
        <v>23</v>
      </c>
      <c r="E313" s="1" t="s">
        <v>28</v>
      </c>
      <c r="F313" s="2">
        <v>-9720.61</v>
      </c>
      <c r="G313" s="2">
        <v>-9720.61</v>
      </c>
      <c r="H313" s="2">
        <v>-50351.76</v>
      </c>
      <c r="I313" s="2">
        <v>-43003.06</v>
      </c>
      <c r="J313" s="2">
        <v>-34454.910000000003</v>
      </c>
      <c r="K313" s="2">
        <v>-27770.15</v>
      </c>
      <c r="L313" s="2">
        <v>-20462.95</v>
      </c>
      <c r="M313" s="2">
        <v>-14742.35</v>
      </c>
      <c r="N313" s="2">
        <v>-10836.47</v>
      </c>
      <c r="O313" s="2">
        <v>-7815.37</v>
      </c>
      <c r="P313" s="2">
        <v>-5128.0600000000004</v>
      </c>
      <c r="Q313" s="2">
        <v>-2637.29</v>
      </c>
      <c r="R313" s="2">
        <v>10.98</v>
      </c>
    </row>
    <row r="314" spans="1:18" x14ac:dyDescent="0.25">
      <c r="A314" t="s">
        <v>846</v>
      </c>
      <c r="B314" s="1" t="s">
        <v>847</v>
      </c>
      <c r="C314" s="1" t="str">
        <f t="shared" si="4"/>
        <v>186312</v>
      </c>
      <c r="D314" s="1">
        <f>VLOOKUP(C314,'line assign basis'!$A$7:$D$686,4,FALSE)</f>
        <v>23</v>
      </c>
      <c r="E314" s="1" t="s">
        <v>28</v>
      </c>
      <c r="F314" s="2">
        <v>4061340.31</v>
      </c>
      <c r="G314" s="2">
        <v>4075588.85</v>
      </c>
      <c r="H314" s="2">
        <v>2052909.15</v>
      </c>
      <c r="I314" s="2">
        <v>2160286.86</v>
      </c>
      <c r="J314" s="2">
        <v>2268114.96</v>
      </c>
      <c r="K314" s="2">
        <v>3100293.71</v>
      </c>
      <c r="L314" s="2">
        <v>3111273.92</v>
      </c>
      <c r="M314" s="2">
        <v>3122863.42</v>
      </c>
      <c r="N314" s="2">
        <v>3210498.88</v>
      </c>
      <c r="O314" s="2">
        <v>3260459.38</v>
      </c>
      <c r="P314" s="2">
        <v>3957970.88</v>
      </c>
      <c r="Q314" s="2">
        <v>3973439.95</v>
      </c>
      <c r="R314" s="2">
        <v>4026974.35</v>
      </c>
    </row>
    <row r="315" spans="1:18" x14ac:dyDescent="0.25">
      <c r="A315" t="s">
        <v>849</v>
      </c>
      <c r="B315" s="1" t="s">
        <v>850</v>
      </c>
      <c r="C315" s="1" t="str">
        <f t="shared" si="4"/>
        <v>186314</v>
      </c>
      <c r="D315" s="1">
        <f>VLOOKUP(C315,'line assign basis'!$A$7:$D$686,4,FALSE)</f>
        <v>23</v>
      </c>
      <c r="E315" s="1" t="s">
        <v>28</v>
      </c>
      <c r="F315" s="2">
        <v>179776.33</v>
      </c>
      <c r="G315" s="2">
        <v>180480.73</v>
      </c>
      <c r="H315" s="2">
        <v>82584.149999999994</v>
      </c>
      <c r="I315" s="2">
        <v>82886.16</v>
      </c>
      <c r="J315" s="2">
        <v>114164.81</v>
      </c>
      <c r="K315" s="2">
        <v>123172.69</v>
      </c>
      <c r="L315" s="2">
        <v>123664.41</v>
      </c>
      <c r="M315" s="2">
        <v>124168.05</v>
      </c>
      <c r="N315" s="2">
        <v>124642.86</v>
      </c>
      <c r="O315" s="2">
        <v>125107.15</v>
      </c>
      <c r="P315" s="2">
        <v>125597.02</v>
      </c>
      <c r="Q315" s="2">
        <v>126284.6</v>
      </c>
      <c r="R315" s="2">
        <v>143230.92000000001</v>
      </c>
    </row>
    <row r="316" spans="1:18" x14ac:dyDescent="0.25">
      <c r="A316" t="s">
        <v>852</v>
      </c>
      <c r="B316" s="1" t="s">
        <v>853</v>
      </c>
      <c r="C316" s="1" t="str">
        <f t="shared" si="4"/>
        <v>186315</v>
      </c>
      <c r="D316" s="1">
        <f>VLOOKUP(C316,'line assign basis'!$A$7:$D$686,4,FALSE)</f>
        <v>23</v>
      </c>
      <c r="E316" s="1" t="s">
        <v>28</v>
      </c>
      <c r="F316" s="2">
        <v>-3870.29</v>
      </c>
      <c r="G316" s="2">
        <v>-6410.41</v>
      </c>
      <c r="H316" s="2">
        <v>98472.68</v>
      </c>
      <c r="I316" s="2">
        <v>83447.789999999994</v>
      </c>
      <c r="J316" s="2">
        <v>63760.84</v>
      </c>
      <c r="K316" s="2">
        <v>49684.86</v>
      </c>
      <c r="L316" s="2">
        <v>34027.019999999997</v>
      </c>
      <c r="M316" s="2">
        <v>22638.5</v>
      </c>
      <c r="N316" s="2">
        <v>16542.79</v>
      </c>
      <c r="O316" s="2">
        <v>12419.86</v>
      </c>
      <c r="P316" s="2">
        <v>8981.8700000000008</v>
      </c>
      <c r="Q316" s="2">
        <v>6112.41</v>
      </c>
      <c r="R316" s="2">
        <v>2910.07</v>
      </c>
    </row>
    <row r="317" spans="1:18" x14ac:dyDescent="0.25">
      <c r="A317" t="s">
        <v>855</v>
      </c>
      <c r="B317" s="1" t="s">
        <v>856</v>
      </c>
      <c r="C317" s="1" t="str">
        <f t="shared" si="4"/>
        <v>186316</v>
      </c>
      <c r="D317" s="1">
        <f>VLOOKUP(C317,'line assign basis'!$A$7:$D$686,4,FALSE)</f>
        <v>23</v>
      </c>
      <c r="E317" s="1" t="s">
        <v>28</v>
      </c>
      <c r="F317" s="2">
        <v>-118604.9</v>
      </c>
      <c r="G317" s="2">
        <v>-199292.14</v>
      </c>
      <c r="H317" s="2">
        <v>1709231.13</v>
      </c>
      <c r="I317" s="2">
        <v>1445333.62</v>
      </c>
      <c r="J317" s="2">
        <v>1099042.98</v>
      </c>
      <c r="K317" s="2">
        <v>852291.14</v>
      </c>
      <c r="L317" s="2">
        <v>577210.68000000005</v>
      </c>
      <c r="M317" s="2">
        <v>377967.15</v>
      </c>
      <c r="N317" s="2">
        <v>272418.28000000003</v>
      </c>
      <c r="O317" s="2">
        <v>201662.22</v>
      </c>
      <c r="P317" s="2">
        <v>142598.47</v>
      </c>
      <c r="Q317" s="2">
        <v>93868.35</v>
      </c>
      <c r="R317" s="2">
        <v>39308.879999999997</v>
      </c>
    </row>
    <row r="318" spans="1:18" x14ac:dyDescent="0.25">
      <c r="A318" t="s">
        <v>858</v>
      </c>
      <c r="B318" s="1" t="s">
        <v>859</v>
      </c>
      <c r="C318" s="1" t="str">
        <f t="shared" si="4"/>
        <v>186370</v>
      </c>
      <c r="D318" s="1">
        <f>VLOOKUP(C318,'line assign basis'!$A$7:$D$686,4,FALSE)</f>
        <v>23</v>
      </c>
      <c r="E318" s="1" t="s">
        <v>28</v>
      </c>
      <c r="F318" s="2">
        <v>61654059.509999998</v>
      </c>
      <c r="G318" s="2">
        <v>62547703.509999998</v>
      </c>
      <c r="H318" s="2">
        <v>63728440.509999998</v>
      </c>
      <c r="I318" s="2">
        <v>64901654.509999998</v>
      </c>
      <c r="J318" s="2">
        <v>66244938.509999998</v>
      </c>
      <c r="K318" s="2">
        <v>67595229.510000005</v>
      </c>
      <c r="L318" s="2">
        <v>68954971.510000005</v>
      </c>
      <c r="M318" s="2">
        <v>70320839.510000005</v>
      </c>
      <c r="N318" s="2">
        <v>71694672.510000005</v>
      </c>
      <c r="O318" s="2">
        <v>73077737.510000005</v>
      </c>
      <c r="P318" s="2">
        <v>74471977.510000005</v>
      </c>
      <c r="Q318" s="2">
        <v>75875731.510000005</v>
      </c>
      <c r="R318" s="2">
        <v>78417101.510000005</v>
      </c>
    </row>
    <row r="319" spans="1:18" x14ac:dyDescent="0.25">
      <c r="A319" t="s">
        <v>861</v>
      </c>
      <c r="B319" s="1" t="s">
        <v>862</v>
      </c>
      <c r="C319" s="1" t="str">
        <f t="shared" si="4"/>
        <v>186375</v>
      </c>
      <c r="D319" s="1">
        <f>VLOOKUP(C319,'line assign basis'!$A$7:$D$686,4,FALSE)</f>
        <v>23</v>
      </c>
      <c r="E319" s="1" t="s">
        <v>28</v>
      </c>
      <c r="F319" s="2">
        <v>-4055430.09</v>
      </c>
      <c r="G319" s="2">
        <v>-4206757.09</v>
      </c>
      <c r="H319" s="2">
        <v>-4360973.09</v>
      </c>
      <c r="I319" s="2">
        <v>-4518391.09</v>
      </c>
      <c r="J319" s="2">
        <v>-4679251.09</v>
      </c>
      <c r="K319" s="2">
        <v>-4843709.09</v>
      </c>
      <c r="L319" s="2">
        <v>-5014800.09</v>
      </c>
      <c r="M319" s="2">
        <v>-5189624.09</v>
      </c>
      <c r="N319" s="2">
        <v>-5368213.09</v>
      </c>
      <c r="O319" s="2">
        <v>-5550601.0899999999</v>
      </c>
      <c r="P319" s="2">
        <v>-5736827.0899999999</v>
      </c>
      <c r="Q319" s="2">
        <v>-5926930.0899999999</v>
      </c>
      <c r="R319" s="2">
        <v>-6125739.0899999999</v>
      </c>
    </row>
    <row r="320" spans="1:18" x14ac:dyDescent="0.25">
      <c r="A320" t="s">
        <v>864</v>
      </c>
      <c r="B320" s="1" t="s">
        <v>865</v>
      </c>
      <c r="C320" s="1" t="str">
        <f t="shared" si="4"/>
        <v>186420</v>
      </c>
      <c r="D320" s="1">
        <f>VLOOKUP(C320,'line assign basis'!$A$7:$D$686,4,FALSE)</f>
        <v>23</v>
      </c>
      <c r="E320" s="1" t="s">
        <v>28</v>
      </c>
      <c r="F320" s="2">
        <v>257754.92</v>
      </c>
      <c r="G320" s="2">
        <v>236150.41</v>
      </c>
      <c r="H320" s="2">
        <v>237681.06</v>
      </c>
      <c r="I320" s="2">
        <v>266759.13</v>
      </c>
      <c r="J320" s="2">
        <v>268488.17</v>
      </c>
      <c r="K320" s="2">
        <v>270228.42</v>
      </c>
      <c r="L320" s="2">
        <v>271979.95</v>
      </c>
      <c r="M320" s="2">
        <v>273742.83</v>
      </c>
      <c r="N320" s="2">
        <v>275517.14</v>
      </c>
      <c r="O320" s="2">
        <v>277302.95</v>
      </c>
      <c r="P320" s="2">
        <v>279100.34000000003</v>
      </c>
      <c r="Q320" s="2">
        <v>280909.38</v>
      </c>
      <c r="R320" s="2">
        <v>282730.14</v>
      </c>
    </row>
    <row r="321" spans="1:18" x14ac:dyDescent="0.25">
      <c r="A321" t="s">
        <v>363</v>
      </c>
      <c r="B321" s="1" t="s">
        <v>867</v>
      </c>
      <c r="C321" s="1" t="str">
        <f t="shared" si="4"/>
        <v>186500</v>
      </c>
      <c r="D321" s="1">
        <f>VLOOKUP(C321,'line assign basis'!$A$7:$D$686,4,FALSE)</f>
        <v>100</v>
      </c>
      <c r="E321" s="1" t="s">
        <v>28</v>
      </c>
      <c r="F321" s="2">
        <v>-12827471.34</v>
      </c>
      <c r="G321" s="2">
        <v>0</v>
      </c>
      <c r="H321" s="2">
        <v>0</v>
      </c>
      <c r="I321" s="2">
        <v>-49378.59</v>
      </c>
      <c r="J321" s="2">
        <v>0</v>
      </c>
      <c r="K321" s="2">
        <v>0</v>
      </c>
      <c r="L321" s="2">
        <v>2721481.34</v>
      </c>
      <c r="M321" s="2">
        <v>0</v>
      </c>
      <c r="N321" s="2">
        <v>0</v>
      </c>
      <c r="O321" s="2">
        <v>448768.37</v>
      </c>
      <c r="P321" s="2">
        <v>0</v>
      </c>
      <c r="Q321" s="2">
        <v>0</v>
      </c>
      <c r="R321" s="2">
        <v>-6029918.8499999996</v>
      </c>
    </row>
    <row r="322" spans="1:18" x14ac:dyDescent="0.25">
      <c r="A322" t="s">
        <v>382</v>
      </c>
      <c r="B322" s="1" t="s">
        <v>868</v>
      </c>
      <c r="C322" s="1" t="str">
        <f t="shared" si="4"/>
        <v>500139</v>
      </c>
      <c r="D322" s="1" t="str">
        <f>VLOOKUP(C322,'line assign basis'!$A$7:$D$686,4,FALSE)</f>
        <v/>
      </c>
      <c r="F322" s="2">
        <v>1555000</v>
      </c>
      <c r="G322" s="2">
        <v>1555000</v>
      </c>
      <c r="H322" s="2">
        <v>1555000</v>
      </c>
      <c r="I322" s="2">
        <v>1306000</v>
      </c>
      <c r="J322" s="2">
        <v>1306000</v>
      </c>
      <c r="K322" s="2">
        <v>1306000</v>
      </c>
      <c r="L322" s="2">
        <v>1148000</v>
      </c>
      <c r="M322" s="2">
        <v>1148000</v>
      </c>
      <c r="N322" s="2">
        <v>1148000</v>
      </c>
      <c r="O322" s="2">
        <v>1077000</v>
      </c>
      <c r="P322" s="2">
        <v>1077000</v>
      </c>
      <c r="Q322" s="2">
        <v>1077000</v>
      </c>
      <c r="R322" s="2">
        <v>861000</v>
      </c>
    </row>
    <row r="323" spans="1:18" x14ac:dyDescent="0.25">
      <c r="A323" t="s">
        <v>870</v>
      </c>
      <c r="B323" s="1" t="s">
        <v>871</v>
      </c>
      <c r="C323" s="1" t="str">
        <f t="shared" si="4"/>
        <v>186630</v>
      </c>
      <c r="D323" s="1">
        <f>VLOOKUP(C323,'line assign basis'!$A$7:$D$686,4,FALSE)</f>
        <v>101</v>
      </c>
      <c r="E323" s="1" t="s">
        <v>28</v>
      </c>
      <c r="F323" s="2">
        <v>0</v>
      </c>
      <c r="G323" s="2">
        <v>0</v>
      </c>
      <c r="H323" s="2">
        <v>0</v>
      </c>
      <c r="I323" s="2">
        <v>1000</v>
      </c>
      <c r="J323" s="2">
        <v>1000</v>
      </c>
      <c r="K323" s="2">
        <v>1000</v>
      </c>
      <c r="L323" s="2">
        <v>33000</v>
      </c>
      <c r="M323" s="2">
        <v>33000</v>
      </c>
      <c r="N323" s="2">
        <v>33000</v>
      </c>
      <c r="O323" s="2">
        <v>105000</v>
      </c>
      <c r="P323" s="2">
        <v>105000</v>
      </c>
      <c r="Q323" s="2">
        <v>105000</v>
      </c>
      <c r="R323" s="2">
        <v>106000</v>
      </c>
    </row>
    <row r="324" spans="1:18" x14ac:dyDescent="0.25">
      <c r="A324" t="s">
        <v>873</v>
      </c>
      <c r="B324" s="1" t="s">
        <v>874</v>
      </c>
      <c r="C324" s="1" t="str">
        <f t="shared" si="4"/>
        <v>186635</v>
      </c>
      <c r="D324" s="1">
        <f>VLOOKUP(C324,'line assign basis'!$A$7:$D$686,4,FALSE)</f>
        <v>101</v>
      </c>
      <c r="E324" s="1" t="s">
        <v>28</v>
      </c>
      <c r="F324" s="2">
        <v>1541000</v>
      </c>
      <c r="G324" s="2">
        <v>1541000</v>
      </c>
      <c r="H324" s="2">
        <v>1541000</v>
      </c>
      <c r="I324" s="2">
        <v>1293000</v>
      </c>
      <c r="J324" s="2">
        <v>1293000</v>
      </c>
      <c r="K324" s="2">
        <v>1293000</v>
      </c>
      <c r="L324" s="2">
        <v>1106000</v>
      </c>
      <c r="M324" s="2">
        <v>1106000</v>
      </c>
      <c r="N324" s="2">
        <v>1106000</v>
      </c>
      <c r="O324" s="2">
        <v>972000</v>
      </c>
      <c r="P324" s="2">
        <v>972000</v>
      </c>
      <c r="Q324" s="2">
        <v>972000</v>
      </c>
      <c r="R324" s="2">
        <v>755000</v>
      </c>
    </row>
    <row r="325" spans="1:18" x14ac:dyDescent="0.25">
      <c r="A325" t="s">
        <v>876</v>
      </c>
      <c r="B325" s="1" t="s">
        <v>877</v>
      </c>
      <c r="C325" s="1" t="str">
        <f t="shared" si="4"/>
        <v>186637</v>
      </c>
      <c r="D325" s="1">
        <f>VLOOKUP(C325,'line assign basis'!$A$7:$D$686,4,FALSE)</f>
        <v>101</v>
      </c>
      <c r="E325" s="1" t="s">
        <v>28</v>
      </c>
      <c r="F325" s="2">
        <v>14000</v>
      </c>
      <c r="G325" s="2">
        <v>14000</v>
      </c>
      <c r="H325" s="2">
        <v>14000</v>
      </c>
      <c r="I325" s="2">
        <v>12000</v>
      </c>
      <c r="J325" s="2">
        <v>12000</v>
      </c>
      <c r="K325" s="2">
        <v>12000</v>
      </c>
      <c r="L325" s="2">
        <v>9000</v>
      </c>
      <c r="M325" s="2">
        <v>9000</v>
      </c>
      <c r="N325" s="2">
        <v>9000</v>
      </c>
      <c r="O325" s="2">
        <v>0</v>
      </c>
      <c r="P325" s="2">
        <v>0</v>
      </c>
      <c r="Q325" s="2">
        <v>0</v>
      </c>
      <c r="R325" s="2">
        <v>0</v>
      </c>
    </row>
    <row r="326" spans="1:18" x14ac:dyDescent="0.25">
      <c r="A326" t="s">
        <v>879</v>
      </c>
      <c r="B326" s="1" t="s">
        <v>878</v>
      </c>
      <c r="C326" s="1" t="str">
        <f t="shared" si="4"/>
        <v>500140</v>
      </c>
      <c r="D326" s="1" t="str">
        <f>VLOOKUP(C326,'line assign basis'!$A$7:$D$686,4,FALSE)</f>
        <v/>
      </c>
      <c r="F326" s="2">
        <v>55551772.5</v>
      </c>
      <c r="G326" s="2">
        <v>55678723.719999999</v>
      </c>
      <c r="H326" s="2">
        <v>53313030.130000003</v>
      </c>
      <c r="I326" s="2">
        <v>52694288.909999996</v>
      </c>
      <c r="J326" s="2">
        <v>52815617.549999997</v>
      </c>
      <c r="K326" s="2">
        <v>52936946.189999998</v>
      </c>
      <c r="L326" s="2">
        <v>53064424.780000001</v>
      </c>
      <c r="M326" s="2">
        <v>51000427.420000002</v>
      </c>
      <c r="N326" s="2">
        <v>51113924.770000003</v>
      </c>
      <c r="O326" s="2">
        <v>51233647.119999997</v>
      </c>
      <c r="P326" s="2">
        <v>51337574.340000004</v>
      </c>
      <c r="Q326" s="2">
        <v>51399040.259999998</v>
      </c>
      <c r="R326" s="2">
        <v>51518070.009999998</v>
      </c>
    </row>
    <row r="327" spans="1:18" x14ac:dyDescent="0.25">
      <c r="A327" t="s">
        <v>879</v>
      </c>
      <c r="B327" s="1" t="s">
        <v>880</v>
      </c>
      <c r="C327" s="1" t="str">
        <f t="shared" si="4"/>
        <v>500150</v>
      </c>
      <c r="D327" s="1" t="str">
        <f>VLOOKUP(C327,'line assign basis'!$A$7:$D$686,4,FALSE)</f>
        <v/>
      </c>
      <c r="F327" s="2">
        <v>1896135.97</v>
      </c>
      <c r="G327" s="2">
        <v>1896135.97</v>
      </c>
      <c r="H327" s="2">
        <v>1896135.97</v>
      </c>
      <c r="I327" s="2">
        <v>1902732.67</v>
      </c>
      <c r="J327" s="2">
        <v>1902732.67</v>
      </c>
      <c r="K327" s="2">
        <v>1902732.67</v>
      </c>
      <c r="L327" s="2">
        <v>1908882.62</v>
      </c>
      <c r="M327" s="2">
        <v>1908882.62</v>
      </c>
      <c r="N327" s="2">
        <v>1908882.62</v>
      </c>
      <c r="O327" s="2">
        <v>1915107.62</v>
      </c>
      <c r="P327" s="2">
        <v>1915107.62</v>
      </c>
      <c r="Q327" s="2">
        <v>1915107.62</v>
      </c>
      <c r="R327" s="2">
        <v>1921332.62</v>
      </c>
    </row>
    <row r="328" spans="1:18" x14ac:dyDescent="0.25">
      <c r="A328" t="s">
        <v>882</v>
      </c>
      <c r="B328" s="1" t="s">
        <v>883</v>
      </c>
      <c r="C328" s="1" t="str">
        <f t="shared" si="4"/>
        <v>123020</v>
      </c>
      <c r="D328" s="1">
        <f>VLOOKUP(C328,'line assign basis'!$A$7:$D$686,4,FALSE)</f>
        <v>17</v>
      </c>
      <c r="E328" s="1" t="s">
        <v>28</v>
      </c>
      <c r="F328" s="2">
        <v>33956.78</v>
      </c>
      <c r="G328" s="2">
        <v>33956.78</v>
      </c>
      <c r="H328" s="2">
        <v>33956.78</v>
      </c>
      <c r="I328" s="2">
        <v>40553.480000000003</v>
      </c>
      <c r="J328" s="2">
        <v>40553.480000000003</v>
      </c>
      <c r="K328" s="2">
        <v>40553.480000000003</v>
      </c>
      <c r="L328" s="2">
        <v>46703.43</v>
      </c>
      <c r="M328" s="2">
        <v>46703.43</v>
      </c>
      <c r="N328" s="2">
        <v>46703.43</v>
      </c>
      <c r="O328" s="2">
        <v>52928.43</v>
      </c>
      <c r="P328" s="2">
        <v>52928.43</v>
      </c>
      <c r="Q328" s="2">
        <v>52928.43</v>
      </c>
      <c r="R328" s="2">
        <v>59153.43</v>
      </c>
    </row>
    <row r="329" spans="1:18" x14ac:dyDescent="0.25">
      <c r="A329" t="s">
        <v>885</v>
      </c>
      <c r="B329" s="1" t="s">
        <v>886</v>
      </c>
      <c r="C329" s="1" t="str">
        <f t="shared" si="4"/>
        <v>124040</v>
      </c>
      <c r="D329" s="1">
        <f>VLOOKUP(C329,'line assign basis'!$A$7:$D$686,4,FALSE)</f>
        <v>17</v>
      </c>
      <c r="E329" s="1" t="s">
        <v>28</v>
      </c>
      <c r="F329" s="2">
        <v>0</v>
      </c>
      <c r="G329" s="2">
        <v>0</v>
      </c>
      <c r="H329" s="2">
        <v>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Q329" s="2">
        <v>0</v>
      </c>
      <c r="R329" s="2">
        <v>0</v>
      </c>
    </row>
    <row r="330" spans="1:18" x14ac:dyDescent="0.25">
      <c r="A330" t="s">
        <v>888</v>
      </c>
      <c r="B330" s="1" t="s">
        <v>889</v>
      </c>
      <c r="C330" s="1" t="str">
        <f t="shared" ref="C330:C393" si="5">RIGHT(B330,6)</f>
        <v>124059</v>
      </c>
      <c r="D330" s="1">
        <f>VLOOKUP(C330,'line assign basis'!$A$7:$D$686,4,FALSE)</f>
        <v>17</v>
      </c>
      <c r="E330" s="1" t="s">
        <v>28</v>
      </c>
      <c r="F330" s="2">
        <v>0</v>
      </c>
      <c r="G330" s="2">
        <v>0</v>
      </c>
      <c r="H330" s="2">
        <v>0</v>
      </c>
      <c r="I330" s="2">
        <v>0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</row>
    <row r="331" spans="1:18" x14ac:dyDescent="0.25">
      <c r="A331" t="s">
        <v>891</v>
      </c>
      <c r="B331" s="1" t="s">
        <v>892</v>
      </c>
      <c r="C331" s="1" t="str">
        <f t="shared" si="5"/>
        <v>124301</v>
      </c>
      <c r="D331" s="1">
        <f>VLOOKUP(C331,'line assign basis'!$A$7:$D$686,4,FALSE)</f>
        <v>29</v>
      </c>
      <c r="E331" s="1" t="s">
        <v>28</v>
      </c>
      <c r="F331" s="2">
        <v>1862179.19</v>
      </c>
      <c r="G331" s="2">
        <v>1862179.19</v>
      </c>
      <c r="H331" s="2">
        <v>1862179.19</v>
      </c>
      <c r="I331" s="2">
        <v>1862179.19</v>
      </c>
      <c r="J331" s="2">
        <v>1862179.19</v>
      </c>
      <c r="K331" s="2">
        <v>1862179.19</v>
      </c>
      <c r="L331" s="2">
        <v>1862179.19</v>
      </c>
      <c r="M331" s="2">
        <v>1862179.19</v>
      </c>
      <c r="N331" s="2">
        <v>1862179.19</v>
      </c>
      <c r="O331" s="2">
        <v>1862179.19</v>
      </c>
      <c r="P331" s="2">
        <v>1862179.19</v>
      </c>
      <c r="Q331" s="2">
        <v>1862179.19</v>
      </c>
      <c r="R331" s="2">
        <v>1862179.19</v>
      </c>
    </row>
    <row r="332" spans="1:18" x14ac:dyDescent="0.25">
      <c r="A332" t="s">
        <v>894</v>
      </c>
      <c r="B332" s="1" t="s">
        <v>893</v>
      </c>
      <c r="C332" s="1" t="str">
        <f t="shared" si="5"/>
        <v>500151</v>
      </c>
      <c r="D332" s="1" t="str">
        <f>VLOOKUP(C332,'line assign basis'!$A$7:$D$686,4,FALSE)</f>
        <v/>
      </c>
      <c r="F332" s="2">
        <v>53655636.530000001</v>
      </c>
      <c r="G332" s="2">
        <v>53782587.75</v>
      </c>
      <c r="H332" s="2">
        <v>51416894.159999996</v>
      </c>
      <c r="I332" s="2">
        <v>50791556.240000002</v>
      </c>
      <c r="J332" s="2">
        <v>50912884.880000003</v>
      </c>
      <c r="K332" s="2">
        <v>51034213.520000003</v>
      </c>
      <c r="L332" s="2">
        <v>51155542.159999996</v>
      </c>
      <c r="M332" s="2">
        <v>49091544.799999997</v>
      </c>
      <c r="N332" s="2">
        <v>49205042.149999999</v>
      </c>
      <c r="O332" s="2">
        <v>49318539.5</v>
      </c>
      <c r="P332" s="2">
        <v>49422466.719999999</v>
      </c>
      <c r="Q332" s="2">
        <v>49483932.640000001</v>
      </c>
      <c r="R332" s="2">
        <v>49596737.390000001</v>
      </c>
    </row>
    <row r="333" spans="1:18" x14ac:dyDescent="0.25">
      <c r="A333" t="s">
        <v>896</v>
      </c>
      <c r="B333" s="1" t="s">
        <v>897</v>
      </c>
      <c r="C333" s="1" t="str">
        <f t="shared" si="5"/>
        <v>124100</v>
      </c>
      <c r="D333" s="1">
        <f>VLOOKUP(C333,'line assign basis'!$A$7:$D$686,4,FALSE)</f>
        <v>23</v>
      </c>
      <c r="E333" s="1" t="s">
        <v>28</v>
      </c>
      <c r="F333" s="2">
        <v>1677943.03</v>
      </c>
      <c r="G333" s="2">
        <v>1681373.7</v>
      </c>
      <c r="H333" s="2">
        <v>1684804.37</v>
      </c>
      <c r="I333" s="2">
        <v>1894541</v>
      </c>
      <c r="J333" s="2">
        <v>1897927.58</v>
      </c>
      <c r="K333" s="2">
        <v>1901314.16</v>
      </c>
      <c r="L333" s="2">
        <v>1904700.74</v>
      </c>
      <c r="M333" s="2">
        <v>1561475.32</v>
      </c>
      <c r="N333" s="2">
        <v>1563060.24</v>
      </c>
      <c r="O333" s="2">
        <v>1564645.16</v>
      </c>
      <c r="P333" s="2">
        <v>1566230.08</v>
      </c>
      <c r="Q333" s="2">
        <v>1567815</v>
      </c>
      <c r="R333" s="2">
        <v>1569399.92</v>
      </c>
    </row>
    <row r="334" spans="1:18" x14ac:dyDescent="0.25">
      <c r="A334" t="s">
        <v>899</v>
      </c>
      <c r="B334" s="1" t="s">
        <v>900</v>
      </c>
      <c r="C334" s="1" t="str">
        <f t="shared" si="5"/>
        <v>124101</v>
      </c>
      <c r="D334" s="1">
        <f>VLOOKUP(C334,'line assign basis'!$A$7:$D$686,4,FALSE)</f>
        <v>23</v>
      </c>
      <c r="E334" s="1" t="s">
        <v>28</v>
      </c>
      <c r="F334" s="2">
        <v>2343084.75</v>
      </c>
      <c r="G334" s="2">
        <v>2347033.5</v>
      </c>
      <c r="H334" s="2">
        <v>2350982.25</v>
      </c>
      <c r="I334" s="2">
        <v>2354933</v>
      </c>
      <c r="J334" s="2">
        <v>2358826.92</v>
      </c>
      <c r="K334" s="2">
        <v>2362720.84</v>
      </c>
      <c r="L334" s="2">
        <v>2366614.7599999998</v>
      </c>
      <c r="M334" s="2">
        <v>2370508.6800000002</v>
      </c>
      <c r="N334" s="2">
        <v>2374402.6</v>
      </c>
      <c r="O334" s="2">
        <v>2378296.52</v>
      </c>
      <c r="P334" s="2">
        <v>2382190.44</v>
      </c>
      <c r="Q334" s="2">
        <v>2386084.36</v>
      </c>
      <c r="R334" s="2">
        <v>2389978.2799999998</v>
      </c>
    </row>
    <row r="335" spans="1:18" x14ac:dyDescent="0.25">
      <c r="A335" t="s">
        <v>902</v>
      </c>
      <c r="B335" s="1" t="s">
        <v>903</v>
      </c>
      <c r="C335" s="1" t="str">
        <f t="shared" si="5"/>
        <v>124102</v>
      </c>
      <c r="D335" s="1">
        <f>VLOOKUP(C335,'line assign basis'!$A$7:$D$686,4,FALSE)</f>
        <v>23</v>
      </c>
      <c r="E335" s="1" t="s">
        <v>28</v>
      </c>
      <c r="F335" s="2">
        <v>8473506.75</v>
      </c>
      <c r="G335" s="2">
        <v>8492950</v>
      </c>
      <c r="H335" s="2">
        <v>8460907.25</v>
      </c>
      <c r="I335" s="2">
        <v>8519397.4800000004</v>
      </c>
      <c r="J335" s="2">
        <v>8539195.0600000005</v>
      </c>
      <c r="K335" s="2">
        <v>8558992.6400000006</v>
      </c>
      <c r="L335" s="2">
        <v>8578790.2200000007</v>
      </c>
      <c r="M335" s="2">
        <v>8598587.8000000007</v>
      </c>
      <c r="N335" s="2">
        <v>8618385.3800000008</v>
      </c>
      <c r="O335" s="2">
        <v>8638182.9600000009</v>
      </c>
      <c r="P335" s="2">
        <v>8650093</v>
      </c>
      <c r="Q335" s="2">
        <v>8617141.8200000003</v>
      </c>
      <c r="R335" s="2">
        <v>8635529.4700000007</v>
      </c>
    </row>
    <row r="336" spans="1:18" x14ac:dyDescent="0.25">
      <c r="A336" t="s">
        <v>905</v>
      </c>
      <c r="B336" s="1" t="s">
        <v>906</v>
      </c>
      <c r="C336" s="1" t="str">
        <f t="shared" si="5"/>
        <v>124103</v>
      </c>
      <c r="D336" s="1">
        <f>VLOOKUP(C336,'line assign basis'!$A$7:$D$686,4,FALSE)</f>
        <v>23</v>
      </c>
      <c r="E336" s="1" t="s">
        <v>28</v>
      </c>
      <c r="F336" s="2">
        <v>2967267.28</v>
      </c>
      <c r="G336" s="2">
        <v>2973004.2</v>
      </c>
      <c r="H336" s="2">
        <v>2978741.12</v>
      </c>
      <c r="I336" s="2">
        <v>0</v>
      </c>
      <c r="J336" s="2">
        <v>0</v>
      </c>
      <c r="K336" s="2">
        <v>0</v>
      </c>
      <c r="L336" s="2">
        <v>0</v>
      </c>
      <c r="M336" s="2">
        <v>0</v>
      </c>
      <c r="N336" s="2">
        <v>0</v>
      </c>
      <c r="O336" s="2">
        <v>0</v>
      </c>
      <c r="P336" s="2">
        <v>0</v>
      </c>
      <c r="Q336" s="2">
        <v>0</v>
      </c>
      <c r="R336" s="2">
        <v>0</v>
      </c>
    </row>
    <row r="337" spans="1:18" x14ac:dyDescent="0.25">
      <c r="A337" t="s">
        <v>908</v>
      </c>
      <c r="B337" s="1" t="s">
        <v>909</v>
      </c>
      <c r="C337" s="1" t="str">
        <f t="shared" si="5"/>
        <v>124104</v>
      </c>
      <c r="D337" s="1">
        <f>VLOOKUP(C337,'line assign basis'!$A$7:$D$686,4,FALSE)</f>
        <v>23</v>
      </c>
      <c r="E337" s="1" t="s">
        <v>28</v>
      </c>
      <c r="F337" s="2">
        <v>5950999.2599999998</v>
      </c>
      <c r="G337" s="2">
        <v>5964433.6799999997</v>
      </c>
      <c r="H337" s="2">
        <v>5307804.0999999996</v>
      </c>
      <c r="I337" s="2">
        <v>5311224.5199999996</v>
      </c>
      <c r="J337" s="2">
        <v>5322989.9400000004</v>
      </c>
      <c r="K337" s="2">
        <v>5334755.3600000003</v>
      </c>
      <c r="L337" s="2">
        <v>5346520.78</v>
      </c>
      <c r="M337" s="2">
        <v>4878243.2</v>
      </c>
      <c r="N337" s="2">
        <v>4888785.3499999996</v>
      </c>
      <c r="O337" s="2">
        <v>4899327.5</v>
      </c>
      <c r="P337" s="2">
        <v>4910188.25</v>
      </c>
      <c r="Q337" s="2">
        <v>4920951.5</v>
      </c>
      <c r="R337" s="2">
        <v>4931714.75</v>
      </c>
    </row>
    <row r="338" spans="1:18" x14ac:dyDescent="0.25">
      <c r="A338" t="s">
        <v>896</v>
      </c>
      <c r="B338" s="1" t="s">
        <v>911</v>
      </c>
      <c r="C338" s="1" t="str">
        <f t="shared" si="5"/>
        <v>124107</v>
      </c>
      <c r="D338" s="1">
        <f>VLOOKUP(C338,'line assign basis'!$A$7:$D$686,4,FALSE)</f>
        <v>23</v>
      </c>
      <c r="E338" s="1" t="s">
        <v>28</v>
      </c>
      <c r="F338" s="2">
        <v>1030314.01</v>
      </c>
      <c r="G338" s="2">
        <v>1032652.68</v>
      </c>
      <c r="H338" s="2">
        <v>1034991.35</v>
      </c>
      <c r="I338" s="2">
        <v>342977</v>
      </c>
      <c r="J338" s="2">
        <v>343708</v>
      </c>
      <c r="K338" s="2">
        <v>344439</v>
      </c>
      <c r="L338" s="2">
        <v>345170</v>
      </c>
      <c r="M338" s="2">
        <v>345901</v>
      </c>
      <c r="N338" s="2">
        <v>346632</v>
      </c>
      <c r="O338" s="2">
        <v>347363</v>
      </c>
      <c r="P338" s="2">
        <v>347929</v>
      </c>
      <c r="Q338" s="2">
        <v>348661</v>
      </c>
      <c r="R338" s="2">
        <v>349393</v>
      </c>
    </row>
    <row r="339" spans="1:18" x14ac:dyDescent="0.25">
      <c r="A339" t="s">
        <v>908</v>
      </c>
      <c r="B339" s="1" t="s">
        <v>913</v>
      </c>
      <c r="C339" s="1" t="str">
        <f t="shared" si="5"/>
        <v>124108</v>
      </c>
      <c r="D339" s="1">
        <f>VLOOKUP(C339,'line assign basis'!$A$7:$D$686,4,FALSE)</f>
        <v>23</v>
      </c>
      <c r="E339" s="1" t="s">
        <v>28</v>
      </c>
      <c r="F339" s="2">
        <v>9477667</v>
      </c>
      <c r="G339" s="2">
        <v>9501486</v>
      </c>
      <c r="H339" s="2">
        <v>9276920</v>
      </c>
      <c r="I339" s="2">
        <v>9297533.5999999996</v>
      </c>
      <c r="J339" s="2">
        <v>9320711.5199999996</v>
      </c>
      <c r="K339" s="2">
        <v>9343889.4399999995</v>
      </c>
      <c r="L339" s="2">
        <v>9367067.3599999994</v>
      </c>
      <c r="M339" s="2">
        <v>9036967.2799999993</v>
      </c>
      <c r="N339" s="2">
        <v>9059059.0399999991</v>
      </c>
      <c r="O339" s="2">
        <v>9081150.8000000007</v>
      </c>
      <c r="P339" s="2">
        <v>9102138</v>
      </c>
      <c r="Q339" s="2">
        <v>9124686.5800000001</v>
      </c>
      <c r="R339" s="2">
        <v>9147235.1600000001</v>
      </c>
    </row>
    <row r="340" spans="1:18" x14ac:dyDescent="0.25">
      <c r="A340" t="s">
        <v>915</v>
      </c>
      <c r="B340" s="1" t="s">
        <v>916</v>
      </c>
      <c r="C340" s="1" t="str">
        <f t="shared" si="5"/>
        <v>124109</v>
      </c>
      <c r="D340" s="1">
        <f>VLOOKUP(C340,'line assign basis'!$A$7:$D$686,4,FALSE)</f>
        <v>23</v>
      </c>
      <c r="E340" s="1" t="s">
        <v>28</v>
      </c>
      <c r="F340" s="2">
        <v>11955485.449999999</v>
      </c>
      <c r="G340" s="2">
        <v>11988696.99</v>
      </c>
      <c r="H340" s="2">
        <v>11001089.720000001</v>
      </c>
      <c r="I340" s="2">
        <v>10288315.619999999</v>
      </c>
      <c r="J340" s="2">
        <v>10319115.75</v>
      </c>
      <c r="K340" s="2">
        <v>10349915.880000001</v>
      </c>
      <c r="L340" s="2">
        <v>10380716.01</v>
      </c>
      <c r="M340" s="2">
        <v>10054824.140000001</v>
      </c>
      <c r="N340" s="2">
        <v>10085364.42</v>
      </c>
      <c r="O340" s="2">
        <v>10115904.699999999</v>
      </c>
      <c r="P340" s="2">
        <v>10146444.98</v>
      </c>
      <c r="Q340" s="2">
        <v>10176985.26</v>
      </c>
      <c r="R340" s="2">
        <v>10207525.539999999</v>
      </c>
    </row>
    <row r="341" spans="1:18" x14ac:dyDescent="0.25">
      <c r="A341" t="s">
        <v>918</v>
      </c>
      <c r="B341" s="1" t="s">
        <v>919</v>
      </c>
      <c r="C341" s="1" t="str">
        <f t="shared" si="5"/>
        <v>124110</v>
      </c>
      <c r="D341" s="1">
        <f>VLOOKUP(C341,'line assign basis'!$A$7:$D$686,4,FALSE)</f>
        <v>23</v>
      </c>
      <c r="E341" s="1" t="s">
        <v>28</v>
      </c>
      <c r="F341" s="2">
        <v>6331274</v>
      </c>
      <c r="G341" s="2">
        <v>6345846</v>
      </c>
      <c r="H341" s="2">
        <v>5858527</v>
      </c>
      <c r="I341" s="2">
        <v>6795190</v>
      </c>
      <c r="J341" s="2">
        <v>6810427.75</v>
      </c>
      <c r="K341" s="2">
        <v>6825665.5</v>
      </c>
      <c r="L341" s="2">
        <v>6840903.25</v>
      </c>
      <c r="M341" s="2">
        <v>6856141</v>
      </c>
      <c r="N341" s="2">
        <v>6871378.75</v>
      </c>
      <c r="O341" s="2">
        <v>6886616.5</v>
      </c>
      <c r="P341" s="2">
        <v>6901854.25</v>
      </c>
      <c r="Q341" s="2">
        <v>6917092</v>
      </c>
      <c r="R341" s="2">
        <v>6932329.75</v>
      </c>
    </row>
    <row r="342" spans="1:18" x14ac:dyDescent="0.25">
      <c r="A342" t="s">
        <v>918</v>
      </c>
      <c r="B342" s="1" t="s">
        <v>921</v>
      </c>
      <c r="C342" s="1" t="str">
        <f t="shared" si="5"/>
        <v>124111</v>
      </c>
      <c r="D342" s="1">
        <f>VLOOKUP(C342,'line assign basis'!$A$7:$D$686,4,FALSE)</f>
        <v>23</v>
      </c>
      <c r="E342" s="1" t="s">
        <v>28</v>
      </c>
      <c r="F342" s="2">
        <v>917869.5</v>
      </c>
      <c r="G342" s="2">
        <v>920251</v>
      </c>
      <c r="H342" s="2">
        <v>922632.5</v>
      </c>
      <c r="I342" s="2">
        <v>1256505.02</v>
      </c>
      <c r="J342" s="2">
        <v>1259727.19</v>
      </c>
      <c r="K342" s="2">
        <v>1262949.3600000001</v>
      </c>
      <c r="L342" s="2">
        <v>1266171.53</v>
      </c>
      <c r="M342" s="2">
        <v>1269393.7</v>
      </c>
      <c r="N342" s="2">
        <v>1272615.8700000001</v>
      </c>
      <c r="O342" s="2">
        <v>1275838.04</v>
      </c>
      <c r="P342" s="2">
        <v>1278478.33</v>
      </c>
      <c r="Q342" s="2">
        <v>1281729.6599999999</v>
      </c>
      <c r="R342" s="2">
        <v>1284980.99</v>
      </c>
    </row>
    <row r="343" spans="1:18" x14ac:dyDescent="0.25">
      <c r="A343" t="s">
        <v>923</v>
      </c>
      <c r="B343" s="1" t="s">
        <v>924</v>
      </c>
      <c r="C343" s="1" t="str">
        <f t="shared" si="5"/>
        <v>124112</v>
      </c>
      <c r="D343" s="1">
        <f>VLOOKUP(C343,'line assign basis'!$A$7:$D$686,4,FALSE)</f>
        <v>23</v>
      </c>
      <c r="E343" s="1" t="s">
        <v>28</v>
      </c>
      <c r="F343" s="2">
        <v>2530225.5</v>
      </c>
      <c r="G343" s="2">
        <v>2534860</v>
      </c>
      <c r="H343" s="2">
        <v>2539494.5</v>
      </c>
      <c r="I343" s="2">
        <v>4404335</v>
      </c>
      <c r="J343" s="2">
        <v>4412773.67</v>
      </c>
      <c r="K343" s="2">
        <v>4421212.34</v>
      </c>
      <c r="L343" s="2">
        <v>4429651.01</v>
      </c>
      <c r="M343" s="2">
        <v>3789388.68</v>
      </c>
      <c r="N343" s="2">
        <v>3794367</v>
      </c>
      <c r="O343" s="2">
        <v>3799345.32</v>
      </c>
      <c r="P343" s="2">
        <v>3804323.64</v>
      </c>
      <c r="Q343" s="2">
        <v>3809301.96</v>
      </c>
      <c r="R343" s="2">
        <v>3814280.28</v>
      </c>
    </row>
    <row r="344" spans="1:18" x14ac:dyDescent="0.25">
      <c r="A344" t="s">
        <v>923</v>
      </c>
      <c r="B344" s="1" t="s">
        <v>926</v>
      </c>
      <c r="C344" s="1" t="str">
        <f t="shared" si="5"/>
        <v>124113</v>
      </c>
      <c r="D344" s="1">
        <f>VLOOKUP(C344,'line assign basis'!$A$7:$D$686,4,FALSE)</f>
        <v>23</v>
      </c>
      <c r="E344" s="1" t="s">
        <v>28</v>
      </c>
      <c r="F344" s="2">
        <v>0</v>
      </c>
      <c r="G344" s="2">
        <v>0</v>
      </c>
      <c r="H344" s="2">
        <v>0</v>
      </c>
      <c r="I344" s="2">
        <v>326604</v>
      </c>
      <c r="J344" s="2">
        <v>327481.5</v>
      </c>
      <c r="K344" s="2">
        <v>328359</v>
      </c>
      <c r="L344" s="2">
        <v>329236.5</v>
      </c>
      <c r="M344" s="2">
        <v>330114</v>
      </c>
      <c r="N344" s="2">
        <v>330991.5</v>
      </c>
      <c r="O344" s="2">
        <v>331869</v>
      </c>
      <c r="P344" s="2">
        <v>332596.75</v>
      </c>
      <c r="Q344" s="2">
        <v>333483.5</v>
      </c>
      <c r="R344" s="2">
        <v>334370.25</v>
      </c>
    </row>
    <row r="345" spans="1:18" x14ac:dyDescent="0.25">
      <c r="A345" t="s">
        <v>928</v>
      </c>
      <c r="B345" s="1" t="s">
        <v>927</v>
      </c>
      <c r="C345" s="1" t="str">
        <f t="shared" si="5"/>
        <v>500141</v>
      </c>
      <c r="D345" s="1" t="str">
        <f>VLOOKUP(C345,'line assign basis'!$A$7:$D$686,4,FALSE)</f>
        <v/>
      </c>
      <c r="F345" s="2">
        <v>4037357.68</v>
      </c>
      <c r="G345" s="2">
        <v>281988.40999999997</v>
      </c>
      <c r="H345" s="2">
        <v>425539.69</v>
      </c>
      <c r="I345" s="2">
        <v>6505127.1299999999</v>
      </c>
      <c r="J345" s="2">
        <v>2030834.95</v>
      </c>
      <c r="K345" s="2">
        <v>2020449.79</v>
      </c>
      <c r="L345" s="2">
        <v>7016862.04</v>
      </c>
      <c r="M345" s="2">
        <v>2931280.5</v>
      </c>
      <c r="N345" s="2">
        <v>6051678.2699999996</v>
      </c>
      <c r="O345" s="2">
        <v>11577928.359999999</v>
      </c>
      <c r="P345" s="2">
        <v>7743421.0800000001</v>
      </c>
      <c r="Q345" s="2">
        <v>7441633.3600000003</v>
      </c>
      <c r="R345" s="2">
        <v>12564273.76</v>
      </c>
    </row>
    <row r="346" spans="1:18" x14ac:dyDescent="0.25">
      <c r="A346" t="s">
        <v>930</v>
      </c>
      <c r="B346" s="1" t="s">
        <v>929</v>
      </c>
      <c r="C346" s="1" t="str">
        <f t="shared" si="5"/>
        <v>500153</v>
      </c>
      <c r="D346" s="1" t="str">
        <f>VLOOKUP(C346,'line assign basis'!$A$7:$D$686,4,FALSE)</f>
        <v/>
      </c>
      <c r="F346" s="2">
        <v>3437017.02</v>
      </c>
      <c r="G346" s="2">
        <v>1544145.53</v>
      </c>
      <c r="H346" s="2">
        <v>1477639.89</v>
      </c>
      <c r="I346" s="2">
        <v>3482746.24</v>
      </c>
      <c r="J346" s="2">
        <v>1516826.26</v>
      </c>
      <c r="K346" s="2">
        <v>1521934.62</v>
      </c>
      <c r="L346" s="2">
        <v>5202282.28</v>
      </c>
      <c r="M346" s="2">
        <v>1623327.36</v>
      </c>
      <c r="N346" s="2">
        <v>1632899.15</v>
      </c>
      <c r="O346" s="2">
        <v>5425641.96</v>
      </c>
      <c r="P346" s="2">
        <v>1722225.2</v>
      </c>
      <c r="Q346" s="2">
        <v>2098803.29</v>
      </c>
      <c r="R346" s="2">
        <v>5915068.29</v>
      </c>
    </row>
    <row r="347" spans="1:18" x14ac:dyDescent="0.25">
      <c r="A347" t="s">
        <v>932</v>
      </c>
      <c r="B347" s="1" t="s">
        <v>933</v>
      </c>
      <c r="C347" s="1" t="str">
        <f t="shared" si="5"/>
        <v>165900</v>
      </c>
      <c r="D347" s="1">
        <f>VLOOKUP(C347,'line assign basis'!$A$7:$D$686,4,FALSE)</f>
        <v>29</v>
      </c>
      <c r="E347" s="1" t="s">
        <v>28</v>
      </c>
      <c r="J347" s="2">
        <v>0</v>
      </c>
      <c r="K347" s="2">
        <v>0</v>
      </c>
      <c r="L347" s="2">
        <v>1797513.01</v>
      </c>
      <c r="M347" s="2">
        <v>0</v>
      </c>
      <c r="N347" s="2">
        <v>0</v>
      </c>
      <c r="O347" s="2">
        <v>1691605.06</v>
      </c>
      <c r="P347" s="2">
        <v>0</v>
      </c>
      <c r="Q347" s="2">
        <v>0</v>
      </c>
      <c r="R347" s="2">
        <v>1764897.83</v>
      </c>
    </row>
    <row r="348" spans="1:18" x14ac:dyDescent="0.25">
      <c r="A348" t="s">
        <v>935</v>
      </c>
      <c r="B348" s="1" t="s">
        <v>936</v>
      </c>
      <c r="C348" s="1" t="str">
        <f t="shared" si="5"/>
        <v>174101</v>
      </c>
      <c r="D348" s="1">
        <f>VLOOKUP(C348,'line assign basis'!$A$7:$D$686,4,FALSE)</f>
        <v>29</v>
      </c>
      <c r="E348" s="1" t="s">
        <v>28</v>
      </c>
      <c r="F348" s="2">
        <v>1970336</v>
      </c>
      <c r="G348" s="2">
        <v>0</v>
      </c>
      <c r="H348" s="2">
        <v>0</v>
      </c>
      <c r="I348" s="2">
        <v>1949970</v>
      </c>
      <c r="J348" s="2">
        <v>0</v>
      </c>
      <c r="K348" s="2">
        <v>0</v>
      </c>
      <c r="L348" s="2">
        <v>1840475</v>
      </c>
      <c r="M348" s="2">
        <v>0</v>
      </c>
      <c r="N348" s="2">
        <v>0</v>
      </c>
      <c r="O348" s="2">
        <v>1997717</v>
      </c>
      <c r="P348" s="2">
        <v>0</v>
      </c>
      <c r="Q348" s="2">
        <v>0</v>
      </c>
      <c r="R348" s="2">
        <v>1957839</v>
      </c>
    </row>
    <row r="349" spans="1:18" x14ac:dyDescent="0.25">
      <c r="A349" t="s">
        <v>938</v>
      </c>
      <c r="B349" s="1" t="s">
        <v>939</v>
      </c>
      <c r="C349" s="1" t="str">
        <f t="shared" si="5"/>
        <v>181500</v>
      </c>
      <c r="D349" s="1">
        <f>VLOOKUP(C349,'line assign basis'!$A$7:$D$686,4,FALSE)</f>
        <v>3</v>
      </c>
      <c r="E349" s="1" t="s">
        <v>28</v>
      </c>
      <c r="F349" s="2">
        <v>403992.68</v>
      </c>
      <c r="G349" s="2">
        <v>389029.99</v>
      </c>
      <c r="H349" s="2">
        <v>374067.3</v>
      </c>
      <c r="I349" s="2">
        <v>359104.61</v>
      </c>
      <c r="J349" s="2">
        <v>344141.92</v>
      </c>
      <c r="K349" s="2">
        <v>329179.23</v>
      </c>
      <c r="L349" s="2">
        <v>314216.53999999998</v>
      </c>
      <c r="M349" s="2">
        <v>299253.84999999998</v>
      </c>
      <c r="N349" s="2">
        <v>284291.15999999997</v>
      </c>
      <c r="O349" s="2">
        <v>269328.46999999997</v>
      </c>
      <c r="P349" s="2">
        <v>254365.78</v>
      </c>
      <c r="Q349" s="2">
        <v>302325.09000000003</v>
      </c>
      <c r="R349" s="2">
        <v>311496.90000000002</v>
      </c>
    </row>
    <row r="350" spans="1:18" x14ac:dyDescent="0.25">
      <c r="A350" t="s">
        <v>941</v>
      </c>
      <c r="B350" s="1" t="s">
        <v>942</v>
      </c>
      <c r="C350" s="1" t="str">
        <f t="shared" si="5"/>
        <v>186700</v>
      </c>
      <c r="D350" s="1">
        <f>VLOOKUP(C350,'line assign basis'!$A$7:$D$686,4,FALSE)</f>
        <v>23</v>
      </c>
      <c r="E350" s="1" t="s">
        <v>28</v>
      </c>
      <c r="J350" s="2">
        <v>17300</v>
      </c>
      <c r="K350" s="2">
        <v>54350</v>
      </c>
      <c r="L350" s="2">
        <v>83750</v>
      </c>
      <c r="M350" s="2">
        <v>111510</v>
      </c>
      <c r="N350" s="2">
        <v>143610</v>
      </c>
      <c r="O350" s="2">
        <v>193210</v>
      </c>
      <c r="P350" s="2">
        <v>215710</v>
      </c>
      <c r="Q350" s="2">
        <v>246710</v>
      </c>
      <c r="R350" s="2">
        <v>282310</v>
      </c>
    </row>
    <row r="351" spans="1:18" x14ac:dyDescent="0.25">
      <c r="A351" t="s">
        <v>944</v>
      </c>
      <c r="B351" s="1" t="s">
        <v>945</v>
      </c>
      <c r="C351" s="1" t="str">
        <f t="shared" si="5"/>
        <v>186701</v>
      </c>
      <c r="D351" s="1">
        <f>VLOOKUP(C351,'line assign basis'!$A$7:$D$686,4,FALSE)</f>
        <v>23</v>
      </c>
      <c r="E351" s="1" t="s">
        <v>28</v>
      </c>
      <c r="J351" s="2">
        <v>0</v>
      </c>
      <c r="K351" s="2">
        <v>0</v>
      </c>
      <c r="L351" s="2">
        <v>-495.07</v>
      </c>
      <c r="M351" s="2">
        <v>-495.07</v>
      </c>
      <c r="N351" s="2">
        <v>-495.07</v>
      </c>
      <c r="O351" s="2">
        <v>-1710.27</v>
      </c>
      <c r="P351" s="2">
        <v>-1710.27</v>
      </c>
      <c r="Q351" s="2">
        <v>-1710.27</v>
      </c>
      <c r="R351" s="2">
        <v>-3511.65</v>
      </c>
    </row>
    <row r="352" spans="1:18" x14ac:dyDescent="0.25">
      <c r="A352" t="s">
        <v>947</v>
      </c>
      <c r="B352" s="1" t="s">
        <v>948</v>
      </c>
      <c r="C352" s="1" t="str">
        <f t="shared" si="5"/>
        <v>186710</v>
      </c>
      <c r="D352" s="1">
        <f>VLOOKUP(C352,'line assign basis'!$A$7:$D$686,4,FALSE)</f>
        <v>23</v>
      </c>
      <c r="E352" s="1" t="s">
        <v>28</v>
      </c>
      <c r="J352" s="2">
        <v>0</v>
      </c>
      <c r="K352" s="2">
        <v>0</v>
      </c>
      <c r="L352" s="2">
        <v>7550</v>
      </c>
      <c r="M352" s="2">
        <v>7550</v>
      </c>
      <c r="N352" s="2">
        <v>7550</v>
      </c>
      <c r="O352" s="2">
        <v>7550</v>
      </c>
      <c r="P352" s="2">
        <v>34550</v>
      </c>
      <c r="Q352" s="2">
        <v>58710</v>
      </c>
      <c r="R352" s="2">
        <v>117350</v>
      </c>
    </row>
    <row r="353" spans="1:18" x14ac:dyDescent="0.25">
      <c r="A353" t="s">
        <v>950</v>
      </c>
      <c r="B353" s="1" t="s">
        <v>951</v>
      </c>
      <c r="C353" s="1" t="str">
        <f t="shared" si="5"/>
        <v>186711</v>
      </c>
      <c r="D353" s="1">
        <f>VLOOKUP(C353,'line assign basis'!$A$7:$D$686,4,FALSE)</f>
        <v>23</v>
      </c>
      <c r="E353" s="1" t="s">
        <v>28</v>
      </c>
      <c r="J353" s="2">
        <v>0</v>
      </c>
      <c r="K353" s="2">
        <v>0</v>
      </c>
      <c r="L353" s="2">
        <v>-8.82</v>
      </c>
      <c r="M353" s="2">
        <v>-8.82</v>
      </c>
      <c r="N353" s="2">
        <v>-8.82</v>
      </c>
      <c r="O353" s="2">
        <v>-17.64</v>
      </c>
      <c r="P353" s="2">
        <v>-17.64</v>
      </c>
      <c r="Q353" s="2">
        <v>-17.64</v>
      </c>
      <c r="R353" s="2">
        <v>-748.82</v>
      </c>
    </row>
    <row r="354" spans="1:18" x14ac:dyDescent="0.25">
      <c r="A354" t="s">
        <v>953</v>
      </c>
      <c r="B354" s="1" t="s">
        <v>954</v>
      </c>
      <c r="C354" s="1" t="str">
        <f t="shared" si="5"/>
        <v>186800</v>
      </c>
      <c r="D354" s="1">
        <f>VLOOKUP(C354,'line assign basis'!$A$7:$D$686,4,FALSE)</f>
        <v>23</v>
      </c>
      <c r="E354" s="1" t="s">
        <v>28</v>
      </c>
      <c r="F354" s="2">
        <v>2272103.4300000002</v>
      </c>
      <c r="G354" s="2">
        <v>2361866.0499999998</v>
      </c>
      <c r="H354" s="2">
        <v>1226981.55</v>
      </c>
      <c r="I354" s="2">
        <v>1226981.55</v>
      </c>
      <c r="J354" s="2">
        <v>1226981.55</v>
      </c>
      <c r="K354" s="2">
        <v>1226981.55</v>
      </c>
      <c r="L354" s="2">
        <v>1226981.55</v>
      </c>
      <c r="M354" s="2">
        <v>1226981.55</v>
      </c>
      <c r="N354" s="2">
        <v>1226981.55</v>
      </c>
      <c r="O354" s="2">
        <v>1226981.55</v>
      </c>
      <c r="P354" s="2">
        <v>1226981.55</v>
      </c>
      <c r="Q354" s="2">
        <v>1226981.55</v>
      </c>
      <c r="R354" s="2">
        <v>1226981.55</v>
      </c>
    </row>
    <row r="355" spans="1:18" x14ac:dyDescent="0.25">
      <c r="A355" t="s">
        <v>956</v>
      </c>
      <c r="B355" s="1" t="s">
        <v>957</v>
      </c>
      <c r="C355" s="1" t="str">
        <f t="shared" si="5"/>
        <v>186801</v>
      </c>
      <c r="D355" s="1">
        <f>VLOOKUP(C355,'line assign basis'!$A$7:$D$686,4,FALSE)</f>
        <v>23</v>
      </c>
      <c r="E355" s="1" t="s">
        <v>28</v>
      </c>
      <c r="F355" s="2">
        <v>-1226981.55</v>
      </c>
      <c r="G355" s="2">
        <v>-1226981.55</v>
      </c>
      <c r="H355" s="2">
        <v>-1226981.55</v>
      </c>
      <c r="I355" s="2">
        <v>-1226981.55</v>
      </c>
      <c r="J355" s="2">
        <v>-1226981.55</v>
      </c>
      <c r="K355" s="2">
        <v>-1226981.55</v>
      </c>
      <c r="L355" s="2">
        <v>-1226981.55</v>
      </c>
      <c r="M355" s="2">
        <v>-1226981.55</v>
      </c>
      <c r="N355" s="2">
        <v>-1226981.55</v>
      </c>
      <c r="O355" s="2">
        <v>-1226981.55</v>
      </c>
      <c r="P355" s="2">
        <v>-1226981.55</v>
      </c>
      <c r="Q355" s="2">
        <v>-1226981.55</v>
      </c>
      <c r="R355" s="2">
        <v>-1226981.55</v>
      </c>
    </row>
    <row r="356" spans="1:18" x14ac:dyDescent="0.25">
      <c r="A356" t="s">
        <v>959</v>
      </c>
      <c r="B356" s="1" t="s">
        <v>960</v>
      </c>
      <c r="C356" s="1" t="str">
        <f t="shared" si="5"/>
        <v>186802</v>
      </c>
      <c r="D356" s="1">
        <f>VLOOKUP(C356,'line assign basis'!$A$7:$D$686,4,FALSE)</f>
        <v>23</v>
      </c>
      <c r="E356" s="1" t="s">
        <v>28</v>
      </c>
      <c r="F356" s="2">
        <v>0</v>
      </c>
      <c r="G356" s="2">
        <v>0</v>
      </c>
      <c r="H356" s="2">
        <v>1142449.3500000001</v>
      </c>
      <c r="I356" s="2">
        <v>1231218.8999999999</v>
      </c>
      <c r="J356" s="2">
        <v>1231218.8999999999</v>
      </c>
      <c r="K356" s="2">
        <v>1231218.8999999999</v>
      </c>
      <c r="L356" s="2">
        <v>1260298.3</v>
      </c>
      <c r="M356" s="2">
        <v>1260298.3</v>
      </c>
      <c r="N356" s="2">
        <v>1260298.3</v>
      </c>
      <c r="O356" s="2">
        <v>1260298.3</v>
      </c>
      <c r="P356" s="2">
        <v>1260298.3</v>
      </c>
      <c r="Q356" s="2">
        <v>1260298.3</v>
      </c>
      <c r="R356" s="2">
        <v>1260298.3</v>
      </c>
    </row>
    <row r="357" spans="1:18" x14ac:dyDescent="0.25">
      <c r="A357" t="s">
        <v>962</v>
      </c>
      <c r="B357" s="1" t="s">
        <v>963</v>
      </c>
      <c r="C357" s="1" t="str">
        <f t="shared" si="5"/>
        <v>186803</v>
      </c>
      <c r="D357" s="1">
        <f>VLOOKUP(C357,'line assign basis'!$A$7:$D$686,4,FALSE)</f>
        <v>23</v>
      </c>
      <c r="E357" s="1" t="s">
        <v>28</v>
      </c>
      <c r="F357" s="2">
        <v>0</v>
      </c>
      <c r="G357" s="2">
        <v>0</v>
      </c>
      <c r="H357" s="2">
        <v>-19040.82</v>
      </c>
      <c r="I357" s="2">
        <v>-39359.69</v>
      </c>
      <c r="J357" s="2">
        <v>-59905.08</v>
      </c>
      <c r="K357" s="2">
        <v>-80450.47</v>
      </c>
      <c r="L357" s="2">
        <v>-101515.14</v>
      </c>
      <c r="M357" s="2">
        <v>-122579.81</v>
      </c>
      <c r="N357" s="2">
        <v>-143644.48000000001</v>
      </c>
      <c r="O357" s="2">
        <v>-164709.15</v>
      </c>
      <c r="P357" s="2">
        <v>-185773.82</v>
      </c>
      <c r="Q357" s="2">
        <v>-206838.49</v>
      </c>
      <c r="R357" s="2">
        <v>-227903.16</v>
      </c>
    </row>
    <row r="358" spans="1:18" x14ac:dyDescent="0.25">
      <c r="A358" t="s">
        <v>965</v>
      </c>
      <c r="B358" s="1" t="s">
        <v>966</v>
      </c>
      <c r="C358" s="1" t="str">
        <f t="shared" si="5"/>
        <v>186804</v>
      </c>
      <c r="D358" s="1">
        <f>VLOOKUP(C358,'line assign basis'!$A$7:$D$686,4,FALSE)</f>
        <v>23</v>
      </c>
      <c r="E358" s="1" t="s">
        <v>28</v>
      </c>
      <c r="J358" s="2">
        <v>0</v>
      </c>
      <c r="K358" s="2">
        <v>0</v>
      </c>
      <c r="L358" s="2">
        <v>2556.37</v>
      </c>
      <c r="M358" s="2">
        <v>56920.15</v>
      </c>
      <c r="N358" s="2">
        <v>63983.14</v>
      </c>
      <c r="O358" s="2">
        <v>64327.35</v>
      </c>
      <c r="P358" s="2">
        <v>67810.429999999993</v>
      </c>
      <c r="Q358" s="2">
        <v>181232.35</v>
      </c>
      <c r="R358" s="2">
        <v>202296.69</v>
      </c>
    </row>
    <row r="359" spans="1:18" x14ac:dyDescent="0.25">
      <c r="A359" t="s">
        <v>2004</v>
      </c>
      <c r="B359" s="1" t="s">
        <v>2005</v>
      </c>
      <c r="C359" s="1" t="str">
        <f t="shared" si="5"/>
        <v>186805</v>
      </c>
      <c r="D359" s="1">
        <v>23</v>
      </c>
      <c r="E359" s="1" t="s">
        <v>28</v>
      </c>
      <c r="J359" s="2">
        <v>0</v>
      </c>
      <c r="K359" s="2">
        <v>0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">
        <v>-1130.17</v>
      </c>
      <c r="R359" s="2">
        <v>-3428.76</v>
      </c>
    </row>
    <row r="360" spans="1:18" x14ac:dyDescent="0.25">
      <c r="A360" t="s">
        <v>2006</v>
      </c>
      <c r="B360" s="1" t="s">
        <v>2007</v>
      </c>
      <c r="C360" s="1" t="str">
        <f t="shared" si="5"/>
        <v>186806</v>
      </c>
      <c r="D360" s="1">
        <v>23</v>
      </c>
      <c r="E360" s="1" t="s">
        <v>28</v>
      </c>
      <c r="J360" s="2">
        <v>0</v>
      </c>
      <c r="K360" s="2">
        <v>0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">
        <v>147924.15</v>
      </c>
      <c r="R360" s="2">
        <v>148731.45000000001</v>
      </c>
    </row>
    <row r="361" spans="1:18" x14ac:dyDescent="0.25">
      <c r="A361" t="s">
        <v>968</v>
      </c>
      <c r="B361" s="1" t="s">
        <v>969</v>
      </c>
      <c r="C361" s="1" t="str">
        <f t="shared" si="5"/>
        <v>186808</v>
      </c>
      <c r="D361" s="1">
        <f>VLOOKUP(C361,'line assign basis'!$A$7:$D$686,4,FALSE)</f>
        <v>23</v>
      </c>
      <c r="E361" s="1" t="s">
        <v>28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  <c r="O361" s="2">
        <v>89960.79</v>
      </c>
      <c r="P361" s="2">
        <v>91090.29</v>
      </c>
      <c r="Q361" s="2">
        <v>91090.29</v>
      </c>
      <c r="R361" s="2">
        <v>91090.29</v>
      </c>
    </row>
    <row r="362" spans="1:18" x14ac:dyDescent="0.25">
      <c r="A362" t="s">
        <v>2008</v>
      </c>
      <c r="B362" s="1" t="s">
        <v>2009</v>
      </c>
      <c r="C362" s="1" t="str">
        <f t="shared" si="5"/>
        <v>186809</v>
      </c>
      <c r="D362" s="1">
        <v>23</v>
      </c>
      <c r="E362" s="1" t="s">
        <v>28</v>
      </c>
      <c r="J362" s="2">
        <v>0</v>
      </c>
      <c r="K362" s="2">
        <v>0</v>
      </c>
      <c r="L362" s="2">
        <v>0</v>
      </c>
      <c r="M362" s="2">
        <v>0</v>
      </c>
      <c r="N362" s="2">
        <v>0</v>
      </c>
      <c r="O362" s="2">
        <v>0</v>
      </c>
      <c r="P362" s="2">
        <v>-1499.35</v>
      </c>
      <c r="Q362" s="2">
        <v>-3017.84</v>
      </c>
      <c r="R362" s="2">
        <v>-4536.33</v>
      </c>
    </row>
    <row r="363" spans="1:18" x14ac:dyDescent="0.25">
      <c r="A363" t="s">
        <v>971</v>
      </c>
      <c r="B363" s="1" t="s">
        <v>972</v>
      </c>
      <c r="C363" s="1" t="str">
        <f t="shared" si="5"/>
        <v>186900</v>
      </c>
      <c r="D363" s="1">
        <f>VLOOKUP(C363,'line assign basis'!$A$7:$D$686,4,FALSE)</f>
        <v>23</v>
      </c>
      <c r="E363" s="1" t="s">
        <v>28</v>
      </c>
      <c r="F363" s="2">
        <v>98.58</v>
      </c>
      <c r="G363" s="2">
        <v>55.82</v>
      </c>
      <c r="H363" s="2">
        <v>25.8</v>
      </c>
      <c r="I363" s="2">
        <v>8.61</v>
      </c>
      <c r="J363" s="2">
        <v>-0.02</v>
      </c>
      <c r="K363" s="2">
        <v>-0.02</v>
      </c>
      <c r="L363" s="2">
        <v>-0.02</v>
      </c>
      <c r="M363" s="2">
        <v>-0.02</v>
      </c>
      <c r="N363" s="2">
        <v>-0.02</v>
      </c>
      <c r="O363" s="2">
        <v>-0.02</v>
      </c>
      <c r="P363" s="2">
        <v>-0.02</v>
      </c>
      <c r="Q363" s="2">
        <v>-0.02</v>
      </c>
      <c r="R363" s="2">
        <v>-0.02</v>
      </c>
    </row>
    <row r="364" spans="1:18" x14ac:dyDescent="0.25">
      <c r="A364" t="s">
        <v>974</v>
      </c>
      <c r="B364" s="1" t="s">
        <v>975</v>
      </c>
      <c r="C364" s="1" t="str">
        <f t="shared" si="5"/>
        <v>199998</v>
      </c>
      <c r="D364" s="1">
        <f>VLOOKUP(C364,'line assign basis'!$A$7:$D$686,4,FALSE)</f>
        <v>29</v>
      </c>
      <c r="E364" s="1" t="s">
        <v>28</v>
      </c>
      <c r="F364" s="2">
        <v>17467.88</v>
      </c>
      <c r="G364" s="2">
        <v>20175.22</v>
      </c>
      <c r="H364" s="2">
        <v>-19861.740000000002</v>
      </c>
      <c r="I364" s="2">
        <v>-18196.189999999999</v>
      </c>
      <c r="J364" s="2">
        <v>-15929.46</v>
      </c>
      <c r="K364" s="2">
        <v>-12363.02</v>
      </c>
      <c r="L364" s="2">
        <v>-2057.89</v>
      </c>
      <c r="M364" s="2">
        <v>10878.78</v>
      </c>
      <c r="N364" s="2">
        <v>17314.939999999999</v>
      </c>
      <c r="O364" s="2">
        <v>18082.07</v>
      </c>
      <c r="P364" s="2">
        <v>-12598.5</v>
      </c>
      <c r="Q364" s="2">
        <v>23227.54</v>
      </c>
      <c r="R364" s="2">
        <v>18886.57</v>
      </c>
    </row>
    <row r="365" spans="1:18" x14ac:dyDescent="0.25">
      <c r="A365" t="s">
        <v>977</v>
      </c>
      <c r="B365" s="1" t="s">
        <v>978</v>
      </c>
      <c r="C365" s="1" t="str">
        <f t="shared" si="5"/>
        <v>199999</v>
      </c>
      <c r="D365" s="1">
        <f>VLOOKUP(C365,'line assign basis'!$A$7:$D$686,4,FALSE)</f>
        <v>29</v>
      </c>
      <c r="E365" s="1" t="s">
        <v>28</v>
      </c>
      <c r="F365" s="2">
        <v>0</v>
      </c>
      <c r="G365" s="2">
        <v>0</v>
      </c>
      <c r="H365" s="2">
        <v>0</v>
      </c>
      <c r="I365" s="2">
        <v>0</v>
      </c>
      <c r="J365" s="2">
        <v>0</v>
      </c>
      <c r="K365" s="2">
        <v>0</v>
      </c>
      <c r="L365" s="2">
        <v>0</v>
      </c>
      <c r="M365" s="2">
        <v>0</v>
      </c>
      <c r="N365" s="2">
        <v>0</v>
      </c>
      <c r="O365" s="2">
        <v>0</v>
      </c>
      <c r="P365" s="2">
        <v>0</v>
      </c>
      <c r="Q365" s="2">
        <v>0</v>
      </c>
      <c r="R365" s="2">
        <v>0</v>
      </c>
    </row>
    <row r="366" spans="1:18" x14ac:dyDescent="0.25">
      <c r="A366" t="s">
        <v>980</v>
      </c>
      <c r="B366" s="1" t="s">
        <v>979</v>
      </c>
      <c r="C366" s="1" t="str">
        <f t="shared" si="5"/>
        <v>500154</v>
      </c>
      <c r="D366" s="1" t="str">
        <f>VLOOKUP(C366,'line assign basis'!$A$7:$D$686,4,FALSE)</f>
        <v/>
      </c>
      <c r="F366" s="2">
        <v>600340.66</v>
      </c>
      <c r="G366" s="2">
        <v>-1262157.1200000001</v>
      </c>
      <c r="H366" s="2">
        <v>-1052100.2</v>
      </c>
      <c r="I366" s="2">
        <v>3022380.89</v>
      </c>
      <c r="J366" s="2">
        <v>514008.69</v>
      </c>
      <c r="K366" s="2">
        <v>498515.17</v>
      </c>
      <c r="L366" s="2">
        <v>1814579.76</v>
      </c>
      <c r="M366" s="2">
        <v>1307953.1399999999</v>
      </c>
      <c r="N366" s="2">
        <v>4418779.12</v>
      </c>
      <c r="O366" s="2">
        <v>6152286.4000000004</v>
      </c>
      <c r="P366" s="2">
        <v>6021195.8799999999</v>
      </c>
      <c r="Q366" s="2">
        <v>5342830.07</v>
      </c>
      <c r="R366" s="2">
        <v>6649205.4699999997</v>
      </c>
    </row>
    <row r="367" spans="1:18" x14ac:dyDescent="0.25">
      <c r="A367" t="s">
        <v>982</v>
      </c>
      <c r="B367" s="1" t="s">
        <v>983</v>
      </c>
      <c r="C367" s="1" t="str">
        <f t="shared" si="5"/>
        <v>183002</v>
      </c>
      <c r="D367" s="1">
        <f>VLOOKUP(C367,'line assign basis'!$A$7:$D$686,4,FALSE)</f>
        <v>23</v>
      </c>
      <c r="E367" s="1" t="s">
        <v>28</v>
      </c>
      <c r="F367" s="2">
        <v>63118.53</v>
      </c>
      <c r="G367" s="2">
        <v>63426.92</v>
      </c>
      <c r="H367" s="2">
        <v>63748.27</v>
      </c>
      <c r="I367" s="2">
        <v>351235.22</v>
      </c>
      <c r="J367" s="2">
        <v>351980.9</v>
      </c>
      <c r="K367" s="2">
        <v>352270.86</v>
      </c>
      <c r="L367" s="2">
        <v>352591.51</v>
      </c>
      <c r="M367" s="2">
        <v>297086.76</v>
      </c>
      <c r="N367" s="2">
        <v>297106.39</v>
      </c>
      <c r="O367" s="2">
        <v>297125.59000000003</v>
      </c>
      <c r="P367" s="2">
        <v>297145.53000000003</v>
      </c>
      <c r="Q367" s="2">
        <v>297165.51</v>
      </c>
      <c r="R367" s="2">
        <v>297185.21000000002</v>
      </c>
    </row>
    <row r="368" spans="1:18" x14ac:dyDescent="0.25">
      <c r="A368" t="s">
        <v>985</v>
      </c>
      <c r="B368" s="1" t="s">
        <v>986</v>
      </c>
      <c r="C368" s="1" t="str">
        <f t="shared" si="5"/>
        <v>184000</v>
      </c>
      <c r="D368" s="1">
        <f>VLOOKUP(C368,'line assign basis'!$A$7:$D$686,4,FALSE)</f>
        <v>23</v>
      </c>
      <c r="E368" s="1" t="s">
        <v>28</v>
      </c>
      <c r="F368" s="2">
        <v>0</v>
      </c>
      <c r="G368" s="2">
        <v>-1860187.69</v>
      </c>
      <c r="H368" s="2">
        <v>-1667394.61</v>
      </c>
      <c r="I368" s="2">
        <v>1830753.58</v>
      </c>
      <c r="J368" s="2">
        <v>-608842.63</v>
      </c>
      <c r="K368" s="2">
        <v>-561911.55000000005</v>
      </c>
      <c r="L368" s="2">
        <v>962908.57</v>
      </c>
      <c r="M368" s="2">
        <v>550546.51</v>
      </c>
      <c r="N368" s="2">
        <v>-233504.03</v>
      </c>
      <c r="O368" s="2">
        <v>1193017.1299999999</v>
      </c>
      <c r="P368" s="2">
        <v>789969.84</v>
      </c>
      <c r="Q368" s="2">
        <v>-19585.650000000001</v>
      </c>
      <c r="R368" s="2">
        <v>1185084.23</v>
      </c>
    </row>
    <row r="369" spans="1:18" x14ac:dyDescent="0.25">
      <c r="A369" t="s">
        <v>988</v>
      </c>
      <c r="B369" s="1" t="s">
        <v>989</v>
      </c>
      <c r="C369" s="1" t="str">
        <f t="shared" si="5"/>
        <v>184100</v>
      </c>
      <c r="D369" s="1">
        <f>VLOOKUP(C369,'line assign basis'!$A$7:$D$686,4,FALSE)</f>
        <v>23</v>
      </c>
      <c r="E369" s="1" t="s">
        <v>28</v>
      </c>
      <c r="F369" s="2">
        <v>41692.25</v>
      </c>
      <c r="G369" s="2">
        <v>64321.26</v>
      </c>
      <c r="H369" s="2">
        <v>101245.73</v>
      </c>
      <c r="I369" s="2">
        <v>237191.54</v>
      </c>
      <c r="J369" s="2">
        <v>194655.44</v>
      </c>
      <c r="K369" s="2">
        <v>159715.44</v>
      </c>
      <c r="L369" s="2">
        <v>127844.33</v>
      </c>
      <c r="M369" s="2">
        <v>101415.85</v>
      </c>
      <c r="N369" s="2">
        <v>85936.25</v>
      </c>
      <c r="O369" s="2">
        <v>79044.11</v>
      </c>
      <c r="P369" s="2">
        <v>69437.91</v>
      </c>
      <c r="Q369" s="2">
        <v>60696.54</v>
      </c>
      <c r="R369" s="2">
        <v>51125.42</v>
      </c>
    </row>
    <row r="370" spans="1:18" x14ac:dyDescent="0.25">
      <c r="A370" t="s">
        <v>991</v>
      </c>
      <c r="B370" s="1" t="s">
        <v>992</v>
      </c>
      <c r="C370" s="1" t="str">
        <f t="shared" si="5"/>
        <v>184900</v>
      </c>
      <c r="D370" s="1">
        <f>VLOOKUP(C370,'line assign basis'!$A$7:$D$686,4,FALSE)</f>
        <v>23</v>
      </c>
      <c r="E370" s="1" t="s">
        <v>28</v>
      </c>
      <c r="F370" s="2">
        <v>0</v>
      </c>
      <c r="G370" s="2">
        <v>-771.45</v>
      </c>
      <c r="H370" s="2">
        <v>-633.65</v>
      </c>
      <c r="I370" s="2">
        <v>0</v>
      </c>
      <c r="J370" s="2">
        <v>563.04</v>
      </c>
      <c r="K370" s="2">
        <v>854.35</v>
      </c>
      <c r="L370" s="2">
        <v>0</v>
      </c>
      <c r="M370" s="2">
        <v>103.94</v>
      </c>
      <c r="N370" s="2">
        <v>75487.05</v>
      </c>
      <c r="O370" s="2">
        <v>0</v>
      </c>
      <c r="P370" s="2">
        <v>2320.25</v>
      </c>
      <c r="Q370" s="2">
        <v>-7543.78</v>
      </c>
      <c r="R370" s="2">
        <v>0</v>
      </c>
    </row>
    <row r="371" spans="1:18" x14ac:dyDescent="0.25">
      <c r="A371" t="s">
        <v>994</v>
      </c>
      <c r="B371" s="1" t="s">
        <v>995</v>
      </c>
      <c r="C371" s="1" t="str">
        <f t="shared" si="5"/>
        <v>184999</v>
      </c>
      <c r="D371" s="1">
        <f>VLOOKUP(C371,'line assign basis'!$A$7:$D$686,4,FALSE)</f>
        <v>23</v>
      </c>
      <c r="E371" s="1" t="s">
        <v>28</v>
      </c>
      <c r="F371" s="2">
        <v>0</v>
      </c>
      <c r="G371" s="2">
        <v>0</v>
      </c>
      <c r="H371" s="2">
        <v>0</v>
      </c>
      <c r="I371" s="2">
        <v>0</v>
      </c>
      <c r="J371" s="2">
        <v>0</v>
      </c>
      <c r="K371" s="2">
        <v>0</v>
      </c>
      <c r="L371" s="2">
        <v>0</v>
      </c>
      <c r="M371" s="2">
        <v>0</v>
      </c>
      <c r="N371" s="2">
        <v>0</v>
      </c>
      <c r="O371" s="2">
        <v>0</v>
      </c>
      <c r="P371" s="2">
        <v>0</v>
      </c>
      <c r="Q371" s="2">
        <v>0</v>
      </c>
      <c r="R371" s="2">
        <v>0</v>
      </c>
    </row>
    <row r="372" spans="1:18" x14ac:dyDescent="0.25">
      <c r="A372" t="s">
        <v>997</v>
      </c>
      <c r="B372" s="1" t="s">
        <v>998</v>
      </c>
      <c r="C372" s="1" t="str">
        <f t="shared" si="5"/>
        <v>186005</v>
      </c>
      <c r="D372" s="1">
        <f>VLOOKUP(C372,'line assign basis'!$A$7:$D$686,4,FALSE)</f>
        <v>17</v>
      </c>
      <c r="E372" s="1" t="s">
        <v>28</v>
      </c>
      <c r="F372" s="2">
        <v>937237.69</v>
      </c>
      <c r="G372" s="2">
        <v>937985.98</v>
      </c>
      <c r="H372" s="2">
        <v>938765.75</v>
      </c>
      <c r="I372" s="2">
        <v>939893.01</v>
      </c>
      <c r="J372" s="2">
        <v>939893.01</v>
      </c>
      <c r="K372" s="2">
        <v>939893.01</v>
      </c>
      <c r="L372" s="2">
        <v>939893.01</v>
      </c>
      <c r="M372" s="2">
        <v>939893.01</v>
      </c>
      <c r="N372" s="2">
        <v>939893.01</v>
      </c>
      <c r="O372" s="2">
        <v>939893.01</v>
      </c>
      <c r="P372" s="2">
        <v>939893.01</v>
      </c>
      <c r="Q372" s="2">
        <v>939893.01</v>
      </c>
      <c r="R372" s="2">
        <v>939893.01</v>
      </c>
    </row>
    <row r="373" spans="1:18" x14ac:dyDescent="0.25">
      <c r="A373" t="s">
        <v>1000</v>
      </c>
      <c r="B373" s="1" t="s">
        <v>1001</v>
      </c>
      <c r="C373" s="1" t="str">
        <f t="shared" si="5"/>
        <v>186006</v>
      </c>
      <c r="D373" s="1">
        <f>VLOOKUP(C373,'line assign basis'!$A$7:$D$686,4,FALSE)</f>
        <v>17</v>
      </c>
      <c r="E373" s="1" t="s">
        <v>28</v>
      </c>
      <c r="F373" s="2">
        <v>-752737.77</v>
      </c>
      <c r="G373" s="2">
        <v>-756922.37</v>
      </c>
      <c r="H373" s="2">
        <v>-761120.33</v>
      </c>
      <c r="I373" s="2">
        <v>-765332.47</v>
      </c>
      <c r="J373" s="2">
        <v>-769565.49</v>
      </c>
      <c r="K373" s="2">
        <v>-773798.51</v>
      </c>
      <c r="L373" s="2">
        <v>-778031.53</v>
      </c>
      <c r="M373" s="2">
        <v>-782264.55</v>
      </c>
      <c r="N373" s="2">
        <v>-786497.57</v>
      </c>
      <c r="O373" s="2">
        <v>-790730.59</v>
      </c>
      <c r="P373" s="2">
        <v>-794963.61</v>
      </c>
      <c r="Q373" s="2">
        <v>-799196.63</v>
      </c>
      <c r="R373" s="2">
        <v>-803429.65</v>
      </c>
    </row>
    <row r="374" spans="1:18" x14ac:dyDescent="0.25">
      <c r="A374" t="s">
        <v>1003</v>
      </c>
      <c r="B374" s="1" t="s">
        <v>1004</v>
      </c>
      <c r="C374" s="1" t="str">
        <f t="shared" si="5"/>
        <v>186008</v>
      </c>
      <c r="D374" s="1">
        <f>VLOOKUP(C374,'line assign basis'!$A$7:$D$686,4,FALSE)</f>
        <v>23</v>
      </c>
      <c r="E374" s="1" t="s">
        <v>28</v>
      </c>
      <c r="F374" s="2">
        <v>0</v>
      </c>
      <c r="G374" s="2">
        <v>0</v>
      </c>
      <c r="H374" s="2">
        <v>0</v>
      </c>
      <c r="I374" s="2">
        <v>0</v>
      </c>
      <c r="J374" s="2">
        <v>0</v>
      </c>
      <c r="K374" s="2">
        <v>0</v>
      </c>
      <c r="L374" s="2">
        <v>0</v>
      </c>
      <c r="M374" s="2">
        <v>0</v>
      </c>
      <c r="N374" s="2">
        <v>0</v>
      </c>
      <c r="O374" s="2">
        <v>0</v>
      </c>
      <c r="P374" s="2">
        <v>0</v>
      </c>
      <c r="Q374" s="2">
        <v>0</v>
      </c>
      <c r="R374" s="2">
        <v>0</v>
      </c>
    </row>
    <row r="375" spans="1:18" x14ac:dyDescent="0.25">
      <c r="A375" t="s">
        <v>1006</v>
      </c>
      <c r="B375" s="1" t="s">
        <v>1007</v>
      </c>
      <c r="C375" s="1" t="str">
        <f t="shared" si="5"/>
        <v>186021</v>
      </c>
      <c r="D375" s="1">
        <f>VLOOKUP(C375,'line assign basis'!$A$7:$D$686,4,FALSE)</f>
        <v>23</v>
      </c>
      <c r="E375" s="1" t="s">
        <v>28</v>
      </c>
      <c r="F375" s="2">
        <v>0</v>
      </c>
      <c r="G375" s="2">
        <v>0</v>
      </c>
      <c r="H375" s="2">
        <v>0</v>
      </c>
      <c r="I375" s="2">
        <v>148284.85</v>
      </c>
      <c r="J375" s="2">
        <v>148284.85</v>
      </c>
      <c r="K375" s="2">
        <v>148284.85</v>
      </c>
      <c r="L375" s="2">
        <v>0</v>
      </c>
      <c r="M375" s="2">
        <v>0</v>
      </c>
      <c r="N375" s="2">
        <v>3862932.29</v>
      </c>
      <c r="O375" s="2">
        <v>4277350.22</v>
      </c>
      <c r="P375" s="2">
        <v>4582645.92</v>
      </c>
      <c r="Q375" s="2">
        <v>4759266.45</v>
      </c>
      <c r="R375" s="2">
        <v>4889919.24</v>
      </c>
    </row>
    <row r="376" spans="1:18" x14ac:dyDescent="0.25">
      <c r="A376" t="s">
        <v>1009</v>
      </c>
      <c r="B376" s="1" t="s">
        <v>1010</v>
      </c>
      <c r="C376" s="1" t="str">
        <f t="shared" si="5"/>
        <v>186026</v>
      </c>
      <c r="D376" s="1">
        <f>VLOOKUP(C376,'line assign basis'!$A$7:$D$686,4,FALSE)</f>
        <v>23</v>
      </c>
      <c r="E376" s="1" t="s">
        <v>28</v>
      </c>
      <c r="F376" s="2">
        <v>3173638.52</v>
      </c>
      <c r="G376" s="2">
        <v>3175139.74</v>
      </c>
      <c r="H376" s="2">
        <v>3180979.1</v>
      </c>
      <c r="I376" s="2">
        <v>3211846.97</v>
      </c>
      <c r="J376" s="2">
        <v>3212364.23</v>
      </c>
      <c r="K376" s="2">
        <v>3212364.23</v>
      </c>
      <c r="L376" s="2">
        <v>3212364.23</v>
      </c>
      <c r="M376" s="2">
        <v>3227994.83</v>
      </c>
      <c r="N376" s="2">
        <v>3228081.79</v>
      </c>
      <c r="O376" s="2">
        <v>3229176.84</v>
      </c>
      <c r="P376" s="2">
        <v>3229270.79</v>
      </c>
      <c r="Q376" s="2">
        <v>3229364.99</v>
      </c>
      <c r="R376" s="2">
        <v>3229364.99</v>
      </c>
    </row>
    <row r="377" spans="1:18" x14ac:dyDescent="0.25">
      <c r="A377" t="s">
        <v>1012</v>
      </c>
      <c r="B377" s="1" t="s">
        <v>1013</v>
      </c>
      <c r="C377" s="1" t="str">
        <f t="shared" si="5"/>
        <v>186028</v>
      </c>
      <c r="D377" s="1">
        <f>VLOOKUP(C377,'line assign basis'!$A$7:$D$686,4,FALSE)</f>
        <v>23</v>
      </c>
      <c r="E377" s="1" t="s">
        <v>28</v>
      </c>
      <c r="F377" s="2">
        <v>-2862608.56</v>
      </c>
      <c r="G377" s="2">
        <v>-2885149.51</v>
      </c>
      <c r="H377" s="2">
        <v>-2907690.46</v>
      </c>
      <c r="I377" s="2">
        <v>-2931491.81</v>
      </c>
      <c r="J377" s="2">
        <v>-2955324.66</v>
      </c>
      <c r="K377" s="2">
        <v>-2979157.51</v>
      </c>
      <c r="L377" s="2">
        <v>-3002990.36</v>
      </c>
      <c r="M377" s="2">
        <v>-3026823.21</v>
      </c>
      <c r="N377" s="2">
        <v>-3050656.06</v>
      </c>
      <c r="O377" s="2">
        <v>-3072589.91</v>
      </c>
      <c r="P377" s="2">
        <v>-3094523.76</v>
      </c>
      <c r="Q377" s="2">
        <v>-3117230.37</v>
      </c>
      <c r="R377" s="2">
        <v>-3139936.98</v>
      </c>
    </row>
    <row r="378" spans="1:18" x14ac:dyDescent="0.25">
      <c r="A378" t="s">
        <v>1015</v>
      </c>
      <c r="B378" s="1" t="s">
        <v>1016</v>
      </c>
      <c r="C378" s="1" t="str">
        <f t="shared" si="5"/>
        <v>186042</v>
      </c>
      <c r="D378" s="1">
        <f>VLOOKUP(C378,'line assign basis'!$A$7:$D$686,4,FALSE)</f>
        <v>23</v>
      </c>
      <c r="E378" s="1" t="s">
        <v>28</v>
      </c>
      <c r="F378" s="2">
        <v>2722.5</v>
      </c>
      <c r="G378" s="2">
        <v>2722.5</v>
      </c>
      <c r="H378" s="2">
        <v>2722.5</v>
      </c>
      <c r="I378" s="2">
        <v>2722.5</v>
      </c>
      <c r="J378" s="2">
        <v>2722.5</v>
      </c>
      <c r="K378" s="2">
        <v>2722.5</v>
      </c>
      <c r="L378" s="2">
        <v>2722.5</v>
      </c>
      <c r="M378" s="2">
        <v>2722.5</v>
      </c>
      <c r="N378" s="2">
        <v>2722.5</v>
      </c>
      <c r="O378" s="2">
        <v>2722.5</v>
      </c>
      <c r="P378" s="2">
        <v>2722.5</v>
      </c>
      <c r="Q378" s="2">
        <v>2722.5</v>
      </c>
      <c r="R378" s="2">
        <v>2722.5</v>
      </c>
    </row>
    <row r="379" spans="1:18" x14ac:dyDescent="0.25">
      <c r="A379" t="s">
        <v>1018</v>
      </c>
      <c r="B379" s="1" t="s">
        <v>1019</v>
      </c>
      <c r="C379" s="1" t="str">
        <f t="shared" si="5"/>
        <v>186043</v>
      </c>
      <c r="D379" s="1">
        <f>VLOOKUP(C379,'line assign basis'!$A$7:$D$686,4,FALSE)</f>
        <v>23</v>
      </c>
      <c r="E379" s="1" t="s">
        <v>28</v>
      </c>
      <c r="F379" s="2">
        <v>-2722.5</v>
      </c>
      <c r="G379" s="2">
        <v>-2722.5</v>
      </c>
      <c r="H379" s="2">
        <v>-2722.5</v>
      </c>
      <c r="I379" s="2">
        <v>-2722.5</v>
      </c>
      <c r="J379" s="2">
        <v>-2722.5</v>
      </c>
      <c r="K379" s="2">
        <v>-2722.5</v>
      </c>
      <c r="L379" s="2">
        <v>-2722.5</v>
      </c>
      <c r="M379" s="2">
        <v>-2722.5</v>
      </c>
      <c r="N379" s="2">
        <v>-2722.5</v>
      </c>
      <c r="O379" s="2">
        <v>-2722.5</v>
      </c>
      <c r="P379" s="2">
        <v>-2722.5</v>
      </c>
      <c r="Q379" s="2">
        <v>-2722.5</v>
      </c>
      <c r="R379" s="2">
        <v>-2722.5</v>
      </c>
    </row>
    <row r="380" spans="1:18" x14ac:dyDescent="0.25">
      <c r="A380" t="s">
        <v>1021</v>
      </c>
      <c r="B380" s="1" t="s">
        <v>1020</v>
      </c>
      <c r="C380" s="1" t="str">
        <f t="shared" si="5"/>
        <v>500165</v>
      </c>
      <c r="D380" s="1" t="str">
        <f>VLOOKUP(C380,'line assign basis'!$A$7:$D$686,4,FALSE)</f>
        <v/>
      </c>
      <c r="F380" s="2">
        <v>-3057784476.8200002</v>
      </c>
      <c r="G380" s="2">
        <v>-3053352968.75</v>
      </c>
      <c r="H380" s="2">
        <v>-3102470324.25</v>
      </c>
      <c r="I380" s="2">
        <v>-3062690702.1399999</v>
      </c>
      <c r="J380" s="2">
        <v>-3031828122.4299998</v>
      </c>
      <c r="K380" s="2">
        <v>-3062204403.9699998</v>
      </c>
      <c r="L380" s="2">
        <v>-3053852256.0700002</v>
      </c>
      <c r="M380" s="2">
        <v>-3003987019.3899999</v>
      </c>
      <c r="N380" s="2">
        <v>-2986601265.75</v>
      </c>
      <c r="O380" s="2">
        <v>-3009170989.5599999</v>
      </c>
      <c r="P380" s="2">
        <v>-2998926532.25</v>
      </c>
      <c r="Q380" s="2">
        <v>-3023306119.8299999</v>
      </c>
      <c r="R380" s="2">
        <v>-3102682851</v>
      </c>
    </row>
    <row r="381" spans="1:18" x14ac:dyDescent="0.25">
      <c r="A381" t="s">
        <v>1023</v>
      </c>
      <c r="B381" s="1" t="s">
        <v>1022</v>
      </c>
      <c r="C381" s="1" t="str">
        <f t="shared" si="5"/>
        <v>500195</v>
      </c>
      <c r="D381" s="1" t="str">
        <f>VLOOKUP(C381,'line assign basis'!$A$7:$D$686,4,FALSE)</f>
        <v/>
      </c>
      <c r="F381" s="2">
        <v>-15388903.199999999</v>
      </c>
      <c r="G381" s="2">
        <v>-16010712.710000001</v>
      </c>
      <c r="H381" s="2">
        <v>-17734842.329999998</v>
      </c>
      <c r="I381" s="2">
        <v>-22205701.68</v>
      </c>
      <c r="J381" s="2">
        <v>-21577628.859999999</v>
      </c>
      <c r="K381" s="2">
        <v>-21563252.07</v>
      </c>
      <c r="L381" s="2">
        <v>-22111609.219999999</v>
      </c>
      <c r="M381" s="2">
        <v>-21562041.68</v>
      </c>
      <c r="N381" s="2">
        <v>-21670380.800000001</v>
      </c>
      <c r="O381" s="2">
        <v>-20566359.48</v>
      </c>
      <c r="P381" s="2">
        <v>-21230850.719999999</v>
      </c>
      <c r="Q381" s="2">
        <v>-20771178.039999999</v>
      </c>
      <c r="R381" s="2">
        <v>-19846845.82</v>
      </c>
    </row>
    <row r="382" spans="1:18" x14ac:dyDescent="0.25">
      <c r="A382" t="s">
        <v>2010</v>
      </c>
      <c r="B382" s="1" t="s">
        <v>1026</v>
      </c>
      <c r="C382" s="1" t="str">
        <f t="shared" si="5"/>
        <v>234042</v>
      </c>
      <c r="D382" s="1">
        <f>VLOOKUP(C382,'line assign basis'!$A$7:$D$686,4,FALSE)</f>
        <v>17</v>
      </c>
      <c r="E382" s="1" t="s">
        <v>28</v>
      </c>
      <c r="F382" s="2">
        <v>-25277.09</v>
      </c>
      <c r="G382" s="2">
        <v>-28381.599999999999</v>
      </c>
      <c r="H382" s="2">
        <v>-22347.22</v>
      </c>
      <c r="I382" s="2">
        <v>-92958.57</v>
      </c>
      <c r="J382" s="2">
        <v>-23070.75</v>
      </c>
      <c r="K382" s="2">
        <v>-18906.96</v>
      </c>
      <c r="L382" s="2">
        <v>-19532.11</v>
      </c>
      <c r="M382" s="2">
        <v>-19617.57</v>
      </c>
      <c r="N382" s="2">
        <v>-15830.69</v>
      </c>
      <c r="O382" s="2">
        <v>-21033.37</v>
      </c>
      <c r="P382" s="2">
        <v>-17923.61</v>
      </c>
      <c r="Q382" s="2">
        <v>-19398.93</v>
      </c>
      <c r="R382" s="2">
        <v>-17277.71</v>
      </c>
    </row>
    <row r="383" spans="1:18" x14ac:dyDescent="0.25">
      <c r="A383" t="s">
        <v>2011</v>
      </c>
      <c r="B383" s="1" t="s">
        <v>2012</v>
      </c>
      <c r="C383" s="1" t="str">
        <f t="shared" si="5"/>
        <v>234401</v>
      </c>
      <c r="D383" s="1">
        <v>17</v>
      </c>
      <c r="E383" s="1" t="s">
        <v>2013</v>
      </c>
      <c r="F383" s="2">
        <v>0</v>
      </c>
      <c r="G383" s="2">
        <v>0</v>
      </c>
      <c r="H383" s="2">
        <v>0</v>
      </c>
      <c r="I383" s="2">
        <v>0</v>
      </c>
    </row>
    <row r="384" spans="1:18" x14ac:dyDescent="0.25">
      <c r="A384" t="s">
        <v>1028</v>
      </c>
      <c r="B384" s="1" t="s">
        <v>1029</v>
      </c>
      <c r="C384" s="1" t="str">
        <f t="shared" si="5"/>
        <v>234905</v>
      </c>
      <c r="D384" s="1">
        <f>VLOOKUP(C384,'line assign basis'!$A$7:$D$686,4,FALSE)</f>
        <v>17</v>
      </c>
      <c r="E384" s="1" t="s">
        <v>28</v>
      </c>
      <c r="F384" s="2">
        <v>-12238546</v>
      </c>
      <c r="G384" s="2">
        <v>-12598578</v>
      </c>
      <c r="H384" s="2">
        <v>-13988573</v>
      </c>
      <c r="I384" s="2">
        <v>-18542009</v>
      </c>
      <c r="J384" s="2">
        <v>-18158953</v>
      </c>
      <c r="K384" s="2">
        <v>-17697413</v>
      </c>
      <c r="L384" s="2">
        <v>-18498334</v>
      </c>
      <c r="M384" s="2">
        <v>-18804022</v>
      </c>
      <c r="N384" s="2">
        <v>-18247893</v>
      </c>
      <c r="O384" s="2">
        <v>-17399405</v>
      </c>
      <c r="P384" s="2">
        <v>-18204726</v>
      </c>
      <c r="Q384" s="2">
        <v>-18468124</v>
      </c>
      <c r="R384" s="2">
        <v>-16771661</v>
      </c>
    </row>
    <row r="385" spans="1:18" x14ac:dyDescent="0.25">
      <c r="A385" t="s">
        <v>2014</v>
      </c>
      <c r="B385" s="1" t="s">
        <v>1032</v>
      </c>
      <c r="C385" s="1" t="str">
        <f t="shared" si="5"/>
        <v>234915</v>
      </c>
      <c r="D385" s="1">
        <f>VLOOKUP(C385,'line assign basis'!$A$7:$D$686,4,FALSE)</f>
        <v>17</v>
      </c>
      <c r="E385" s="1" t="s">
        <v>28</v>
      </c>
      <c r="F385" s="2">
        <v>-3043990</v>
      </c>
      <c r="G385" s="2">
        <v>-3289557</v>
      </c>
      <c r="H385" s="2">
        <v>-3633849</v>
      </c>
      <c r="I385" s="2">
        <v>-3511990</v>
      </c>
      <c r="J385" s="2">
        <v>-3329621</v>
      </c>
      <c r="K385" s="2">
        <v>-3780154</v>
      </c>
      <c r="L385" s="2">
        <v>-3547809</v>
      </c>
      <c r="M385" s="2">
        <v>-2683719</v>
      </c>
      <c r="N385" s="2">
        <v>-3291211</v>
      </c>
      <c r="O385" s="2">
        <v>-3096310</v>
      </c>
      <c r="P385" s="2">
        <v>-2956364</v>
      </c>
      <c r="Q385" s="2">
        <v>-2883693</v>
      </c>
      <c r="R385" s="2">
        <v>-3098415</v>
      </c>
    </row>
    <row r="386" spans="1:18" x14ac:dyDescent="0.25">
      <c r="A386" t="s">
        <v>2015</v>
      </c>
      <c r="B386" s="1" t="s">
        <v>1035</v>
      </c>
      <c r="C386" s="1" t="str">
        <f t="shared" si="5"/>
        <v>234920</v>
      </c>
      <c r="D386" s="1">
        <f>VLOOKUP(C386,'line assign basis'!$A$7:$D$686,4,FALSE)</f>
        <v>17</v>
      </c>
      <c r="E386" s="1" t="s">
        <v>28</v>
      </c>
      <c r="F386" s="2">
        <v>0</v>
      </c>
      <c r="G386" s="2">
        <v>494</v>
      </c>
      <c r="H386" s="2">
        <v>6166</v>
      </c>
      <c r="I386" s="2">
        <v>50429</v>
      </c>
      <c r="J386" s="2">
        <v>47016</v>
      </c>
      <c r="K386" s="2">
        <v>47322</v>
      </c>
      <c r="L386" s="2">
        <v>50431</v>
      </c>
      <c r="M386" s="2">
        <v>44153</v>
      </c>
      <c r="N386" s="2">
        <v>610</v>
      </c>
      <c r="O386" s="2">
        <v>6415</v>
      </c>
      <c r="P386" s="2">
        <v>5991</v>
      </c>
      <c r="Q386" s="2">
        <v>664008</v>
      </c>
      <c r="R386" s="2">
        <v>107630</v>
      </c>
    </row>
    <row r="387" spans="1:18" x14ac:dyDescent="0.25">
      <c r="A387" t="s">
        <v>2016</v>
      </c>
      <c r="B387" s="1" t="s">
        <v>1038</v>
      </c>
      <c r="C387" s="1" t="str">
        <f t="shared" si="5"/>
        <v>234925</v>
      </c>
      <c r="D387" s="1">
        <f>VLOOKUP(C387,'line assign basis'!$A$7:$D$686,4,FALSE)</f>
        <v>17</v>
      </c>
      <c r="E387" s="1" t="s">
        <v>28</v>
      </c>
      <c r="F387" s="2">
        <v>-81090.11</v>
      </c>
      <c r="G387" s="2">
        <v>-94690.11</v>
      </c>
      <c r="H387" s="2">
        <v>-96239.11</v>
      </c>
      <c r="I387" s="2">
        <v>-109173.11</v>
      </c>
      <c r="J387" s="2">
        <v>-113000.11</v>
      </c>
      <c r="K387" s="2">
        <v>-114100.11</v>
      </c>
      <c r="L387" s="2">
        <v>-96365.11</v>
      </c>
      <c r="M387" s="2">
        <v>-98836.11</v>
      </c>
      <c r="N387" s="2">
        <v>-116056.11</v>
      </c>
      <c r="O387" s="2">
        <v>-56026.11</v>
      </c>
      <c r="P387" s="2">
        <v>-57828.11</v>
      </c>
      <c r="Q387" s="2">
        <v>-63970.11</v>
      </c>
      <c r="R387" s="2">
        <v>-67122.11</v>
      </c>
    </row>
    <row r="388" spans="1:18" x14ac:dyDescent="0.25">
      <c r="A388" t="s">
        <v>1040</v>
      </c>
      <c r="B388" s="1" t="s">
        <v>1039</v>
      </c>
      <c r="C388" s="1" t="str">
        <f t="shared" si="5"/>
        <v>500155</v>
      </c>
      <c r="D388" s="1" t="str">
        <f>VLOOKUP(C388,'line assign basis'!$A$7:$D$686,4,FALSE)</f>
        <v/>
      </c>
      <c r="F388" s="2">
        <v>-1604110767.99</v>
      </c>
      <c r="G388" s="2">
        <v>-1593220679.2</v>
      </c>
      <c r="H388" s="2">
        <v>-1605160803.0599999</v>
      </c>
      <c r="I388" s="2">
        <v>-1425959957.8599999</v>
      </c>
      <c r="J388" s="2">
        <v>-1430866973.5999999</v>
      </c>
      <c r="K388" s="2">
        <v>-1446366786.6800001</v>
      </c>
      <c r="L388" s="2">
        <v>-1455701301.3900001</v>
      </c>
      <c r="M388" s="2">
        <v>-1447221983.55</v>
      </c>
      <c r="N388" s="2">
        <v>-1446750923.05</v>
      </c>
      <c r="O388" s="2">
        <v>-1443421269.26</v>
      </c>
      <c r="P388" s="2">
        <v>-1425816050.6700001</v>
      </c>
      <c r="Q388" s="2">
        <v>-1422159377.24</v>
      </c>
      <c r="R388" s="2">
        <v>-1461401015.6600001</v>
      </c>
    </row>
    <row r="389" spans="1:18" x14ac:dyDescent="0.25">
      <c r="A389" t="s">
        <v>1042</v>
      </c>
      <c r="B389" s="1" t="s">
        <v>1041</v>
      </c>
      <c r="C389" s="1" t="str">
        <f t="shared" si="5"/>
        <v>500158</v>
      </c>
      <c r="D389" s="1">
        <f>VLOOKUP(C389,'line assign basis'!$A$7:$D$686,4,FALSE)</f>
        <v>0</v>
      </c>
      <c r="F389" s="2">
        <v>-846682144.79999995</v>
      </c>
      <c r="G389" s="2">
        <v>-835615345.49000001</v>
      </c>
      <c r="H389" s="2">
        <v>-847419041.20000005</v>
      </c>
      <c r="I389" s="2">
        <v>-742776066.53999996</v>
      </c>
      <c r="J389" s="2">
        <v>-747558541.52999997</v>
      </c>
      <c r="K389" s="2">
        <v>-762926061.09000003</v>
      </c>
      <c r="L389" s="2">
        <v>-772204624.79999995</v>
      </c>
      <c r="M389" s="2">
        <v>-763592322.38999999</v>
      </c>
      <c r="N389" s="2">
        <v>-762989312.13</v>
      </c>
      <c r="O389" s="2">
        <v>-759526038.10000002</v>
      </c>
      <c r="P389" s="2">
        <v>-741812599.87</v>
      </c>
      <c r="Q389" s="2">
        <v>-738301939.48000002</v>
      </c>
      <c r="R389" s="2">
        <v>-737581205.09000003</v>
      </c>
    </row>
    <row r="390" spans="1:18" x14ac:dyDescent="0.25">
      <c r="A390" t="s">
        <v>1044</v>
      </c>
      <c r="B390" s="1" t="s">
        <v>1043</v>
      </c>
      <c r="C390" s="1" t="str">
        <f t="shared" si="5"/>
        <v>500160</v>
      </c>
      <c r="D390" s="1" t="str">
        <f>VLOOKUP(C390,'line assign basis'!$A$7:$D$686,4,FALSE)</f>
        <v/>
      </c>
      <c r="F390" s="2">
        <v>-447129031.13999999</v>
      </c>
      <c r="G390" s="2">
        <v>-447310976.74000001</v>
      </c>
      <c r="H390" s="2">
        <v>-447701243.06</v>
      </c>
      <c r="I390" s="2">
        <v>-448865081.88999999</v>
      </c>
      <c r="J390" s="2">
        <v>-449144539.43000001</v>
      </c>
      <c r="K390" s="2">
        <v>-450279641.31999999</v>
      </c>
      <c r="L390" s="2">
        <v>-450407964.31</v>
      </c>
      <c r="M390" s="2">
        <v>-450661838.69999999</v>
      </c>
      <c r="N390" s="2">
        <v>-451601168.50999999</v>
      </c>
      <c r="O390" s="2">
        <v>-452195484.31999999</v>
      </c>
      <c r="P390" s="2">
        <v>-452449713.47000003</v>
      </c>
      <c r="Q390" s="2">
        <v>-454151598</v>
      </c>
      <c r="R390" s="2">
        <v>-455499262.44999999</v>
      </c>
    </row>
    <row r="391" spans="1:18" x14ac:dyDescent="0.25">
      <c r="A391" t="s">
        <v>1046</v>
      </c>
      <c r="B391" s="1" t="s">
        <v>1045</v>
      </c>
      <c r="C391" s="1" t="str">
        <f t="shared" si="5"/>
        <v>500166</v>
      </c>
      <c r="D391" s="1" t="str">
        <f>VLOOKUP(C391,'line assign basis'!$A$7:$D$686,4,FALSE)</f>
        <v/>
      </c>
      <c r="F391" s="2">
        <v>-438865194.56999999</v>
      </c>
      <c r="G391" s="2">
        <v>-438865194.56999999</v>
      </c>
      <c r="H391" s="2">
        <v>-439112629.13</v>
      </c>
      <c r="I391" s="2">
        <v>-440001052.13</v>
      </c>
      <c r="J391" s="2">
        <v>-440040944.61000001</v>
      </c>
      <c r="K391" s="2">
        <v>-440872324.61000001</v>
      </c>
      <c r="L391" s="2">
        <v>-442249675.77999997</v>
      </c>
      <c r="M391" s="2">
        <v>-442387069.49000001</v>
      </c>
      <c r="N391" s="2">
        <v>-443315992.99000001</v>
      </c>
      <c r="O391" s="2">
        <v>-443363030.29000002</v>
      </c>
      <c r="P391" s="2">
        <v>-443406077.75999999</v>
      </c>
      <c r="Q391" s="2">
        <v>-445021512.66000003</v>
      </c>
      <c r="R391" s="2">
        <v>-445786061.68000001</v>
      </c>
    </row>
    <row r="392" spans="1:18" x14ac:dyDescent="0.25">
      <c r="A392" t="s">
        <v>1046</v>
      </c>
      <c r="B392" s="1" t="s">
        <v>1048</v>
      </c>
      <c r="C392" s="1" t="str">
        <f t="shared" si="5"/>
        <v>201000</v>
      </c>
      <c r="D392" s="1">
        <f>VLOOKUP(C392,'line assign basis'!$A$7:$D$686,4,FALSE)</f>
        <v>1</v>
      </c>
      <c r="E392" s="1" t="s">
        <v>28</v>
      </c>
      <c r="F392" s="2">
        <v>0</v>
      </c>
      <c r="G392" s="2">
        <v>0</v>
      </c>
      <c r="H392" s="2">
        <v>0</v>
      </c>
      <c r="I392" s="2">
        <v>0</v>
      </c>
      <c r="J392" s="2">
        <v>0</v>
      </c>
      <c r="K392" s="2">
        <v>0</v>
      </c>
      <c r="L392" s="2">
        <v>0</v>
      </c>
      <c r="M392" s="2">
        <v>0</v>
      </c>
      <c r="N392" s="2">
        <v>0</v>
      </c>
      <c r="O392" s="2">
        <v>0</v>
      </c>
      <c r="P392" s="2">
        <v>0</v>
      </c>
      <c r="Q392" s="2">
        <v>0</v>
      </c>
      <c r="R392" s="2">
        <v>0</v>
      </c>
    </row>
    <row r="393" spans="1:18" x14ac:dyDescent="0.25">
      <c r="A393" t="s">
        <v>1050</v>
      </c>
      <c r="B393" s="1" t="s">
        <v>1051</v>
      </c>
      <c r="C393" s="1" t="str">
        <f t="shared" si="5"/>
        <v>201100</v>
      </c>
      <c r="D393" s="1">
        <f>VLOOKUP(C393,'line assign basis'!$A$7:$D$686,4,FALSE)</f>
        <v>1</v>
      </c>
      <c r="E393" s="1" t="s">
        <v>28</v>
      </c>
      <c r="F393" s="2">
        <v>-442983357.81</v>
      </c>
      <c r="G393" s="2">
        <v>-442983357.81</v>
      </c>
      <c r="H393" s="2">
        <v>-443230792.37</v>
      </c>
      <c r="I393" s="2">
        <v>-444119215.37</v>
      </c>
      <c r="J393" s="2">
        <v>-444159107.85000002</v>
      </c>
      <c r="K393" s="2">
        <v>-444990487.85000002</v>
      </c>
      <c r="L393" s="2">
        <v>-446367839.01999998</v>
      </c>
      <c r="M393" s="2">
        <v>-446505232.73000002</v>
      </c>
      <c r="N393" s="2">
        <v>-447434156.23000002</v>
      </c>
      <c r="O393" s="2">
        <v>-447481193.52999997</v>
      </c>
      <c r="P393" s="2">
        <v>-447524241</v>
      </c>
      <c r="Q393" s="2">
        <v>-449139675.89999998</v>
      </c>
      <c r="R393" s="2">
        <v>-449904224.92000002</v>
      </c>
    </row>
    <row r="394" spans="1:18" x14ac:dyDescent="0.25">
      <c r="A394" t="s">
        <v>1053</v>
      </c>
      <c r="B394" s="1" t="s">
        <v>1054</v>
      </c>
      <c r="C394" s="1" t="str">
        <f t="shared" ref="C394:C421" si="6">RIGHT(B394,6)</f>
        <v>214001</v>
      </c>
      <c r="D394" s="1">
        <f>VLOOKUP(C394,'line assign basis'!$A$7:$D$686,4,FALSE)</f>
        <v>1</v>
      </c>
      <c r="E394" s="1" t="s">
        <v>28</v>
      </c>
      <c r="F394" s="2">
        <v>6880.06</v>
      </c>
      <c r="G394" s="2">
        <v>6880.06</v>
      </c>
      <c r="H394" s="2">
        <v>6880.06</v>
      </c>
      <c r="I394" s="2">
        <v>6880.06</v>
      </c>
      <c r="J394" s="2">
        <v>6880.06</v>
      </c>
      <c r="K394" s="2">
        <v>6880.06</v>
      </c>
      <c r="L394" s="2">
        <v>6880.06</v>
      </c>
      <c r="M394" s="2">
        <v>6880.06</v>
      </c>
      <c r="N394" s="2">
        <v>6880.06</v>
      </c>
      <c r="O394" s="2">
        <v>6880.06</v>
      </c>
      <c r="P394" s="2">
        <v>6880.06</v>
      </c>
      <c r="Q394" s="2">
        <v>6880.06</v>
      </c>
      <c r="R394" s="2">
        <v>6880.06</v>
      </c>
    </row>
    <row r="395" spans="1:18" x14ac:dyDescent="0.25">
      <c r="A395" t="s">
        <v>1056</v>
      </c>
      <c r="B395" s="1" t="s">
        <v>1057</v>
      </c>
      <c r="C395" s="1" t="str">
        <f t="shared" si="6"/>
        <v>214002</v>
      </c>
      <c r="D395" s="1">
        <f>VLOOKUP(C395,'line assign basis'!$A$7:$D$686,4,FALSE)</f>
        <v>1</v>
      </c>
      <c r="E395" s="1" t="s">
        <v>28</v>
      </c>
      <c r="F395" s="2">
        <v>4111283.18</v>
      </c>
      <c r="G395" s="2">
        <v>4111283.18</v>
      </c>
      <c r="H395" s="2">
        <v>4111283.18</v>
      </c>
      <c r="I395" s="2">
        <v>4111283.18</v>
      </c>
      <c r="J395" s="2">
        <v>4111283.18</v>
      </c>
      <c r="K395" s="2">
        <v>4111283.18</v>
      </c>
      <c r="L395" s="2">
        <v>4111283.18</v>
      </c>
      <c r="M395" s="2">
        <v>4111283.18</v>
      </c>
      <c r="N395" s="2">
        <v>4111283.18</v>
      </c>
      <c r="O395" s="2">
        <v>4111283.18</v>
      </c>
      <c r="P395" s="2">
        <v>4111283.18</v>
      </c>
      <c r="Q395" s="2">
        <v>4111283.18</v>
      </c>
      <c r="R395" s="2">
        <v>4111283.18</v>
      </c>
    </row>
    <row r="396" spans="1:18" x14ac:dyDescent="0.25">
      <c r="A396" t="s">
        <v>1059</v>
      </c>
      <c r="B396" s="1" t="s">
        <v>1058</v>
      </c>
      <c r="C396" s="1" t="str">
        <f t="shared" si="6"/>
        <v>500167</v>
      </c>
      <c r="D396" s="1" t="str">
        <f>VLOOKUP(C396,'line assign basis'!$A$7:$D$686,4,FALSE)</f>
        <v/>
      </c>
      <c r="F396" s="2">
        <v>-8263836.5700000003</v>
      </c>
      <c r="G396" s="2">
        <v>-8445782.1699999999</v>
      </c>
      <c r="H396" s="2">
        <v>-8588613.9299999997</v>
      </c>
      <c r="I396" s="2">
        <v>-8864029.7599999998</v>
      </c>
      <c r="J396" s="2">
        <v>-9103594.8200000003</v>
      </c>
      <c r="K396" s="2">
        <v>-9407316.7100000009</v>
      </c>
      <c r="L396" s="2">
        <v>-8158288.5300000003</v>
      </c>
      <c r="M396" s="2">
        <v>-8274769.21</v>
      </c>
      <c r="N396" s="2">
        <v>-8285175.5199999996</v>
      </c>
      <c r="O396" s="2">
        <v>-8832454.0299999993</v>
      </c>
      <c r="P396" s="2">
        <v>-9043635.7100000009</v>
      </c>
      <c r="Q396" s="2">
        <v>-9130085.3399999999</v>
      </c>
      <c r="R396" s="2">
        <v>-9713200.7699999996</v>
      </c>
    </row>
    <row r="397" spans="1:18" x14ac:dyDescent="0.25">
      <c r="A397" t="s">
        <v>1061</v>
      </c>
      <c r="B397" s="1" t="s">
        <v>1062</v>
      </c>
      <c r="C397" s="1" t="str">
        <f t="shared" si="6"/>
        <v>207001</v>
      </c>
      <c r="D397" s="1">
        <f>VLOOKUP(C397,'line assign basis'!$A$7:$D$686,4,FALSE)</f>
        <v>1</v>
      </c>
      <c r="E397" s="1" t="s">
        <v>28</v>
      </c>
      <c r="F397" s="2">
        <v>-293561404.88999999</v>
      </c>
      <c r="G397" s="2">
        <v>-293561404.88999999</v>
      </c>
      <c r="H397" s="2">
        <v>-293561404.88999999</v>
      </c>
      <c r="I397" s="2">
        <v>-293561404.88999999</v>
      </c>
      <c r="J397" s="2">
        <v>-293561404.88999999</v>
      </c>
      <c r="K397" s="2">
        <v>-293561404.88999999</v>
      </c>
      <c r="L397" s="2">
        <v>-293561404.88999999</v>
      </c>
      <c r="M397" s="2">
        <v>-293561404.88999999</v>
      </c>
      <c r="N397" s="2">
        <v>-293561404.88999999</v>
      </c>
      <c r="O397" s="2">
        <v>-293561404.88999999</v>
      </c>
      <c r="P397" s="2">
        <v>-293561404.88999999</v>
      </c>
      <c r="Q397" s="2">
        <v>-293561404.88999999</v>
      </c>
      <c r="R397" s="2">
        <v>-293561404.88999999</v>
      </c>
    </row>
    <row r="398" spans="1:18" x14ac:dyDescent="0.25">
      <c r="A398" t="s">
        <v>1064</v>
      </c>
      <c r="B398" s="1" t="s">
        <v>1065</v>
      </c>
      <c r="C398" s="1" t="str">
        <f t="shared" si="6"/>
        <v>207003</v>
      </c>
      <c r="D398" s="1">
        <f>VLOOKUP(C398,'line assign basis'!$A$7:$D$686,4,FALSE)</f>
        <v>1</v>
      </c>
      <c r="E398" s="1" t="s">
        <v>28</v>
      </c>
      <c r="F398" s="2">
        <v>-2872439.43</v>
      </c>
      <c r="G398" s="2">
        <v>-2974581.43</v>
      </c>
      <c r="H398" s="2">
        <v>-3048916.37</v>
      </c>
      <c r="I398" s="2">
        <v>-3148794.37</v>
      </c>
      <c r="J398" s="2">
        <v>-3287749.37</v>
      </c>
      <c r="K398" s="2">
        <v>-3426704.37</v>
      </c>
      <c r="L398" s="2">
        <v>-2680749.8199999998</v>
      </c>
      <c r="M398" s="2">
        <v>-2708893.96</v>
      </c>
      <c r="N398" s="2">
        <v>-2641992.16</v>
      </c>
      <c r="O398" s="2">
        <v>-2754669.16</v>
      </c>
      <c r="P398" s="2">
        <v>-2865863.07</v>
      </c>
      <c r="Q398" s="2">
        <v>-2885432.77</v>
      </c>
      <c r="R398" s="2">
        <v>-2914607.47</v>
      </c>
    </row>
    <row r="399" spans="1:18" x14ac:dyDescent="0.25">
      <c r="A399" t="s">
        <v>1067</v>
      </c>
      <c r="B399" s="1" t="s">
        <v>1068</v>
      </c>
      <c r="C399" s="1" t="str">
        <f t="shared" si="6"/>
        <v>207004</v>
      </c>
      <c r="D399" s="1">
        <f>VLOOKUP(C399,'line assign basis'!$A$7:$D$686,4,FALSE)</f>
        <v>1</v>
      </c>
      <c r="E399" s="1" t="s">
        <v>28</v>
      </c>
      <c r="F399" s="2">
        <v>-3040433.62</v>
      </c>
      <c r="G399" s="2">
        <v>-3040433.62</v>
      </c>
      <c r="H399" s="2">
        <v>-3040433.62</v>
      </c>
      <c r="I399" s="2">
        <v>-4014088.62</v>
      </c>
      <c r="J399" s="2">
        <v>-4014088.62</v>
      </c>
      <c r="K399" s="2">
        <v>-4014088.62</v>
      </c>
      <c r="L399" s="2">
        <v>-3444193.62</v>
      </c>
      <c r="M399" s="2">
        <v>-3444193.62</v>
      </c>
      <c r="N399" s="2">
        <v>-3444193.62</v>
      </c>
      <c r="O399" s="2">
        <v>-3809166.62</v>
      </c>
      <c r="P399" s="2">
        <v>-3809166.62</v>
      </c>
      <c r="Q399" s="2">
        <v>-3809166.62</v>
      </c>
      <c r="R399" s="2">
        <v>-3698477.62</v>
      </c>
    </row>
    <row r="400" spans="1:18" x14ac:dyDescent="0.25">
      <c r="A400" t="s">
        <v>2017</v>
      </c>
      <c r="B400" s="1" t="s">
        <v>2018</v>
      </c>
      <c r="C400" s="1" t="str">
        <f t="shared" si="6"/>
        <v>207010</v>
      </c>
      <c r="D400" s="1">
        <v>1</v>
      </c>
      <c r="E400" s="1" t="s">
        <v>28</v>
      </c>
      <c r="J400" s="2">
        <v>0</v>
      </c>
      <c r="K400" s="2">
        <v>0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Q400" s="2">
        <v>0</v>
      </c>
      <c r="R400" s="2">
        <v>-579980.15</v>
      </c>
    </row>
    <row r="401" spans="1:18" x14ac:dyDescent="0.25">
      <c r="A401" t="s">
        <v>1070</v>
      </c>
      <c r="B401" s="1" t="s">
        <v>1071</v>
      </c>
      <c r="C401" s="1" t="str">
        <f t="shared" si="6"/>
        <v>209000</v>
      </c>
      <c r="D401" s="1">
        <f>VLOOKUP(C401,'line assign basis'!$A$7:$D$686,4,FALSE)</f>
        <v>1</v>
      </c>
      <c r="E401" s="1" t="s">
        <v>28</v>
      </c>
      <c r="F401" s="2">
        <v>293561404.88999999</v>
      </c>
      <c r="G401" s="2">
        <v>293561404.88999999</v>
      </c>
      <c r="H401" s="2">
        <v>293561404.88999999</v>
      </c>
      <c r="I401" s="2">
        <v>293561404.88999999</v>
      </c>
      <c r="J401" s="2">
        <v>293561404.88999999</v>
      </c>
      <c r="K401" s="2">
        <v>293561404.88999999</v>
      </c>
      <c r="L401" s="2">
        <v>293561404.88999999</v>
      </c>
      <c r="M401" s="2">
        <v>293561404.88999999</v>
      </c>
      <c r="N401" s="2">
        <v>293561404.88999999</v>
      </c>
      <c r="O401" s="2">
        <v>293561404.88999999</v>
      </c>
      <c r="P401" s="2">
        <v>293561404.88999999</v>
      </c>
      <c r="Q401" s="2">
        <v>293561404.88999999</v>
      </c>
      <c r="R401" s="2">
        <v>293561404.88999999</v>
      </c>
    </row>
    <row r="402" spans="1:18" x14ac:dyDescent="0.25">
      <c r="A402" t="s">
        <v>1073</v>
      </c>
      <c r="B402" s="1" t="s">
        <v>1074</v>
      </c>
      <c r="C402" s="1" t="str">
        <f t="shared" si="6"/>
        <v>210000</v>
      </c>
      <c r="D402" s="1">
        <f>VLOOKUP(C402,'line assign basis'!$A$7:$D$686,4,FALSE)</f>
        <v>1</v>
      </c>
      <c r="E402" s="1" t="s">
        <v>28</v>
      </c>
      <c r="F402" s="2">
        <v>-1649863.59</v>
      </c>
      <c r="G402" s="2">
        <v>-1649863.59</v>
      </c>
      <c r="H402" s="2">
        <v>-1649863.59</v>
      </c>
      <c r="I402" s="2">
        <v>-1649863.59</v>
      </c>
      <c r="J402" s="2">
        <v>-1649863.59</v>
      </c>
      <c r="K402" s="2">
        <v>-1649863.59</v>
      </c>
      <c r="L402" s="2">
        <v>-1649863.59</v>
      </c>
      <c r="M402" s="2">
        <v>-1649863.59</v>
      </c>
      <c r="N402" s="2">
        <v>-1649863.59</v>
      </c>
      <c r="O402" s="2">
        <v>-1649863.59</v>
      </c>
      <c r="P402" s="2">
        <v>-1649863.59</v>
      </c>
      <c r="Q402" s="2">
        <v>-1649863.59</v>
      </c>
      <c r="R402" s="2">
        <v>-1649863.59</v>
      </c>
    </row>
    <row r="403" spans="1:18" x14ac:dyDescent="0.25">
      <c r="A403" t="s">
        <v>1076</v>
      </c>
      <c r="B403" s="1" t="s">
        <v>1077</v>
      </c>
      <c r="C403" s="1" t="str">
        <f t="shared" si="6"/>
        <v>212001</v>
      </c>
      <c r="D403" s="1">
        <f>VLOOKUP(C403,'line assign basis'!$A$7:$D$686,4,FALSE)</f>
        <v>1</v>
      </c>
      <c r="E403" s="1" t="s">
        <v>28</v>
      </c>
      <c r="F403" s="2">
        <v>-701099.93</v>
      </c>
      <c r="G403" s="2">
        <v>-780903.53</v>
      </c>
      <c r="H403" s="2">
        <v>-849400.35</v>
      </c>
      <c r="I403" s="2">
        <v>-51283.18</v>
      </c>
      <c r="J403" s="2">
        <v>-151893.24</v>
      </c>
      <c r="K403" s="2">
        <v>-316660.13</v>
      </c>
      <c r="L403" s="2">
        <v>-383481.5</v>
      </c>
      <c r="M403" s="2">
        <v>-471818.04</v>
      </c>
      <c r="N403" s="2">
        <v>-549126.15</v>
      </c>
      <c r="O403" s="2">
        <v>-618754.66</v>
      </c>
      <c r="P403" s="2">
        <v>-718742.43</v>
      </c>
      <c r="Q403" s="2">
        <v>-785622.36</v>
      </c>
      <c r="R403" s="2">
        <v>-870271.94</v>
      </c>
    </row>
    <row r="404" spans="1:18" x14ac:dyDescent="0.25">
      <c r="A404" t="s">
        <v>1079</v>
      </c>
      <c r="B404" s="1" t="s">
        <v>1078</v>
      </c>
      <c r="C404" s="1" t="str">
        <f t="shared" si="6"/>
        <v>500161</v>
      </c>
      <c r="D404" s="1" t="str">
        <f>VLOOKUP(C404,'line assign basis'!$A$7:$D$686,4,FALSE)</f>
        <v/>
      </c>
      <c r="F404" s="2">
        <v>6528378.9199999999</v>
      </c>
      <c r="G404" s="2">
        <v>6478343.5899999999</v>
      </c>
      <c r="H404" s="2">
        <v>6428308.2599999998</v>
      </c>
      <c r="I404" s="2">
        <v>8437838.5199999996</v>
      </c>
      <c r="J404" s="2">
        <v>8386667.9400000004</v>
      </c>
      <c r="K404" s="2">
        <v>8335497.3600000003</v>
      </c>
      <c r="L404" s="2">
        <v>8284326.7800000003</v>
      </c>
      <c r="M404" s="2">
        <v>8233156.2000000002</v>
      </c>
      <c r="N404" s="2">
        <v>8181985.6200000001</v>
      </c>
      <c r="O404" s="2">
        <v>8130815.04</v>
      </c>
      <c r="P404" s="2">
        <v>8079644.46</v>
      </c>
      <c r="Q404" s="2">
        <v>8028473.8799999999</v>
      </c>
      <c r="R404" s="2">
        <v>7977303.2999999998</v>
      </c>
    </row>
    <row r="405" spans="1:18" x14ac:dyDescent="0.25">
      <c r="A405" t="s">
        <v>1081</v>
      </c>
      <c r="B405" s="1" t="s">
        <v>1082</v>
      </c>
      <c r="C405" s="1" t="str">
        <f t="shared" si="6"/>
        <v>218000</v>
      </c>
      <c r="D405" s="1">
        <f>VLOOKUP(C405,'line assign basis'!$A$7:$D$686,4,FALSE)</f>
        <v>1</v>
      </c>
      <c r="E405" s="1" t="s">
        <v>28</v>
      </c>
      <c r="F405" s="2">
        <v>6528378.9199999999</v>
      </c>
      <c r="G405" s="2">
        <v>6478343.5899999999</v>
      </c>
      <c r="H405" s="2">
        <v>6428308.2599999998</v>
      </c>
      <c r="I405" s="2">
        <v>8437838.5199999996</v>
      </c>
      <c r="J405" s="2">
        <v>8386667.9400000004</v>
      </c>
      <c r="K405" s="2">
        <v>8335497.3600000003</v>
      </c>
      <c r="L405" s="2">
        <v>8284326.7800000003</v>
      </c>
      <c r="M405" s="2">
        <v>8233156.2000000002</v>
      </c>
      <c r="N405" s="2">
        <v>8181985.6200000001</v>
      </c>
      <c r="O405" s="2">
        <v>8130815.04</v>
      </c>
      <c r="P405" s="2">
        <v>8079644.46</v>
      </c>
      <c r="Q405" s="2">
        <v>8028473.8799999999</v>
      </c>
      <c r="R405" s="2">
        <v>7977303.2999999998</v>
      </c>
    </row>
    <row r="406" spans="1:18" x14ac:dyDescent="0.25">
      <c r="A406" t="s">
        <v>1084</v>
      </c>
      <c r="B406" s="1" t="s">
        <v>1083</v>
      </c>
      <c r="C406" s="1" t="str">
        <f t="shared" si="6"/>
        <v>500162</v>
      </c>
      <c r="D406" s="1" t="str">
        <f>VLOOKUP(C406,'line assign basis'!$A$7:$D$686,4,FALSE)</f>
        <v/>
      </c>
      <c r="F406" s="2">
        <v>-406081492.57999998</v>
      </c>
      <c r="G406" s="2">
        <v>-394782712.33999997</v>
      </c>
      <c r="H406" s="2">
        <v>-406146106.39999998</v>
      </c>
      <c r="I406" s="2">
        <v>-302348823.17000002</v>
      </c>
      <c r="J406" s="2">
        <v>-306800670.04000002</v>
      </c>
      <c r="K406" s="2">
        <v>-320981917.13</v>
      </c>
      <c r="L406" s="2">
        <v>-330080987.26999998</v>
      </c>
      <c r="M406" s="2">
        <v>-321163639.88999999</v>
      </c>
      <c r="N406" s="2">
        <v>-319570129.24000001</v>
      </c>
      <c r="O406" s="2">
        <v>-315461368.81999999</v>
      </c>
      <c r="P406" s="2">
        <v>-297442530.86000001</v>
      </c>
      <c r="Q406" s="2">
        <v>-292178815.36000001</v>
      </c>
      <c r="R406" s="2">
        <v>-290059245.94</v>
      </c>
    </row>
    <row r="407" spans="1:18" x14ac:dyDescent="0.25">
      <c r="A407" t="s">
        <v>1084</v>
      </c>
      <c r="B407" s="1" t="s">
        <v>1085</v>
      </c>
      <c r="C407" s="1" t="str">
        <f t="shared" si="6"/>
        <v>500163</v>
      </c>
      <c r="D407" s="1" t="str">
        <f>VLOOKUP(C407,'line assign basis'!$A$7:$D$686,4,FALSE)</f>
        <v/>
      </c>
      <c r="F407" s="2">
        <v>-412260536.62</v>
      </c>
      <c r="G407" s="2">
        <v>-412260536.62</v>
      </c>
      <c r="H407" s="2">
        <v>-412260536.62</v>
      </c>
      <c r="I407" s="2">
        <v>-412260536.62</v>
      </c>
      <c r="J407" s="2">
        <v>-302348823.17000002</v>
      </c>
      <c r="K407" s="2">
        <v>-302348823.17000002</v>
      </c>
      <c r="L407" s="2">
        <v>-302348823.17000002</v>
      </c>
      <c r="M407" s="2">
        <v>-302348823.17000002</v>
      </c>
      <c r="N407" s="2">
        <v>-302348823.17000002</v>
      </c>
      <c r="O407" s="2">
        <v>-302348823.17000002</v>
      </c>
      <c r="P407" s="2">
        <v>-302348823.17000002</v>
      </c>
      <c r="Q407" s="2">
        <v>-302348823.17000002</v>
      </c>
      <c r="R407" s="2">
        <v>-302348823.17000002</v>
      </c>
    </row>
    <row r="408" spans="1:18" x14ac:dyDescent="0.25">
      <c r="A408" t="s">
        <v>1084</v>
      </c>
      <c r="B408" s="1" t="s">
        <v>1087</v>
      </c>
      <c r="C408" s="1" t="str">
        <f t="shared" si="6"/>
        <v>216000</v>
      </c>
      <c r="D408" s="1">
        <f>VLOOKUP(C408,'line assign basis'!$A$7:$D$686,4,FALSE)</f>
        <v>1</v>
      </c>
      <c r="E408" s="1" t="s">
        <v>28</v>
      </c>
      <c r="F408" s="2">
        <v>-387842928.44999999</v>
      </c>
      <c r="G408" s="2">
        <v>-387842928.44999999</v>
      </c>
      <c r="H408" s="2">
        <v>-387842928.44999999</v>
      </c>
      <c r="I408" s="2">
        <v>-387842928.44999999</v>
      </c>
      <c r="J408" s="2">
        <v>-277931215</v>
      </c>
      <c r="K408" s="2">
        <v>-277931215</v>
      </c>
      <c r="L408" s="2">
        <v>-277931215</v>
      </c>
      <c r="M408" s="2">
        <v>-277931215</v>
      </c>
      <c r="N408" s="2">
        <v>-277931215</v>
      </c>
      <c r="O408" s="2">
        <v>-277931215</v>
      </c>
      <c r="P408" s="2">
        <v>-277931215</v>
      </c>
      <c r="Q408" s="2">
        <v>-277931215</v>
      </c>
      <c r="R408" s="2">
        <v>-277931215</v>
      </c>
    </row>
    <row r="409" spans="1:18" x14ac:dyDescent="0.25">
      <c r="A409" t="s">
        <v>1089</v>
      </c>
      <c r="B409" s="1" t="s">
        <v>1090</v>
      </c>
      <c r="C409" s="1" t="str">
        <f t="shared" si="6"/>
        <v>216016</v>
      </c>
      <c r="D409" s="1">
        <f>VLOOKUP(C409,'line assign basis'!$A$7:$D$686,4,FALSE)</f>
        <v>1</v>
      </c>
      <c r="E409" s="1" t="s">
        <v>28</v>
      </c>
      <c r="F409" s="2">
        <v>2562211.71</v>
      </c>
      <c r="G409" s="2">
        <v>2562211.71</v>
      </c>
      <c r="H409" s="2">
        <v>2562211.71</v>
      </c>
      <c r="I409" s="2">
        <v>2562211.71</v>
      </c>
      <c r="J409" s="2">
        <v>2562211.71</v>
      </c>
      <c r="K409" s="2">
        <v>2562211.71</v>
      </c>
      <c r="L409" s="2">
        <v>2562211.71</v>
      </c>
      <c r="M409" s="2">
        <v>2562211.71</v>
      </c>
      <c r="N409" s="2">
        <v>2562211.71</v>
      </c>
      <c r="O409" s="2">
        <v>2562211.71</v>
      </c>
      <c r="P409" s="2">
        <v>2562211.71</v>
      </c>
      <c r="Q409" s="2">
        <v>2562211.71</v>
      </c>
      <c r="R409" s="2">
        <v>2562211.71</v>
      </c>
    </row>
    <row r="410" spans="1:18" x14ac:dyDescent="0.25">
      <c r="A410" t="s">
        <v>1092</v>
      </c>
      <c r="B410" s="1" t="s">
        <v>1093</v>
      </c>
      <c r="C410" s="1" t="str">
        <f t="shared" si="6"/>
        <v>216018</v>
      </c>
      <c r="D410" s="1">
        <f>VLOOKUP(C410,'line assign basis'!$A$7:$D$686,4,FALSE)</f>
        <v>1</v>
      </c>
      <c r="E410" s="1" t="s">
        <v>28</v>
      </c>
      <c r="F410" s="2">
        <v>8436924.7599999998</v>
      </c>
      <c r="G410" s="2">
        <v>8436924.7599999998</v>
      </c>
      <c r="H410" s="2">
        <v>8436924.7599999998</v>
      </c>
      <c r="I410" s="2">
        <v>8436924.7599999998</v>
      </c>
      <c r="J410" s="2">
        <v>8436924.7599999998</v>
      </c>
      <c r="K410" s="2">
        <v>8436924.7599999998</v>
      </c>
      <c r="L410" s="2">
        <v>8436924.7599999998</v>
      </c>
      <c r="M410" s="2">
        <v>8436924.7599999998</v>
      </c>
      <c r="N410" s="2">
        <v>8436924.7599999998</v>
      </c>
      <c r="O410" s="2">
        <v>8436924.7599999998</v>
      </c>
      <c r="P410" s="2">
        <v>8436924.7599999998</v>
      </c>
      <c r="Q410" s="2">
        <v>8436924.7599999998</v>
      </c>
      <c r="R410" s="2">
        <v>8436924.7599999998</v>
      </c>
    </row>
    <row r="411" spans="1:18" x14ac:dyDescent="0.25">
      <c r="A411" t="s">
        <v>1095</v>
      </c>
      <c r="B411" s="1" t="s">
        <v>1096</v>
      </c>
      <c r="C411" s="1" t="str">
        <f t="shared" si="6"/>
        <v>216100</v>
      </c>
      <c r="D411" s="1">
        <f>VLOOKUP(C411,'line assign basis'!$A$7:$D$686,4,FALSE)</f>
        <v>1</v>
      </c>
      <c r="E411" s="1" t="s">
        <v>28</v>
      </c>
      <c r="F411" s="2">
        <v>933350.75</v>
      </c>
      <c r="G411" s="2">
        <v>933350.75</v>
      </c>
      <c r="H411" s="2">
        <v>933350.75</v>
      </c>
      <c r="I411" s="2">
        <v>933350.75</v>
      </c>
      <c r="J411" s="2">
        <v>933350.75</v>
      </c>
      <c r="K411" s="2">
        <v>933350.75</v>
      </c>
      <c r="L411" s="2">
        <v>933350.75</v>
      </c>
      <c r="M411" s="2">
        <v>933350.75</v>
      </c>
      <c r="N411" s="2">
        <v>933350.75</v>
      </c>
      <c r="O411" s="2">
        <v>933350.75</v>
      </c>
      <c r="P411" s="2">
        <v>933350.75</v>
      </c>
      <c r="Q411" s="2">
        <v>933350.75</v>
      </c>
      <c r="R411" s="2">
        <v>933350.75</v>
      </c>
    </row>
    <row r="412" spans="1:18" x14ac:dyDescent="0.25">
      <c r="A412" t="s">
        <v>1098</v>
      </c>
      <c r="B412" s="1" t="s">
        <v>1099</v>
      </c>
      <c r="C412" s="1" t="str">
        <f t="shared" si="6"/>
        <v>216999</v>
      </c>
      <c r="D412" s="1">
        <f>VLOOKUP(C412,'line assign basis'!$A$7:$D$686,4,FALSE)</f>
        <v>1</v>
      </c>
      <c r="E412" s="1" t="s">
        <v>28</v>
      </c>
      <c r="F412" s="2">
        <v>-36350095.390000001</v>
      </c>
      <c r="G412" s="2">
        <v>-36350095.390000001</v>
      </c>
      <c r="H412" s="2">
        <v>-36350095.390000001</v>
      </c>
      <c r="I412" s="2">
        <v>-36350095.390000001</v>
      </c>
      <c r="J412" s="2">
        <v>-36350095.390000001</v>
      </c>
      <c r="K412" s="2">
        <v>-36350095.390000001</v>
      </c>
      <c r="L412" s="2">
        <v>-36350095.390000001</v>
      </c>
      <c r="M412" s="2">
        <v>-36350095.390000001</v>
      </c>
      <c r="N412" s="2">
        <v>-36350095.390000001</v>
      </c>
      <c r="O412" s="2">
        <v>-36350095.390000001</v>
      </c>
      <c r="P412" s="2">
        <v>-36350095.390000001</v>
      </c>
      <c r="Q412" s="2">
        <v>-36350095.390000001</v>
      </c>
      <c r="R412" s="2">
        <v>-36350095.390000001</v>
      </c>
    </row>
    <row r="413" spans="1:18" x14ac:dyDescent="0.25">
      <c r="A413" t="s">
        <v>1101</v>
      </c>
      <c r="B413" s="1" t="s">
        <v>1100</v>
      </c>
      <c r="C413" s="1" t="str">
        <f t="shared" si="6"/>
        <v>500164</v>
      </c>
      <c r="D413" s="1">
        <f>VLOOKUP(C413,'line assign basis'!$A$7:$D$686,4,FALSE)</f>
        <v>1</v>
      </c>
      <c r="E413" s="1" t="s">
        <v>2019</v>
      </c>
      <c r="F413" s="2">
        <v>6179044.04</v>
      </c>
      <c r="G413" s="2">
        <v>17477824.280000001</v>
      </c>
      <c r="H413" s="2">
        <v>6114430.2199999997</v>
      </c>
      <c r="I413" s="2">
        <v>109911713.45</v>
      </c>
      <c r="J413" s="2">
        <v>-4451846.87</v>
      </c>
      <c r="K413" s="2">
        <v>-18633093.960000001</v>
      </c>
      <c r="L413" s="2">
        <v>-27732164.100000001</v>
      </c>
      <c r="M413" s="2">
        <v>-18814816.719999999</v>
      </c>
      <c r="N413" s="2">
        <v>-17221306.07</v>
      </c>
      <c r="O413" s="2">
        <v>-13112545.65</v>
      </c>
      <c r="P413" s="2">
        <v>4906292.3099999996</v>
      </c>
      <c r="Q413" s="2">
        <v>10170007.810000001</v>
      </c>
      <c r="R413" s="2">
        <v>12289577.23</v>
      </c>
    </row>
    <row r="414" spans="1:18" x14ac:dyDescent="0.25">
      <c r="A414" t="s">
        <v>1103</v>
      </c>
      <c r="B414" s="1" t="s">
        <v>1102</v>
      </c>
      <c r="C414" s="1" t="str">
        <f t="shared" si="6"/>
        <v>500159</v>
      </c>
      <c r="D414" s="1">
        <v>3</v>
      </c>
      <c r="E414" s="1" t="s">
        <v>2019</v>
      </c>
      <c r="F414" s="2">
        <v>-757428623.19000006</v>
      </c>
      <c r="G414" s="2">
        <v>-757605333.71000004</v>
      </c>
      <c r="H414" s="2">
        <v>-757741761.86000001</v>
      </c>
      <c r="I414" s="2">
        <v>-683183891.32000005</v>
      </c>
      <c r="J414" s="2">
        <v>-683308432.07000005</v>
      </c>
      <c r="K414" s="2">
        <v>-683440725.59000003</v>
      </c>
      <c r="L414" s="2">
        <v>-683496676.59000003</v>
      </c>
      <c r="M414" s="2">
        <v>-683629661.15999997</v>
      </c>
      <c r="N414" s="2">
        <v>-683761610.91999996</v>
      </c>
      <c r="O414" s="2">
        <v>-683895231.15999997</v>
      </c>
      <c r="P414" s="2">
        <v>-684003450.79999995</v>
      </c>
      <c r="Q414" s="2">
        <v>-683857437.75999999</v>
      </c>
      <c r="R414" s="2">
        <v>-723819810.57000005</v>
      </c>
    </row>
    <row r="415" spans="1:18" x14ac:dyDescent="0.25">
      <c r="A415" t="s">
        <v>1278</v>
      </c>
      <c r="B415" s="1" t="s">
        <v>1277</v>
      </c>
      <c r="C415" s="1" t="str">
        <f t="shared" si="6"/>
        <v>500156</v>
      </c>
      <c r="D415" s="1" t="str">
        <f>VLOOKUP(C415,'line assign basis'!$A$7:$D$686,4,FALSE)</f>
        <v/>
      </c>
      <c r="F415" s="2">
        <v>-201191050.38</v>
      </c>
      <c r="G415" s="2">
        <v>-211173468.09</v>
      </c>
      <c r="H415" s="2">
        <v>-240858905.08000001</v>
      </c>
      <c r="I415" s="2">
        <v>-378845099.31999999</v>
      </c>
      <c r="J415" s="2">
        <v>-343066477.31999999</v>
      </c>
      <c r="K415" s="2">
        <v>-348482396.20999998</v>
      </c>
      <c r="L415" s="2">
        <v>-315327269.74000001</v>
      </c>
      <c r="M415" s="2">
        <v>-283491520.89999998</v>
      </c>
      <c r="N415" s="2">
        <v>-262574441.50999999</v>
      </c>
      <c r="O415" s="2">
        <v>-283460667.82999998</v>
      </c>
      <c r="P415" s="2">
        <v>-298021558.39999998</v>
      </c>
      <c r="Q415" s="2">
        <v>-325195842.29000002</v>
      </c>
      <c r="R415" s="2">
        <v>-368257553.22000003</v>
      </c>
    </row>
    <row r="416" spans="1:18" x14ac:dyDescent="0.25">
      <c r="A416" t="s">
        <v>1280</v>
      </c>
      <c r="B416" s="1" t="s">
        <v>1279</v>
      </c>
      <c r="C416" s="1" t="str">
        <f t="shared" si="6"/>
        <v>500168</v>
      </c>
      <c r="D416" s="1" t="str">
        <f>VLOOKUP(C416,'line assign basis'!$A$7:$D$686,4,FALSE)</f>
        <v/>
      </c>
      <c r="F416" s="2">
        <v>-0.08</v>
      </c>
      <c r="G416" s="2">
        <v>-0.08</v>
      </c>
      <c r="H416" s="2">
        <v>-45000000.100000001</v>
      </c>
      <c r="I416" s="2">
        <v>-54199996.32</v>
      </c>
      <c r="J416" s="2">
        <v>-22399999.989999998</v>
      </c>
      <c r="K416" s="2">
        <v>-50000000</v>
      </c>
      <c r="L416" s="2">
        <v>-50000000</v>
      </c>
      <c r="M416" s="2">
        <v>-27400000.010000002</v>
      </c>
      <c r="N416" s="2">
        <v>-29500000.02</v>
      </c>
      <c r="O416" s="2">
        <v>-47100000.030000001</v>
      </c>
      <c r="P416" s="2">
        <v>-66700000.039999999</v>
      </c>
      <c r="Q416" s="2">
        <v>-105700000.03</v>
      </c>
      <c r="R416" s="2">
        <v>-100500000.05</v>
      </c>
    </row>
    <row r="417" spans="1:18" x14ac:dyDescent="0.25">
      <c r="A417" t="s">
        <v>1282</v>
      </c>
      <c r="B417" s="1" t="s">
        <v>1283</v>
      </c>
      <c r="C417" s="1" t="str">
        <f t="shared" si="6"/>
        <v>231002</v>
      </c>
      <c r="D417" s="1">
        <f>VLOOKUP(C417,'line assign basis'!$A$7:$D$686,4,FALSE)</f>
        <v>3</v>
      </c>
      <c r="E417" s="1" t="s">
        <v>28</v>
      </c>
      <c r="F417" s="2">
        <v>-0.08</v>
      </c>
      <c r="G417" s="2">
        <v>-0.08</v>
      </c>
      <c r="H417" s="2">
        <v>-45000000.100000001</v>
      </c>
      <c r="I417" s="2">
        <v>-54199996.32</v>
      </c>
      <c r="J417" s="2">
        <v>-22399999.989999998</v>
      </c>
      <c r="K417" s="2">
        <v>-50000000</v>
      </c>
      <c r="L417" s="2">
        <v>-50000000</v>
      </c>
      <c r="M417" s="2">
        <v>-27400000.010000002</v>
      </c>
      <c r="N417" s="2">
        <v>-29500000.02</v>
      </c>
      <c r="O417" s="2">
        <v>-47100000.030000001</v>
      </c>
      <c r="P417" s="2">
        <v>-66700000.039999999</v>
      </c>
      <c r="Q417" s="2">
        <v>-105700000.03</v>
      </c>
      <c r="R417" s="2">
        <v>-100500000.05</v>
      </c>
    </row>
    <row r="418" spans="1:18" x14ac:dyDescent="0.25">
      <c r="A418" t="s">
        <v>1285</v>
      </c>
      <c r="B418" s="1" t="s">
        <v>1284</v>
      </c>
      <c r="C418" s="1" t="str">
        <f t="shared" si="6"/>
        <v>500169</v>
      </c>
      <c r="D418" s="1" t="str">
        <f>VLOOKUP(C418,'line assign basis'!$A$7:$D$686,4,FALSE)</f>
        <v/>
      </c>
      <c r="F418" s="2">
        <v>-21995164</v>
      </c>
      <c r="G418" s="2">
        <v>-22000000</v>
      </c>
      <c r="H418" s="2">
        <v>-22000000</v>
      </c>
      <c r="I418" s="2">
        <v>-96703103.870000005</v>
      </c>
      <c r="J418" s="2">
        <v>-96703103.870000005</v>
      </c>
      <c r="K418" s="2">
        <v>-96703103.870000005</v>
      </c>
      <c r="L418" s="2">
        <v>-74784504.870000005</v>
      </c>
      <c r="M418" s="2">
        <v>-74784504.870000005</v>
      </c>
      <c r="N418" s="2">
        <v>-74784504.870000005</v>
      </c>
      <c r="O418" s="2">
        <v>-74784504.870000005</v>
      </c>
      <c r="P418" s="2">
        <v>-74784504.870000005</v>
      </c>
      <c r="Q418" s="2">
        <v>-74784504.870000005</v>
      </c>
      <c r="R418" s="2">
        <v>-84940241.150000006</v>
      </c>
    </row>
    <row r="419" spans="1:18" x14ac:dyDescent="0.25">
      <c r="A419" t="s">
        <v>1105</v>
      </c>
      <c r="B419" s="1" t="s">
        <v>1287</v>
      </c>
      <c r="C419" s="1" t="str">
        <f t="shared" si="6"/>
        <v>174000</v>
      </c>
      <c r="D419" s="1">
        <f>VLOOKUP(C419,'line assign basis'!$A$7:$D$686,4,FALSE)</f>
        <v>3</v>
      </c>
      <c r="E419" s="1" t="s">
        <v>28</v>
      </c>
      <c r="F419" s="2">
        <v>4836</v>
      </c>
      <c r="G419" s="2">
        <v>0</v>
      </c>
      <c r="H419" s="2">
        <v>0</v>
      </c>
      <c r="I419" s="2">
        <v>296896.13</v>
      </c>
      <c r="J419" s="2">
        <v>296896.13</v>
      </c>
      <c r="K419" s="2">
        <v>296896.13</v>
      </c>
      <c r="L419" s="2">
        <v>215495.13</v>
      </c>
      <c r="M419" s="2">
        <v>215495.13</v>
      </c>
      <c r="N419" s="2">
        <v>215495.13</v>
      </c>
      <c r="O419" s="2">
        <v>215495.13</v>
      </c>
      <c r="P419" s="2">
        <v>215495.13</v>
      </c>
      <c r="Q419" s="2">
        <v>215495.13</v>
      </c>
      <c r="R419" s="2">
        <v>59758.85</v>
      </c>
    </row>
    <row r="420" spans="1:18" x14ac:dyDescent="0.25">
      <c r="A420" t="s">
        <v>1194</v>
      </c>
      <c r="B420" s="1" t="s">
        <v>1289</v>
      </c>
      <c r="C420" s="1" t="str">
        <f t="shared" si="6"/>
        <v>239001</v>
      </c>
      <c r="D420" s="1">
        <f>VLOOKUP(C420,'line assign basis'!$A$7:$D$686,4,FALSE)</f>
        <v>3</v>
      </c>
      <c r="E420" s="1" t="s">
        <v>28</v>
      </c>
      <c r="F420" s="2">
        <v>-22000000</v>
      </c>
      <c r="G420" s="2">
        <v>-22000000</v>
      </c>
      <c r="H420" s="2">
        <v>-22000000</v>
      </c>
      <c r="I420" s="2">
        <v>-97000000</v>
      </c>
      <c r="J420" s="2">
        <v>-97000000</v>
      </c>
      <c r="K420" s="2">
        <v>-97000000</v>
      </c>
      <c r="L420" s="2">
        <v>-75000000</v>
      </c>
      <c r="M420" s="2">
        <v>-75000000</v>
      </c>
      <c r="N420" s="2">
        <v>-75000000</v>
      </c>
      <c r="O420" s="2">
        <v>-75000000</v>
      </c>
      <c r="P420" s="2">
        <v>-75000000</v>
      </c>
      <c r="Q420" s="2">
        <v>-75000000</v>
      </c>
      <c r="R420" s="2">
        <v>-85000000</v>
      </c>
    </row>
    <row r="421" spans="1:18" x14ac:dyDescent="0.25">
      <c r="A421" t="s">
        <v>1291</v>
      </c>
      <c r="B421" s="1" t="s">
        <v>1290</v>
      </c>
      <c r="C421" s="1" t="str">
        <f t="shared" si="6"/>
        <v>500170</v>
      </c>
      <c r="D421" s="1">
        <v>29</v>
      </c>
      <c r="F421" s="2">
        <v>-86597081.469999999</v>
      </c>
      <c r="G421" s="2">
        <v>-96546248.680000007</v>
      </c>
      <c r="H421" s="2">
        <v>-108815723.09999999</v>
      </c>
      <c r="I421" s="2">
        <v>-109648004.31</v>
      </c>
      <c r="J421" s="2">
        <v>-105376859.51000001</v>
      </c>
      <c r="K421" s="2">
        <v>-108445794.8</v>
      </c>
      <c r="L421" s="2">
        <v>-77563342.430000007</v>
      </c>
      <c r="M421" s="2">
        <v>-72829945.489999995</v>
      </c>
      <c r="N421" s="2">
        <v>-78676382.609999999</v>
      </c>
      <c r="O421" s="2">
        <v>-70084214.209999993</v>
      </c>
      <c r="P421" s="2">
        <v>-72201040.140000001</v>
      </c>
      <c r="Q421" s="2">
        <v>-70943924.340000004</v>
      </c>
      <c r="R421" s="2">
        <v>-79595083.75</v>
      </c>
    </row>
    <row r="422" spans="1:18" x14ac:dyDescent="0.25">
      <c r="A422" t="s">
        <v>1440</v>
      </c>
      <c r="B422" s="1" t="s">
        <v>1439</v>
      </c>
      <c r="C422" s="1" t="str">
        <f t="shared" ref="C422" si="7">RIGHT(B422,6)</f>
        <v>500171</v>
      </c>
      <c r="D422" s="1">
        <f>VLOOKUP(C422,'line assign basis'!$A$7:$D$686,4,FALSE)</f>
        <v>29</v>
      </c>
      <c r="F422" s="2">
        <v>-11900441.92</v>
      </c>
      <c r="G422" s="2">
        <v>-13991210.25</v>
      </c>
      <c r="H422" s="2">
        <v>-7701582.1299999999</v>
      </c>
      <c r="I422" s="2">
        <v>-18843586.82</v>
      </c>
      <c r="J422" s="2">
        <v>-20790219.239999998</v>
      </c>
      <c r="K422" s="2">
        <v>-8747882.0899999999</v>
      </c>
      <c r="L422" s="2">
        <v>-11984708.09</v>
      </c>
      <c r="M422" s="2">
        <v>-11384086.390000001</v>
      </c>
      <c r="N422" s="2">
        <v>-7824017.1200000001</v>
      </c>
      <c r="O422" s="2">
        <v>-6886660.7699999996</v>
      </c>
      <c r="P422" s="2">
        <v>-9117526.6699999999</v>
      </c>
      <c r="Q422" s="2">
        <v>-9782283</v>
      </c>
      <c r="R422" s="2">
        <v>-13034284.800000001</v>
      </c>
    </row>
    <row r="423" spans="1:18" x14ac:dyDescent="0.25">
      <c r="A423" t="s">
        <v>1442</v>
      </c>
      <c r="B423" s="1" t="s">
        <v>1441</v>
      </c>
      <c r="C423" s="1" t="str">
        <f t="shared" ref="C423:C446" si="8">RIGHT(B423,6)</f>
        <v>500172</v>
      </c>
      <c r="D423" s="1">
        <v>29</v>
      </c>
      <c r="E423" s="1" t="s">
        <v>2019</v>
      </c>
      <c r="F423" s="2">
        <v>-9853685.8499999996</v>
      </c>
      <c r="G423" s="2">
        <v>-12905877.199999999</v>
      </c>
      <c r="H423" s="2">
        <v>-3690501.81</v>
      </c>
      <c r="I423" s="2">
        <v>-6773318.1600000001</v>
      </c>
      <c r="J423" s="2">
        <v>-6919051.5099999998</v>
      </c>
      <c r="K423" s="2">
        <v>-9190534.8599999994</v>
      </c>
      <c r="L423" s="2">
        <v>-9262393.2100000009</v>
      </c>
      <c r="M423" s="2">
        <v>-12300043.23</v>
      </c>
      <c r="N423" s="2">
        <v>-3690501.58</v>
      </c>
      <c r="O423" s="2">
        <v>-6652318.2699999996</v>
      </c>
      <c r="P423" s="2">
        <v>-6677051.6200000001</v>
      </c>
      <c r="Q423" s="2">
        <v>-8830034.9700000007</v>
      </c>
      <c r="R423" s="2">
        <v>-9453226.6600000001</v>
      </c>
    </row>
    <row r="424" spans="1:18" x14ac:dyDescent="0.25">
      <c r="A424" t="s">
        <v>1535</v>
      </c>
      <c r="B424" s="1" t="s">
        <v>1534</v>
      </c>
      <c r="C424" s="1" t="str">
        <f t="shared" si="8"/>
        <v>500173</v>
      </c>
      <c r="D424" s="1" t="str">
        <f>VLOOKUP(C424,'line assign basis'!$A$7:$D$686,4,FALSE)</f>
        <v/>
      </c>
      <c r="F424" s="2">
        <v>-34658956.25</v>
      </c>
      <c r="G424" s="2">
        <v>-13903115.140000001</v>
      </c>
      <c r="H424" s="2">
        <v>-14503773.630000001</v>
      </c>
      <c r="I424" s="2">
        <v>-34013351.729999997</v>
      </c>
      <c r="J424" s="2">
        <v>-14111457.630000001</v>
      </c>
      <c r="K424" s="2">
        <v>-14798519.289999999</v>
      </c>
      <c r="L424" s="2">
        <v>-34945598.270000003</v>
      </c>
      <c r="M424" s="2">
        <v>-13085340.699999999</v>
      </c>
      <c r="N424" s="2">
        <v>-13247997.470000001</v>
      </c>
      <c r="O424" s="2">
        <v>-34274347.119999997</v>
      </c>
      <c r="P424" s="2">
        <v>-9799225.2300000004</v>
      </c>
      <c r="Q424" s="2">
        <v>-11437686.09</v>
      </c>
      <c r="R424" s="2">
        <v>-37504231.609999999</v>
      </c>
    </row>
    <row r="425" spans="1:18" x14ac:dyDescent="0.25">
      <c r="A425" t="s">
        <v>1537</v>
      </c>
      <c r="B425" s="1" t="s">
        <v>1536</v>
      </c>
      <c r="C425" s="1" t="str">
        <f t="shared" si="8"/>
        <v>500199</v>
      </c>
      <c r="D425" s="1" t="str">
        <f>VLOOKUP(C425,'line assign basis'!$A$7:$D$686,4,FALSE)</f>
        <v/>
      </c>
      <c r="F425" s="2">
        <v>-32585956.25</v>
      </c>
      <c r="G425" s="2">
        <v>-11830115.140000001</v>
      </c>
      <c r="H425" s="2">
        <v>-12430773.630000001</v>
      </c>
      <c r="I425" s="2">
        <v>-32435351.73</v>
      </c>
      <c r="J425" s="2">
        <v>-12533457.630000001</v>
      </c>
      <c r="K425" s="2">
        <v>-13220519.289999999</v>
      </c>
      <c r="L425" s="2">
        <v>-33825598.270000003</v>
      </c>
      <c r="M425" s="2">
        <v>-11965340.699999999</v>
      </c>
      <c r="N425" s="2">
        <v>-12127997.470000001</v>
      </c>
      <c r="O425" s="2">
        <v>-32541347.120000001</v>
      </c>
      <c r="P425" s="2">
        <v>-8066225.2300000004</v>
      </c>
      <c r="Q425" s="2">
        <v>-9704686.0899999999</v>
      </c>
      <c r="R425" s="2">
        <v>-34658231.609999999</v>
      </c>
    </row>
    <row r="426" spans="1:18" x14ac:dyDescent="0.25">
      <c r="A426" t="s">
        <v>1539</v>
      </c>
      <c r="B426" s="1" t="s">
        <v>1540</v>
      </c>
      <c r="C426" s="1" t="str">
        <f t="shared" si="8"/>
        <v>254000</v>
      </c>
      <c r="D426" s="1">
        <f>VLOOKUP(C426,'line assign basis'!$A$7:$D$686,4,FALSE)</f>
        <v>100</v>
      </c>
      <c r="E426" s="1" t="s">
        <v>28</v>
      </c>
      <c r="F426" s="2">
        <v>-22127972.600000001</v>
      </c>
      <c r="G426" s="2">
        <v>0</v>
      </c>
      <c r="H426" s="2">
        <v>0</v>
      </c>
      <c r="I426" s="2">
        <v>-19182484.440000001</v>
      </c>
      <c r="J426" s="2">
        <v>0</v>
      </c>
      <c r="K426" s="2">
        <v>0</v>
      </c>
      <c r="L426" s="2">
        <v>-21988194.879999999</v>
      </c>
      <c r="M426" s="2">
        <v>0</v>
      </c>
      <c r="N426" s="2">
        <v>0</v>
      </c>
      <c r="O426" s="2">
        <v>-24762073.129999999</v>
      </c>
      <c r="P426" s="2">
        <v>0</v>
      </c>
      <c r="Q426" s="2">
        <v>0</v>
      </c>
      <c r="R426" s="2">
        <v>-23699074.91</v>
      </c>
    </row>
    <row r="427" spans="1:18" x14ac:dyDescent="0.25">
      <c r="A427" t="s">
        <v>1542</v>
      </c>
      <c r="B427" s="1" t="s">
        <v>1543</v>
      </c>
      <c r="C427" s="1" t="str">
        <f t="shared" si="8"/>
        <v>254301</v>
      </c>
      <c r="D427" s="1">
        <f>VLOOKUP(C427,'line assign basis'!$A$7:$D$686,4,FALSE)</f>
        <v>23</v>
      </c>
      <c r="E427" s="1" t="s">
        <v>28</v>
      </c>
      <c r="F427" s="2">
        <v>-9358192.1300000008</v>
      </c>
      <c r="G427" s="2">
        <v>-10574357.41</v>
      </c>
      <c r="H427" s="2">
        <v>-11123198.060000001</v>
      </c>
      <c r="I427" s="2">
        <v>-11695398</v>
      </c>
      <c r="J427" s="2">
        <v>-12423017.48</v>
      </c>
      <c r="K427" s="2">
        <v>-13056950.17</v>
      </c>
      <c r="L427" s="2">
        <v>-11695398</v>
      </c>
      <c r="M427" s="2">
        <v>-11695398</v>
      </c>
      <c r="N427" s="2">
        <v>-11695398</v>
      </c>
      <c r="O427" s="2">
        <v>-6916506.6900000004</v>
      </c>
      <c r="P427" s="2">
        <v>-7013164.75</v>
      </c>
      <c r="Q427" s="2">
        <v>-8465924.9399999995</v>
      </c>
      <c r="R427" s="2">
        <v>-9739185.4499999993</v>
      </c>
    </row>
    <row r="428" spans="1:18" x14ac:dyDescent="0.25">
      <c r="A428" t="s">
        <v>1545</v>
      </c>
      <c r="B428" s="1" t="s">
        <v>1546</v>
      </c>
      <c r="C428" s="1" t="str">
        <f t="shared" si="8"/>
        <v>254302</v>
      </c>
      <c r="D428" s="1">
        <f>VLOOKUP(C428,'line assign basis'!$A$7:$D$686,4,FALSE)</f>
        <v>23</v>
      </c>
      <c r="E428" s="1" t="s">
        <v>28</v>
      </c>
      <c r="F428" s="2">
        <v>-1108758.3799999999</v>
      </c>
      <c r="G428" s="2">
        <v>-1264724.5900000001</v>
      </c>
      <c r="H428" s="2">
        <v>-1360340.43</v>
      </c>
      <c r="I428" s="2">
        <v>-1461710.98</v>
      </c>
      <c r="J428" s="2">
        <v>-14681.84</v>
      </c>
      <c r="K428" s="2">
        <v>-67810.81</v>
      </c>
      <c r="L428" s="2">
        <v>-194096.93</v>
      </c>
      <c r="M428" s="2">
        <v>-322034.24</v>
      </c>
      <c r="N428" s="2">
        <v>-484691.01</v>
      </c>
      <c r="O428" s="2">
        <v>-658114.24</v>
      </c>
      <c r="P428" s="2">
        <v>-848407.42</v>
      </c>
      <c r="Q428" s="2">
        <v>-1034108.09</v>
      </c>
      <c r="R428" s="2">
        <v>-1203692.7</v>
      </c>
    </row>
    <row r="429" spans="1:18" x14ac:dyDescent="0.25">
      <c r="A429" t="s">
        <v>1548</v>
      </c>
      <c r="B429" s="1" t="s">
        <v>1549</v>
      </c>
      <c r="C429" s="1" t="str">
        <f t="shared" si="8"/>
        <v>254304</v>
      </c>
      <c r="D429" s="1">
        <f>VLOOKUP(C429,'line assign basis'!$A$7:$D$686,4,FALSE)</f>
        <v>23</v>
      </c>
      <c r="E429" s="1" t="s">
        <v>28</v>
      </c>
      <c r="F429" s="2">
        <v>52764.86</v>
      </c>
      <c r="G429" s="2">
        <v>52764.86</v>
      </c>
      <c r="H429" s="2">
        <v>52764.86</v>
      </c>
      <c r="I429" s="2">
        <v>-95758.31</v>
      </c>
      <c r="J429" s="2">
        <v>-95758.31</v>
      </c>
      <c r="K429" s="2">
        <v>-95758.31</v>
      </c>
      <c r="L429" s="2">
        <v>52091.54</v>
      </c>
      <c r="M429" s="2">
        <v>52091.54</v>
      </c>
      <c r="N429" s="2">
        <v>52091.54</v>
      </c>
      <c r="O429" s="2">
        <v>-204653.06</v>
      </c>
      <c r="P429" s="2">
        <v>-204653.06</v>
      </c>
      <c r="Q429" s="2">
        <v>-204653.06</v>
      </c>
      <c r="R429" s="2">
        <v>-16278.55</v>
      </c>
    </row>
    <row r="430" spans="1:18" x14ac:dyDescent="0.25">
      <c r="A430" t="s">
        <v>2020</v>
      </c>
      <c r="B430" s="1" t="s">
        <v>2021</v>
      </c>
      <c r="C430" s="1" t="str">
        <f t="shared" si="8"/>
        <v>254305</v>
      </c>
      <c r="D430" s="1">
        <v>23</v>
      </c>
      <c r="E430" s="1" t="s">
        <v>28</v>
      </c>
      <c r="F430" s="2">
        <v>-43798</v>
      </c>
      <c r="G430" s="2">
        <v>-43798</v>
      </c>
      <c r="H430" s="2">
        <v>0</v>
      </c>
      <c r="I430" s="2">
        <v>0</v>
      </c>
    </row>
    <row r="431" spans="1:18" x14ac:dyDescent="0.25">
      <c r="A431" t="s">
        <v>1551</v>
      </c>
      <c r="B431" s="1" t="s">
        <v>1550</v>
      </c>
      <c r="C431" s="1" t="str">
        <f t="shared" si="8"/>
        <v>500177</v>
      </c>
      <c r="D431" s="1" t="str">
        <f>VLOOKUP(C431,'line assign basis'!$A$7:$D$686,4,FALSE)</f>
        <v/>
      </c>
      <c r="F431" s="2">
        <v>-2073000</v>
      </c>
      <c r="G431" s="2">
        <v>-2073000</v>
      </c>
      <c r="H431" s="2">
        <v>-2073000</v>
      </c>
      <c r="I431" s="2">
        <v>-1578000</v>
      </c>
      <c r="J431" s="2">
        <v>-1578000</v>
      </c>
      <c r="K431" s="2">
        <v>-1578000</v>
      </c>
      <c r="L431" s="2">
        <v>-1120000</v>
      </c>
      <c r="M431" s="2">
        <v>-1120000</v>
      </c>
      <c r="N431" s="2">
        <v>-1120000</v>
      </c>
      <c r="O431" s="2">
        <v>-1733000</v>
      </c>
      <c r="P431" s="2">
        <v>-1733000</v>
      </c>
      <c r="Q431" s="2">
        <v>-1733000</v>
      </c>
      <c r="R431" s="2">
        <v>-2846000</v>
      </c>
    </row>
    <row r="432" spans="1:18" x14ac:dyDescent="0.25">
      <c r="A432" t="s">
        <v>1553</v>
      </c>
      <c r="B432" s="1" t="s">
        <v>1554</v>
      </c>
      <c r="C432" s="1" t="str">
        <f t="shared" si="8"/>
        <v>254640</v>
      </c>
      <c r="D432" s="1">
        <f>VLOOKUP(C432,'line assign basis'!$A$7:$D$686,4,FALSE)</f>
        <v>101</v>
      </c>
      <c r="E432" s="1" t="s">
        <v>28</v>
      </c>
      <c r="F432" s="2">
        <v>-416000</v>
      </c>
      <c r="G432" s="2">
        <v>-416000</v>
      </c>
      <c r="H432" s="2">
        <v>-416000</v>
      </c>
      <c r="I432" s="2">
        <v>-110000</v>
      </c>
      <c r="J432" s="2">
        <v>-110000</v>
      </c>
      <c r="K432" s="2">
        <v>-110000</v>
      </c>
      <c r="L432" s="2">
        <v>-11000</v>
      </c>
      <c r="M432" s="2">
        <v>-11000</v>
      </c>
      <c r="N432" s="2">
        <v>-11000</v>
      </c>
      <c r="O432" s="2">
        <v>-425000</v>
      </c>
      <c r="P432" s="2">
        <v>-425000</v>
      </c>
      <c r="Q432" s="2">
        <v>-425000</v>
      </c>
      <c r="R432" s="2">
        <v>-1490000</v>
      </c>
    </row>
    <row r="433" spans="1:18" x14ac:dyDescent="0.25">
      <c r="A433" t="s">
        <v>1553</v>
      </c>
      <c r="B433" s="1" t="s">
        <v>1556</v>
      </c>
      <c r="C433" s="1" t="str">
        <f t="shared" si="8"/>
        <v>254645</v>
      </c>
      <c r="D433" s="1">
        <f>VLOOKUP(C433,'line assign basis'!$A$7:$D$686,4,FALSE)</f>
        <v>101</v>
      </c>
      <c r="E433" s="1" t="s">
        <v>28</v>
      </c>
      <c r="F433" s="2">
        <v>-1655000</v>
      </c>
      <c r="G433" s="2">
        <v>-1655000</v>
      </c>
      <c r="H433" s="2">
        <v>-1655000</v>
      </c>
      <c r="I433" s="2">
        <v>-1450000</v>
      </c>
      <c r="J433" s="2">
        <v>-1450000</v>
      </c>
      <c r="K433" s="2">
        <v>-1450000</v>
      </c>
      <c r="L433" s="2">
        <v>-1109000</v>
      </c>
      <c r="M433" s="2">
        <v>-1109000</v>
      </c>
      <c r="N433" s="2">
        <v>-1109000</v>
      </c>
      <c r="O433" s="2">
        <v>-1223000</v>
      </c>
      <c r="P433" s="2">
        <v>-1223000</v>
      </c>
      <c r="Q433" s="2">
        <v>-1223000</v>
      </c>
      <c r="R433" s="2">
        <v>-1293000</v>
      </c>
    </row>
    <row r="434" spans="1:18" x14ac:dyDescent="0.25">
      <c r="A434" t="s">
        <v>1558</v>
      </c>
      <c r="B434" s="1" t="s">
        <v>1559</v>
      </c>
      <c r="C434" s="1" t="str">
        <f t="shared" si="8"/>
        <v>254647</v>
      </c>
      <c r="D434" s="1">
        <f>VLOOKUP(C434,'line assign basis'!$A$7:$D$686,4,FALSE)</f>
        <v>101</v>
      </c>
      <c r="E434" s="1" t="s">
        <v>28</v>
      </c>
      <c r="F434" s="2">
        <v>-2000</v>
      </c>
      <c r="G434" s="2">
        <v>-2000</v>
      </c>
      <c r="H434" s="2">
        <v>-2000</v>
      </c>
      <c r="I434" s="2">
        <v>-18000</v>
      </c>
      <c r="J434" s="2">
        <v>-18000</v>
      </c>
      <c r="K434" s="2">
        <v>-18000</v>
      </c>
      <c r="L434" s="2">
        <v>0</v>
      </c>
      <c r="M434" s="2">
        <v>0</v>
      </c>
      <c r="N434" s="2">
        <v>0</v>
      </c>
      <c r="O434" s="2">
        <v>-85000</v>
      </c>
      <c r="P434" s="2">
        <v>-85000</v>
      </c>
      <c r="Q434" s="2">
        <v>-85000</v>
      </c>
      <c r="R434" s="2">
        <v>-63000</v>
      </c>
    </row>
    <row r="435" spans="1:18" x14ac:dyDescent="0.25">
      <c r="A435" t="s">
        <v>382</v>
      </c>
      <c r="B435" s="1" t="s">
        <v>1560</v>
      </c>
      <c r="C435" s="1" t="str">
        <f t="shared" si="8"/>
        <v>500174</v>
      </c>
      <c r="D435" s="1" t="str">
        <f>VLOOKUP(C435,'line assign basis'!$A$7:$D$686,4,FALSE)</f>
        <v/>
      </c>
      <c r="F435" s="2">
        <v>-8968000</v>
      </c>
      <c r="G435" s="2">
        <v>-8968000</v>
      </c>
      <c r="H435" s="2">
        <v>-8968000</v>
      </c>
      <c r="I435" s="2">
        <v>-18722000</v>
      </c>
      <c r="J435" s="2">
        <v>-18722000</v>
      </c>
      <c r="K435" s="2">
        <v>-18722000</v>
      </c>
      <c r="L435" s="2">
        <v>-17607000</v>
      </c>
      <c r="M435" s="2">
        <v>-17607000</v>
      </c>
      <c r="N435" s="2">
        <v>-17607000</v>
      </c>
      <c r="O435" s="2">
        <v>-11744000</v>
      </c>
      <c r="P435" s="2">
        <v>-11744000</v>
      </c>
      <c r="Q435" s="2">
        <v>-11744000</v>
      </c>
      <c r="R435" s="2">
        <v>-8828000</v>
      </c>
    </row>
    <row r="436" spans="1:18" x14ac:dyDescent="0.25">
      <c r="A436" t="s">
        <v>1562</v>
      </c>
      <c r="B436" s="1" t="s">
        <v>1563</v>
      </c>
      <c r="C436" s="1" t="str">
        <f t="shared" si="8"/>
        <v>262640</v>
      </c>
      <c r="D436" s="1">
        <f>VLOOKUP(C436,'line assign basis'!$A$7:$D$686,4,FALSE)</f>
        <v>101</v>
      </c>
      <c r="E436" s="1" t="s">
        <v>28</v>
      </c>
      <c r="F436" s="2">
        <v>-8254000</v>
      </c>
      <c r="G436" s="2">
        <v>-8254000</v>
      </c>
      <c r="H436" s="2">
        <v>-8254000</v>
      </c>
      <c r="I436" s="2">
        <v>-17662000</v>
      </c>
      <c r="J436" s="2">
        <v>-17662000</v>
      </c>
      <c r="K436" s="2">
        <v>-17662000</v>
      </c>
      <c r="L436" s="2">
        <v>-17347000</v>
      </c>
      <c r="M436" s="2">
        <v>-17347000</v>
      </c>
      <c r="N436" s="2">
        <v>-17347000</v>
      </c>
      <c r="O436" s="2">
        <v>-11235000</v>
      </c>
      <c r="P436" s="2">
        <v>-11235000</v>
      </c>
      <c r="Q436" s="2">
        <v>-11235000</v>
      </c>
      <c r="R436" s="2">
        <v>-8262000</v>
      </c>
    </row>
    <row r="437" spans="1:18" x14ac:dyDescent="0.25">
      <c r="A437" t="s">
        <v>1565</v>
      </c>
      <c r="B437" s="1" t="s">
        <v>1566</v>
      </c>
      <c r="C437" s="1" t="str">
        <f t="shared" si="8"/>
        <v>262645</v>
      </c>
      <c r="D437" s="1">
        <f>VLOOKUP(C437,'line assign basis'!$A$7:$D$686,4,FALSE)</f>
        <v>101</v>
      </c>
      <c r="E437" s="1" t="s">
        <v>28</v>
      </c>
      <c r="F437" s="2">
        <v>-570000</v>
      </c>
      <c r="G437" s="2">
        <v>-570000</v>
      </c>
      <c r="H437" s="2">
        <v>-570000</v>
      </c>
      <c r="I437" s="2">
        <v>-946000</v>
      </c>
      <c r="J437" s="2">
        <v>-946000</v>
      </c>
      <c r="K437" s="2">
        <v>-946000</v>
      </c>
      <c r="L437" s="2">
        <v>-72000</v>
      </c>
      <c r="M437" s="2">
        <v>-72000</v>
      </c>
      <c r="N437" s="2">
        <v>-72000</v>
      </c>
      <c r="O437" s="2">
        <v>-302000</v>
      </c>
      <c r="P437" s="2">
        <v>-302000</v>
      </c>
      <c r="Q437" s="2">
        <v>-302000</v>
      </c>
      <c r="R437" s="2">
        <v>-367000</v>
      </c>
    </row>
    <row r="438" spans="1:18" x14ac:dyDescent="0.25">
      <c r="A438" t="s">
        <v>1568</v>
      </c>
      <c r="B438" s="1" t="s">
        <v>1569</v>
      </c>
      <c r="C438" s="1" t="str">
        <f t="shared" si="8"/>
        <v>262648</v>
      </c>
      <c r="D438" s="1">
        <f>VLOOKUP(C438,'line assign basis'!$A$7:$D$686,4,FALSE)</f>
        <v>101</v>
      </c>
      <c r="E438" s="1" t="s">
        <v>28</v>
      </c>
      <c r="F438" s="2">
        <v>-144000</v>
      </c>
      <c r="G438" s="2">
        <v>-144000</v>
      </c>
      <c r="H438" s="2">
        <v>-144000</v>
      </c>
      <c r="I438" s="2">
        <v>-114000</v>
      </c>
      <c r="J438" s="2">
        <v>-114000</v>
      </c>
      <c r="K438" s="2">
        <v>-114000</v>
      </c>
      <c r="L438" s="2">
        <v>-188000</v>
      </c>
      <c r="M438" s="2">
        <v>-188000</v>
      </c>
      <c r="N438" s="2">
        <v>-188000</v>
      </c>
      <c r="O438" s="2">
        <v>-207000</v>
      </c>
      <c r="P438" s="2">
        <v>-207000</v>
      </c>
      <c r="Q438" s="2">
        <v>-207000</v>
      </c>
      <c r="R438" s="2">
        <v>-199000</v>
      </c>
    </row>
    <row r="439" spans="1:18" x14ac:dyDescent="0.25">
      <c r="A439" t="s">
        <v>1571</v>
      </c>
      <c r="B439" s="1" t="s">
        <v>1570</v>
      </c>
      <c r="C439" s="1" t="str">
        <f t="shared" si="8"/>
        <v>500175</v>
      </c>
      <c r="D439" s="1" t="str">
        <f>VLOOKUP(C439,'line assign basis'!$A$7:$D$686,4,FALSE)</f>
        <v/>
      </c>
      <c r="F439" s="2">
        <v>26.95</v>
      </c>
      <c r="G439" s="2">
        <v>-13566890.050000001</v>
      </c>
      <c r="H439" s="2">
        <v>31.69</v>
      </c>
      <c r="I439" s="2">
        <v>31.69</v>
      </c>
      <c r="J439" s="2">
        <v>-13577923.310000001</v>
      </c>
      <c r="K439" s="2">
        <v>0</v>
      </c>
      <c r="L439" s="2">
        <v>0</v>
      </c>
      <c r="M439" s="2">
        <v>-13600297</v>
      </c>
      <c r="N439" s="2">
        <v>0</v>
      </c>
      <c r="O439" s="2">
        <v>0</v>
      </c>
      <c r="P439" s="2">
        <v>-13608228</v>
      </c>
      <c r="Q439" s="2">
        <v>0</v>
      </c>
      <c r="R439" s="2">
        <v>0</v>
      </c>
    </row>
    <row r="440" spans="1:18" x14ac:dyDescent="0.25">
      <c r="A440" t="s">
        <v>1571</v>
      </c>
      <c r="B440" s="1" t="s">
        <v>1573</v>
      </c>
      <c r="C440" s="1" t="str">
        <f t="shared" si="8"/>
        <v>238000</v>
      </c>
      <c r="D440" s="1">
        <f>VLOOKUP(C440,'line assign basis'!$A$7:$D$686,4,FALSE)</f>
        <v>1</v>
      </c>
      <c r="E440" s="1" t="s">
        <v>28</v>
      </c>
      <c r="F440" s="2">
        <v>26.95</v>
      </c>
      <c r="G440" s="2">
        <v>-13566890.050000001</v>
      </c>
      <c r="H440" s="2">
        <v>31.69</v>
      </c>
      <c r="I440" s="2">
        <v>31.69</v>
      </c>
      <c r="J440" s="2">
        <v>-13577923.310000001</v>
      </c>
      <c r="K440" s="2">
        <v>0</v>
      </c>
      <c r="L440" s="2">
        <v>0</v>
      </c>
      <c r="M440" s="2">
        <v>-13600297</v>
      </c>
      <c r="N440" s="2">
        <v>0</v>
      </c>
      <c r="O440" s="2">
        <v>0</v>
      </c>
      <c r="P440" s="2">
        <v>-13608228</v>
      </c>
      <c r="Q440" s="2">
        <v>0</v>
      </c>
      <c r="R440" s="2">
        <v>0</v>
      </c>
    </row>
    <row r="441" spans="1:18" x14ac:dyDescent="0.25">
      <c r="A441" t="s">
        <v>1575</v>
      </c>
      <c r="B441" s="1" t="s">
        <v>1574</v>
      </c>
      <c r="C441" s="1" t="str">
        <f t="shared" si="8"/>
        <v>500176</v>
      </c>
      <c r="D441" s="1" t="str">
        <f>VLOOKUP(C441,'line assign basis'!$A$7:$D$686,4,FALSE)</f>
        <v/>
      </c>
      <c r="F441" s="2">
        <v>-27217747.760000002</v>
      </c>
      <c r="G441" s="2">
        <v>-29292126.690000001</v>
      </c>
      <c r="H441" s="2">
        <v>-30179356</v>
      </c>
      <c r="I441" s="2">
        <v>-39941769.799999997</v>
      </c>
      <c r="J441" s="2">
        <v>-44465862.259999998</v>
      </c>
      <c r="K441" s="2">
        <v>-41874561.299999997</v>
      </c>
      <c r="L441" s="2">
        <v>-39179722.869999997</v>
      </c>
      <c r="M441" s="2">
        <v>-40500303.210000001</v>
      </c>
      <c r="N441" s="2">
        <v>-37244037.840000004</v>
      </c>
      <c r="O441" s="2">
        <v>-31934622.559999999</v>
      </c>
      <c r="P441" s="2">
        <v>-33389981.829999998</v>
      </c>
      <c r="Q441" s="2">
        <v>-31973408.989999998</v>
      </c>
      <c r="R441" s="2">
        <v>-34402485.200000003</v>
      </c>
    </row>
    <row r="442" spans="1:18" x14ac:dyDescent="0.25">
      <c r="A442" t="s">
        <v>1577</v>
      </c>
      <c r="B442" s="1" t="s">
        <v>1576</v>
      </c>
      <c r="C442" s="1" t="str">
        <f t="shared" si="8"/>
        <v>500178</v>
      </c>
      <c r="D442" s="1" t="str">
        <f>VLOOKUP(C442,'line assign basis'!$A$7:$D$686,4,FALSE)</f>
        <v/>
      </c>
      <c r="F442" s="2">
        <v>-4923575.76</v>
      </c>
      <c r="G442" s="2">
        <v>-4963325.34</v>
      </c>
      <c r="H442" s="2">
        <v>-5012234.5599999996</v>
      </c>
      <c r="I442" s="2">
        <v>-5087361.25</v>
      </c>
      <c r="J442" s="2">
        <v>-5133978.04</v>
      </c>
      <c r="K442" s="2">
        <v>-5167501.25</v>
      </c>
      <c r="L442" s="2">
        <v>-5184045.91</v>
      </c>
      <c r="M442" s="2">
        <v>-5155466.5</v>
      </c>
      <c r="N442" s="2">
        <v>-5134099.88</v>
      </c>
      <c r="O442" s="2">
        <v>-5068782.3099999996</v>
      </c>
      <c r="P442" s="2">
        <v>-4989054.55</v>
      </c>
      <c r="Q442" s="2">
        <v>-5016949.24</v>
      </c>
      <c r="R442" s="2">
        <v>-4989644.3</v>
      </c>
    </row>
    <row r="443" spans="1:18" x14ac:dyDescent="0.25">
      <c r="A443" t="s">
        <v>1579</v>
      </c>
      <c r="B443" s="1" t="s">
        <v>1580</v>
      </c>
      <c r="C443" s="1" t="str">
        <f t="shared" si="8"/>
        <v>235000</v>
      </c>
      <c r="D443" s="1">
        <f>VLOOKUP(C443,'line assign basis'!$A$7:$D$686,4,FALSE)</f>
        <v>12</v>
      </c>
      <c r="E443" s="1" t="s">
        <v>28</v>
      </c>
      <c r="F443" s="2">
        <v>-4752917.6399999997</v>
      </c>
      <c r="G443" s="2">
        <v>-4792826.3099999996</v>
      </c>
      <c r="H443" s="2">
        <v>-4841971.7</v>
      </c>
      <c r="I443" s="2">
        <v>-4911543.66</v>
      </c>
      <c r="J443" s="2">
        <v>-4954916.37</v>
      </c>
      <c r="K443" s="2">
        <v>-4983512.8099999996</v>
      </c>
      <c r="L443" s="2">
        <v>-5003920.07</v>
      </c>
      <c r="M443" s="2">
        <v>-4973561.62</v>
      </c>
      <c r="N443" s="2">
        <v>-4947784.95</v>
      </c>
      <c r="O443" s="2">
        <v>-4884692.32</v>
      </c>
      <c r="P443" s="2">
        <v>-4804205.79</v>
      </c>
      <c r="Q443" s="2">
        <v>-4826895.63</v>
      </c>
      <c r="R443" s="2">
        <v>-4800437.88</v>
      </c>
    </row>
    <row r="444" spans="1:18" x14ac:dyDescent="0.25">
      <c r="A444" t="s">
        <v>1582</v>
      </c>
      <c r="B444" s="1" t="s">
        <v>1583</v>
      </c>
      <c r="C444" s="1" t="str">
        <f t="shared" si="8"/>
        <v>235001</v>
      </c>
      <c r="D444" s="1">
        <f>VLOOKUP(C444,'line assign basis'!$A$7:$D$686,4,FALSE)</f>
        <v>12</v>
      </c>
      <c r="E444" s="1" t="s">
        <v>28</v>
      </c>
      <c r="F444" s="2">
        <v>-15134.64</v>
      </c>
      <c r="G444" s="2">
        <v>-15741.79</v>
      </c>
      <c r="H444" s="2">
        <v>-16221.42</v>
      </c>
      <c r="I444" s="2">
        <v>-16591.810000000001</v>
      </c>
      <c r="J444" s="2">
        <v>-19425.669999999998</v>
      </c>
      <c r="K444" s="2">
        <v>-21702.43</v>
      </c>
      <c r="L444" s="2">
        <v>-23722.17</v>
      </c>
      <c r="M444" s="2">
        <v>-24721.119999999999</v>
      </c>
      <c r="N444" s="2">
        <v>-26507.68</v>
      </c>
      <c r="O444" s="2">
        <v>-27297.1</v>
      </c>
      <c r="P444" s="2">
        <v>-28881.16</v>
      </c>
      <c r="Q444" s="2">
        <v>-29989.18</v>
      </c>
      <c r="R444" s="2">
        <v>-31520.48</v>
      </c>
    </row>
    <row r="445" spans="1:18" x14ac:dyDescent="0.25">
      <c r="A445" t="s">
        <v>1585</v>
      </c>
      <c r="B445" s="1" t="s">
        <v>1586</v>
      </c>
      <c r="C445" s="1" t="str">
        <f t="shared" si="8"/>
        <v>235005</v>
      </c>
      <c r="D445" s="1">
        <f>VLOOKUP(C445,'line assign basis'!$A$7:$D$686,4,FALSE)</f>
        <v>12</v>
      </c>
      <c r="E445" s="1" t="s">
        <v>28</v>
      </c>
      <c r="F445" s="2">
        <v>-155523.48000000001</v>
      </c>
      <c r="G445" s="2">
        <v>-154757.24</v>
      </c>
      <c r="H445" s="2">
        <v>-154041.44</v>
      </c>
      <c r="I445" s="2">
        <v>-159225.78</v>
      </c>
      <c r="J445" s="2">
        <v>-159636</v>
      </c>
      <c r="K445" s="2">
        <v>-162286.01</v>
      </c>
      <c r="L445" s="2">
        <v>-156403.67000000001</v>
      </c>
      <c r="M445" s="2">
        <v>-157183.76</v>
      </c>
      <c r="N445" s="2">
        <v>-159807.25</v>
      </c>
      <c r="O445" s="2">
        <v>-156792.89000000001</v>
      </c>
      <c r="P445" s="2">
        <v>-155967.6</v>
      </c>
      <c r="Q445" s="2">
        <v>-160064.43</v>
      </c>
      <c r="R445" s="2">
        <v>-157685.94</v>
      </c>
    </row>
    <row r="446" spans="1:18" x14ac:dyDescent="0.25">
      <c r="A446" t="s">
        <v>1588</v>
      </c>
      <c r="B446" s="1" t="s">
        <v>1587</v>
      </c>
      <c r="C446" s="1" t="str">
        <f t="shared" si="8"/>
        <v>500179</v>
      </c>
      <c r="D446" s="1">
        <f>VLOOKUP(C446,'line assign basis'!$A$7:$D$686,4,FALSE)</f>
        <v>29</v>
      </c>
      <c r="F446" s="2">
        <v>-2385068.83</v>
      </c>
      <c r="G446" s="2">
        <v>-2703550.72</v>
      </c>
      <c r="H446" s="2">
        <v>-2980661.98</v>
      </c>
      <c r="I446" s="2">
        <v>-4546198.8</v>
      </c>
      <c r="J446" s="2">
        <v>-5636491.7300000004</v>
      </c>
      <c r="K446" s="2">
        <v>-3513195.55</v>
      </c>
      <c r="L446" s="2">
        <v>-4963320.7</v>
      </c>
      <c r="M446" s="2">
        <v>-4921325.8600000003</v>
      </c>
      <c r="N446" s="2">
        <v>-2863318.43</v>
      </c>
      <c r="O446" s="2">
        <v>-3205514.85</v>
      </c>
      <c r="P446" s="2">
        <v>-3043980.2</v>
      </c>
      <c r="Q446" s="2">
        <v>-1885911.96</v>
      </c>
      <c r="R446" s="2">
        <v>-2319907.98</v>
      </c>
    </row>
    <row r="447" spans="1:18" x14ac:dyDescent="0.25">
      <c r="A447" t="s">
        <v>1590</v>
      </c>
      <c r="B447" s="1" t="s">
        <v>1589</v>
      </c>
      <c r="C447" s="1" t="str">
        <f t="shared" ref="C447:C452" si="9">RIGHT(B447,6)</f>
        <v>500180</v>
      </c>
      <c r="D447" s="1" t="str">
        <f>VLOOKUP(C447,'line assign basis'!$A$7:$D$686,4,FALSE)</f>
        <v/>
      </c>
      <c r="F447" s="2">
        <v>0</v>
      </c>
      <c r="G447" s="2">
        <v>0</v>
      </c>
      <c r="H447" s="2">
        <v>0</v>
      </c>
      <c r="I447" s="2">
        <v>0</v>
      </c>
      <c r="J447" s="2">
        <v>0</v>
      </c>
      <c r="K447" s="2">
        <v>0</v>
      </c>
      <c r="L447" s="2">
        <v>0</v>
      </c>
      <c r="M447" s="2">
        <v>0</v>
      </c>
      <c r="N447" s="2">
        <v>0</v>
      </c>
      <c r="O447" s="2">
        <v>0</v>
      </c>
      <c r="P447" s="2">
        <v>0</v>
      </c>
      <c r="Q447" s="2">
        <v>0</v>
      </c>
      <c r="R447" s="2">
        <v>0</v>
      </c>
    </row>
    <row r="448" spans="1:18" x14ac:dyDescent="0.25">
      <c r="A448" t="s">
        <v>1592</v>
      </c>
      <c r="B448" s="1" t="s">
        <v>1593</v>
      </c>
      <c r="C448" s="1" t="str">
        <f t="shared" si="9"/>
        <v>243048</v>
      </c>
      <c r="D448" s="1">
        <f>VLOOKUP(C448,'line assign basis'!$A$7:$D$686,4,FALSE)</f>
        <v>5</v>
      </c>
      <c r="E448" s="1" t="s">
        <v>28</v>
      </c>
      <c r="F448" s="2">
        <v>0</v>
      </c>
      <c r="G448" s="2">
        <v>0</v>
      </c>
      <c r="H448" s="2">
        <v>0</v>
      </c>
      <c r="I448" s="2">
        <v>0</v>
      </c>
      <c r="J448" s="2">
        <v>0</v>
      </c>
      <c r="K448" s="2">
        <v>0</v>
      </c>
      <c r="L448" s="2">
        <v>0</v>
      </c>
      <c r="M448" s="2">
        <v>0</v>
      </c>
      <c r="N448" s="2">
        <v>0</v>
      </c>
      <c r="O448" s="2">
        <v>0</v>
      </c>
      <c r="P448" s="2">
        <v>0</v>
      </c>
      <c r="Q448" s="2">
        <v>0</v>
      </c>
      <c r="R448" s="2">
        <v>0</v>
      </c>
    </row>
    <row r="449" spans="1:18" x14ac:dyDescent="0.25">
      <c r="A449" t="s">
        <v>1595</v>
      </c>
      <c r="B449" s="1" t="s">
        <v>1594</v>
      </c>
      <c r="C449" s="1" t="str">
        <f t="shared" si="9"/>
        <v>500181</v>
      </c>
      <c r="D449" s="1">
        <f>VLOOKUP(C449,'line assign basis'!$A$7:$D$686,4,FALSE)</f>
        <v>29</v>
      </c>
      <c r="F449" s="2">
        <v>-22096463.170000002</v>
      </c>
      <c r="G449" s="2">
        <v>-21625250.629999999</v>
      </c>
      <c r="H449" s="2">
        <v>-22186459.460000001</v>
      </c>
      <c r="I449" s="2">
        <v>-32425465.75</v>
      </c>
      <c r="J449" s="2">
        <v>-33695392.490000002</v>
      </c>
      <c r="K449" s="2">
        <v>-33193864.5</v>
      </c>
      <c r="L449" s="2">
        <v>-31017730.260000002</v>
      </c>
      <c r="M449" s="2">
        <v>-30423510.850000001</v>
      </c>
      <c r="N449" s="2">
        <v>-29246619.530000001</v>
      </c>
      <c r="O449" s="2">
        <v>-25791242.399999999</v>
      </c>
      <c r="P449" s="2">
        <v>-25356947.079999998</v>
      </c>
      <c r="Q449" s="2">
        <v>-25070547.789999999</v>
      </c>
      <c r="R449" s="2">
        <f>-27092933-2074661</f>
        <v>-29167594</v>
      </c>
    </row>
    <row r="450" spans="1:18" x14ac:dyDescent="0.25">
      <c r="A450" t="s">
        <v>2022</v>
      </c>
      <c r="B450" s="9" t="s">
        <v>2023</v>
      </c>
      <c r="C450" s="1" t="str">
        <f t="shared" si="9"/>
        <v>242019</v>
      </c>
      <c r="D450" s="1">
        <v>100</v>
      </c>
      <c r="E450" s="1" t="s">
        <v>28</v>
      </c>
      <c r="F450" s="2">
        <v>2187360</v>
      </c>
      <c r="G450" s="2">
        <v>0</v>
      </c>
      <c r="H450" s="2">
        <v>0</v>
      </c>
      <c r="I450" s="2">
        <v>2117256</v>
      </c>
      <c r="J450" s="2">
        <v>0</v>
      </c>
      <c r="K450" s="2">
        <v>0</v>
      </c>
      <c r="L450" s="2">
        <v>1985374</v>
      </c>
      <c r="M450" s="2">
        <v>0</v>
      </c>
      <c r="N450" s="2">
        <v>0</v>
      </c>
      <c r="O450" s="2">
        <v>2130917</v>
      </c>
      <c r="P450" s="2">
        <v>0</v>
      </c>
      <c r="Q450" s="2">
        <v>0</v>
      </c>
      <c r="R450" s="2">
        <v>2074661</v>
      </c>
    </row>
    <row r="451" spans="1:18" x14ac:dyDescent="0.25">
      <c r="A451" t="s">
        <v>1597</v>
      </c>
      <c r="B451" s="1" t="s">
        <v>1596</v>
      </c>
      <c r="C451" s="1" t="str">
        <f t="shared" si="9"/>
        <v>500157</v>
      </c>
      <c r="D451" s="1" t="str">
        <f>VLOOKUP(C451,'line assign basis'!$A$7:$D$686,4,FALSE)</f>
        <v/>
      </c>
      <c r="F451" s="2">
        <v>-1237093755.25</v>
      </c>
      <c r="G451" s="2">
        <v>-1232948108.75</v>
      </c>
      <c r="H451" s="2">
        <v>-1238715773.78</v>
      </c>
      <c r="I451" s="2">
        <v>-1235679943.28</v>
      </c>
      <c r="J451" s="2">
        <v>-1236317042.6500001</v>
      </c>
      <c r="K451" s="2">
        <v>-1245791969.01</v>
      </c>
      <c r="L451" s="2">
        <v>-1260712075.72</v>
      </c>
      <c r="M451" s="2">
        <v>-1251711473.26</v>
      </c>
      <c r="N451" s="2">
        <v>-1255605520.3900001</v>
      </c>
      <c r="O451" s="2">
        <v>-1261722692.99</v>
      </c>
      <c r="P451" s="2">
        <v>-1253858072.46</v>
      </c>
      <c r="Q451" s="2">
        <v>-1255179722.26</v>
      </c>
      <c r="R451" s="2">
        <v>-1253177437</v>
      </c>
    </row>
    <row r="452" spans="1:18" x14ac:dyDescent="0.25">
      <c r="A452" t="s">
        <v>1599</v>
      </c>
      <c r="B452" s="1" t="s">
        <v>1598</v>
      </c>
      <c r="C452" s="1" t="str">
        <f t="shared" si="9"/>
        <v>500182</v>
      </c>
      <c r="D452" s="1" t="str">
        <f>VLOOKUP(C452,'line assign basis'!$A$7:$D$686,4,FALSE)</f>
        <v/>
      </c>
      <c r="F452" s="2">
        <v>-523021197.67000002</v>
      </c>
      <c r="G452" s="2">
        <v>-524029204.67000002</v>
      </c>
      <c r="H452" s="2">
        <v>-528476981.67000002</v>
      </c>
      <c r="I452" s="2">
        <v>-286400225.85000002</v>
      </c>
      <c r="J452" s="2">
        <v>-293248581.85000002</v>
      </c>
      <c r="K452" s="2">
        <v>-298668080.85000002</v>
      </c>
      <c r="L452" s="2">
        <v>-299123079.85000002</v>
      </c>
      <c r="M452" s="2">
        <v>-298709355.85000002</v>
      </c>
      <c r="N452" s="2">
        <v>-298715504.85000002</v>
      </c>
      <c r="O452" s="2">
        <v>-297381321.85000002</v>
      </c>
      <c r="P452" s="2">
        <v>-296167702.85000002</v>
      </c>
      <c r="Q452" s="2">
        <v>-295019278.85000002</v>
      </c>
      <c r="R452" s="2">
        <v>-291347703</v>
      </c>
    </row>
    <row r="453" spans="1:18" x14ac:dyDescent="0.25">
      <c r="A453" t="s">
        <v>1601</v>
      </c>
      <c r="B453" s="1" t="s">
        <v>1600</v>
      </c>
      <c r="C453" s="1" t="str">
        <f t="shared" ref="C453:C516" si="10">RIGHT(B453,6)</f>
        <v>500187</v>
      </c>
      <c r="D453" s="1" t="str">
        <f>VLOOKUP(C453,'line assign basis'!$A$7:$D$686,4,FALSE)</f>
        <v/>
      </c>
      <c r="F453" s="2">
        <v>-1887.23</v>
      </c>
      <c r="G453" s="2">
        <v>-1779.23</v>
      </c>
      <c r="H453" s="2">
        <v>-1115.23</v>
      </c>
      <c r="I453" s="2">
        <v>-2.23</v>
      </c>
      <c r="J453" s="2">
        <v>-2.23</v>
      </c>
      <c r="K453" s="2">
        <v>-2.23</v>
      </c>
      <c r="L453" s="2">
        <v>-2.23</v>
      </c>
      <c r="M453" s="2">
        <v>-2.23</v>
      </c>
      <c r="N453" s="2">
        <v>-2.23</v>
      </c>
      <c r="O453" s="2">
        <v>-2.23</v>
      </c>
      <c r="P453" s="2">
        <v>-2.23</v>
      </c>
      <c r="Q453" s="2">
        <v>-2.23</v>
      </c>
      <c r="R453" s="2">
        <v>-2.23</v>
      </c>
    </row>
    <row r="454" spans="1:18" x14ac:dyDescent="0.25">
      <c r="A454" t="s">
        <v>1603</v>
      </c>
      <c r="B454" s="1" t="s">
        <v>1604</v>
      </c>
      <c r="C454" s="1" t="str">
        <f t="shared" si="10"/>
        <v>255084</v>
      </c>
      <c r="D454" s="1">
        <f>VLOOKUP(C454,'line assign basis'!$A$7:$D$686,4,FALSE)</f>
        <v>4</v>
      </c>
      <c r="E454" s="1" t="s">
        <v>28</v>
      </c>
      <c r="F454" s="2">
        <v>-1887.23</v>
      </c>
      <c r="G454" s="2">
        <v>-1779.23</v>
      </c>
      <c r="H454" s="2">
        <v>-1115.23</v>
      </c>
      <c r="I454" s="2">
        <v>-2.23</v>
      </c>
      <c r="J454" s="2">
        <v>-2.23</v>
      </c>
      <c r="K454" s="2">
        <v>-2.23</v>
      </c>
      <c r="L454" s="2">
        <v>-2.23</v>
      </c>
      <c r="M454" s="2">
        <v>-2.23</v>
      </c>
      <c r="N454" s="2">
        <v>-2.23</v>
      </c>
      <c r="O454" s="2">
        <v>-2.23</v>
      </c>
      <c r="P454" s="2">
        <v>-2.23</v>
      </c>
      <c r="Q454" s="2">
        <v>-2.23</v>
      </c>
      <c r="R454" s="2">
        <v>-2.23</v>
      </c>
    </row>
    <row r="455" spans="1:18" x14ac:dyDescent="0.25">
      <c r="A455" t="s">
        <v>1606</v>
      </c>
      <c r="B455" s="1" t="s">
        <v>1605</v>
      </c>
      <c r="C455" s="1" t="str">
        <f t="shared" si="10"/>
        <v>500188</v>
      </c>
      <c r="D455" s="1" t="str">
        <f>VLOOKUP(C455,'line assign basis'!$A$7:$D$686,4,FALSE)</f>
        <v/>
      </c>
      <c r="F455" s="2">
        <v>-523019310.44</v>
      </c>
      <c r="G455" s="2">
        <v>-524027425.44</v>
      </c>
      <c r="H455" s="2">
        <v>-528475866.44</v>
      </c>
      <c r="I455" s="2">
        <v>-286400223.62</v>
      </c>
      <c r="J455" s="2">
        <v>-293248579.62</v>
      </c>
      <c r="K455" s="2">
        <v>-298668078.62</v>
      </c>
      <c r="L455" s="2">
        <v>-299123077.62</v>
      </c>
      <c r="M455" s="2">
        <v>-298709353.62</v>
      </c>
      <c r="N455" s="2">
        <v>-298715502.62</v>
      </c>
      <c r="O455" s="2">
        <v>-297381319.62</v>
      </c>
      <c r="P455" s="2">
        <v>-296167700.62</v>
      </c>
      <c r="Q455" s="2">
        <v>-295019276.62</v>
      </c>
      <c r="R455" s="2">
        <v>-291347701</v>
      </c>
    </row>
    <row r="456" spans="1:18" x14ac:dyDescent="0.25">
      <c r="A456" t="s">
        <v>2024</v>
      </c>
      <c r="B456" s="1" t="s">
        <v>2025</v>
      </c>
      <c r="C456" s="1" t="str">
        <f t="shared" si="10"/>
        <v>283011</v>
      </c>
      <c r="D456" s="1">
        <v>9</v>
      </c>
      <c r="E456" s="1" t="s">
        <v>28</v>
      </c>
      <c r="F456" s="2">
        <v>0</v>
      </c>
      <c r="G456" s="2">
        <v>0</v>
      </c>
      <c r="H456" s="2">
        <v>0</v>
      </c>
      <c r="I456" s="2">
        <v>0</v>
      </c>
    </row>
    <row r="457" spans="1:18" x14ac:dyDescent="0.25">
      <c r="A457" t="s">
        <v>1608</v>
      </c>
      <c r="B457" s="1" t="s">
        <v>1609</v>
      </c>
      <c r="C457" s="1" t="str">
        <f t="shared" si="10"/>
        <v>283012</v>
      </c>
      <c r="D457" s="1">
        <f>VLOOKUP(C457,'line assign basis'!$A$7:$D$686,4,FALSE)</f>
        <v>9</v>
      </c>
      <c r="E457" s="1" t="s">
        <v>28</v>
      </c>
      <c r="F457" s="2">
        <v>0</v>
      </c>
      <c r="G457" s="2">
        <v>0</v>
      </c>
      <c r="H457" s="2">
        <v>0</v>
      </c>
      <c r="I457" s="2">
        <v>56470134</v>
      </c>
      <c r="J457" s="2">
        <v>56470134</v>
      </c>
      <c r="K457" s="2">
        <v>56470134</v>
      </c>
      <c r="L457" s="2">
        <v>56470134</v>
      </c>
      <c r="M457" s="2">
        <v>56470134</v>
      </c>
      <c r="N457" s="2">
        <v>56470134</v>
      </c>
      <c r="O457" s="2">
        <v>56470134</v>
      </c>
      <c r="P457" s="2">
        <v>56470134</v>
      </c>
      <c r="Q457" s="2">
        <v>56470134</v>
      </c>
      <c r="R457" s="2">
        <v>57343678</v>
      </c>
    </row>
    <row r="458" spans="1:18" x14ac:dyDescent="0.25">
      <c r="A458" t="s">
        <v>1611</v>
      </c>
      <c r="B458" s="1" t="s">
        <v>1612</v>
      </c>
      <c r="C458" s="1" t="str">
        <f t="shared" si="10"/>
        <v>283013</v>
      </c>
      <c r="D458" s="1">
        <f>VLOOKUP(C458,'line assign basis'!$A$7:$D$686,4,FALSE)</f>
        <v>9</v>
      </c>
      <c r="E458" s="1" t="s">
        <v>28</v>
      </c>
      <c r="F458" s="2">
        <v>-144356.16</v>
      </c>
      <c r="G458" s="2">
        <v>-144356.16</v>
      </c>
      <c r="H458" s="2">
        <v>-144356.16</v>
      </c>
      <c r="I458" s="2">
        <v>-9229.16</v>
      </c>
      <c r="J458" s="2">
        <v>-9229.16</v>
      </c>
      <c r="K458" s="2">
        <v>-9229.16</v>
      </c>
      <c r="L458" s="2">
        <v>-3229.16</v>
      </c>
      <c r="M458" s="2">
        <v>-3229.16</v>
      </c>
      <c r="N458" s="2">
        <v>-3229.16</v>
      </c>
      <c r="O458" s="2">
        <v>-3229.16</v>
      </c>
      <c r="P458" s="2">
        <v>-3229.16</v>
      </c>
      <c r="Q458" s="2">
        <v>-3229.16</v>
      </c>
      <c r="R458" s="2">
        <v>-3229.16</v>
      </c>
    </row>
    <row r="459" spans="1:18" x14ac:dyDescent="0.25">
      <c r="A459" t="s">
        <v>1614</v>
      </c>
      <c r="B459" s="1" t="s">
        <v>1615</v>
      </c>
      <c r="C459" s="1" t="str">
        <f t="shared" si="10"/>
        <v>283014</v>
      </c>
      <c r="D459" s="1">
        <f>VLOOKUP(C459,'line assign basis'!$A$7:$D$686,4,FALSE)</f>
        <v>19</v>
      </c>
      <c r="E459" s="1" t="s">
        <v>28</v>
      </c>
      <c r="F459" s="2">
        <v>-766550</v>
      </c>
      <c r="G459" s="2">
        <v>-766550</v>
      </c>
      <c r="H459" s="2">
        <v>-766550</v>
      </c>
      <c r="I459" s="2">
        <v>0</v>
      </c>
      <c r="J459" s="2">
        <v>0</v>
      </c>
      <c r="K459" s="2">
        <v>0</v>
      </c>
      <c r="L459" s="2">
        <v>0</v>
      </c>
      <c r="M459" s="2">
        <v>0</v>
      </c>
      <c r="N459" s="2">
        <v>0</v>
      </c>
      <c r="O459" s="2">
        <v>0</v>
      </c>
      <c r="P459" s="2">
        <v>0</v>
      </c>
      <c r="Q459" s="2">
        <v>0</v>
      </c>
      <c r="R459" s="2">
        <v>0</v>
      </c>
    </row>
    <row r="460" spans="1:18" x14ac:dyDescent="0.25">
      <c r="A460" t="s">
        <v>1617</v>
      </c>
      <c r="B460" s="1" t="s">
        <v>1618</v>
      </c>
      <c r="C460" s="1" t="str">
        <f t="shared" si="10"/>
        <v>283015</v>
      </c>
      <c r="D460" s="1">
        <f>VLOOKUP(C460,'line assign basis'!$A$7:$D$686,4,FALSE)</f>
        <v>9</v>
      </c>
      <c r="E460" s="1" t="s">
        <v>28</v>
      </c>
      <c r="F460" s="2">
        <v>-4005772.14</v>
      </c>
      <c r="G460" s="2">
        <v>-4005772.14</v>
      </c>
      <c r="H460" s="2">
        <v>-4005772.14</v>
      </c>
      <c r="I460" s="2">
        <v>-2126538.14</v>
      </c>
      <c r="J460" s="2">
        <v>-2126538.14</v>
      </c>
      <c r="K460" s="2">
        <v>-2126538.14</v>
      </c>
      <c r="L460" s="2">
        <v>-1983038.14</v>
      </c>
      <c r="M460" s="2">
        <v>-1983038.14</v>
      </c>
      <c r="N460" s="2">
        <v>-1983038.14</v>
      </c>
      <c r="O460" s="2">
        <v>-1983038.14</v>
      </c>
      <c r="P460" s="2">
        <v>-1983038.14</v>
      </c>
      <c r="Q460" s="2">
        <v>-1983038.14</v>
      </c>
      <c r="R460" s="2">
        <v>-1983038.14</v>
      </c>
    </row>
    <row r="461" spans="1:18" x14ac:dyDescent="0.25">
      <c r="A461" t="s">
        <v>1617</v>
      </c>
      <c r="B461" s="1" t="s">
        <v>1620</v>
      </c>
      <c r="C461" s="1" t="str">
        <f t="shared" si="10"/>
        <v>283016</v>
      </c>
      <c r="D461" s="1">
        <f>VLOOKUP(C461,'line assign basis'!$A$7:$D$686,4,FALSE)</f>
        <v>9</v>
      </c>
      <c r="E461" s="1" t="s">
        <v>28</v>
      </c>
      <c r="F461" s="2">
        <v>-36051854.240000002</v>
      </c>
      <c r="G461" s="2">
        <v>-36051854.240000002</v>
      </c>
      <c r="H461" s="2">
        <v>-36051854.240000002</v>
      </c>
      <c r="I461" s="2">
        <v>-19138846.239999998</v>
      </c>
      <c r="J461" s="2">
        <v>-19138846.239999998</v>
      </c>
      <c r="K461" s="2">
        <v>-19138846.239999998</v>
      </c>
      <c r="L461" s="2">
        <v>-17846946.239999998</v>
      </c>
      <c r="M461" s="2">
        <v>-17846946.239999998</v>
      </c>
      <c r="N461" s="2">
        <v>-17846946.239999998</v>
      </c>
      <c r="O461" s="2">
        <v>-17846946.239999998</v>
      </c>
      <c r="P461" s="2">
        <v>-17846946.239999998</v>
      </c>
      <c r="Q461" s="2">
        <v>-17846946.239999998</v>
      </c>
      <c r="R461" s="2">
        <v>-17846946.239999998</v>
      </c>
    </row>
    <row r="462" spans="1:18" x14ac:dyDescent="0.25">
      <c r="A462" t="s">
        <v>2026</v>
      </c>
      <c r="B462" s="1" t="s">
        <v>2027</v>
      </c>
      <c r="C462" s="1" t="str">
        <f t="shared" si="10"/>
        <v>283017</v>
      </c>
      <c r="D462" s="1">
        <v>9</v>
      </c>
      <c r="E462" s="1" t="s">
        <v>28</v>
      </c>
      <c r="F462" s="2">
        <v>0</v>
      </c>
      <c r="G462" s="2">
        <v>0</v>
      </c>
      <c r="H462" s="2">
        <v>0</v>
      </c>
      <c r="I462" s="2">
        <v>0</v>
      </c>
    </row>
    <row r="463" spans="1:18" x14ac:dyDescent="0.25">
      <c r="A463" t="s">
        <v>1622</v>
      </c>
      <c r="B463" s="1" t="s">
        <v>1623</v>
      </c>
      <c r="C463" s="1" t="str">
        <f t="shared" si="10"/>
        <v>283018</v>
      </c>
      <c r="D463" s="1">
        <f>VLOOKUP(C463,'line assign basis'!$A$7:$D$686,4,FALSE)</f>
        <v>9</v>
      </c>
      <c r="E463" s="1" t="s">
        <v>28</v>
      </c>
      <c r="F463" s="2">
        <v>0</v>
      </c>
      <c r="G463" s="2">
        <v>0</v>
      </c>
      <c r="H463" s="2">
        <v>0</v>
      </c>
      <c r="I463" s="2">
        <v>-689483</v>
      </c>
      <c r="J463" s="2">
        <v>-689483</v>
      </c>
      <c r="K463" s="2">
        <v>-689483</v>
      </c>
      <c r="L463" s="2">
        <v>-1219491</v>
      </c>
      <c r="M463" s="2">
        <v>-1219491</v>
      </c>
      <c r="N463" s="2">
        <v>-1219491</v>
      </c>
      <c r="O463" s="2">
        <v>-1219491</v>
      </c>
      <c r="P463" s="2">
        <v>-1219491</v>
      </c>
      <c r="Q463" s="2">
        <v>-1219491</v>
      </c>
      <c r="R463" s="2">
        <v>-1219491</v>
      </c>
    </row>
    <row r="464" spans="1:18" x14ac:dyDescent="0.25">
      <c r="A464" t="s">
        <v>1625</v>
      </c>
      <c r="B464" s="1" t="s">
        <v>1626</v>
      </c>
      <c r="C464" s="1" t="str">
        <f t="shared" si="10"/>
        <v>283019</v>
      </c>
      <c r="D464" s="1">
        <f>VLOOKUP(C464,'line assign basis'!$A$7:$D$686,4,FALSE)</f>
        <v>9</v>
      </c>
      <c r="E464" s="1" t="s">
        <v>28</v>
      </c>
      <c r="F464" s="2">
        <v>0</v>
      </c>
      <c r="G464" s="2">
        <v>0</v>
      </c>
      <c r="H464" s="2">
        <v>0</v>
      </c>
      <c r="I464" s="2">
        <v>-244426</v>
      </c>
      <c r="J464" s="2">
        <v>-244426</v>
      </c>
      <c r="K464" s="2">
        <v>-244426</v>
      </c>
      <c r="L464" s="2">
        <v>-432328</v>
      </c>
      <c r="M464" s="2">
        <v>-432328</v>
      </c>
      <c r="N464" s="2">
        <v>-432328</v>
      </c>
      <c r="O464" s="2">
        <v>-432328</v>
      </c>
      <c r="P464" s="2">
        <v>-432328</v>
      </c>
      <c r="Q464" s="2">
        <v>-432328</v>
      </c>
      <c r="R464" s="2">
        <v>-432328</v>
      </c>
    </row>
    <row r="465" spans="1:18" x14ac:dyDescent="0.25">
      <c r="A465" t="s">
        <v>1628</v>
      </c>
      <c r="B465" s="1" t="s">
        <v>1629</v>
      </c>
      <c r="C465" s="1" t="str">
        <f t="shared" si="10"/>
        <v>283021</v>
      </c>
      <c r="D465" s="1">
        <f>VLOOKUP(C465,'line assign basis'!$A$7:$D$686,4,FALSE)</f>
        <v>9</v>
      </c>
      <c r="E465" s="1" t="s">
        <v>28</v>
      </c>
      <c r="F465" s="2">
        <v>-21260694.73</v>
      </c>
      <c r="G465" s="2">
        <v>-21250088.73</v>
      </c>
      <c r="H465" s="2">
        <v>-21184970.73</v>
      </c>
      <c r="I465" s="2">
        <v>1693277.27</v>
      </c>
      <c r="J465" s="2">
        <v>930753.27</v>
      </c>
      <c r="K465" s="2">
        <v>326584.27</v>
      </c>
      <c r="L465" s="2">
        <v>2001821.27</v>
      </c>
      <c r="M465" s="2">
        <v>3871071.27</v>
      </c>
      <c r="N465" s="2">
        <v>3803075.27</v>
      </c>
      <c r="O465" s="2">
        <v>3280715.27</v>
      </c>
      <c r="P465" s="2">
        <v>3024644.27</v>
      </c>
      <c r="Q465" s="2">
        <v>2775816.27</v>
      </c>
      <c r="R465" s="2">
        <v>1746455.27</v>
      </c>
    </row>
    <row r="466" spans="1:18" x14ac:dyDescent="0.25">
      <c r="A466" t="s">
        <v>1628</v>
      </c>
      <c r="B466" s="1" t="s">
        <v>1631</v>
      </c>
      <c r="C466" s="1" t="str">
        <f t="shared" si="10"/>
        <v>283022</v>
      </c>
      <c r="D466" s="1">
        <f>VLOOKUP(C466,'line assign basis'!$A$7:$D$686,4,FALSE)</f>
        <v>19</v>
      </c>
      <c r="E466" s="1" t="s">
        <v>28</v>
      </c>
      <c r="F466" s="2">
        <v>-4522218.91</v>
      </c>
      <c r="G466" s="2">
        <v>-4519962.91</v>
      </c>
      <c r="H466" s="2">
        <v>-4506111.91</v>
      </c>
      <c r="I466" s="2">
        <v>600278.09</v>
      </c>
      <c r="J466" s="2">
        <v>329959.09000000003</v>
      </c>
      <c r="K466" s="2">
        <v>115778.09</v>
      </c>
      <c r="L466" s="2">
        <v>709659.09</v>
      </c>
      <c r="M466" s="2">
        <v>1372319.09</v>
      </c>
      <c r="N466" s="2">
        <v>1348214.09</v>
      </c>
      <c r="O466" s="2">
        <v>1163035.0900000001</v>
      </c>
      <c r="P466" s="2">
        <v>1072256.0900000001</v>
      </c>
      <c r="Q466" s="2">
        <v>984045.09</v>
      </c>
      <c r="R466" s="2">
        <v>619131.09</v>
      </c>
    </row>
    <row r="467" spans="1:18" x14ac:dyDescent="0.25">
      <c r="A467" t="s">
        <v>1633</v>
      </c>
      <c r="B467" s="1" t="s">
        <v>1634</v>
      </c>
      <c r="C467" s="1" t="str">
        <f t="shared" si="10"/>
        <v>283031</v>
      </c>
      <c r="D467" s="1">
        <f>VLOOKUP(C467,'line assign basis'!$A$7:$D$686,4,FALSE)</f>
        <v>19</v>
      </c>
      <c r="E467" s="1" t="s">
        <v>28</v>
      </c>
      <c r="F467" s="2">
        <v>-249077.66</v>
      </c>
      <c r="G467" s="2">
        <v>-248960.66</v>
      </c>
      <c r="H467" s="2">
        <v>-248670.66</v>
      </c>
      <c r="I467" s="2">
        <v>-259577.66</v>
      </c>
      <c r="J467" s="2">
        <v>-260175.66</v>
      </c>
      <c r="K467" s="2">
        <v>-260731.66</v>
      </c>
      <c r="L467" s="2">
        <v>-261114.66</v>
      </c>
      <c r="M467" s="2">
        <v>-260974.66</v>
      </c>
      <c r="N467" s="2">
        <v>-261090.66</v>
      </c>
      <c r="O467" s="2">
        <v>-261273.66</v>
      </c>
      <c r="P467" s="2">
        <v>-259673.66</v>
      </c>
      <c r="Q467" s="2">
        <v>-262756.65999999997</v>
      </c>
      <c r="R467" s="2">
        <v>-261750.66</v>
      </c>
    </row>
    <row r="468" spans="1:18" x14ac:dyDescent="0.25">
      <c r="A468" t="s">
        <v>1633</v>
      </c>
      <c r="B468" s="1" t="s">
        <v>1636</v>
      </c>
      <c r="C468" s="1" t="str">
        <f t="shared" si="10"/>
        <v>283032</v>
      </c>
      <c r="D468" s="1">
        <f>VLOOKUP(C468,'line assign basis'!$A$7:$D$686,4,FALSE)</f>
        <v>19</v>
      </c>
      <c r="E468" s="1" t="s">
        <v>28</v>
      </c>
      <c r="F468" s="2">
        <v>-44861.55</v>
      </c>
      <c r="G468" s="2">
        <v>-44848.55</v>
      </c>
      <c r="H468" s="2">
        <v>-44815.55</v>
      </c>
      <c r="I468" s="2">
        <v>-84245.55</v>
      </c>
      <c r="J468" s="2">
        <v>-83990.55</v>
      </c>
      <c r="K468" s="2">
        <v>-83753.55</v>
      </c>
      <c r="L468" s="2">
        <v>-83590.55</v>
      </c>
      <c r="M468" s="2">
        <v>-83650.55</v>
      </c>
      <c r="N468" s="2">
        <v>-83600.55</v>
      </c>
      <c r="O468" s="2">
        <v>-83522.55</v>
      </c>
      <c r="P468" s="2">
        <v>-84205.55</v>
      </c>
      <c r="Q468" s="2">
        <v>-82889.55</v>
      </c>
      <c r="R468" s="2">
        <v>-83318.55</v>
      </c>
    </row>
    <row r="469" spans="1:18" x14ac:dyDescent="0.25">
      <c r="A469" t="s">
        <v>1638</v>
      </c>
      <c r="B469" s="1" t="s">
        <v>1639</v>
      </c>
      <c r="C469" s="1" t="str">
        <f t="shared" si="10"/>
        <v>283061</v>
      </c>
      <c r="D469" s="1">
        <f>VLOOKUP(C469,'line assign basis'!$A$7:$D$686,4,FALSE)</f>
        <v>9</v>
      </c>
      <c r="E469" s="1" t="s">
        <v>28</v>
      </c>
      <c r="F469" s="2">
        <v>-357168974.47000003</v>
      </c>
      <c r="G469" s="2">
        <v>-357743730.47000003</v>
      </c>
      <c r="H469" s="2">
        <v>-361272437.47000003</v>
      </c>
      <c r="I469" s="2">
        <v>-214182380.12</v>
      </c>
      <c r="J469" s="2">
        <v>-218038320.12</v>
      </c>
      <c r="K469" s="2">
        <v>-221093490.12</v>
      </c>
      <c r="L469" s="2">
        <v>-223224075.12</v>
      </c>
      <c r="M469" s="2">
        <v>-224069839.12</v>
      </c>
      <c r="N469" s="2">
        <v>-223761128.12</v>
      </c>
      <c r="O469" s="2">
        <v>-222572594.12</v>
      </c>
      <c r="P469" s="2">
        <v>-221219161.12</v>
      </c>
      <c r="Q469" s="2">
        <v>-219904008.12</v>
      </c>
      <c r="R469" s="2">
        <v>-217460814</v>
      </c>
    </row>
    <row r="470" spans="1:18" x14ac:dyDescent="0.25">
      <c r="A470" t="s">
        <v>1638</v>
      </c>
      <c r="B470" s="1" t="s">
        <v>1641</v>
      </c>
      <c r="C470" s="1" t="str">
        <f t="shared" si="10"/>
        <v>283062</v>
      </c>
      <c r="D470" s="1">
        <f>VLOOKUP(C470,'line assign basis'!$A$7:$D$686,4,FALSE)</f>
        <v>19</v>
      </c>
      <c r="E470" s="1" t="s">
        <v>28</v>
      </c>
      <c r="F470" s="2">
        <v>-73778152</v>
      </c>
      <c r="G470" s="2">
        <v>-73906497</v>
      </c>
      <c r="H470" s="2">
        <v>-74694467</v>
      </c>
      <c r="I470" s="2">
        <v>-73842206.579999998</v>
      </c>
      <c r="J470" s="2">
        <v>-75281319.579999998</v>
      </c>
      <c r="K470" s="2">
        <v>-76421569.579999998</v>
      </c>
      <c r="L470" s="2">
        <v>-77207863.579999998</v>
      </c>
      <c r="M470" s="2">
        <v>-77522688.579999998</v>
      </c>
      <c r="N470" s="2">
        <v>-77407774.579999998</v>
      </c>
      <c r="O470" s="2">
        <v>-76966559.579999998</v>
      </c>
      <c r="P470" s="2">
        <v>-76462567.579999998</v>
      </c>
      <c r="Q470" s="2">
        <v>-75972829.579999998</v>
      </c>
      <c r="R470" s="2">
        <v>-75091273</v>
      </c>
    </row>
    <row r="471" spans="1:18" x14ac:dyDescent="0.25">
      <c r="A471" t="s">
        <v>1643</v>
      </c>
      <c r="B471" s="1" t="s">
        <v>1644</v>
      </c>
      <c r="C471" s="1" t="str">
        <f t="shared" si="10"/>
        <v>283071</v>
      </c>
      <c r="D471" s="1">
        <f>VLOOKUP(C471,'line assign basis'!$A$7:$D$686,4,FALSE)</f>
        <v>9</v>
      </c>
      <c r="E471" s="1" t="s">
        <v>28</v>
      </c>
      <c r="F471" s="2">
        <v>-14772235.49</v>
      </c>
      <c r="G471" s="2">
        <v>-14966381.49</v>
      </c>
      <c r="H471" s="2">
        <v>-15072258.49</v>
      </c>
      <c r="I471" s="2">
        <v>-22476117.84</v>
      </c>
      <c r="J471" s="2">
        <v>-22825998.84</v>
      </c>
      <c r="K471" s="2">
        <v>-23092321.84</v>
      </c>
      <c r="L471" s="2">
        <v>-23451885.84</v>
      </c>
      <c r="M471" s="2">
        <v>-24126499.84</v>
      </c>
      <c r="N471" s="2">
        <v>-24339851.84</v>
      </c>
      <c r="O471" s="2">
        <v>-23999702.84</v>
      </c>
      <c r="P471" s="2">
        <v>-24184972.84</v>
      </c>
      <c r="Q471" s="2">
        <v>-24386357.84</v>
      </c>
      <c r="R471" s="2">
        <v>-23715062.84</v>
      </c>
    </row>
    <row r="472" spans="1:18" x14ac:dyDescent="0.25">
      <c r="A472" t="s">
        <v>1643</v>
      </c>
      <c r="B472" s="1" t="s">
        <v>1646</v>
      </c>
      <c r="C472" s="1" t="str">
        <f t="shared" si="10"/>
        <v>283072</v>
      </c>
      <c r="D472" s="1">
        <f>VLOOKUP(C472,'line assign basis'!$A$7:$D$686,4,FALSE)</f>
        <v>19</v>
      </c>
      <c r="E472" s="1" t="s">
        <v>28</v>
      </c>
      <c r="F472" s="2">
        <v>-3134831.54</v>
      </c>
      <c r="G472" s="2">
        <v>-3176126.54</v>
      </c>
      <c r="H472" s="2">
        <v>-3198646.54</v>
      </c>
      <c r="I472" s="2">
        <v>-7961699.96</v>
      </c>
      <c r="J472" s="2">
        <v>-8085704.96</v>
      </c>
      <c r="K472" s="2">
        <v>-8180093.96</v>
      </c>
      <c r="L472" s="2">
        <v>-8307615.96</v>
      </c>
      <c r="M472" s="2">
        <v>-8546770.9600000009</v>
      </c>
      <c r="N472" s="2">
        <v>-8622405.9600000009</v>
      </c>
      <c r="O472" s="2">
        <v>-8501820.9600000009</v>
      </c>
      <c r="P472" s="2">
        <v>-8567499.9600000009</v>
      </c>
      <c r="Q472" s="2">
        <v>-8638891.9600000009</v>
      </c>
      <c r="R472" s="2">
        <v>-8400913.9600000009</v>
      </c>
    </row>
    <row r="473" spans="1:18" x14ac:dyDescent="0.25">
      <c r="A473" t="s">
        <v>1648</v>
      </c>
      <c r="B473" s="1" t="s">
        <v>1649</v>
      </c>
      <c r="C473" s="1" t="str">
        <f t="shared" si="10"/>
        <v>283081</v>
      </c>
      <c r="D473" s="1">
        <f>VLOOKUP(C473,'line assign basis'!$A$7:$D$686,4,FALSE)</f>
        <v>19</v>
      </c>
      <c r="E473" s="1" t="s">
        <v>28</v>
      </c>
      <c r="F473" s="2">
        <v>-9441582.8200000003</v>
      </c>
      <c r="G473" s="2">
        <v>-9482528.8200000003</v>
      </c>
      <c r="H473" s="2">
        <v>-9523551.8200000003</v>
      </c>
      <c r="I473" s="2">
        <v>-5728604.8200000003</v>
      </c>
      <c r="J473" s="2">
        <v>-5749276.8200000003</v>
      </c>
      <c r="K473" s="2">
        <v>-5768763.8200000003</v>
      </c>
      <c r="L473" s="2">
        <v>-5786544.8200000003</v>
      </c>
      <c r="M473" s="2">
        <v>-5805216.8200000003</v>
      </c>
      <c r="N473" s="2">
        <v>-5827340.8200000003</v>
      </c>
      <c r="O473" s="2">
        <v>-5849491.8200000003</v>
      </c>
      <c r="P473" s="2">
        <v>-5870373.8200000003</v>
      </c>
      <c r="Q473" s="2">
        <v>-5889760.8200000003</v>
      </c>
      <c r="R473" s="2">
        <v>-5907249.8200000003</v>
      </c>
    </row>
    <row r="474" spans="1:18" x14ac:dyDescent="0.25">
      <c r="A474" t="s">
        <v>1648</v>
      </c>
      <c r="B474" s="1" t="s">
        <v>1651</v>
      </c>
      <c r="C474" s="1" t="str">
        <f t="shared" si="10"/>
        <v>283082</v>
      </c>
      <c r="D474" s="1">
        <f>VLOOKUP(C474,'line assign basis'!$A$7:$D$686,4,FALSE)</f>
        <v>19</v>
      </c>
      <c r="E474" s="1" t="s">
        <v>28</v>
      </c>
      <c r="F474" s="2">
        <v>-1992751.58</v>
      </c>
      <c r="G474" s="2">
        <v>-2001695.58</v>
      </c>
      <c r="H474" s="2">
        <v>-2010656.58</v>
      </c>
      <c r="I474" s="2">
        <v>-2015766.58</v>
      </c>
      <c r="J474" s="2">
        <v>-2023305.58</v>
      </c>
      <c r="K474" s="2">
        <v>-2030412.58</v>
      </c>
      <c r="L474" s="2">
        <v>-2036905.58</v>
      </c>
      <c r="M474" s="2">
        <v>-2043717.58</v>
      </c>
      <c r="N474" s="2">
        <v>-2051789.58</v>
      </c>
      <c r="O474" s="2">
        <v>-2059870.58</v>
      </c>
      <c r="P474" s="2">
        <v>-2067488.58</v>
      </c>
      <c r="Q474" s="2">
        <v>-2074561.58</v>
      </c>
      <c r="R474" s="2">
        <v>-2080942.58</v>
      </c>
    </row>
    <row r="475" spans="1:18" x14ac:dyDescent="0.25">
      <c r="A475" t="s">
        <v>1653</v>
      </c>
      <c r="B475" s="1" t="s">
        <v>1654</v>
      </c>
      <c r="C475" s="1" t="str">
        <f t="shared" si="10"/>
        <v>283096</v>
      </c>
      <c r="D475" s="1">
        <f>VLOOKUP(C475,'line assign basis'!$A$7:$D$686,4,FALSE)</f>
        <v>9</v>
      </c>
      <c r="E475" s="1" t="s">
        <v>28</v>
      </c>
      <c r="F475" s="2">
        <v>59862451.799999997</v>
      </c>
      <c r="G475" s="2">
        <v>59460953.799999997</v>
      </c>
      <c r="H475" s="2">
        <v>58617207.799999997</v>
      </c>
      <c r="I475" s="2">
        <v>37742718.049999997</v>
      </c>
      <c r="J475" s="2">
        <v>37447737.049999997</v>
      </c>
      <c r="K475" s="2">
        <v>37152756.049999997</v>
      </c>
      <c r="L475" s="2">
        <v>36857775.049999997</v>
      </c>
      <c r="M475" s="2">
        <v>36562794.049999997</v>
      </c>
      <c r="N475" s="2">
        <v>36267813.049999997</v>
      </c>
      <c r="O475" s="2">
        <v>35972832.049999997</v>
      </c>
      <c r="P475" s="2">
        <v>35677851.049999997</v>
      </c>
      <c r="Q475" s="2">
        <v>35382870.049999997</v>
      </c>
      <c r="R475" s="2">
        <v>34867654.049999997</v>
      </c>
    </row>
    <row r="476" spans="1:18" x14ac:dyDescent="0.25">
      <c r="A476" t="s">
        <v>2028</v>
      </c>
      <c r="B476" s="1" t="s">
        <v>1657</v>
      </c>
      <c r="C476" s="1" t="str">
        <f t="shared" si="10"/>
        <v>283097</v>
      </c>
      <c r="D476" s="1">
        <f>VLOOKUP(C476,'line assign basis'!$A$7:$D$686,4,FALSE)</f>
        <v>19</v>
      </c>
      <c r="E476" s="1" t="s">
        <v>28</v>
      </c>
      <c r="F476" s="2">
        <v>12678292.25</v>
      </c>
      <c r="G476" s="2">
        <v>12592891.25</v>
      </c>
      <c r="H476" s="2">
        <v>12413422.25</v>
      </c>
      <c r="I476" s="2">
        <v>13380001.16</v>
      </c>
      <c r="J476" s="2">
        <v>13275429.16</v>
      </c>
      <c r="K476" s="2">
        <v>13170857.16</v>
      </c>
      <c r="L476" s="2">
        <v>13066285.16</v>
      </c>
      <c r="M476" s="2">
        <v>12961713.16</v>
      </c>
      <c r="N476" s="2">
        <v>12857141.16</v>
      </c>
      <c r="O476" s="2">
        <v>12752569.16</v>
      </c>
      <c r="P476" s="2">
        <v>12647997.16</v>
      </c>
      <c r="Q476" s="2">
        <v>12543425.16</v>
      </c>
      <c r="R476" s="2">
        <v>12360778.16</v>
      </c>
    </row>
    <row r="477" spans="1:18" x14ac:dyDescent="0.25">
      <c r="A477" t="s">
        <v>1659</v>
      </c>
      <c r="B477" s="1" t="s">
        <v>1660</v>
      </c>
      <c r="C477" s="1" t="str">
        <f t="shared" si="10"/>
        <v>283300</v>
      </c>
      <c r="D477" s="1">
        <f>VLOOKUP(C477,'line assign basis'!$A$7:$D$686,4,FALSE)</f>
        <v>19</v>
      </c>
      <c r="E477" s="1" t="s">
        <v>28</v>
      </c>
      <c r="F477" s="2">
        <v>97689</v>
      </c>
      <c r="G477" s="2">
        <v>97689</v>
      </c>
      <c r="H477" s="2">
        <v>97689</v>
      </c>
      <c r="I477" s="2">
        <v>83360</v>
      </c>
      <c r="J477" s="2">
        <v>83764</v>
      </c>
      <c r="K477" s="2">
        <v>84084</v>
      </c>
      <c r="L477" s="2">
        <v>83360</v>
      </c>
      <c r="M477" s="2">
        <v>83360</v>
      </c>
      <c r="N477" s="2">
        <v>83360</v>
      </c>
      <c r="O477" s="2">
        <v>83360</v>
      </c>
      <c r="P477" s="2">
        <v>83360</v>
      </c>
      <c r="Q477" s="2">
        <v>83360</v>
      </c>
      <c r="R477" s="2">
        <v>83360</v>
      </c>
    </row>
    <row r="478" spans="1:18" x14ac:dyDescent="0.25">
      <c r="A478" t="s">
        <v>1662</v>
      </c>
      <c r="B478" s="1" t="s">
        <v>1663</v>
      </c>
      <c r="C478" s="1" t="str">
        <f t="shared" si="10"/>
        <v>283304</v>
      </c>
      <c r="D478" s="1">
        <f>VLOOKUP(C478,'line assign basis'!$A$7:$D$686,4,FALSE)</f>
        <v>19</v>
      </c>
      <c r="E478" s="1" t="s">
        <v>28</v>
      </c>
      <c r="F478" s="2">
        <v>-54683002.619999997</v>
      </c>
      <c r="G478" s="2">
        <v>-54310753.619999997</v>
      </c>
      <c r="H478" s="2">
        <v>-53542578.619999997</v>
      </c>
      <c r="I478" s="2">
        <v>-34220210.270000003</v>
      </c>
      <c r="J478" s="2">
        <v>-33938420.270000003</v>
      </c>
      <c r="K478" s="2">
        <v>-33656630.270000003</v>
      </c>
      <c r="L478" s="2">
        <v>-33374840.27</v>
      </c>
      <c r="M478" s="2">
        <v>-33093050.27</v>
      </c>
      <c r="N478" s="2">
        <v>-32811260.27</v>
      </c>
      <c r="O478" s="2">
        <v>-32529470.27</v>
      </c>
      <c r="P478" s="2">
        <v>-32247680.27</v>
      </c>
      <c r="Q478" s="2">
        <v>-31965890.27</v>
      </c>
      <c r="R478" s="2">
        <v>-31463865.27</v>
      </c>
    </row>
    <row r="479" spans="1:18" x14ac:dyDescent="0.25">
      <c r="A479" t="s">
        <v>1665</v>
      </c>
      <c r="B479" s="1" t="s">
        <v>1666</v>
      </c>
      <c r="C479" s="1" t="str">
        <f t="shared" si="10"/>
        <v>283305</v>
      </c>
      <c r="D479" s="1">
        <f>VLOOKUP(C479,'line assign basis'!$A$7:$D$686,4,FALSE)</f>
        <v>19</v>
      </c>
      <c r="E479" s="1" t="s">
        <v>28</v>
      </c>
      <c r="F479" s="2">
        <v>-11609299.24</v>
      </c>
      <c r="G479" s="2">
        <v>-11530120.24</v>
      </c>
      <c r="H479" s="2">
        <v>-11366726.24</v>
      </c>
      <c r="I479" s="2">
        <v>-12131252.77</v>
      </c>
      <c r="J479" s="2">
        <v>-12031356.77</v>
      </c>
      <c r="K479" s="2">
        <v>-11931460.77</v>
      </c>
      <c r="L479" s="2">
        <v>-11831564.77</v>
      </c>
      <c r="M479" s="2">
        <v>-11731668.77</v>
      </c>
      <c r="N479" s="2">
        <v>-11631772.77</v>
      </c>
      <c r="O479" s="2">
        <v>-11531876.77</v>
      </c>
      <c r="P479" s="2">
        <v>-11431980.77</v>
      </c>
      <c r="Q479" s="2">
        <v>-11332084.77</v>
      </c>
      <c r="R479" s="2">
        <v>-11154113.77</v>
      </c>
    </row>
    <row r="480" spans="1:18" x14ac:dyDescent="0.25">
      <c r="A480" t="s">
        <v>1668</v>
      </c>
      <c r="B480" s="1" t="s">
        <v>1669</v>
      </c>
      <c r="C480" s="1" t="str">
        <f t="shared" si="10"/>
        <v>283306</v>
      </c>
      <c r="D480" s="1">
        <f>VLOOKUP(C480,'line assign basis'!$A$7:$D$686,4,FALSE)</f>
        <v>19</v>
      </c>
      <c r="E480" s="1" t="s">
        <v>28</v>
      </c>
      <c r="F480" s="2">
        <v>-1675731.92</v>
      </c>
      <c r="G480" s="2">
        <v>-1673425.9199999999</v>
      </c>
      <c r="H480" s="2">
        <v>-1624797.92</v>
      </c>
      <c r="I480" s="2">
        <v>-929791.35</v>
      </c>
      <c r="J480" s="2">
        <v>-930202.35</v>
      </c>
      <c r="K480" s="2">
        <v>-930613.35</v>
      </c>
      <c r="L480" s="2">
        <v>-931024.35</v>
      </c>
      <c r="M480" s="2">
        <v>-931435.35</v>
      </c>
      <c r="N480" s="2">
        <v>-931846.35</v>
      </c>
      <c r="O480" s="2">
        <v>-932257.35</v>
      </c>
      <c r="P480" s="2">
        <v>-932668.35</v>
      </c>
      <c r="Q480" s="2">
        <v>-933079.35</v>
      </c>
      <c r="R480" s="2">
        <v>-933490.35</v>
      </c>
    </row>
    <row r="481" spans="1:18" x14ac:dyDescent="0.25">
      <c r="A481" t="s">
        <v>1671</v>
      </c>
      <c r="B481" s="1" t="s">
        <v>1672</v>
      </c>
      <c r="C481" s="1" t="str">
        <f t="shared" si="10"/>
        <v>283307</v>
      </c>
      <c r="D481" s="1">
        <f>VLOOKUP(C481,'line assign basis'!$A$7:$D$686,4,FALSE)</f>
        <v>19</v>
      </c>
      <c r="E481" s="1" t="s">
        <v>28</v>
      </c>
      <c r="F481" s="2">
        <v>-355796.42</v>
      </c>
      <c r="G481" s="2">
        <v>-355306.42</v>
      </c>
      <c r="H481" s="2">
        <v>-344963.42</v>
      </c>
      <c r="I481" s="2">
        <v>-329616.15000000002</v>
      </c>
      <c r="J481" s="2">
        <v>-329762.15000000002</v>
      </c>
      <c r="K481" s="2">
        <v>-329908.15000000002</v>
      </c>
      <c r="L481" s="2">
        <v>-330054.15000000002</v>
      </c>
      <c r="M481" s="2">
        <v>-330200.15000000002</v>
      </c>
      <c r="N481" s="2">
        <v>-330346.15000000002</v>
      </c>
      <c r="O481" s="2">
        <v>-330492.15000000002</v>
      </c>
      <c r="P481" s="2">
        <v>-330638.15000000002</v>
      </c>
      <c r="Q481" s="2">
        <v>-330784.15000000002</v>
      </c>
      <c r="R481" s="2">
        <v>-330930.15000000002</v>
      </c>
    </row>
    <row r="482" spans="1:18" x14ac:dyDescent="0.25">
      <c r="A482" t="s">
        <v>1674</v>
      </c>
      <c r="B482" s="1" t="s">
        <v>1673</v>
      </c>
      <c r="C482" s="1" t="str">
        <f t="shared" si="10"/>
        <v>500183</v>
      </c>
      <c r="D482" s="1" t="str">
        <f>VLOOKUP(C482,'line assign basis'!$A$7:$D$686,4,FALSE)</f>
        <v/>
      </c>
      <c r="F482" s="2">
        <v>-363838002.63</v>
      </c>
      <c r="G482" s="2">
        <v>-364355562.75999999</v>
      </c>
      <c r="H482" s="2">
        <v>-365882850.67000002</v>
      </c>
      <c r="I482" s="2">
        <v>-586093010.25999999</v>
      </c>
      <c r="J482" s="2">
        <v>-584478302.53999996</v>
      </c>
      <c r="K482" s="2">
        <v>-588214220.07000005</v>
      </c>
      <c r="L482" s="2">
        <v>-600442085.49000001</v>
      </c>
      <c r="M482" s="2">
        <v>-597360927.88</v>
      </c>
      <c r="N482" s="2">
        <v>-601415458.01999998</v>
      </c>
      <c r="O482" s="2">
        <v>-602294185.12</v>
      </c>
      <c r="P482" s="2">
        <v>-601638589.30999994</v>
      </c>
      <c r="Q482" s="2">
        <v>-604214407.47000003</v>
      </c>
      <c r="R482" s="2">
        <v>-606174685</v>
      </c>
    </row>
    <row r="483" spans="1:18" x14ac:dyDescent="0.25">
      <c r="A483" t="s">
        <v>1676</v>
      </c>
      <c r="B483" s="1" t="s">
        <v>1677</v>
      </c>
      <c r="C483" s="1" t="str">
        <f t="shared" si="10"/>
        <v>001100</v>
      </c>
      <c r="D483" s="1" t="str">
        <f>VLOOKUP(C483,'line assign basis'!$A$7:$D$686,4,FALSE)</f>
        <v/>
      </c>
      <c r="F483" s="2">
        <v>-2123435.52</v>
      </c>
      <c r="G483" s="2">
        <v>-881441.35</v>
      </c>
      <c r="H483" s="2">
        <v>-913829.12</v>
      </c>
      <c r="I483" s="2">
        <v>-219892628.88</v>
      </c>
      <c r="J483" s="2">
        <v>-216841113.12</v>
      </c>
      <c r="K483" s="2">
        <v>-218964308.16999999</v>
      </c>
      <c r="L483" s="2">
        <v>-229843969.47999999</v>
      </c>
      <c r="M483" s="2">
        <v>-225139713.44</v>
      </c>
      <c r="N483" s="2">
        <v>-227238757.16999999</v>
      </c>
      <c r="O483" s="2">
        <v>-226605583.25</v>
      </c>
      <c r="P483" s="2">
        <v>-224379590.52000001</v>
      </c>
      <c r="Q483" s="2">
        <v>-224975629.06</v>
      </c>
      <c r="R483" s="2">
        <v>-225369983</v>
      </c>
    </row>
    <row r="484" spans="1:18" x14ac:dyDescent="0.25">
      <c r="A484" t="s">
        <v>1539</v>
      </c>
      <c r="B484" s="1" t="s">
        <v>1679</v>
      </c>
      <c r="C484" s="1" t="str">
        <f t="shared" si="10"/>
        <v>254001</v>
      </c>
      <c r="D484" s="1">
        <f>VLOOKUP(C484,'line assign basis'!$A$7:$D$686,4,FALSE)</f>
        <v>100</v>
      </c>
      <c r="E484" s="1" t="s">
        <v>28</v>
      </c>
      <c r="F484" s="2">
        <v>-1283711.3700000001</v>
      </c>
      <c r="G484" s="2">
        <v>0</v>
      </c>
      <c r="H484" s="2">
        <v>0</v>
      </c>
      <c r="I484" s="2">
        <v>-5619476.3099999996</v>
      </c>
      <c r="J484" s="2">
        <v>0</v>
      </c>
      <c r="K484" s="2">
        <v>0</v>
      </c>
      <c r="L484" s="2">
        <v>-6898303.5800000001</v>
      </c>
      <c r="M484" s="2">
        <v>0</v>
      </c>
      <c r="N484" s="2">
        <v>0</v>
      </c>
      <c r="O484" s="2">
        <v>-2816993.51</v>
      </c>
      <c r="P484" s="2">
        <v>0</v>
      </c>
      <c r="Q484" s="2">
        <v>0</v>
      </c>
      <c r="R484" s="2">
        <v>-465859.94</v>
      </c>
    </row>
    <row r="485" spans="1:18" x14ac:dyDescent="0.25">
      <c r="A485" t="s">
        <v>1681</v>
      </c>
      <c r="B485" s="1" t="s">
        <v>1682</v>
      </c>
      <c r="C485" s="1" t="str">
        <f t="shared" si="10"/>
        <v>254002</v>
      </c>
      <c r="D485" s="1">
        <f>VLOOKUP(C485,'line assign basis'!$A$7:$D$686,4,FALSE)</f>
        <v>16</v>
      </c>
      <c r="E485" s="1" t="s">
        <v>28</v>
      </c>
      <c r="F485" s="2">
        <v>-839724.15</v>
      </c>
      <c r="G485" s="2">
        <v>-881441.35</v>
      </c>
      <c r="H485" s="2">
        <v>-913829.12</v>
      </c>
      <c r="I485" s="2">
        <v>-966988.57</v>
      </c>
      <c r="J485" s="2">
        <v>-990158.12</v>
      </c>
      <c r="K485" s="2">
        <v>-1009974.86</v>
      </c>
      <c r="L485" s="2">
        <v>-1040444.51</v>
      </c>
      <c r="M485" s="2">
        <v>-1045621.04</v>
      </c>
      <c r="N485" s="2">
        <v>-1053499.17</v>
      </c>
      <c r="O485" s="2">
        <v>-1054598.44</v>
      </c>
      <c r="P485" s="2">
        <v>-1058412.01</v>
      </c>
      <c r="Q485" s="2">
        <v>-1066242.26</v>
      </c>
      <c r="R485" s="2">
        <v>-1063016.46</v>
      </c>
    </row>
    <row r="486" spans="1:18" x14ac:dyDescent="0.25">
      <c r="A486" t="s">
        <v>1684</v>
      </c>
      <c r="B486" s="1" t="s">
        <v>1685</v>
      </c>
      <c r="C486" s="1" t="str">
        <f t="shared" si="10"/>
        <v>254100</v>
      </c>
      <c r="D486" s="1">
        <f>VLOOKUP(C486,'line assign basis'!$A$7:$D$686,4,FALSE)</f>
        <v>9</v>
      </c>
      <c r="E486" s="1" t="s">
        <v>28</v>
      </c>
      <c r="F486" s="2">
        <v>0</v>
      </c>
      <c r="G486" s="2">
        <v>0</v>
      </c>
      <c r="H486" s="2">
        <v>0</v>
      </c>
      <c r="I486" s="2">
        <v>-191300509</v>
      </c>
      <c r="J486" s="2">
        <v>-191300509</v>
      </c>
      <c r="K486" s="2">
        <v>-191300509</v>
      </c>
      <c r="L486" s="2">
        <v>-191300509</v>
      </c>
      <c r="M486" s="2">
        <v>-191300509</v>
      </c>
      <c r="N486" s="2">
        <v>-191300509</v>
      </c>
      <c r="O486" s="2">
        <v>-191300509</v>
      </c>
      <c r="P486" s="2">
        <v>-191300509</v>
      </c>
      <c r="Q486" s="2">
        <v>-191300509</v>
      </c>
      <c r="R486" s="2">
        <v>-194600170</v>
      </c>
    </row>
    <row r="487" spans="1:18" x14ac:dyDescent="0.25">
      <c r="A487" t="s">
        <v>1687</v>
      </c>
      <c r="B487" s="1" t="s">
        <v>1688</v>
      </c>
      <c r="C487" s="1" t="str">
        <f t="shared" si="10"/>
        <v>254105</v>
      </c>
      <c r="D487" s="1">
        <f>VLOOKUP(C487,'line assign basis'!$A$7:$D$686,4,FALSE)</f>
        <v>9</v>
      </c>
      <c r="E487" s="1" t="s">
        <v>28</v>
      </c>
      <c r="F487" s="2">
        <v>0</v>
      </c>
      <c r="G487" s="2">
        <v>0</v>
      </c>
      <c r="H487" s="2">
        <v>0</v>
      </c>
      <c r="I487" s="2">
        <v>-7362115</v>
      </c>
      <c r="J487" s="2">
        <v>-7362115</v>
      </c>
      <c r="K487" s="2">
        <v>-7362115</v>
      </c>
      <c r="L487" s="2">
        <v>-7362115</v>
      </c>
      <c r="M487" s="2">
        <v>-7362115</v>
      </c>
      <c r="N487" s="2">
        <v>-7362115</v>
      </c>
      <c r="O487" s="2">
        <v>-7362115</v>
      </c>
      <c r="P487" s="2">
        <v>-7362115</v>
      </c>
      <c r="Q487" s="2">
        <v>-7362115</v>
      </c>
      <c r="R487" s="2">
        <v>-7362115</v>
      </c>
    </row>
    <row r="488" spans="1:18" x14ac:dyDescent="0.25">
      <c r="A488" t="s">
        <v>1690</v>
      </c>
      <c r="B488" s="1" t="s">
        <v>1691</v>
      </c>
      <c r="C488" s="1" t="str">
        <f t="shared" si="10"/>
        <v>254110</v>
      </c>
      <c r="D488" s="1">
        <f>VLOOKUP(C488,'line assign basis'!$A$7:$D$686,4,FALSE)</f>
        <v>9</v>
      </c>
      <c r="E488" s="1" t="s">
        <v>28</v>
      </c>
      <c r="F488" s="2">
        <v>0</v>
      </c>
      <c r="G488" s="2">
        <v>0</v>
      </c>
      <c r="H488" s="2">
        <v>0</v>
      </c>
      <c r="I488" s="2">
        <v>-14643540</v>
      </c>
      <c r="J488" s="2">
        <v>-14643540</v>
      </c>
      <c r="K488" s="2">
        <v>-14643540</v>
      </c>
      <c r="L488" s="2">
        <v>-14643540</v>
      </c>
      <c r="M488" s="2">
        <v>-14643540</v>
      </c>
      <c r="N488" s="2">
        <v>-14643540</v>
      </c>
      <c r="O488" s="2">
        <v>-14643540</v>
      </c>
      <c r="P488" s="2">
        <v>-14643540</v>
      </c>
      <c r="Q488" s="2">
        <v>-14643540</v>
      </c>
      <c r="R488" s="2">
        <v>-14643540</v>
      </c>
    </row>
    <row r="489" spans="1:18" x14ac:dyDescent="0.25">
      <c r="A489" t="s">
        <v>1693</v>
      </c>
      <c r="B489" s="1" t="s">
        <v>1694</v>
      </c>
      <c r="C489" s="1" t="str">
        <f t="shared" si="10"/>
        <v>254115</v>
      </c>
      <c r="D489" s="1">
        <f>VLOOKUP(C489,'line assign basis'!$A$7:$D$686,4,FALSE)</f>
        <v>9</v>
      </c>
      <c r="E489" s="1" t="s">
        <v>28</v>
      </c>
      <c r="J489" s="2">
        <v>-2544791</v>
      </c>
      <c r="K489" s="2">
        <v>-4648169.3099999996</v>
      </c>
      <c r="L489" s="2">
        <v>-3348184.54</v>
      </c>
      <c r="M489" s="2">
        <v>-4063810.99</v>
      </c>
      <c r="N489" s="2">
        <v>-4543215.83</v>
      </c>
      <c r="O489" s="2">
        <v>-4874051.04</v>
      </c>
      <c r="P489" s="2">
        <v>-5182133.18</v>
      </c>
      <c r="Q489" s="2">
        <v>-5491209.9699999997</v>
      </c>
      <c r="R489" s="2">
        <v>-5817121</v>
      </c>
    </row>
    <row r="490" spans="1:18" x14ac:dyDescent="0.25">
      <c r="A490" t="s">
        <v>1696</v>
      </c>
      <c r="B490" s="1" t="s">
        <v>1697</v>
      </c>
      <c r="C490" s="1" t="str">
        <f t="shared" si="10"/>
        <v>254120</v>
      </c>
      <c r="D490" s="1">
        <f>VLOOKUP(C490,'line assign basis'!$A$7:$D$686,4,FALSE)</f>
        <v>9</v>
      </c>
      <c r="E490" s="1" t="s">
        <v>28</v>
      </c>
      <c r="J490" s="2">
        <v>0</v>
      </c>
      <c r="K490" s="2">
        <v>0</v>
      </c>
      <c r="L490" s="2">
        <v>-627847.71</v>
      </c>
      <c r="M490" s="2">
        <v>-759340.85</v>
      </c>
      <c r="N490" s="2">
        <v>-842893.63</v>
      </c>
      <c r="O490" s="2">
        <v>-899029.93</v>
      </c>
      <c r="P490" s="2">
        <v>-948388.05</v>
      </c>
      <c r="Q490" s="2">
        <v>-997157.56</v>
      </c>
      <c r="R490" s="2">
        <v>-1052713.54</v>
      </c>
    </row>
    <row r="491" spans="1:18" x14ac:dyDescent="0.25">
      <c r="A491" t="s">
        <v>1699</v>
      </c>
      <c r="B491" s="1" t="s">
        <v>1700</v>
      </c>
      <c r="C491" s="1" t="str">
        <f t="shared" si="10"/>
        <v>254125</v>
      </c>
      <c r="D491" s="1">
        <f>VLOOKUP(C491,'line assign basis'!$A$7:$D$686,4,FALSE)</f>
        <v>9</v>
      </c>
      <c r="E491" s="1" t="s">
        <v>28</v>
      </c>
      <c r="J491" s="2">
        <v>0</v>
      </c>
      <c r="K491" s="2">
        <v>0</v>
      </c>
      <c r="L491" s="2">
        <v>-2405987.0299999998</v>
      </c>
      <c r="M491" s="2">
        <v>-2920231.66</v>
      </c>
      <c r="N491" s="2">
        <v>-3264729.34</v>
      </c>
      <c r="O491" s="2">
        <v>-3502465.85</v>
      </c>
      <c r="P491" s="2">
        <v>-3723852.49</v>
      </c>
      <c r="Q491" s="2">
        <v>-3945953.76</v>
      </c>
      <c r="R491" s="2">
        <v>0</v>
      </c>
    </row>
    <row r="492" spans="1:18" x14ac:dyDescent="0.25">
      <c r="A492" t="s">
        <v>1702</v>
      </c>
      <c r="B492" s="1" t="s">
        <v>1703</v>
      </c>
      <c r="C492" s="1" t="str">
        <f t="shared" si="10"/>
        <v>254130</v>
      </c>
      <c r="D492" s="1">
        <f>VLOOKUP(C492,'line assign basis'!$A$7:$D$686,4,FALSE)</f>
        <v>9</v>
      </c>
      <c r="E492" s="1" t="s">
        <v>28</v>
      </c>
      <c r="J492" s="2">
        <v>0</v>
      </c>
      <c r="K492" s="2">
        <v>0</v>
      </c>
      <c r="L492" s="2">
        <v>-106347.55</v>
      </c>
      <c r="M492" s="2">
        <v>-128619.9</v>
      </c>
      <c r="N492" s="2">
        <v>-142771.97</v>
      </c>
      <c r="O492" s="2">
        <v>-152280.48000000001</v>
      </c>
      <c r="P492" s="2">
        <v>-160640.79</v>
      </c>
      <c r="Q492" s="2">
        <v>-168901.51</v>
      </c>
      <c r="R492" s="2">
        <v>-365447.09</v>
      </c>
    </row>
    <row r="493" spans="1:18" x14ac:dyDescent="0.25">
      <c r="A493" t="s">
        <v>1705</v>
      </c>
      <c r="B493" s="1" t="s">
        <v>1706</v>
      </c>
      <c r="C493" s="1" t="str">
        <f t="shared" si="10"/>
        <v>254311</v>
      </c>
      <c r="D493" s="1">
        <f>VLOOKUP(C493,'line assign basis'!$A$7:$D$686,4,FALSE)</f>
        <v>23</v>
      </c>
      <c r="E493" s="1" t="s">
        <v>28</v>
      </c>
      <c r="F493" s="2">
        <v>0</v>
      </c>
      <c r="G493" s="2">
        <v>0</v>
      </c>
      <c r="H493" s="2">
        <v>0</v>
      </c>
      <c r="I493" s="2">
        <v>0</v>
      </c>
      <c r="J493" s="2">
        <v>0</v>
      </c>
      <c r="K493" s="2">
        <v>0</v>
      </c>
      <c r="L493" s="2">
        <v>-2110690.56</v>
      </c>
      <c r="M493" s="2">
        <v>-2915925</v>
      </c>
      <c r="N493" s="2">
        <v>-4085483.23</v>
      </c>
      <c r="O493" s="2">
        <v>0</v>
      </c>
      <c r="P493" s="2">
        <v>0</v>
      </c>
      <c r="Q493" s="2">
        <v>0</v>
      </c>
      <c r="R493" s="2">
        <v>0</v>
      </c>
    </row>
    <row r="494" spans="1:18" x14ac:dyDescent="0.25">
      <c r="A494" t="s">
        <v>1708</v>
      </c>
      <c r="B494" s="1" t="s">
        <v>1707</v>
      </c>
      <c r="C494" s="1" t="str">
        <f t="shared" si="10"/>
        <v>500189</v>
      </c>
      <c r="D494" s="1" t="str">
        <f>VLOOKUP(C494,'line assign basis'!$A$7:$D$686,4,FALSE)</f>
        <v/>
      </c>
      <c r="F494" s="2">
        <v>-356106390.17000002</v>
      </c>
      <c r="G494" s="2">
        <v>-357807310.83999997</v>
      </c>
      <c r="H494" s="2">
        <v>-359512123.82999998</v>
      </c>
      <c r="I494" s="2">
        <v>-360929232.66000003</v>
      </c>
      <c r="J494" s="2">
        <v>-362289698.93000001</v>
      </c>
      <c r="K494" s="2">
        <v>-363836027.63999999</v>
      </c>
      <c r="L494" s="2">
        <v>-365363037.79000002</v>
      </c>
      <c r="M494" s="2">
        <v>-366909880.44999999</v>
      </c>
      <c r="N494" s="2">
        <v>-368760078.58999997</v>
      </c>
      <c r="O494" s="2">
        <v>-370244577.14999998</v>
      </c>
      <c r="P494" s="2">
        <v>-371687805.06999999</v>
      </c>
      <c r="Q494" s="2">
        <v>-373553228.69</v>
      </c>
      <c r="R494" s="2">
        <v>-375256906.17000002</v>
      </c>
    </row>
    <row r="495" spans="1:18" x14ac:dyDescent="0.25">
      <c r="A495" t="s">
        <v>1710</v>
      </c>
      <c r="B495" s="1" t="s">
        <v>1711</v>
      </c>
      <c r="C495" s="1" t="str">
        <f t="shared" si="10"/>
        <v>108100</v>
      </c>
      <c r="D495" s="1">
        <f>VLOOKUP(C495,'line assign basis'!$A$7:$D$686,4,FALSE)</f>
        <v>8</v>
      </c>
      <c r="E495" s="1" t="s">
        <v>28</v>
      </c>
      <c r="F495" s="2">
        <v>0</v>
      </c>
      <c r="G495" s="2">
        <v>0</v>
      </c>
      <c r="H495" s="2">
        <v>0</v>
      </c>
      <c r="I495" s="2">
        <v>0</v>
      </c>
      <c r="J495" s="2">
        <v>0</v>
      </c>
      <c r="K495" s="2">
        <v>0</v>
      </c>
      <c r="L495" s="2">
        <v>0</v>
      </c>
      <c r="M495" s="2">
        <v>0</v>
      </c>
      <c r="N495" s="2">
        <v>0</v>
      </c>
      <c r="O495" s="2">
        <v>0</v>
      </c>
      <c r="P495" s="2">
        <v>0</v>
      </c>
      <c r="Q495" s="2">
        <v>0</v>
      </c>
      <c r="R495" s="2">
        <v>0</v>
      </c>
    </row>
    <row r="496" spans="1:18" x14ac:dyDescent="0.25">
      <c r="A496" t="s">
        <v>1708</v>
      </c>
      <c r="B496" s="1" t="s">
        <v>1713</v>
      </c>
      <c r="C496" s="1" t="str">
        <f t="shared" si="10"/>
        <v>108102</v>
      </c>
      <c r="D496" s="1">
        <f>VLOOKUP(C496,'line assign basis'!$A$7:$D$686,4,FALSE)</f>
        <v>8</v>
      </c>
      <c r="E496" s="1" t="s">
        <v>28</v>
      </c>
      <c r="F496" s="2">
        <v>-354817787.10000002</v>
      </c>
      <c r="G496" s="2">
        <v>-356510316.37</v>
      </c>
      <c r="H496" s="2">
        <v>-358206737.94</v>
      </c>
      <c r="I496" s="2">
        <v>-359615455.39999998</v>
      </c>
      <c r="J496" s="2">
        <v>-360967485.81999999</v>
      </c>
      <c r="K496" s="2">
        <v>-362505334.16000003</v>
      </c>
      <c r="L496" s="2">
        <v>-364023864.07999998</v>
      </c>
      <c r="M496" s="2">
        <v>-365562226.5</v>
      </c>
      <c r="N496" s="2">
        <v>-367403938.95999998</v>
      </c>
      <c r="O496" s="2">
        <v>-368879953.64999998</v>
      </c>
      <c r="P496" s="2">
        <v>-370314697.70999998</v>
      </c>
      <c r="Q496" s="2">
        <v>-372171637.50999999</v>
      </c>
      <c r="R496" s="2">
        <v>-373866737.73000002</v>
      </c>
    </row>
    <row r="497" spans="1:18" x14ac:dyDescent="0.25">
      <c r="A497" t="s">
        <v>1715</v>
      </c>
      <c r="B497" s="1" t="s">
        <v>1716</v>
      </c>
      <c r="C497" s="1" t="str">
        <f t="shared" si="10"/>
        <v>122100</v>
      </c>
      <c r="D497" s="1">
        <f>VLOOKUP(C497,'line assign basis'!$A$7:$D$686,4,FALSE)</f>
        <v>18</v>
      </c>
      <c r="E497" s="1" t="s">
        <v>28</v>
      </c>
      <c r="F497" s="2">
        <v>0</v>
      </c>
      <c r="G497" s="2">
        <v>0</v>
      </c>
      <c r="H497" s="2">
        <v>0</v>
      </c>
      <c r="I497" s="2">
        <v>0</v>
      </c>
      <c r="J497" s="2">
        <v>0</v>
      </c>
      <c r="K497" s="2">
        <v>0</v>
      </c>
      <c r="L497" s="2">
        <v>0</v>
      </c>
      <c r="M497" s="2">
        <v>0</v>
      </c>
      <c r="N497" s="2">
        <v>0</v>
      </c>
      <c r="O497" s="2">
        <v>0</v>
      </c>
      <c r="P497" s="2">
        <v>0</v>
      </c>
      <c r="Q497" s="2">
        <v>0</v>
      </c>
      <c r="R497" s="2">
        <v>0</v>
      </c>
    </row>
    <row r="498" spans="1:18" x14ac:dyDescent="0.25">
      <c r="A498" t="s">
        <v>1715</v>
      </c>
      <c r="B498" s="1" t="s">
        <v>1718</v>
      </c>
      <c r="C498" s="1" t="str">
        <f t="shared" si="10"/>
        <v>122102</v>
      </c>
      <c r="D498" s="1">
        <f>VLOOKUP(C498,'line assign basis'!$A$7:$D$686,4,FALSE)</f>
        <v>18</v>
      </c>
      <c r="E498" s="1" t="s">
        <v>28</v>
      </c>
      <c r="F498" s="2">
        <v>-1288603.07</v>
      </c>
      <c r="G498" s="2">
        <v>-1296994.47</v>
      </c>
      <c r="H498" s="2">
        <v>-1305385.8899999999</v>
      </c>
      <c r="I498" s="2">
        <v>-1313777.26</v>
      </c>
      <c r="J498" s="2">
        <v>-1322213.1100000001</v>
      </c>
      <c r="K498" s="2">
        <v>-1330693.48</v>
      </c>
      <c r="L498" s="2">
        <v>-1339173.71</v>
      </c>
      <c r="M498" s="2">
        <v>-1347653.95</v>
      </c>
      <c r="N498" s="2">
        <v>-1356139.63</v>
      </c>
      <c r="O498" s="2">
        <v>-1364623.5</v>
      </c>
      <c r="P498" s="2">
        <v>-1373107.36</v>
      </c>
      <c r="Q498" s="2">
        <v>-1381591.18</v>
      </c>
      <c r="R498" s="2">
        <v>-1390168.44</v>
      </c>
    </row>
    <row r="499" spans="1:18" x14ac:dyDescent="0.25">
      <c r="A499" t="s">
        <v>1720</v>
      </c>
      <c r="B499" s="1" t="s">
        <v>1719</v>
      </c>
      <c r="C499" s="1" t="str">
        <f t="shared" si="10"/>
        <v>500190</v>
      </c>
      <c r="D499" s="1" t="str">
        <f>VLOOKUP(C499,'line assign basis'!$A$7:$D$686,4,FALSE)</f>
        <v/>
      </c>
      <c r="F499" s="2">
        <v>-1555000</v>
      </c>
      <c r="G499" s="2">
        <v>-1555000</v>
      </c>
      <c r="H499" s="2">
        <v>-1555000</v>
      </c>
      <c r="I499" s="2">
        <v>-1306000</v>
      </c>
      <c r="J499" s="2">
        <v>-1306000</v>
      </c>
      <c r="K499" s="2">
        <v>-1306000</v>
      </c>
      <c r="L499" s="2">
        <v>-1148000</v>
      </c>
      <c r="M499" s="2">
        <v>-1148000</v>
      </c>
      <c r="N499" s="2">
        <v>-1148000</v>
      </c>
      <c r="O499" s="2">
        <v>-1077000</v>
      </c>
      <c r="P499" s="2">
        <v>-1077000</v>
      </c>
      <c r="Q499" s="2">
        <v>-1077000</v>
      </c>
      <c r="R499" s="2">
        <v>-861000</v>
      </c>
    </row>
    <row r="500" spans="1:18" x14ac:dyDescent="0.25">
      <c r="A500" t="s">
        <v>1722</v>
      </c>
      <c r="B500" s="1" t="s">
        <v>1723</v>
      </c>
      <c r="C500" s="1" t="str">
        <f t="shared" si="10"/>
        <v>254630</v>
      </c>
      <c r="D500" s="1">
        <f>VLOOKUP(C500,'line assign basis'!$A$7:$D$686,4,FALSE)</f>
        <v>101</v>
      </c>
      <c r="E500" s="1" t="s">
        <v>28</v>
      </c>
      <c r="F500" s="2">
        <v>0</v>
      </c>
      <c r="G500" s="2">
        <v>0</v>
      </c>
      <c r="H500" s="2">
        <v>0</v>
      </c>
      <c r="I500" s="2">
        <v>-1000</v>
      </c>
      <c r="J500" s="2">
        <v>-1000</v>
      </c>
      <c r="K500" s="2">
        <v>-1000</v>
      </c>
      <c r="L500" s="2">
        <v>-33000</v>
      </c>
      <c r="M500" s="2">
        <v>-33000</v>
      </c>
      <c r="N500" s="2">
        <v>-33000</v>
      </c>
      <c r="O500" s="2">
        <v>-105000</v>
      </c>
      <c r="P500" s="2">
        <v>-105000</v>
      </c>
      <c r="Q500" s="2">
        <v>-105000</v>
      </c>
      <c r="R500" s="2">
        <v>-106000</v>
      </c>
    </row>
    <row r="501" spans="1:18" x14ac:dyDescent="0.25">
      <c r="A501" t="s">
        <v>1722</v>
      </c>
      <c r="B501" s="1" t="s">
        <v>1725</v>
      </c>
      <c r="C501" s="1" t="str">
        <f t="shared" si="10"/>
        <v>254635</v>
      </c>
      <c r="D501" s="1">
        <f>VLOOKUP(C501,'line assign basis'!$A$7:$D$686,4,FALSE)</f>
        <v>101</v>
      </c>
      <c r="E501" s="1" t="s">
        <v>28</v>
      </c>
      <c r="F501" s="2">
        <v>-1541000</v>
      </c>
      <c r="G501" s="2">
        <v>-1541000</v>
      </c>
      <c r="H501" s="2">
        <v>-1541000</v>
      </c>
      <c r="I501" s="2">
        <v>-1293000</v>
      </c>
      <c r="J501" s="2">
        <v>-1293000</v>
      </c>
      <c r="K501" s="2">
        <v>-1293000</v>
      </c>
      <c r="L501" s="2">
        <v>-1106000</v>
      </c>
      <c r="M501" s="2">
        <v>-1106000</v>
      </c>
      <c r="N501" s="2">
        <v>-1106000</v>
      </c>
      <c r="O501" s="2">
        <v>-972000</v>
      </c>
      <c r="P501" s="2">
        <v>-972000</v>
      </c>
      <c r="Q501" s="2">
        <v>-972000</v>
      </c>
      <c r="R501" s="2">
        <v>-755000</v>
      </c>
    </row>
    <row r="502" spans="1:18" x14ac:dyDescent="0.25">
      <c r="A502" t="s">
        <v>1727</v>
      </c>
      <c r="B502" s="1" t="s">
        <v>1728</v>
      </c>
      <c r="C502" s="1" t="str">
        <f t="shared" si="10"/>
        <v>254637</v>
      </c>
      <c r="D502" s="1">
        <f>VLOOKUP(C502,'line assign basis'!$A$7:$D$686,4,FALSE)</f>
        <v>101</v>
      </c>
      <c r="E502" s="1" t="s">
        <v>28</v>
      </c>
      <c r="F502" s="2">
        <v>-14000</v>
      </c>
      <c r="G502" s="2">
        <v>-14000</v>
      </c>
      <c r="H502" s="2">
        <v>-14000</v>
      </c>
      <c r="I502" s="2">
        <v>-12000</v>
      </c>
      <c r="J502" s="2">
        <v>-12000</v>
      </c>
      <c r="K502" s="2">
        <v>-12000</v>
      </c>
      <c r="L502" s="2">
        <v>-9000</v>
      </c>
      <c r="M502" s="2">
        <v>-9000</v>
      </c>
      <c r="N502" s="2">
        <v>-9000</v>
      </c>
      <c r="O502" s="2">
        <v>0</v>
      </c>
      <c r="P502" s="2">
        <v>0</v>
      </c>
      <c r="Q502" s="2">
        <v>0</v>
      </c>
      <c r="R502" s="2">
        <v>0</v>
      </c>
    </row>
    <row r="503" spans="1:18" x14ac:dyDescent="0.25">
      <c r="A503" t="s">
        <v>1730</v>
      </c>
      <c r="B503" s="1" t="s">
        <v>1729</v>
      </c>
      <c r="C503" s="1" t="str">
        <f t="shared" si="10"/>
        <v>500191</v>
      </c>
      <c r="D503" s="1" t="str">
        <f>VLOOKUP(C503,'line assign basis'!$A$7:$D$686,4,FALSE)</f>
        <v/>
      </c>
      <c r="F503" s="2">
        <v>-4053176.94</v>
      </c>
      <c r="G503" s="2">
        <v>-4111810.57</v>
      </c>
      <c r="H503" s="2">
        <v>-3901897.72</v>
      </c>
      <c r="I503" s="2">
        <v>-3965148.72</v>
      </c>
      <c r="J503" s="2">
        <v>-4041490.49</v>
      </c>
      <c r="K503" s="2">
        <v>-4107884.26</v>
      </c>
      <c r="L503" s="2">
        <v>-4087078.22</v>
      </c>
      <c r="M503" s="2">
        <v>-4163333.99</v>
      </c>
      <c r="N503" s="2">
        <v>-4268622.26</v>
      </c>
      <c r="O503" s="2">
        <v>-4367024.72</v>
      </c>
      <c r="P503" s="2">
        <v>-4494193.72</v>
      </c>
      <c r="Q503" s="2">
        <v>-4608549.72</v>
      </c>
      <c r="R503" s="2">
        <v>-4686796.24</v>
      </c>
    </row>
    <row r="504" spans="1:18" x14ac:dyDescent="0.25">
      <c r="A504" t="s">
        <v>1732</v>
      </c>
      <c r="B504" s="1" t="s">
        <v>1733</v>
      </c>
      <c r="C504" s="1" t="str">
        <f t="shared" si="10"/>
        <v>252011</v>
      </c>
      <c r="D504" s="1">
        <f>VLOOKUP(C504,'line assign basis'!$A$7:$D$686,4,FALSE)</f>
        <v>13</v>
      </c>
      <c r="E504" s="1" t="s">
        <v>28</v>
      </c>
      <c r="F504" s="2">
        <v>-790154.5</v>
      </c>
      <c r="G504" s="2">
        <v>-794954.58</v>
      </c>
      <c r="H504" s="2">
        <v>-736559.58</v>
      </c>
      <c r="I504" s="2">
        <v>-746496.58</v>
      </c>
      <c r="J504" s="2">
        <v>-762905.58</v>
      </c>
      <c r="K504" s="2">
        <v>-764183.58</v>
      </c>
      <c r="L504" s="2">
        <v>-744137.58</v>
      </c>
      <c r="M504" s="2">
        <v>-757105.58</v>
      </c>
      <c r="N504" s="2">
        <v>-765174.58</v>
      </c>
      <c r="O504" s="2">
        <v>-782562.58</v>
      </c>
      <c r="P504" s="2">
        <v>-826715.58</v>
      </c>
      <c r="Q504" s="2">
        <v>-834382.58</v>
      </c>
      <c r="R504" s="2">
        <v>-844548.58</v>
      </c>
    </row>
    <row r="505" spans="1:18" x14ac:dyDescent="0.25">
      <c r="A505" t="s">
        <v>1732</v>
      </c>
      <c r="B505" s="1" t="s">
        <v>1735</v>
      </c>
      <c r="C505" s="1" t="str">
        <f t="shared" si="10"/>
        <v>252012</v>
      </c>
      <c r="D505" s="1">
        <f>VLOOKUP(C505,'line assign basis'!$A$7:$D$686,4,FALSE)</f>
        <v>13</v>
      </c>
      <c r="E505" s="1" t="s">
        <v>28</v>
      </c>
      <c r="F505" s="2">
        <v>-155434</v>
      </c>
      <c r="G505" s="2">
        <v>-167569</v>
      </c>
      <c r="H505" s="2">
        <v>-168283</v>
      </c>
      <c r="I505" s="2">
        <v>-168537</v>
      </c>
      <c r="J505" s="2">
        <v>-168537</v>
      </c>
      <c r="K505" s="2">
        <v>-170627</v>
      </c>
      <c r="L505" s="2">
        <v>-173304</v>
      </c>
      <c r="M505" s="2">
        <v>-173304</v>
      </c>
      <c r="N505" s="2">
        <v>-176724</v>
      </c>
      <c r="O505" s="2">
        <v>-193447</v>
      </c>
      <c r="P505" s="2">
        <v>-209219</v>
      </c>
      <c r="Q505" s="2">
        <v>-215302</v>
      </c>
      <c r="R505" s="2">
        <v>-226745</v>
      </c>
    </row>
    <row r="506" spans="1:18" x14ac:dyDescent="0.25">
      <c r="A506" t="s">
        <v>1737</v>
      </c>
      <c r="B506" s="1" t="s">
        <v>1738</v>
      </c>
      <c r="C506" s="1" t="str">
        <f t="shared" si="10"/>
        <v>252013</v>
      </c>
      <c r="D506" s="1">
        <f>VLOOKUP(C506,'line assign basis'!$A$7:$D$686,4,FALSE)</f>
        <v>13</v>
      </c>
      <c r="E506" s="1" t="s">
        <v>28</v>
      </c>
      <c r="F506" s="2">
        <v>-1590351.29</v>
      </c>
      <c r="G506" s="2">
        <v>-1623944.87</v>
      </c>
      <c r="H506" s="2">
        <v>-1636946.37</v>
      </c>
      <c r="I506" s="2">
        <v>-1676754.37</v>
      </c>
      <c r="J506" s="2">
        <v>-1732503.14</v>
      </c>
      <c r="K506" s="2">
        <v>-1772085.91</v>
      </c>
      <c r="L506" s="2">
        <v>-1759670.87</v>
      </c>
      <c r="M506" s="2">
        <v>-1783724.64</v>
      </c>
      <c r="N506" s="2">
        <v>-1830400.91</v>
      </c>
      <c r="O506" s="2">
        <v>-1867258.37</v>
      </c>
      <c r="P506" s="2">
        <v>-1895829.37</v>
      </c>
      <c r="Q506" s="2">
        <v>-1954142.37</v>
      </c>
      <c r="R506" s="2">
        <v>-1986574.89</v>
      </c>
    </row>
    <row r="507" spans="1:18" x14ac:dyDescent="0.25">
      <c r="A507" t="s">
        <v>1737</v>
      </c>
      <c r="B507" s="1" t="s">
        <v>1740</v>
      </c>
      <c r="C507" s="1" t="str">
        <f t="shared" si="10"/>
        <v>252014</v>
      </c>
      <c r="D507" s="1">
        <f>VLOOKUP(C507,'line assign basis'!$A$7:$D$686,4,FALSE)</f>
        <v>13</v>
      </c>
      <c r="E507" s="1" t="s">
        <v>28</v>
      </c>
      <c r="F507" s="2">
        <v>-374003.63</v>
      </c>
      <c r="G507" s="2">
        <v>-397576.6</v>
      </c>
      <c r="H507" s="2">
        <v>-415482.6</v>
      </c>
      <c r="I507" s="2">
        <v>-426349.6</v>
      </c>
      <c r="J507" s="2">
        <v>-440665.59999999998</v>
      </c>
      <c r="K507" s="2">
        <v>-451668.6</v>
      </c>
      <c r="L507" s="2">
        <v>-454243.6</v>
      </c>
      <c r="M507" s="2">
        <v>-467261.6</v>
      </c>
      <c r="N507" s="2">
        <v>-479409.6</v>
      </c>
      <c r="O507" s="2">
        <v>-490823.6</v>
      </c>
      <c r="P507" s="2">
        <v>-503452.6</v>
      </c>
      <c r="Q507" s="2">
        <v>-519109.6</v>
      </c>
      <c r="R507" s="2">
        <v>-531032.6</v>
      </c>
    </row>
    <row r="508" spans="1:18" x14ac:dyDescent="0.25">
      <c r="A508" t="s">
        <v>1742</v>
      </c>
      <c r="B508" s="1" t="s">
        <v>1743</v>
      </c>
      <c r="C508" s="1" t="str">
        <f t="shared" si="10"/>
        <v>252021</v>
      </c>
      <c r="D508" s="1">
        <f>VLOOKUP(C508,'line assign basis'!$A$7:$D$686,4,FALSE)</f>
        <v>13</v>
      </c>
      <c r="E508" s="1" t="s">
        <v>28</v>
      </c>
      <c r="F508" s="2">
        <v>-25796</v>
      </c>
      <c r="G508" s="2">
        <v>-35731</v>
      </c>
      <c r="H508" s="2">
        <v>-30052</v>
      </c>
      <c r="I508" s="2">
        <v>-29500</v>
      </c>
      <c r="J508" s="2">
        <v>-29576</v>
      </c>
      <c r="K508" s="2">
        <v>-29576</v>
      </c>
      <c r="L508" s="2">
        <v>-27219</v>
      </c>
      <c r="M508" s="2">
        <v>-31625</v>
      </c>
      <c r="N508" s="2">
        <v>-25568</v>
      </c>
      <c r="O508" s="2">
        <v>-25568</v>
      </c>
      <c r="P508" s="2">
        <v>-25568</v>
      </c>
      <c r="Q508" s="2">
        <v>-41026</v>
      </c>
      <c r="R508" s="2">
        <v>-41026</v>
      </c>
    </row>
    <row r="509" spans="1:18" x14ac:dyDescent="0.25">
      <c r="A509" t="s">
        <v>1742</v>
      </c>
      <c r="B509" s="1" t="s">
        <v>1745</v>
      </c>
      <c r="C509" s="1" t="str">
        <f t="shared" si="10"/>
        <v>252022</v>
      </c>
      <c r="D509" s="1">
        <f>VLOOKUP(C509,'line assign basis'!$A$7:$D$686,4,FALSE)</f>
        <v>13</v>
      </c>
      <c r="E509" s="1" t="s">
        <v>28</v>
      </c>
      <c r="F509" s="2">
        <v>-3733</v>
      </c>
      <c r="G509" s="2">
        <v>-3733</v>
      </c>
      <c r="H509" s="2">
        <v>-3733</v>
      </c>
      <c r="I509" s="2">
        <v>-3733</v>
      </c>
      <c r="J509" s="2">
        <v>-3733</v>
      </c>
      <c r="K509" s="2">
        <v>-3733</v>
      </c>
      <c r="L509" s="2">
        <v>-3733</v>
      </c>
      <c r="M509" s="2">
        <v>-3733</v>
      </c>
      <c r="N509" s="2">
        <v>-8739</v>
      </c>
      <c r="O509" s="2">
        <v>-10739</v>
      </c>
      <c r="P509" s="2">
        <v>-12318</v>
      </c>
      <c r="Q509" s="2">
        <v>-12318</v>
      </c>
      <c r="R509" s="2">
        <v>-12318</v>
      </c>
    </row>
    <row r="510" spans="1:18" x14ac:dyDescent="0.25">
      <c r="A510" t="s">
        <v>1747</v>
      </c>
      <c r="B510" s="1" t="s">
        <v>1748</v>
      </c>
      <c r="C510" s="1" t="str">
        <f t="shared" si="10"/>
        <v>252023</v>
      </c>
      <c r="D510" s="1">
        <f>VLOOKUP(C510,'line assign basis'!$A$7:$D$686,4,FALSE)</f>
        <v>13</v>
      </c>
      <c r="E510" s="1" t="s">
        <v>28</v>
      </c>
      <c r="F510" s="2">
        <v>-21652</v>
      </c>
      <c r="G510" s="2">
        <v>-21703</v>
      </c>
      <c r="H510" s="2">
        <v>-21925</v>
      </c>
      <c r="I510" s="2">
        <v>-22223</v>
      </c>
      <c r="J510" s="2">
        <v>-22521</v>
      </c>
      <c r="K510" s="2">
        <v>-23088</v>
      </c>
      <c r="L510" s="2">
        <v>-23088</v>
      </c>
      <c r="M510" s="2">
        <v>-23655</v>
      </c>
      <c r="N510" s="2">
        <v>-23655</v>
      </c>
      <c r="O510" s="2">
        <v>-24222</v>
      </c>
      <c r="P510" s="2">
        <v>-24222</v>
      </c>
      <c r="Q510" s="2">
        <v>-24222</v>
      </c>
      <c r="R510" s="2">
        <v>-24789</v>
      </c>
    </row>
    <row r="511" spans="1:18" x14ac:dyDescent="0.25">
      <c r="A511" t="s">
        <v>1750</v>
      </c>
      <c r="B511" s="1" t="s">
        <v>1751</v>
      </c>
      <c r="C511" s="1" t="str">
        <f t="shared" si="10"/>
        <v>252024</v>
      </c>
      <c r="D511" s="1">
        <f>VLOOKUP(C511,'line assign basis'!$A$7:$D$686,4,FALSE)</f>
        <v>13</v>
      </c>
      <c r="E511" s="1" t="s">
        <v>28</v>
      </c>
      <c r="F511" s="2">
        <v>-4528</v>
      </c>
      <c r="G511" s="2">
        <v>-4528</v>
      </c>
      <c r="H511" s="2">
        <v>-4528</v>
      </c>
      <c r="I511" s="2">
        <v>-4528</v>
      </c>
      <c r="J511" s="2">
        <v>-4528</v>
      </c>
      <c r="K511" s="2">
        <v>-4528</v>
      </c>
      <c r="L511" s="2">
        <v>-4528</v>
      </c>
      <c r="M511" s="2">
        <v>-4528</v>
      </c>
      <c r="N511" s="2">
        <v>-4528</v>
      </c>
      <c r="O511" s="2">
        <v>-4528</v>
      </c>
      <c r="P511" s="2">
        <v>-4528</v>
      </c>
      <c r="Q511" s="2">
        <v>-4528</v>
      </c>
      <c r="R511" s="2">
        <v>-4528</v>
      </c>
    </row>
    <row r="512" spans="1:18" x14ac:dyDescent="0.25">
      <c r="A512" t="s">
        <v>1753</v>
      </c>
      <c r="B512" s="1" t="s">
        <v>1754</v>
      </c>
      <c r="C512" s="1" t="str">
        <f t="shared" si="10"/>
        <v>252031</v>
      </c>
      <c r="D512" s="1">
        <f>VLOOKUP(C512,'line assign basis'!$A$7:$D$686,4,FALSE)</f>
        <v>13</v>
      </c>
      <c r="E512" s="1" t="s">
        <v>28</v>
      </c>
      <c r="F512" s="2">
        <v>-590151.35</v>
      </c>
      <c r="G512" s="2">
        <v>-590794.35</v>
      </c>
      <c r="H512" s="2">
        <v>-512915</v>
      </c>
      <c r="I512" s="2">
        <v>-511149</v>
      </c>
      <c r="J512" s="2">
        <v>-493591</v>
      </c>
      <c r="K512" s="2">
        <v>-498980</v>
      </c>
      <c r="L512" s="2">
        <v>-487222</v>
      </c>
      <c r="M512" s="2">
        <v>-506135</v>
      </c>
      <c r="N512" s="2">
        <v>-527599</v>
      </c>
      <c r="O512" s="2">
        <v>-536563</v>
      </c>
      <c r="P512" s="2">
        <v>-539799</v>
      </c>
      <c r="Q512" s="2">
        <v>-539899</v>
      </c>
      <c r="R512" s="2">
        <v>-543292</v>
      </c>
    </row>
    <row r="513" spans="1:18" x14ac:dyDescent="0.25">
      <c r="A513" t="s">
        <v>1753</v>
      </c>
      <c r="B513" s="1" t="s">
        <v>1756</v>
      </c>
      <c r="C513" s="1" t="str">
        <f t="shared" si="10"/>
        <v>252032</v>
      </c>
      <c r="D513" s="1">
        <f>VLOOKUP(C513,'line assign basis'!$A$7:$D$686,4,FALSE)</f>
        <v>13</v>
      </c>
      <c r="E513" s="1" t="s">
        <v>28</v>
      </c>
      <c r="F513" s="2">
        <v>-52599</v>
      </c>
      <c r="G513" s="2">
        <v>-45588</v>
      </c>
      <c r="H513" s="2">
        <v>-41477</v>
      </c>
      <c r="I513" s="2">
        <v>-41477</v>
      </c>
      <c r="J513" s="2">
        <v>-41477</v>
      </c>
      <c r="K513" s="2">
        <v>-41477</v>
      </c>
      <c r="L513" s="2">
        <v>-38044</v>
      </c>
      <c r="M513" s="2">
        <v>-37279</v>
      </c>
      <c r="N513" s="2">
        <v>-38326</v>
      </c>
      <c r="O513" s="2">
        <v>-38326</v>
      </c>
      <c r="P513" s="2">
        <v>-38326</v>
      </c>
      <c r="Q513" s="2">
        <v>-39431</v>
      </c>
      <c r="R513" s="2">
        <v>-44842</v>
      </c>
    </row>
    <row r="514" spans="1:18" x14ac:dyDescent="0.25">
      <c r="A514" t="s">
        <v>1758</v>
      </c>
      <c r="B514" s="1" t="s">
        <v>1759</v>
      </c>
      <c r="C514" s="1" t="str">
        <f t="shared" si="10"/>
        <v>252033</v>
      </c>
      <c r="D514" s="1">
        <f>VLOOKUP(C514,'line assign basis'!$A$7:$D$686,4,FALSE)</f>
        <v>13</v>
      </c>
      <c r="E514" s="1" t="s">
        <v>28</v>
      </c>
      <c r="F514" s="2">
        <v>-325602</v>
      </c>
      <c r="G514" s="2">
        <v>-303077</v>
      </c>
      <c r="H514" s="2">
        <v>-217651</v>
      </c>
      <c r="I514" s="2">
        <v>-222056</v>
      </c>
      <c r="J514" s="2">
        <v>-229108</v>
      </c>
      <c r="K514" s="2">
        <v>-235592</v>
      </c>
      <c r="L514" s="2">
        <v>-259090</v>
      </c>
      <c r="M514" s="2">
        <v>-259090</v>
      </c>
      <c r="N514" s="2">
        <v>-272605</v>
      </c>
      <c r="O514" s="2">
        <v>-277094</v>
      </c>
      <c r="P514" s="2">
        <v>-298323</v>
      </c>
      <c r="Q514" s="2">
        <v>-308296</v>
      </c>
      <c r="R514" s="2">
        <v>-311207</v>
      </c>
    </row>
    <row r="515" spans="1:18" x14ac:dyDescent="0.25">
      <c r="A515" t="s">
        <v>1758</v>
      </c>
      <c r="B515" s="1" t="s">
        <v>1761</v>
      </c>
      <c r="C515" s="1" t="str">
        <f t="shared" si="10"/>
        <v>252034</v>
      </c>
      <c r="D515" s="1">
        <f>VLOOKUP(C515,'line assign basis'!$A$7:$D$686,4,FALSE)</f>
        <v>13</v>
      </c>
      <c r="E515" s="1" t="s">
        <v>28</v>
      </c>
      <c r="F515" s="2">
        <v>-31039</v>
      </c>
      <c r="G515" s="2">
        <v>-34478</v>
      </c>
      <c r="H515" s="2">
        <v>-24212</v>
      </c>
      <c r="I515" s="2">
        <v>-24212</v>
      </c>
      <c r="J515" s="2">
        <v>-24212</v>
      </c>
      <c r="K515" s="2">
        <v>-24212</v>
      </c>
      <c r="L515" s="2">
        <v>-24665</v>
      </c>
      <c r="M515" s="2">
        <v>-27760</v>
      </c>
      <c r="N515" s="2">
        <v>-27760</v>
      </c>
      <c r="O515" s="2">
        <v>-27760</v>
      </c>
      <c r="P515" s="2">
        <v>-27760</v>
      </c>
      <c r="Q515" s="2">
        <v>-27760</v>
      </c>
      <c r="R515" s="2">
        <v>-27760</v>
      </c>
    </row>
    <row r="516" spans="1:18" x14ac:dyDescent="0.25">
      <c r="A516" t="s">
        <v>1763</v>
      </c>
      <c r="B516" s="1" t="s">
        <v>1764</v>
      </c>
      <c r="C516" s="1" t="str">
        <f t="shared" si="10"/>
        <v>252041</v>
      </c>
      <c r="D516" s="1">
        <f>VLOOKUP(C516,'line assign basis'!$A$7:$D$686,4,FALSE)</f>
        <v>13</v>
      </c>
      <c r="E516" s="1" t="s">
        <v>28</v>
      </c>
      <c r="F516" s="2">
        <v>-31372.17</v>
      </c>
      <c r="G516" s="2">
        <v>-31372.17</v>
      </c>
      <c r="H516" s="2">
        <v>-31372.17</v>
      </c>
      <c r="I516" s="2">
        <v>-31372.17</v>
      </c>
      <c r="J516" s="2">
        <v>-31372.17</v>
      </c>
      <c r="K516" s="2">
        <v>-31372.17</v>
      </c>
      <c r="L516" s="2">
        <v>-31372.17</v>
      </c>
      <c r="M516" s="2">
        <v>-31372.17</v>
      </c>
      <c r="N516" s="2">
        <v>-31372.17</v>
      </c>
      <c r="O516" s="2">
        <v>-31372.17</v>
      </c>
      <c r="P516" s="2">
        <v>-31372.17</v>
      </c>
      <c r="Q516" s="2">
        <v>-31372.17</v>
      </c>
      <c r="R516" s="2">
        <v>-31372.17</v>
      </c>
    </row>
    <row r="517" spans="1:18" x14ac:dyDescent="0.25">
      <c r="A517" t="s">
        <v>1763</v>
      </c>
      <c r="B517" s="1" t="s">
        <v>1766</v>
      </c>
      <c r="C517" s="1" t="str">
        <f t="shared" ref="C517:C570" si="11">RIGHT(B517,6)</f>
        <v>252043</v>
      </c>
      <c r="D517" s="1">
        <f>VLOOKUP(C517,'line assign basis'!$A$7:$D$686,4,FALSE)</f>
        <v>13</v>
      </c>
      <c r="E517" s="1" t="s">
        <v>28</v>
      </c>
      <c r="F517" s="2">
        <v>-56761</v>
      </c>
      <c r="G517" s="2">
        <v>-56761</v>
      </c>
      <c r="H517" s="2">
        <v>-56761</v>
      </c>
      <c r="I517" s="2">
        <v>-56761</v>
      </c>
      <c r="J517" s="2">
        <v>-56761</v>
      </c>
      <c r="K517" s="2">
        <v>-56761</v>
      </c>
      <c r="L517" s="2">
        <v>-56761</v>
      </c>
      <c r="M517" s="2">
        <v>-56761</v>
      </c>
      <c r="N517" s="2">
        <v>-56761</v>
      </c>
      <c r="O517" s="2">
        <v>-56761</v>
      </c>
      <c r="P517" s="2">
        <v>-56761</v>
      </c>
      <c r="Q517" s="2">
        <v>-56761</v>
      </c>
      <c r="R517" s="2">
        <v>-56761</v>
      </c>
    </row>
    <row r="518" spans="1:18" x14ac:dyDescent="0.25">
      <c r="A518" t="s">
        <v>382</v>
      </c>
      <c r="B518" s="1" t="s">
        <v>1767</v>
      </c>
      <c r="C518" s="1" t="str">
        <f t="shared" si="11"/>
        <v>500184</v>
      </c>
      <c r="D518" s="1" t="str">
        <f>VLOOKUP(C518,'line assign basis'!$A$7:$D$686,4,FALSE)</f>
        <v/>
      </c>
      <c r="F518" s="2">
        <v>-3926000</v>
      </c>
      <c r="G518" s="2">
        <v>-3926000</v>
      </c>
      <c r="H518" s="2">
        <v>-3926000</v>
      </c>
      <c r="I518" s="2">
        <v>-4649000</v>
      </c>
      <c r="J518" s="2">
        <v>-4649000</v>
      </c>
      <c r="K518" s="2">
        <v>-4649000</v>
      </c>
      <c r="L518" s="2">
        <v>-2355000</v>
      </c>
      <c r="M518" s="2">
        <v>-2355000</v>
      </c>
      <c r="N518" s="2">
        <v>-2355000</v>
      </c>
      <c r="O518" s="2">
        <v>-3913000</v>
      </c>
      <c r="P518" s="2">
        <v>-3913000</v>
      </c>
      <c r="Q518" s="2">
        <v>-3913000</v>
      </c>
      <c r="R518" s="2">
        <v>-3016000</v>
      </c>
    </row>
    <row r="519" spans="1:18" x14ac:dyDescent="0.25">
      <c r="A519" t="s">
        <v>1769</v>
      </c>
      <c r="B519" s="1" t="s">
        <v>1770</v>
      </c>
      <c r="C519" s="1" t="str">
        <f t="shared" si="11"/>
        <v>262630</v>
      </c>
      <c r="D519" s="1">
        <f>VLOOKUP(C519,'line assign basis'!$A$7:$D$686,4,FALSE)</f>
        <v>101</v>
      </c>
      <c r="E519" s="1" t="s">
        <v>28</v>
      </c>
      <c r="F519" s="2">
        <v>-3910000</v>
      </c>
      <c r="G519" s="2">
        <v>-3910000</v>
      </c>
      <c r="H519" s="2">
        <v>-3910000</v>
      </c>
      <c r="I519" s="2">
        <v>-4649000</v>
      </c>
      <c r="J519" s="2">
        <v>-4649000</v>
      </c>
      <c r="K519" s="2">
        <v>-4649000</v>
      </c>
      <c r="L519" s="2">
        <v>-2355000</v>
      </c>
      <c r="M519" s="2">
        <v>-2355000</v>
      </c>
      <c r="N519" s="2">
        <v>-2355000</v>
      </c>
      <c r="O519" s="2">
        <v>-3719000</v>
      </c>
      <c r="P519" s="2">
        <v>-3719000</v>
      </c>
      <c r="Q519" s="2">
        <v>-3719000</v>
      </c>
      <c r="R519" s="2">
        <v>-2962000</v>
      </c>
    </row>
    <row r="520" spans="1:18" x14ac:dyDescent="0.25">
      <c r="A520" t="s">
        <v>1772</v>
      </c>
      <c r="B520" s="1" t="s">
        <v>1773</v>
      </c>
      <c r="C520" s="1" t="str">
        <f t="shared" si="11"/>
        <v>262635</v>
      </c>
      <c r="D520" s="1">
        <f>VLOOKUP(C520,'line assign basis'!$A$7:$D$686,4,FALSE)</f>
        <v>101</v>
      </c>
      <c r="E520" s="1" t="s">
        <v>28</v>
      </c>
      <c r="F520" s="2">
        <v>-10000</v>
      </c>
      <c r="G520" s="2">
        <v>-10000</v>
      </c>
      <c r="H520" s="2">
        <v>-10000</v>
      </c>
      <c r="I520" s="2">
        <v>0</v>
      </c>
      <c r="J520" s="2">
        <v>0</v>
      </c>
      <c r="K520" s="2">
        <v>0</v>
      </c>
      <c r="L520" s="2">
        <v>0</v>
      </c>
      <c r="M520" s="2">
        <v>0</v>
      </c>
      <c r="N520" s="2">
        <v>0</v>
      </c>
      <c r="O520" s="2">
        <v>-48000</v>
      </c>
      <c r="P520" s="2">
        <v>-48000</v>
      </c>
      <c r="Q520" s="2">
        <v>-48000</v>
      </c>
      <c r="R520" s="2">
        <v>-19000</v>
      </c>
    </row>
    <row r="521" spans="1:18" x14ac:dyDescent="0.25">
      <c r="A521" t="s">
        <v>1775</v>
      </c>
      <c r="B521" s="1" t="s">
        <v>1776</v>
      </c>
      <c r="C521" s="1" t="str">
        <f t="shared" si="11"/>
        <v>262638</v>
      </c>
      <c r="D521" s="1">
        <f>VLOOKUP(C521,'line assign basis'!$A$7:$D$686,4,FALSE)</f>
        <v>101</v>
      </c>
      <c r="E521" s="1" t="s">
        <v>28</v>
      </c>
      <c r="F521" s="2">
        <v>-6000</v>
      </c>
      <c r="G521" s="2">
        <v>-6000</v>
      </c>
      <c r="H521" s="2">
        <v>-6000</v>
      </c>
      <c r="I521" s="2">
        <v>0</v>
      </c>
      <c r="J521" s="2">
        <v>0</v>
      </c>
      <c r="K521" s="2">
        <v>0</v>
      </c>
      <c r="L521" s="2">
        <v>0</v>
      </c>
      <c r="M521" s="2">
        <v>0</v>
      </c>
      <c r="N521" s="2">
        <v>0</v>
      </c>
      <c r="O521" s="2">
        <v>-146000</v>
      </c>
      <c r="P521" s="2">
        <v>-146000</v>
      </c>
      <c r="Q521" s="2">
        <v>-146000</v>
      </c>
      <c r="R521" s="2">
        <v>-35000</v>
      </c>
    </row>
    <row r="522" spans="1:18" x14ac:dyDescent="0.25">
      <c r="A522" t="s">
        <v>1778</v>
      </c>
      <c r="B522" s="1" t="s">
        <v>1777</v>
      </c>
      <c r="C522" s="1" t="str">
        <f t="shared" si="11"/>
        <v>500185</v>
      </c>
      <c r="D522" s="1" t="str">
        <f>VLOOKUP(C522,'line assign basis'!$A$7:$D$686,4,FALSE)</f>
        <v/>
      </c>
      <c r="F522" s="2">
        <v>-212259479.25</v>
      </c>
      <c r="G522" s="2">
        <v>-208456837.84</v>
      </c>
      <c r="H522" s="2">
        <v>-208559732.78999999</v>
      </c>
      <c r="I522" s="2">
        <v>-223333250</v>
      </c>
      <c r="J522" s="2">
        <v>-221671573.72</v>
      </c>
      <c r="K522" s="2">
        <v>-221712648.18000001</v>
      </c>
      <c r="L522" s="2">
        <v>-221732419.02000001</v>
      </c>
      <c r="M522" s="2">
        <v>-217939283.38999999</v>
      </c>
      <c r="N522" s="2">
        <v>-217998287.61000001</v>
      </c>
      <c r="O522" s="2">
        <v>-218061231.96000001</v>
      </c>
      <c r="P522" s="2">
        <v>-214350385.53</v>
      </c>
      <c r="Q522" s="2">
        <v>-214333042.63</v>
      </c>
      <c r="R522" s="2">
        <v>-212248838.69999999</v>
      </c>
    </row>
    <row r="523" spans="1:18" x14ac:dyDescent="0.25">
      <c r="A523" t="s">
        <v>1780</v>
      </c>
      <c r="B523" s="1" t="s">
        <v>1781</v>
      </c>
      <c r="C523" s="1" t="str">
        <f t="shared" si="11"/>
        <v>228300</v>
      </c>
      <c r="D523" s="1">
        <f>VLOOKUP(C523,'line assign basis'!$A$7:$D$686,4,FALSE)</f>
        <v>29</v>
      </c>
      <c r="E523" s="1" t="s">
        <v>28</v>
      </c>
      <c r="F523" s="2">
        <v>-26758942.02</v>
      </c>
      <c r="G523" s="2">
        <v>-26669626.030000001</v>
      </c>
      <c r="H523" s="2">
        <v>-26580310.039999999</v>
      </c>
      <c r="I523" s="2">
        <v>-28610681</v>
      </c>
      <c r="J523" s="2">
        <v>-28515707.670000002</v>
      </c>
      <c r="K523" s="2">
        <v>-28420734.34</v>
      </c>
      <c r="L523" s="2">
        <v>-28325761.010000002</v>
      </c>
      <c r="M523" s="2">
        <v>-28230787.68</v>
      </c>
      <c r="N523" s="2">
        <v>-28135814.350000001</v>
      </c>
      <c r="O523" s="2">
        <v>-28040841.02</v>
      </c>
      <c r="P523" s="2">
        <v>-27945867.690000001</v>
      </c>
      <c r="Q523" s="2">
        <v>-27850894.359999999</v>
      </c>
      <c r="R523" s="2">
        <v>-27755921.030000001</v>
      </c>
    </row>
    <row r="524" spans="1:18" x14ac:dyDescent="0.25">
      <c r="A524" t="s">
        <v>1783</v>
      </c>
      <c r="B524" s="1" t="s">
        <v>1784</v>
      </c>
      <c r="C524" s="1" t="str">
        <f t="shared" si="11"/>
        <v>228302</v>
      </c>
      <c r="D524" s="1">
        <f>VLOOKUP(C524,'line assign basis'!$A$7:$D$686,4,FALSE)</f>
        <v>29</v>
      </c>
      <c r="E524" s="1" t="s">
        <v>28</v>
      </c>
      <c r="F524" s="2">
        <v>-5282517.25</v>
      </c>
      <c r="G524" s="2">
        <v>-5330726.84</v>
      </c>
      <c r="H524" s="2">
        <v>-5378936.4299999997</v>
      </c>
      <c r="I524" s="2">
        <v>-5894781</v>
      </c>
      <c r="J524" s="2">
        <v>-5941844.9100000001</v>
      </c>
      <c r="K524" s="2">
        <v>-5988908.8200000003</v>
      </c>
      <c r="L524" s="2">
        <v>-6035972.7300000004</v>
      </c>
      <c r="M524" s="2">
        <v>-6083036.6399999997</v>
      </c>
      <c r="N524" s="2">
        <v>-6130100.5499999998</v>
      </c>
      <c r="O524" s="2">
        <v>-6177164.46</v>
      </c>
      <c r="P524" s="2">
        <v>-6224228.3700000001</v>
      </c>
      <c r="Q524" s="2">
        <v>-6271292.2800000003</v>
      </c>
      <c r="R524" s="2">
        <v>-6318356.1900000004</v>
      </c>
    </row>
    <row r="525" spans="1:18" x14ac:dyDescent="0.25">
      <c r="A525" t="s">
        <v>1786</v>
      </c>
      <c r="B525" s="1" t="s">
        <v>1787</v>
      </c>
      <c r="C525" s="1" t="str">
        <f t="shared" si="11"/>
        <v>228304</v>
      </c>
      <c r="D525" s="1">
        <f>VLOOKUP(C525,'line assign basis'!$A$7:$D$686,4,FALSE)</f>
        <v>29</v>
      </c>
      <c r="E525" s="1" t="s">
        <v>28</v>
      </c>
      <c r="F525" s="2">
        <v>-152925994.25</v>
      </c>
      <c r="G525" s="2">
        <v>-149177551.5</v>
      </c>
      <c r="H525" s="2">
        <v>-149278333.75</v>
      </c>
      <c r="I525" s="2">
        <v>-161736610</v>
      </c>
      <c r="J525" s="2">
        <v>-160169719.08000001</v>
      </c>
      <c r="K525" s="2">
        <v>-160322828.16</v>
      </c>
      <c r="L525" s="2">
        <v>-160475937.24000001</v>
      </c>
      <c r="M525" s="2">
        <v>-156779046.31999999</v>
      </c>
      <c r="N525" s="2">
        <v>-156932155.40000001</v>
      </c>
      <c r="O525" s="2">
        <v>-157085264.47999999</v>
      </c>
      <c r="P525" s="2">
        <v>-153388373.56</v>
      </c>
      <c r="Q525" s="2">
        <v>-153541482.63999999</v>
      </c>
      <c r="R525" s="2">
        <v>-151535608.72</v>
      </c>
    </row>
    <row r="526" spans="1:18" x14ac:dyDescent="0.25">
      <c r="A526" t="s">
        <v>1789</v>
      </c>
      <c r="B526" s="1" t="s">
        <v>1790</v>
      </c>
      <c r="C526" s="1" t="str">
        <f t="shared" si="11"/>
        <v>228306</v>
      </c>
      <c r="D526" s="1">
        <f>VLOOKUP(C526,'line assign basis'!$A$7:$D$686,4,FALSE)</f>
        <v>29</v>
      </c>
      <c r="E526" s="1" t="s">
        <v>28</v>
      </c>
      <c r="F526" s="2">
        <v>-27292025.73</v>
      </c>
      <c r="G526" s="2">
        <v>-27278933.469999999</v>
      </c>
      <c r="H526" s="2">
        <v>-27322152.57</v>
      </c>
      <c r="I526" s="2">
        <v>-27091178</v>
      </c>
      <c r="J526" s="2">
        <v>-27044302.059999999</v>
      </c>
      <c r="K526" s="2">
        <v>-26980176.859999999</v>
      </c>
      <c r="L526" s="2">
        <v>-26894748.039999999</v>
      </c>
      <c r="M526" s="2">
        <v>-26846412.75</v>
      </c>
      <c r="N526" s="2">
        <v>-26800217.309999999</v>
      </c>
      <c r="O526" s="2">
        <v>-26757962</v>
      </c>
      <c r="P526" s="2">
        <v>-26791915.91</v>
      </c>
      <c r="Q526" s="2">
        <v>-26669373.350000001</v>
      </c>
      <c r="R526" s="2">
        <v>-26638952.760000002</v>
      </c>
    </row>
    <row r="527" spans="1:18" x14ac:dyDescent="0.25">
      <c r="A527" t="s">
        <v>1792</v>
      </c>
      <c r="B527" s="1" t="s">
        <v>1791</v>
      </c>
      <c r="C527" s="1" t="str">
        <f t="shared" si="11"/>
        <v>500186</v>
      </c>
      <c r="D527" s="1" t="str">
        <f>VLOOKUP(C527,'line assign basis'!$A$7:$D$686,4,FALSE)</f>
        <v/>
      </c>
      <c r="F527" s="2">
        <v>-134049075.7</v>
      </c>
      <c r="G527" s="2">
        <v>-132180503.48</v>
      </c>
      <c r="H527" s="2">
        <v>-131870208.65000001</v>
      </c>
      <c r="I527" s="2">
        <v>-135204457.16999999</v>
      </c>
      <c r="J527" s="2">
        <v>-132269584.54000001</v>
      </c>
      <c r="K527" s="2">
        <v>-132548019.91</v>
      </c>
      <c r="L527" s="2">
        <v>-137059491.36000001</v>
      </c>
      <c r="M527" s="2">
        <v>-135346906.13999999</v>
      </c>
      <c r="N527" s="2">
        <v>-135121269.91</v>
      </c>
      <c r="O527" s="2">
        <v>-140072954.06</v>
      </c>
      <c r="P527" s="2">
        <v>-137788394.77000001</v>
      </c>
      <c r="Q527" s="2">
        <v>-137699993.31</v>
      </c>
      <c r="R527" s="2">
        <v>-140390209.75999999</v>
      </c>
    </row>
    <row r="528" spans="1:18" x14ac:dyDescent="0.25">
      <c r="A528" t="s">
        <v>1794</v>
      </c>
      <c r="B528" s="1" t="s">
        <v>1793</v>
      </c>
      <c r="C528" s="1" t="str">
        <f t="shared" si="11"/>
        <v>500192</v>
      </c>
      <c r="D528" s="1" t="str">
        <f>VLOOKUP(C528,'line assign basis'!$A$7:$D$686,4,FALSE)</f>
        <v/>
      </c>
      <c r="F528" s="2">
        <v>0</v>
      </c>
      <c r="G528" s="2">
        <v>0</v>
      </c>
      <c r="H528" s="2">
        <v>0</v>
      </c>
      <c r="I528" s="2">
        <v>0</v>
      </c>
      <c r="J528" s="2">
        <v>0</v>
      </c>
      <c r="K528" s="2">
        <v>0</v>
      </c>
      <c r="L528" s="2">
        <v>0</v>
      </c>
      <c r="M528" s="2">
        <v>0</v>
      </c>
      <c r="N528" s="2">
        <v>0</v>
      </c>
      <c r="O528" s="2">
        <v>0</v>
      </c>
      <c r="P528" s="2">
        <v>0</v>
      </c>
      <c r="Q528" s="2">
        <v>0</v>
      </c>
      <c r="R528" s="2">
        <v>0</v>
      </c>
    </row>
    <row r="529" spans="1:18" x14ac:dyDescent="0.25">
      <c r="A529" t="s">
        <v>1796</v>
      </c>
      <c r="B529" s="1" t="s">
        <v>1797</v>
      </c>
      <c r="C529" s="1" t="str">
        <f t="shared" si="11"/>
        <v>186130</v>
      </c>
      <c r="D529" s="1">
        <f>VLOOKUP(C529,'line assign basis'!$A$7:$D$686,4,FALSE)</f>
        <v>23</v>
      </c>
      <c r="E529" s="1" t="s">
        <v>28</v>
      </c>
      <c r="F529" s="2">
        <v>-3301341.48</v>
      </c>
      <c r="G529" s="2">
        <v>-3301341.48</v>
      </c>
      <c r="H529" s="2">
        <v>-3301341.48</v>
      </c>
      <c r="I529" s="2">
        <v>-3301341.48</v>
      </c>
      <c r="J529" s="2">
        <v>-3301341.48</v>
      </c>
      <c r="K529" s="2">
        <v>-3301341.48</v>
      </c>
      <c r="L529" s="2">
        <v>-3301341.48</v>
      </c>
      <c r="M529" s="2">
        <v>-3301341.48</v>
      </c>
      <c r="N529" s="2">
        <v>-3301341.48</v>
      </c>
      <c r="O529" s="2">
        <v>-3301341.48</v>
      </c>
      <c r="P529" s="2">
        <v>-3301341.48</v>
      </c>
      <c r="Q529" s="2">
        <v>-3301341.48</v>
      </c>
      <c r="R529" s="2">
        <v>-3301341.48</v>
      </c>
    </row>
    <row r="530" spans="1:18" x14ac:dyDescent="0.25">
      <c r="A530" t="s">
        <v>1799</v>
      </c>
      <c r="B530" s="1" t="s">
        <v>1800</v>
      </c>
      <c r="C530" s="1" t="str">
        <f t="shared" si="11"/>
        <v>186133</v>
      </c>
      <c r="D530" s="1">
        <f>VLOOKUP(C530,'line assign basis'!$A$7:$D$686,4,FALSE)</f>
        <v>23</v>
      </c>
      <c r="E530" s="1" t="s">
        <v>28</v>
      </c>
      <c r="F530" s="2">
        <v>-263163.86</v>
      </c>
      <c r="G530" s="2">
        <v>-263163.86</v>
      </c>
      <c r="H530" s="2">
        <v>-263163.86</v>
      </c>
      <c r="I530" s="2">
        <v>-263163.86</v>
      </c>
      <c r="J530" s="2">
        <v>-263163.86</v>
      </c>
      <c r="K530" s="2">
        <v>-263163.86</v>
      </c>
      <c r="L530" s="2">
        <v>-263163.86</v>
      </c>
      <c r="M530" s="2">
        <v>-263163.86</v>
      </c>
      <c r="N530" s="2">
        <v>-263163.86</v>
      </c>
      <c r="O530" s="2">
        <v>-263163.86</v>
      </c>
      <c r="P530" s="2">
        <v>-263163.86</v>
      </c>
      <c r="Q530" s="2">
        <v>-263163.86</v>
      </c>
      <c r="R530" s="2">
        <v>-263163.86</v>
      </c>
    </row>
    <row r="531" spans="1:18" x14ac:dyDescent="0.25">
      <c r="A531" t="s">
        <v>1802</v>
      </c>
      <c r="B531" s="1" t="s">
        <v>1803</v>
      </c>
      <c r="C531" s="1" t="str">
        <f t="shared" si="11"/>
        <v>186134</v>
      </c>
      <c r="D531" s="1">
        <f>VLOOKUP(C531,'line assign basis'!$A$7:$D$686,4,FALSE)</f>
        <v>23</v>
      </c>
      <c r="E531" s="1" t="s">
        <v>28</v>
      </c>
      <c r="F531" s="2">
        <v>-1297179.48</v>
      </c>
      <c r="G531" s="2">
        <v>-1297179.48</v>
      </c>
      <c r="H531" s="2">
        <v>-1297179.48</v>
      </c>
      <c r="I531" s="2">
        <v>-1297179.48</v>
      </c>
      <c r="J531" s="2">
        <v>-1297179.48</v>
      </c>
      <c r="K531" s="2">
        <v>-1297179.48</v>
      </c>
      <c r="L531" s="2">
        <v>-1297179.48</v>
      </c>
      <c r="M531" s="2">
        <v>-1297179.48</v>
      </c>
      <c r="N531" s="2">
        <v>-1297179.48</v>
      </c>
      <c r="O531" s="2">
        <v>-1297179.48</v>
      </c>
      <c r="P531" s="2">
        <v>-1297179.48</v>
      </c>
      <c r="Q531" s="2">
        <v>-1297179.48</v>
      </c>
      <c r="R531" s="2">
        <v>-1297179.48</v>
      </c>
    </row>
    <row r="532" spans="1:18" x14ac:dyDescent="0.25">
      <c r="A532" t="s">
        <v>1805</v>
      </c>
      <c r="B532" s="1" t="s">
        <v>1806</v>
      </c>
      <c r="C532" s="1" t="str">
        <f t="shared" si="11"/>
        <v>186140</v>
      </c>
      <c r="D532" s="1">
        <f>VLOOKUP(C532,'line assign basis'!$A$7:$D$686,4,FALSE)</f>
        <v>23</v>
      </c>
      <c r="E532" s="1" t="s">
        <v>28</v>
      </c>
      <c r="F532" s="2">
        <v>3301341.48</v>
      </c>
      <c r="G532" s="2">
        <v>3301341.48</v>
      </c>
      <c r="H532" s="2">
        <v>3301341.48</v>
      </c>
      <c r="I532" s="2">
        <v>3301341.48</v>
      </c>
      <c r="J532" s="2">
        <v>3301341.48</v>
      </c>
      <c r="K532" s="2">
        <v>3301341.48</v>
      </c>
      <c r="L532" s="2">
        <v>3301341.48</v>
      </c>
      <c r="M532" s="2">
        <v>3301341.48</v>
      </c>
      <c r="N532" s="2">
        <v>3301341.48</v>
      </c>
      <c r="O532" s="2">
        <v>3301341.48</v>
      </c>
      <c r="P532" s="2">
        <v>3301341.48</v>
      </c>
      <c r="Q532" s="2">
        <v>3301341.48</v>
      </c>
      <c r="R532" s="2">
        <v>3301341.48</v>
      </c>
    </row>
    <row r="533" spans="1:18" x14ac:dyDescent="0.25">
      <c r="A533" t="s">
        <v>1808</v>
      </c>
      <c r="B533" s="1" t="s">
        <v>1809</v>
      </c>
      <c r="C533" s="1" t="str">
        <f t="shared" si="11"/>
        <v>186143</v>
      </c>
      <c r="D533" s="1">
        <f>VLOOKUP(C533,'line assign basis'!$A$7:$D$686,4,FALSE)</f>
        <v>23</v>
      </c>
      <c r="E533" s="1" t="s">
        <v>28</v>
      </c>
      <c r="F533" s="2">
        <v>263163.86</v>
      </c>
      <c r="G533" s="2">
        <v>263163.86</v>
      </c>
      <c r="H533" s="2">
        <v>263163.86</v>
      </c>
      <c r="I533" s="2">
        <v>263163.86</v>
      </c>
      <c r="J533" s="2">
        <v>263163.86</v>
      </c>
      <c r="K533" s="2">
        <v>263163.86</v>
      </c>
      <c r="L533" s="2">
        <v>263163.86</v>
      </c>
      <c r="M533" s="2">
        <v>263163.86</v>
      </c>
      <c r="N533" s="2">
        <v>263163.86</v>
      </c>
      <c r="O533" s="2">
        <v>263163.86</v>
      </c>
      <c r="P533" s="2">
        <v>263163.86</v>
      </c>
      <c r="Q533" s="2">
        <v>263163.86</v>
      </c>
      <c r="R533" s="2">
        <v>263163.86</v>
      </c>
    </row>
    <row r="534" spans="1:18" x14ac:dyDescent="0.25">
      <c r="A534" t="s">
        <v>1811</v>
      </c>
      <c r="B534" s="1" t="s">
        <v>1812</v>
      </c>
      <c r="C534" s="1" t="str">
        <f t="shared" si="11"/>
        <v>186144</v>
      </c>
      <c r="D534" s="1">
        <f>VLOOKUP(C534,'line assign basis'!$A$7:$D$686,4,FALSE)</f>
        <v>23</v>
      </c>
      <c r="E534" s="1" t="s">
        <v>28</v>
      </c>
      <c r="F534" s="2">
        <v>1297179.48</v>
      </c>
      <c r="G534" s="2">
        <v>1297179.48</v>
      </c>
      <c r="H534" s="2">
        <v>1297179.48</v>
      </c>
      <c r="I534" s="2">
        <v>1297179.48</v>
      </c>
      <c r="J534" s="2">
        <v>1297179.48</v>
      </c>
      <c r="K534" s="2">
        <v>1297179.48</v>
      </c>
      <c r="L534" s="2">
        <v>1297179.48</v>
      </c>
      <c r="M534" s="2">
        <v>1297179.48</v>
      </c>
      <c r="N534" s="2">
        <v>1297179.48</v>
      </c>
      <c r="O534" s="2">
        <v>1297179.48</v>
      </c>
      <c r="P534" s="2">
        <v>1297179.48</v>
      </c>
      <c r="Q534" s="2">
        <v>1297179.48</v>
      </c>
      <c r="R534" s="2">
        <v>1297179.48</v>
      </c>
    </row>
    <row r="535" spans="1:18" x14ac:dyDescent="0.25">
      <c r="A535" t="s">
        <v>1814</v>
      </c>
      <c r="B535" s="1" t="s">
        <v>1813</v>
      </c>
      <c r="C535" s="1" t="str">
        <f t="shared" si="11"/>
        <v>500193</v>
      </c>
      <c r="D535" s="1" t="str">
        <f>VLOOKUP(C535,'line assign basis'!$A$7:$D$686,4,FALSE)</f>
        <v/>
      </c>
      <c r="F535" s="2">
        <v>0</v>
      </c>
      <c r="G535" s="2">
        <v>0</v>
      </c>
      <c r="H535" s="2">
        <v>0</v>
      </c>
      <c r="I535" s="2">
        <v>0</v>
      </c>
      <c r="J535" s="2">
        <v>0</v>
      </c>
      <c r="K535" s="2">
        <v>0</v>
      </c>
      <c r="L535" s="2">
        <v>0</v>
      </c>
      <c r="M535" s="2">
        <v>19298</v>
      </c>
      <c r="N535" s="2">
        <v>0</v>
      </c>
      <c r="O535" s="2">
        <v>0</v>
      </c>
      <c r="P535" s="2">
        <v>0</v>
      </c>
      <c r="Q535" s="2">
        <v>0</v>
      </c>
      <c r="R535" s="2">
        <v>0</v>
      </c>
    </row>
    <row r="536" spans="1:18" x14ac:dyDescent="0.25">
      <c r="A536" t="s">
        <v>2029</v>
      </c>
      <c r="B536" s="1" t="s">
        <v>2030</v>
      </c>
      <c r="C536" s="1" t="str">
        <f t="shared" si="11"/>
        <v>227065</v>
      </c>
      <c r="D536" s="1">
        <v>23</v>
      </c>
      <c r="E536" s="1" t="s">
        <v>28</v>
      </c>
      <c r="F536" s="2">
        <v>0</v>
      </c>
      <c r="G536" s="2">
        <v>0</v>
      </c>
      <c r="H536" s="2">
        <v>0</v>
      </c>
      <c r="I536" s="2">
        <v>0</v>
      </c>
    </row>
    <row r="537" spans="1:18" x14ac:dyDescent="0.25">
      <c r="A537" t="s">
        <v>1816</v>
      </c>
      <c r="B537" s="1" t="s">
        <v>1817</v>
      </c>
      <c r="C537" s="1" t="str">
        <f t="shared" si="11"/>
        <v>227586</v>
      </c>
      <c r="D537" s="1">
        <f>VLOOKUP(C537,'line assign basis'!$A$7:$D$686,4,FALSE)</f>
        <v>23</v>
      </c>
      <c r="E537" s="1" t="s">
        <v>28</v>
      </c>
      <c r="J537" s="2">
        <v>0</v>
      </c>
      <c r="K537" s="2">
        <v>0</v>
      </c>
      <c r="L537" s="2">
        <v>0</v>
      </c>
      <c r="M537" s="2">
        <v>19298</v>
      </c>
      <c r="N537" s="2">
        <v>0</v>
      </c>
      <c r="O537" s="2">
        <v>0</v>
      </c>
      <c r="P537" s="2">
        <v>0</v>
      </c>
      <c r="Q537" s="2">
        <v>0</v>
      </c>
      <c r="R537" s="2">
        <v>0</v>
      </c>
    </row>
    <row r="538" spans="1:18" x14ac:dyDescent="0.25">
      <c r="A538" t="s">
        <v>1819</v>
      </c>
      <c r="B538" s="1" t="s">
        <v>1818</v>
      </c>
      <c r="C538" s="1" t="str">
        <f t="shared" si="11"/>
        <v>500194</v>
      </c>
      <c r="D538" s="1" t="str">
        <f>VLOOKUP(C538,'line assign basis'!$A$7:$D$686,4,FALSE)</f>
        <v/>
      </c>
      <c r="F538" s="2">
        <v>-134049075.7</v>
      </c>
      <c r="G538" s="2">
        <v>-132180503.48</v>
      </c>
      <c r="H538" s="2">
        <v>-131870208.65000001</v>
      </c>
      <c r="I538" s="2">
        <v>-135204457.16999999</v>
      </c>
      <c r="J538" s="2">
        <v>-132269584.54000001</v>
      </c>
      <c r="K538" s="2">
        <v>-132548019.91</v>
      </c>
      <c r="L538" s="2">
        <v>-137059491.36000001</v>
      </c>
      <c r="M538" s="2">
        <v>-135366204.13999999</v>
      </c>
      <c r="N538" s="2">
        <v>-135121269.91</v>
      </c>
      <c r="O538" s="2">
        <v>-140072954.06</v>
      </c>
      <c r="P538" s="2">
        <v>-137788394.77000001</v>
      </c>
      <c r="Q538" s="2">
        <v>-137699993.31</v>
      </c>
      <c r="R538" s="2">
        <v>-140390209.75999999</v>
      </c>
    </row>
    <row r="539" spans="1:18" x14ac:dyDescent="0.25">
      <c r="A539" t="s">
        <v>1821</v>
      </c>
      <c r="B539" s="1" t="s">
        <v>1822</v>
      </c>
      <c r="C539" s="1" t="str">
        <f t="shared" si="11"/>
        <v>228200</v>
      </c>
      <c r="D539" s="1">
        <f>VLOOKUP(C539,'line assign basis'!$A$7:$D$686,4,FALSE)</f>
        <v>100</v>
      </c>
      <c r="E539" s="1" t="s">
        <v>28</v>
      </c>
      <c r="F539" s="2">
        <v>-2187360</v>
      </c>
      <c r="G539" s="2">
        <v>0</v>
      </c>
      <c r="H539" s="2">
        <v>0</v>
      </c>
      <c r="I539" s="2">
        <v>-2117256</v>
      </c>
      <c r="J539" s="2">
        <v>0</v>
      </c>
      <c r="K539" s="2">
        <v>0</v>
      </c>
      <c r="L539" s="2">
        <v>-1985374</v>
      </c>
      <c r="M539" s="2">
        <v>0</v>
      </c>
      <c r="N539" s="2">
        <v>0</v>
      </c>
      <c r="O539" s="2">
        <v>-2130917</v>
      </c>
      <c r="P539" s="2">
        <v>0</v>
      </c>
      <c r="Q539" s="2">
        <v>0</v>
      </c>
      <c r="R539" s="2">
        <v>-2074661</v>
      </c>
    </row>
    <row r="540" spans="1:18" x14ac:dyDescent="0.25">
      <c r="A540" t="s">
        <v>1824</v>
      </c>
      <c r="B540" s="1" t="s">
        <v>1825</v>
      </c>
      <c r="C540" s="1" t="str">
        <f t="shared" si="11"/>
        <v>228400</v>
      </c>
      <c r="D540" s="1">
        <f>VLOOKUP(C540,'line assign basis'!$A$7:$D$686,4,FALSE)</f>
        <v>5</v>
      </c>
      <c r="E540" s="1" t="s">
        <v>28</v>
      </c>
      <c r="F540" s="2">
        <v>-7900642.1699999999</v>
      </c>
      <c r="G540" s="2">
        <v>-7977854.1299999999</v>
      </c>
      <c r="H540" s="2">
        <v>-7972544.6699999999</v>
      </c>
      <c r="I540" s="2">
        <v>-7997054.7300000004</v>
      </c>
      <c r="J540" s="2">
        <v>-7258897.5199999996</v>
      </c>
      <c r="K540" s="2">
        <v>-7206037.6600000001</v>
      </c>
      <c r="L540" s="2">
        <v>-7697707.4000000004</v>
      </c>
      <c r="M540" s="2">
        <v>-7723248.8600000003</v>
      </c>
      <c r="N540" s="2">
        <v>-7456929.75</v>
      </c>
      <c r="O540" s="2">
        <v>-7518666.4299999997</v>
      </c>
      <c r="P540" s="2">
        <v>-7605554.5800000001</v>
      </c>
      <c r="Q540" s="2">
        <v>-7610545.75</v>
      </c>
      <c r="R540" s="2">
        <v>-7696239.5300000003</v>
      </c>
    </row>
    <row r="541" spans="1:18" x14ac:dyDescent="0.25">
      <c r="A541" t="s">
        <v>1827</v>
      </c>
      <c r="B541" s="1" t="s">
        <v>1828</v>
      </c>
      <c r="C541" s="1" t="str">
        <f t="shared" si="11"/>
        <v>228402</v>
      </c>
      <c r="D541" s="1">
        <f>VLOOKUP(C541,'line assign basis'!$A$7:$D$686,4,FALSE)</f>
        <v>5</v>
      </c>
      <c r="E541" s="1" t="s">
        <v>28</v>
      </c>
      <c r="F541" s="2">
        <v>-5062724.7300000004</v>
      </c>
      <c r="G541" s="2">
        <v>-5143821.46</v>
      </c>
      <c r="H541" s="2">
        <v>-5059354.6399999997</v>
      </c>
      <c r="I541" s="2">
        <v>-5143268.8099999996</v>
      </c>
      <c r="J541" s="2">
        <v>-5021419.88</v>
      </c>
      <c r="K541" s="2">
        <v>-5031565.96</v>
      </c>
      <c r="L541" s="2">
        <v>-5047834.96</v>
      </c>
      <c r="M541" s="2">
        <v>-5126304.78</v>
      </c>
      <c r="N541" s="2">
        <v>-5145941.78</v>
      </c>
      <c r="O541" s="2">
        <v>-5163394.78</v>
      </c>
      <c r="P541" s="2">
        <v>-5210782.3099999996</v>
      </c>
      <c r="Q541" s="2">
        <v>-5230247.3099999996</v>
      </c>
      <c r="R541" s="2">
        <v>-5252032.3099999996</v>
      </c>
    </row>
    <row r="542" spans="1:18" x14ac:dyDescent="0.25">
      <c r="A542" t="s">
        <v>1830</v>
      </c>
      <c r="B542" s="1" t="s">
        <v>1831</v>
      </c>
      <c r="C542" s="1" t="str">
        <f t="shared" si="11"/>
        <v>253000</v>
      </c>
      <c r="D542" s="1">
        <f>VLOOKUP(C542,'line assign basis'!$A$7:$D$686,4,FALSE)</f>
        <v>23</v>
      </c>
      <c r="E542" s="1" t="s">
        <v>28</v>
      </c>
      <c r="F542" s="2">
        <v>10652669</v>
      </c>
      <c r="G542" s="2">
        <v>10652669</v>
      </c>
      <c r="H542" s="2">
        <v>10652669</v>
      </c>
      <c r="I542" s="2">
        <v>19087947</v>
      </c>
      <c r="J542" s="2">
        <v>19087947</v>
      </c>
      <c r="K542" s="2">
        <v>19087947</v>
      </c>
      <c r="L542" s="2">
        <v>16763812</v>
      </c>
      <c r="M542" s="2">
        <v>16763812</v>
      </c>
      <c r="N542" s="2">
        <v>16763812</v>
      </c>
      <c r="O542" s="2">
        <v>14495507</v>
      </c>
      <c r="P542" s="2">
        <v>14495507</v>
      </c>
      <c r="Q542" s="2">
        <v>14495507</v>
      </c>
      <c r="R542" s="2">
        <v>18745582</v>
      </c>
    </row>
    <row r="543" spans="1:18" x14ac:dyDescent="0.25">
      <c r="A543" t="s">
        <v>1833</v>
      </c>
      <c r="B543" s="1" t="s">
        <v>1834</v>
      </c>
      <c r="C543" s="1" t="str">
        <f t="shared" si="11"/>
        <v>253201</v>
      </c>
      <c r="D543" s="1">
        <f>VLOOKUP(C543,'line assign basis'!$A$7:$D$686,4,FALSE)</f>
        <v>29</v>
      </c>
      <c r="E543" s="1" t="s">
        <v>28</v>
      </c>
      <c r="F543" s="2">
        <v>-7223466</v>
      </c>
      <c r="G543" s="2">
        <v>-7223466</v>
      </c>
      <c r="H543" s="2">
        <v>-7223466</v>
      </c>
      <c r="I543" s="2">
        <v>-7142848</v>
      </c>
      <c r="J543" s="2">
        <v>-7142848</v>
      </c>
      <c r="K543" s="2">
        <v>-7142848</v>
      </c>
      <c r="L543" s="2">
        <v>-7061505</v>
      </c>
      <c r="M543" s="2">
        <v>-7061505</v>
      </c>
      <c r="N543" s="2">
        <v>-7061505</v>
      </c>
      <c r="O543" s="2">
        <v>-6979430</v>
      </c>
      <c r="P543" s="2">
        <v>-6979430</v>
      </c>
      <c r="Q543" s="2">
        <v>-6979430</v>
      </c>
      <c r="R543" s="2">
        <v>-6896616</v>
      </c>
    </row>
    <row r="544" spans="1:18" x14ac:dyDescent="0.25">
      <c r="A544" t="s">
        <v>1836</v>
      </c>
      <c r="B544" s="1" t="s">
        <v>1837</v>
      </c>
      <c r="C544" s="1" t="str">
        <f t="shared" si="11"/>
        <v>253205</v>
      </c>
      <c r="D544" s="1">
        <f>VLOOKUP(C544,'line assign basis'!$A$7:$D$686,4,FALSE)</f>
        <v>29</v>
      </c>
      <c r="E544" s="1" t="s">
        <v>28</v>
      </c>
      <c r="F544" s="2">
        <v>326851</v>
      </c>
      <c r="G544" s="2">
        <v>326851</v>
      </c>
      <c r="H544" s="2">
        <v>326851</v>
      </c>
      <c r="I544" s="2">
        <v>329793</v>
      </c>
      <c r="J544" s="2">
        <v>329793</v>
      </c>
      <c r="K544" s="2">
        <v>329793</v>
      </c>
      <c r="L544" s="2">
        <v>332761</v>
      </c>
      <c r="M544" s="2">
        <v>332761</v>
      </c>
      <c r="N544" s="2">
        <v>332761</v>
      </c>
      <c r="O544" s="2">
        <v>335756</v>
      </c>
      <c r="P544" s="2">
        <v>335756</v>
      </c>
      <c r="Q544" s="2">
        <v>335756</v>
      </c>
      <c r="R544" s="2">
        <v>338778</v>
      </c>
    </row>
    <row r="545" spans="1:18" x14ac:dyDescent="0.25">
      <c r="A545" t="s">
        <v>1839</v>
      </c>
      <c r="B545" s="1" t="s">
        <v>1840</v>
      </c>
      <c r="C545" s="1" t="str">
        <f t="shared" si="11"/>
        <v>253700</v>
      </c>
      <c r="D545" s="1">
        <f>VLOOKUP(C545,'line assign basis'!$A$7:$D$686,4,FALSE)</f>
        <v>5</v>
      </c>
      <c r="E545" s="1" t="s">
        <v>28</v>
      </c>
      <c r="F545" s="2">
        <v>0</v>
      </c>
      <c r="G545" s="2">
        <v>0</v>
      </c>
      <c r="H545" s="2">
        <v>0</v>
      </c>
      <c r="I545" s="2">
        <v>-509971.52</v>
      </c>
      <c r="J545" s="2">
        <v>-509971.52</v>
      </c>
      <c r="K545" s="2">
        <v>-509971.52</v>
      </c>
      <c r="L545" s="2">
        <v>-4130329.68</v>
      </c>
      <c r="M545" s="2">
        <v>-4130329.68</v>
      </c>
      <c r="N545" s="2">
        <v>-4130329.68</v>
      </c>
      <c r="O545" s="2">
        <v>-7619813.8600000003</v>
      </c>
      <c r="P545" s="2">
        <v>-7619813.8600000003</v>
      </c>
      <c r="Q545" s="2">
        <v>-7619813.8600000003</v>
      </c>
      <c r="R545" s="2">
        <v>-15952432.529999999</v>
      </c>
    </row>
    <row r="546" spans="1:18" x14ac:dyDescent="0.25">
      <c r="A546" t="s">
        <v>1842</v>
      </c>
      <c r="B546" s="1" t="s">
        <v>1843</v>
      </c>
      <c r="C546" s="1" t="str">
        <f t="shared" si="11"/>
        <v>261001</v>
      </c>
      <c r="D546" s="1">
        <f>VLOOKUP(C546,'line assign basis'!$A$7:$D$686,4,FALSE)</f>
        <v>29</v>
      </c>
      <c r="E546" s="1" t="s">
        <v>28</v>
      </c>
      <c r="F546" s="2">
        <v>-354000</v>
      </c>
      <c r="G546" s="2">
        <v>-334084.32</v>
      </c>
      <c r="H546" s="2">
        <v>-331877.51</v>
      </c>
      <c r="I546" s="2">
        <v>-154000</v>
      </c>
      <c r="J546" s="2">
        <v>-103983.26</v>
      </c>
      <c r="K546" s="2">
        <v>-96221.46</v>
      </c>
      <c r="L546" s="2">
        <v>-135000</v>
      </c>
      <c r="M546" s="2">
        <v>-101653.22</v>
      </c>
      <c r="N546" s="2">
        <v>-99754.37</v>
      </c>
      <c r="O546" s="2">
        <v>-149000</v>
      </c>
      <c r="P546" s="2">
        <v>-145635.54999999999</v>
      </c>
      <c r="Q546" s="2">
        <v>-144899.82</v>
      </c>
      <c r="R546" s="2">
        <v>-224000</v>
      </c>
    </row>
    <row r="547" spans="1:18" x14ac:dyDescent="0.25">
      <c r="A547" t="s">
        <v>1845</v>
      </c>
      <c r="B547" s="1" t="s">
        <v>1846</v>
      </c>
      <c r="C547" s="1" t="str">
        <f t="shared" si="11"/>
        <v>262001</v>
      </c>
      <c r="D547" s="1">
        <f>VLOOKUP(C547,'line assign basis'!$A$7:$D$686,4,FALSE)</f>
        <v>29</v>
      </c>
      <c r="E547" s="1" t="s">
        <v>28</v>
      </c>
      <c r="F547" s="2">
        <v>-17000</v>
      </c>
      <c r="G547" s="2">
        <v>-12469.13</v>
      </c>
      <c r="H547" s="2">
        <v>-7928.54</v>
      </c>
      <c r="I547" s="2">
        <v>-17000</v>
      </c>
      <c r="J547" s="2">
        <v>-14219.74</v>
      </c>
      <c r="K547" s="2">
        <v>-13050.74</v>
      </c>
      <c r="L547" s="2">
        <v>-17000</v>
      </c>
      <c r="M547" s="2">
        <v>-14305.67</v>
      </c>
      <c r="N547" s="2">
        <v>-13162.3</v>
      </c>
      <c r="O547" s="2">
        <v>-27000</v>
      </c>
      <c r="P547" s="2">
        <v>-26803.5</v>
      </c>
      <c r="Q547" s="2">
        <v>-21573.48</v>
      </c>
      <c r="R547" s="2">
        <v>-27000</v>
      </c>
    </row>
    <row r="548" spans="1:18" x14ac:dyDescent="0.25">
      <c r="A548" t="s">
        <v>1848</v>
      </c>
      <c r="B548" s="1" t="s">
        <v>1849</v>
      </c>
      <c r="C548" s="1" t="str">
        <f t="shared" si="11"/>
        <v>262002</v>
      </c>
      <c r="D548" s="1">
        <f>VLOOKUP(C548,'line assign basis'!$A$7:$D$686,4,FALSE)</f>
        <v>29</v>
      </c>
      <c r="E548" s="1" t="s">
        <v>28</v>
      </c>
      <c r="F548" s="2">
        <v>-53000</v>
      </c>
      <c r="G548" s="2">
        <v>-23591.26</v>
      </c>
      <c r="H548" s="2">
        <v>-12252.5</v>
      </c>
      <c r="I548" s="2">
        <v>-53000</v>
      </c>
      <c r="J548" s="2">
        <v>-38300.14</v>
      </c>
      <c r="K548" s="2">
        <v>-37726.14</v>
      </c>
      <c r="L548" s="2">
        <v>-53000</v>
      </c>
      <c r="M548" s="2">
        <v>-46913.85</v>
      </c>
      <c r="N548" s="2">
        <v>-35673.49</v>
      </c>
      <c r="O548" s="2">
        <v>-53000</v>
      </c>
      <c r="P548" s="2">
        <v>-41742.15</v>
      </c>
      <c r="Q548" s="2">
        <v>-12683.98</v>
      </c>
      <c r="R548" s="2">
        <v>-78000</v>
      </c>
    </row>
    <row r="549" spans="1:18" x14ac:dyDescent="0.25">
      <c r="A549" t="s">
        <v>1851</v>
      </c>
      <c r="B549" s="1" t="s">
        <v>1852</v>
      </c>
      <c r="C549" s="1" t="str">
        <f t="shared" si="11"/>
        <v>262003</v>
      </c>
      <c r="D549" s="1">
        <f>VLOOKUP(C549,'line assign basis'!$A$7:$D$686,4,FALSE)</f>
        <v>29</v>
      </c>
      <c r="E549" s="1" t="s">
        <v>28</v>
      </c>
      <c r="F549" s="2">
        <v>-20000</v>
      </c>
      <c r="G549" s="2">
        <v>-20000</v>
      </c>
      <c r="H549" s="2">
        <v>-20000</v>
      </c>
      <c r="I549" s="2">
        <v>-20000</v>
      </c>
      <c r="J549" s="2">
        <v>-20000</v>
      </c>
      <c r="K549" s="2">
        <v>-20000</v>
      </c>
      <c r="L549" s="2">
        <v>-20000</v>
      </c>
      <c r="M549" s="2">
        <v>-20000</v>
      </c>
      <c r="N549" s="2">
        <v>-20000</v>
      </c>
      <c r="O549" s="2">
        <v>-20000</v>
      </c>
      <c r="P549" s="2">
        <v>-20000</v>
      </c>
      <c r="Q549" s="2">
        <v>-20000</v>
      </c>
      <c r="R549" s="2">
        <v>-20000</v>
      </c>
    </row>
    <row r="550" spans="1:18" x14ac:dyDescent="0.25">
      <c r="A550" t="s">
        <v>1854</v>
      </c>
      <c r="B550" s="1" t="s">
        <v>1855</v>
      </c>
      <c r="C550" s="1" t="str">
        <f t="shared" si="11"/>
        <v>262004</v>
      </c>
      <c r="D550" s="1">
        <f>VLOOKUP(C550,'line assign basis'!$A$7:$D$686,4,FALSE)</f>
        <v>29</v>
      </c>
      <c r="E550" s="1" t="s">
        <v>28</v>
      </c>
      <c r="F550" s="2">
        <v>-35000</v>
      </c>
      <c r="G550" s="2">
        <v>-35000</v>
      </c>
      <c r="H550" s="2">
        <v>-35000</v>
      </c>
      <c r="I550" s="2">
        <v>-15000</v>
      </c>
      <c r="J550" s="2">
        <v>-15000</v>
      </c>
      <c r="K550" s="2">
        <v>-15000</v>
      </c>
      <c r="L550" s="2">
        <v>-15000</v>
      </c>
      <c r="M550" s="2">
        <v>-15000</v>
      </c>
      <c r="N550" s="2">
        <v>-15000</v>
      </c>
      <c r="O550" s="2">
        <v>-15000</v>
      </c>
      <c r="P550" s="2">
        <v>-15000</v>
      </c>
      <c r="Q550" s="2">
        <v>-15000</v>
      </c>
      <c r="R550" s="2">
        <v>-15000</v>
      </c>
    </row>
    <row r="551" spans="1:18" x14ac:dyDescent="0.25">
      <c r="A551" t="s">
        <v>1857</v>
      </c>
      <c r="B551" s="1" t="s">
        <v>1858</v>
      </c>
      <c r="C551" s="1" t="str">
        <f t="shared" si="11"/>
        <v>262140</v>
      </c>
      <c r="D551" s="1">
        <f>VLOOKUP(C551,'line assign basis'!$A$7:$D$686,4,FALSE)</f>
        <v>23</v>
      </c>
      <c r="E551" s="1" t="s">
        <v>28</v>
      </c>
      <c r="F551" s="2">
        <v>-169090159.37</v>
      </c>
      <c r="G551" s="2">
        <v>-169090159.37</v>
      </c>
      <c r="H551" s="2">
        <v>-169090159.37</v>
      </c>
      <c r="I551" s="2">
        <v>-180167355.08000001</v>
      </c>
      <c r="J551" s="2">
        <v>-180167355.08000001</v>
      </c>
      <c r="K551" s="2">
        <v>-180167355.08000001</v>
      </c>
      <c r="L551" s="2">
        <v>-180142626.81999999</v>
      </c>
      <c r="M551" s="2">
        <v>-180142626.81999999</v>
      </c>
      <c r="N551" s="2">
        <v>-180142626.81999999</v>
      </c>
      <c r="O551" s="2">
        <v>-180643710.12</v>
      </c>
      <c r="P551" s="2">
        <v>-180643710.12</v>
      </c>
      <c r="Q551" s="2">
        <v>-180643710.12</v>
      </c>
      <c r="R551" s="2">
        <v>-180505796.15000001</v>
      </c>
    </row>
    <row r="552" spans="1:18" x14ac:dyDescent="0.25">
      <c r="A552" t="s">
        <v>1860</v>
      </c>
      <c r="B552" s="1" t="s">
        <v>1861</v>
      </c>
      <c r="C552" s="1" t="str">
        <f t="shared" si="11"/>
        <v>262142</v>
      </c>
      <c r="D552" s="1">
        <f>VLOOKUP(C552,'line assign basis'!$A$7:$D$686,4,FALSE)</f>
        <v>23</v>
      </c>
      <c r="E552" s="1" t="s">
        <v>28</v>
      </c>
      <c r="F552" s="2">
        <v>-95652.5</v>
      </c>
      <c r="G552" s="2">
        <v>-95652.5</v>
      </c>
      <c r="H552" s="2">
        <v>-95652.5</v>
      </c>
      <c r="I552" s="2">
        <v>-95652.5</v>
      </c>
      <c r="J552" s="2">
        <v>-95652.5</v>
      </c>
      <c r="K552" s="2">
        <v>-95652.5</v>
      </c>
      <c r="L552" s="2">
        <v>-95652.5</v>
      </c>
      <c r="M552" s="2">
        <v>-95652.5</v>
      </c>
      <c r="N552" s="2">
        <v>-95652.5</v>
      </c>
      <c r="O552" s="2">
        <v>-95652.5</v>
      </c>
      <c r="P552" s="2">
        <v>-95652.5</v>
      </c>
      <c r="Q552" s="2">
        <v>-95652.5</v>
      </c>
      <c r="R552" s="2">
        <v>-95652.5</v>
      </c>
    </row>
    <row r="553" spans="1:18" x14ac:dyDescent="0.25">
      <c r="A553" t="s">
        <v>1863</v>
      </c>
      <c r="B553" s="1" t="s">
        <v>1864</v>
      </c>
      <c r="C553" s="1" t="str">
        <f t="shared" si="11"/>
        <v>262143</v>
      </c>
      <c r="D553" s="1">
        <f>VLOOKUP(C553,'line assign basis'!$A$7:$D$686,4,FALSE)</f>
        <v>23</v>
      </c>
      <c r="E553" s="1" t="s">
        <v>28</v>
      </c>
      <c r="F553" s="2">
        <v>-3799801.65</v>
      </c>
      <c r="G553" s="2">
        <v>-3799801.65</v>
      </c>
      <c r="H553" s="2">
        <v>-3799801.65</v>
      </c>
      <c r="I553" s="2">
        <v>-3799801.65</v>
      </c>
      <c r="J553" s="2">
        <v>-3799801.65</v>
      </c>
      <c r="K553" s="2">
        <v>-3799801.65</v>
      </c>
      <c r="L553" s="2">
        <v>-3799801.65</v>
      </c>
      <c r="M553" s="2">
        <v>-3799801.65</v>
      </c>
      <c r="N553" s="2">
        <v>-3799801.65</v>
      </c>
      <c r="O553" s="2">
        <v>-3799801.65</v>
      </c>
      <c r="P553" s="2">
        <v>-3799801.65</v>
      </c>
      <c r="Q553" s="2">
        <v>-3799801.65</v>
      </c>
      <c r="R553" s="2">
        <v>-3799801.65</v>
      </c>
    </row>
    <row r="554" spans="1:18" x14ac:dyDescent="0.25">
      <c r="A554" t="s">
        <v>1866</v>
      </c>
      <c r="B554" s="1" t="s">
        <v>1867</v>
      </c>
      <c r="C554" s="1" t="str">
        <f t="shared" si="11"/>
        <v>262144</v>
      </c>
      <c r="D554" s="1">
        <f>VLOOKUP(C554,'line assign basis'!$A$7:$D$686,4,FALSE)</f>
        <v>23</v>
      </c>
      <c r="E554" s="1" t="s">
        <v>28</v>
      </c>
      <c r="F554" s="2">
        <v>-23406190.449999999</v>
      </c>
      <c r="G554" s="2">
        <v>-23406190.449999999</v>
      </c>
      <c r="H554" s="2">
        <v>-23406190.449999999</v>
      </c>
      <c r="I554" s="2">
        <v>-24752873.489999998</v>
      </c>
      <c r="J554" s="2">
        <v>-24752873.489999998</v>
      </c>
      <c r="K554" s="2">
        <v>-24752873.489999998</v>
      </c>
      <c r="L554" s="2">
        <v>-24526881.629999999</v>
      </c>
      <c r="M554" s="2">
        <v>-24526881.629999999</v>
      </c>
      <c r="N554" s="2">
        <v>-24526881.629999999</v>
      </c>
      <c r="O554" s="2">
        <v>-24370720.699999999</v>
      </c>
      <c r="P554" s="2">
        <v>-24370720.699999999</v>
      </c>
      <c r="Q554" s="2">
        <v>-24370720.699999999</v>
      </c>
      <c r="R554" s="2">
        <v>-24207046.300000001</v>
      </c>
    </row>
    <row r="555" spans="1:18" x14ac:dyDescent="0.25">
      <c r="A555" t="s">
        <v>1869</v>
      </c>
      <c r="B555" s="1" t="s">
        <v>1870</v>
      </c>
      <c r="C555" s="1" t="str">
        <f t="shared" si="11"/>
        <v>262145</v>
      </c>
      <c r="D555" s="1">
        <f>VLOOKUP(C555,'line assign basis'!$A$7:$D$686,4,FALSE)</f>
        <v>23</v>
      </c>
      <c r="E555" s="1" t="s">
        <v>28</v>
      </c>
      <c r="F555" s="2">
        <v>-194059.54</v>
      </c>
      <c r="G555" s="2">
        <v>-194059.54</v>
      </c>
      <c r="H555" s="2">
        <v>-194059.54</v>
      </c>
      <c r="I555" s="2">
        <v>-194059.54</v>
      </c>
      <c r="J555" s="2">
        <v>-194059.54</v>
      </c>
      <c r="K555" s="2">
        <v>-194059.54</v>
      </c>
      <c r="L555" s="2">
        <v>-194059.54</v>
      </c>
      <c r="M555" s="2">
        <v>-194059.54</v>
      </c>
      <c r="N555" s="2">
        <v>-194059.54</v>
      </c>
      <c r="O555" s="2">
        <v>-194059.54</v>
      </c>
      <c r="P555" s="2">
        <v>-194059.54</v>
      </c>
      <c r="Q555" s="2">
        <v>-194059.54</v>
      </c>
      <c r="R555" s="2">
        <v>-194059.54</v>
      </c>
    </row>
    <row r="556" spans="1:18" x14ac:dyDescent="0.25">
      <c r="A556" t="s">
        <v>1872</v>
      </c>
      <c r="B556" s="1" t="s">
        <v>1873</v>
      </c>
      <c r="C556" s="1" t="str">
        <f t="shared" si="11"/>
        <v>262146</v>
      </c>
      <c r="D556" s="1">
        <f>VLOOKUP(C556,'line assign basis'!$A$7:$D$686,4,FALSE)</f>
        <v>23</v>
      </c>
      <c r="E556" s="1" t="s">
        <v>28</v>
      </c>
      <c r="F556" s="2">
        <v>-10532100.300000001</v>
      </c>
      <c r="G556" s="2">
        <v>-10532100.300000001</v>
      </c>
      <c r="H556" s="2">
        <v>-10532100.300000001</v>
      </c>
      <c r="I556" s="2">
        <v>-10532100.300000001</v>
      </c>
      <c r="J556" s="2">
        <v>-10532100.300000001</v>
      </c>
      <c r="K556" s="2">
        <v>-10532100.300000001</v>
      </c>
      <c r="L556" s="2">
        <v>-10532100.300000001</v>
      </c>
      <c r="M556" s="2">
        <v>-10532100.300000001</v>
      </c>
      <c r="N556" s="2">
        <v>-10532100.300000001</v>
      </c>
      <c r="O556" s="2">
        <v>-10532100.300000001</v>
      </c>
      <c r="P556" s="2">
        <v>-10532100.300000001</v>
      </c>
      <c r="Q556" s="2">
        <v>-10532100.300000001</v>
      </c>
      <c r="R556" s="2">
        <v>-10532100.300000001</v>
      </c>
    </row>
    <row r="557" spans="1:18" x14ac:dyDescent="0.25">
      <c r="A557" t="s">
        <v>1875</v>
      </c>
      <c r="B557" s="1" t="s">
        <v>1876</v>
      </c>
      <c r="C557" s="1" t="str">
        <f t="shared" si="11"/>
        <v>262147</v>
      </c>
      <c r="D557" s="1">
        <f>VLOOKUP(C557,'line assign basis'!$A$7:$D$686,4,FALSE)</f>
        <v>23</v>
      </c>
      <c r="E557" s="1" t="s">
        <v>28</v>
      </c>
      <c r="F557" s="2">
        <v>-795513.79</v>
      </c>
      <c r="G557" s="2">
        <v>-795513.79</v>
      </c>
      <c r="H557" s="2">
        <v>-795513.79</v>
      </c>
      <c r="I557" s="2">
        <v>-789061.79</v>
      </c>
      <c r="J557" s="2">
        <v>-789061.79</v>
      </c>
      <c r="K557" s="2">
        <v>-789061.79</v>
      </c>
      <c r="L557" s="2">
        <v>-790576.99</v>
      </c>
      <c r="M557" s="2">
        <v>-790576.99</v>
      </c>
      <c r="N557" s="2">
        <v>-790576.99</v>
      </c>
      <c r="O557" s="2">
        <v>-790576.99</v>
      </c>
      <c r="P557" s="2">
        <v>-790576.99</v>
      </c>
      <c r="Q557" s="2">
        <v>-790576.99</v>
      </c>
      <c r="R557" s="2">
        <v>-790576.99</v>
      </c>
    </row>
    <row r="558" spans="1:18" x14ac:dyDescent="0.25">
      <c r="A558" t="s">
        <v>1878</v>
      </c>
      <c r="B558" s="1" t="s">
        <v>1879</v>
      </c>
      <c r="C558" s="1" t="str">
        <f t="shared" si="11"/>
        <v>262148</v>
      </c>
      <c r="D558" s="1">
        <f>VLOOKUP(C558,'line assign basis'!$A$7:$D$686,4,FALSE)</f>
        <v>23</v>
      </c>
      <c r="E558" s="1" t="s">
        <v>28</v>
      </c>
      <c r="F558" s="2">
        <v>-15964919.41</v>
      </c>
      <c r="G558" s="2">
        <v>-15964919.41</v>
      </c>
      <c r="H558" s="2">
        <v>-15964919.41</v>
      </c>
      <c r="I558" s="2">
        <v>-16379573.050000001</v>
      </c>
      <c r="J558" s="2">
        <v>-16379573.050000001</v>
      </c>
      <c r="K558" s="2">
        <v>-16379573.050000001</v>
      </c>
      <c r="L558" s="2">
        <v>-16248157.539999999</v>
      </c>
      <c r="M558" s="2">
        <v>-16248157.539999999</v>
      </c>
      <c r="N558" s="2">
        <v>-16248157.539999999</v>
      </c>
      <c r="O558" s="2">
        <v>-16602561.58</v>
      </c>
      <c r="P558" s="2">
        <v>-16602561.58</v>
      </c>
      <c r="Q558" s="2">
        <v>-16602561.58</v>
      </c>
      <c r="R558" s="2">
        <v>-16516100.449999999</v>
      </c>
    </row>
    <row r="559" spans="1:18" x14ac:dyDescent="0.25">
      <c r="A559" t="s">
        <v>1881</v>
      </c>
      <c r="B559" s="1" t="s">
        <v>1882</v>
      </c>
      <c r="C559" s="1" t="str">
        <f t="shared" si="11"/>
        <v>262149</v>
      </c>
      <c r="D559" s="1">
        <f>VLOOKUP(C559,'line assign basis'!$A$7:$D$686,4,FALSE)</f>
        <v>23</v>
      </c>
      <c r="E559" s="1" t="s">
        <v>28</v>
      </c>
      <c r="F559" s="2">
        <v>-158120.4</v>
      </c>
      <c r="G559" s="2">
        <v>-158120.4</v>
      </c>
      <c r="H559" s="2">
        <v>-158120.4</v>
      </c>
      <c r="I559" s="2">
        <v>-158120.4</v>
      </c>
      <c r="J559" s="2">
        <v>-158120.4</v>
      </c>
      <c r="K559" s="2">
        <v>-158120.4</v>
      </c>
      <c r="L559" s="2">
        <v>-158120.4</v>
      </c>
      <c r="M559" s="2">
        <v>-158120.4</v>
      </c>
      <c r="N559" s="2">
        <v>-158120.4</v>
      </c>
      <c r="O559" s="2">
        <v>-158120.4</v>
      </c>
      <c r="P559" s="2">
        <v>-158120.4</v>
      </c>
      <c r="Q559" s="2">
        <v>-158120.4</v>
      </c>
      <c r="R559" s="2">
        <v>-158120.4</v>
      </c>
    </row>
    <row r="560" spans="1:18" x14ac:dyDescent="0.25">
      <c r="A560" t="s">
        <v>1884</v>
      </c>
      <c r="B560" s="1" t="s">
        <v>1885</v>
      </c>
      <c r="C560" s="1" t="str">
        <f t="shared" si="11"/>
        <v>262150</v>
      </c>
      <c r="D560" s="1">
        <f>VLOOKUP(C560,'line assign basis'!$A$7:$D$686,4,FALSE)</f>
        <v>23</v>
      </c>
      <c r="E560" s="1" t="s">
        <v>28</v>
      </c>
      <c r="F560" s="2">
        <v>67743392.370000005</v>
      </c>
      <c r="G560" s="2">
        <v>67743392.370000005</v>
      </c>
      <c r="H560" s="2">
        <v>67743392.370000005</v>
      </c>
      <c r="I560" s="2">
        <v>70486848.079999998</v>
      </c>
      <c r="J560" s="2">
        <v>70486848.079999998</v>
      </c>
      <c r="K560" s="2">
        <v>70486848.079999998</v>
      </c>
      <c r="L560" s="2">
        <v>73763334.819999993</v>
      </c>
      <c r="M560" s="2">
        <v>73763334.819999993</v>
      </c>
      <c r="N560" s="2">
        <v>73763334.819999993</v>
      </c>
      <c r="O560" s="2">
        <v>77225493.120000005</v>
      </c>
      <c r="P560" s="2">
        <v>77225493.120000005</v>
      </c>
      <c r="Q560" s="2">
        <v>77225493.120000005</v>
      </c>
      <c r="R560" s="2">
        <v>80078057.150000006</v>
      </c>
    </row>
    <row r="561" spans="1:18" x14ac:dyDescent="0.25">
      <c r="A561" t="s">
        <v>1887</v>
      </c>
      <c r="B561" s="1" t="s">
        <v>1888</v>
      </c>
      <c r="C561" s="1" t="str">
        <f t="shared" si="11"/>
        <v>262151</v>
      </c>
      <c r="D561" s="1">
        <f>VLOOKUP(C561,'line assign basis'!$A$7:$D$686,4,FALSE)</f>
        <v>23</v>
      </c>
      <c r="E561" s="1" t="s">
        <v>28</v>
      </c>
      <c r="F561" s="2">
        <v>3799801.65</v>
      </c>
      <c r="G561" s="2">
        <v>3799801.65</v>
      </c>
      <c r="H561" s="2">
        <v>3799801.65</v>
      </c>
      <c r="I561" s="2">
        <v>3799801.65</v>
      </c>
      <c r="J561" s="2">
        <v>3799801.65</v>
      </c>
      <c r="K561" s="2">
        <v>3799801.65</v>
      </c>
      <c r="L561" s="2">
        <v>3799801.65</v>
      </c>
      <c r="M561" s="2">
        <v>3799801.65</v>
      </c>
      <c r="N561" s="2">
        <v>3799801.65</v>
      </c>
      <c r="O561" s="2">
        <v>3799801.65</v>
      </c>
      <c r="P561" s="2">
        <v>3799801.65</v>
      </c>
      <c r="Q561" s="2">
        <v>3799801.65</v>
      </c>
      <c r="R561" s="2">
        <v>3799801.65</v>
      </c>
    </row>
    <row r="562" spans="1:18" x14ac:dyDescent="0.25">
      <c r="A562" t="s">
        <v>1890</v>
      </c>
      <c r="B562" s="1" t="s">
        <v>1891</v>
      </c>
      <c r="C562" s="1" t="str">
        <f t="shared" si="11"/>
        <v>262152</v>
      </c>
      <c r="D562" s="1">
        <f>VLOOKUP(C562,'line assign basis'!$A$7:$D$686,4,FALSE)</f>
        <v>23</v>
      </c>
      <c r="E562" s="1" t="s">
        <v>28</v>
      </c>
      <c r="F562" s="2">
        <v>18805065.449999999</v>
      </c>
      <c r="G562" s="2">
        <v>18805065.449999999</v>
      </c>
      <c r="H562" s="2">
        <v>18805065.449999999</v>
      </c>
      <c r="I562" s="2">
        <v>19035873.489999998</v>
      </c>
      <c r="J562" s="2">
        <v>19035873.489999998</v>
      </c>
      <c r="K562" s="2">
        <v>19035873.489999998</v>
      </c>
      <c r="L562" s="2">
        <v>19219131.629999999</v>
      </c>
      <c r="M562" s="2">
        <v>19219131.629999999</v>
      </c>
      <c r="N562" s="2">
        <v>19219131.629999999</v>
      </c>
      <c r="O562" s="2">
        <v>19444720.699999999</v>
      </c>
      <c r="P562" s="2">
        <v>19444720.699999999</v>
      </c>
      <c r="Q562" s="2">
        <v>19444720.699999999</v>
      </c>
      <c r="R562" s="2">
        <v>19665296.300000001</v>
      </c>
    </row>
    <row r="563" spans="1:18" x14ac:dyDescent="0.25">
      <c r="A563" t="s">
        <v>1893</v>
      </c>
      <c r="B563" s="1" t="s">
        <v>1894</v>
      </c>
      <c r="C563" s="1" t="str">
        <f t="shared" si="11"/>
        <v>262153</v>
      </c>
      <c r="D563" s="1">
        <f>VLOOKUP(C563,'line assign basis'!$A$7:$D$686,4,FALSE)</f>
        <v>23</v>
      </c>
      <c r="E563" s="1" t="s">
        <v>28</v>
      </c>
      <c r="F563" s="2">
        <v>10532100.300000001</v>
      </c>
      <c r="G563" s="2">
        <v>10532100.300000001</v>
      </c>
      <c r="H563" s="2">
        <v>10532100.300000001</v>
      </c>
      <c r="I563" s="2">
        <v>10532100.300000001</v>
      </c>
      <c r="J563" s="2">
        <v>10532100.300000001</v>
      </c>
      <c r="K563" s="2">
        <v>10532100.300000001</v>
      </c>
      <c r="L563" s="2">
        <v>10532100.300000001</v>
      </c>
      <c r="M563" s="2">
        <v>10532100.300000001</v>
      </c>
      <c r="N563" s="2">
        <v>10532100.300000001</v>
      </c>
      <c r="O563" s="2">
        <v>10532100.300000001</v>
      </c>
      <c r="P563" s="2">
        <v>10532100.300000001</v>
      </c>
      <c r="Q563" s="2">
        <v>10532100.300000001</v>
      </c>
      <c r="R563" s="2">
        <v>10532100.300000001</v>
      </c>
    </row>
    <row r="564" spans="1:18" x14ac:dyDescent="0.25">
      <c r="A564" t="s">
        <v>1896</v>
      </c>
      <c r="B564" s="1" t="s">
        <v>1897</v>
      </c>
      <c r="C564" s="1" t="str">
        <f t="shared" si="11"/>
        <v>262154</v>
      </c>
      <c r="D564" s="1">
        <f>VLOOKUP(C564,'line assign basis'!$A$7:$D$686,4,FALSE)</f>
        <v>23</v>
      </c>
      <c r="E564" s="1" t="s">
        <v>28</v>
      </c>
      <c r="F564" s="2">
        <v>95652.5</v>
      </c>
      <c r="G564" s="2">
        <v>95652.5</v>
      </c>
      <c r="H564" s="2">
        <v>95652.5</v>
      </c>
      <c r="I564" s="2">
        <v>95652.5</v>
      </c>
      <c r="J564" s="2">
        <v>95652.5</v>
      </c>
      <c r="K564" s="2">
        <v>95652.5</v>
      </c>
      <c r="L564" s="2">
        <v>95652.5</v>
      </c>
      <c r="M564" s="2">
        <v>95652.5</v>
      </c>
      <c r="N564" s="2">
        <v>95652.5</v>
      </c>
      <c r="O564" s="2">
        <v>95652.5</v>
      </c>
      <c r="P564" s="2">
        <v>95652.5</v>
      </c>
      <c r="Q564" s="2">
        <v>95652.5</v>
      </c>
      <c r="R564" s="2">
        <v>95652.5</v>
      </c>
    </row>
    <row r="565" spans="1:18" x14ac:dyDescent="0.25">
      <c r="A565" t="s">
        <v>1899</v>
      </c>
      <c r="B565" s="1" t="s">
        <v>1900</v>
      </c>
      <c r="C565" s="1" t="str">
        <f t="shared" si="11"/>
        <v>262155</v>
      </c>
      <c r="D565" s="1">
        <f>VLOOKUP(C565,'line assign basis'!$A$7:$D$686,4,FALSE)</f>
        <v>23</v>
      </c>
      <c r="E565" s="1" t="s">
        <v>28</v>
      </c>
      <c r="F565" s="2">
        <v>4331439.41</v>
      </c>
      <c r="G565" s="2">
        <v>4331439.41</v>
      </c>
      <c r="H565" s="2">
        <v>4331439.41</v>
      </c>
      <c r="I565" s="2">
        <v>4613523.05</v>
      </c>
      <c r="J565" s="2">
        <v>4613523.05</v>
      </c>
      <c r="K565" s="2">
        <v>4613523.05</v>
      </c>
      <c r="L565" s="2">
        <v>4763855.54</v>
      </c>
      <c r="M565" s="2">
        <v>4763855.54</v>
      </c>
      <c r="N565" s="2">
        <v>4763855.54</v>
      </c>
      <c r="O565" s="2">
        <v>5013787.58</v>
      </c>
      <c r="P565" s="2">
        <v>5013787.58</v>
      </c>
      <c r="Q565" s="2">
        <v>5013787.58</v>
      </c>
      <c r="R565" s="2">
        <v>5162686.45</v>
      </c>
    </row>
    <row r="566" spans="1:18" x14ac:dyDescent="0.25">
      <c r="A566" t="s">
        <v>1902</v>
      </c>
      <c r="B566" s="1" t="s">
        <v>1903</v>
      </c>
      <c r="C566" s="1" t="str">
        <f t="shared" si="11"/>
        <v>262156</v>
      </c>
      <c r="D566" s="1">
        <f>VLOOKUP(C566,'line assign basis'!$A$7:$D$686,4,FALSE)</f>
        <v>23</v>
      </c>
      <c r="E566" s="1" t="s">
        <v>28</v>
      </c>
      <c r="F566" s="2">
        <v>14982.33</v>
      </c>
      <c r="G566" s="2">
        <v>14982.33</v>
      </c>
      <c r="H566" s="2">
        <v>14982.33</v>
      </c>
      <c r="I566" s="2">
        <v>14982.33</v>
      </c>
      <c r="J566" s="2">
        <v>14982.33</v>
      </c>
      <c r="K566" s="2">
        <v>14982.33</v>
      </c>
      <c r="L566" s="2">
        <v>14982.33</v>
      </c>
      <c r="M566" s="2">
        <v>14982.33</v>
      </c>
      <c r="N566" s="2">
        <v>14982.33</v>
      </c>
      <c r="O566" s="2">
        <v>14982.33</v>
      </c>
      <c r="P566" s="2">
        <v>14982.33</v>
      </c>
      <c r="Q566" s="2">
        <v>14982.33</v>
      </c>
      <c r="R566" s="2">
        <v>14982.33</v>
      </c>
    </row>
    <row r="567" spans="1:18" x14ac:dyDescent="0.25">
      <c r="A567" t="s">
        <v>1905</v>
      </c>
      <c r="B567" s="1" t="s">
        <v>1906</v>
      </c>
      <c r="C567" s="1" t="str">
        <f t="shared" si="11"/>
        <v>262157</v>
      </c>
      <c r="D567" s="1">
        <f>VLOOKUP(C567,'line assign basis'!$A$7:$D$686,4,FALSE)</f>
        <v>23</v>
      </c>
      <c r="E567" s="1" t="s">
        <v>28</v>
      </c>
      <c r="F567" s="2">
        <v>764061.79</v>
      </c>
      <c r="G567" s="2">
        <v>764061.79</v>
      </c>
      <c r="H567" s="2">
        <v>764061.79</v>
      </c>
      <c r="I567" s="2">
        <v>764061.79</v>
      </c>
      <c r="J567" s="2">
        <v>764061.79</v>
      </c>
      <c r="K567" s="2">
        <v>764061.79</v>
      </c>
      <c r="L567" s="2">
        <v>765576.99</v>
      </c>
      <c r="M567" s="2">
        <v>765576.99</v>
      </c>
      <c r="N567" s="2">
        <v>765576.99</v>
      </c>
      <c r="O567" s="2">
        <v>765576.99</v>
      </c>
      <c r="P567" s="2">
        <v>765576.99</v>
      </c>
      <c r="Q567" s="2">
        <v>765576.99</v>
      </c>
      <c r="R567" s="2">
        <v>765576.99</v>
      </c>
    </row>
    <row r="568" spans="1:18" x14ac:dyDescent="0.25">
      <c r="A568" t="s">
        <v>1908</v>
      </c>
      <c r="B568" s="1" t="s">
        <v>1909</v>
      </c>
      <c r="C568" s="1" t="str">
        <f t="shared" si="11"/>
        <v>262159</v>
      </c>
      <c r="D568" s="1">
        <f>VLOOKUP(C568,'line assign basis'!$A$7:$D$686,4,FALSE)</f>
        <v>23</v>
      </c>
      <c r="E568" s="1" t="s">
        <v>28</v>
      </c>
      <c r="F568" s="2">
        <v>158120.4</v>
      </c>
      <c r="G568" s="2">
        <v>158120.4</v>
      </c>
      <c r="H568" s="2">
        <v>158120.4</v>
      </c>
      <c r="I568" s="2">
        <v>158120.4</v>
      </c>
      <c r="J568" s="2">
        <v>158120.4</v>
      </c>
      <c r="K568" s="2">
        <v>158120.4</v>
      </c>
      <c r="L568" s="2">
        <v>158120.4</v>
      </c>
      <c r="M568" s="2">
        <v>158120.4</v>
      </c>
      <c r="N568" s="2">
        <v>158120.4</v>
      </c>
      <c r="O568" s="2">
        <v>158120.4</v>
      </c>
      <c r="P568" s="2">
        <v>158120.4</v>
      </c>
      <c r="Q568" s="2">
        <v>158120.4</v>
      </c>
      <c r="R568" s="2">
        <v>158120.4</v>
      </c>
    </row>
    <row r="569" spans="1:18" x14ac:dyDescent="0.25">
      <c r="A569" t="s">
        <v>1911</v>
      </c>
      <c r="B569" s="1" t="s">
        <v>1912</v>
      </c>
      <c r="C569" s="1" t="str">
        <f t="shared" si="11"/>
        <v>263002</v>
      </c>
      <c r="D569" s="1">
        <f>VLOOKUP(C569,'line assign basis'!$A$7:$D$686,4,FALSE)</f>
        <v>29</v>
      </c>
      <c r="E569" s="1" t="s">
        <v>28</v>
      </c>
      <c r="F569" s="2">
        <v>-4383501.59</v>
      </c>
      <c r="G569" s="2">
        <v>-4597835.97</v>
      </c>
      <c r="H569" s="2">
        <v>-4395403.58</v>
      </c>
      <c r="I569" s="2">
        <v>-4085163.9</v>
      </c>
      <c r="J569" s="2">
        <v>-4195050.2699999996</v>
      </c>
      <c r="K569" s="2">
        <v>-4525704.22</v>
      </c>
      <c r="L569" s="2">
        <v>-4617892.1100000003</v>
      </c>
      <c r="M569" s="2">
        <v>-4848094.87</v>
      </c>
      <c r="N569" s="2">
        <v>-4864125.33</v>
      </c>
      <c r="O569" s="2">
        <v>-5090926.78</v>
      </c>
      <c r="P569" s="2">
        <v>-4817827.6100000003</v>
      </c>
      <c r="Q569" s="2">
        <v>-4739993.9000000004</v>
      </c>
      <c r="R569" s="2">
        <v>-4711608.18</v>
      </c>
    </row>
    <row r="570" spans="1:18" x14ac:dyDescent="0.25">
      <c r="A570" t="s">
        <v>1911</v>
      </c>
      <c r="B570" s="1" t="s">
        <v>1914</v>
      </c>
      <c r="C570" s="1" t="str">
        <f t="shared" si="11"/>
        <v>263012</v>
      </c>
      <c r="D570" s="1">
        <f>VLOOKUP(C570,'line assign basis'!$A$7:$D$686,4,FALSE)</f>
        <v>29</v>
      </c>
      <c r="E570" s="1" t="s">
        <v>28</v>
      </c>
      <c r="F570" s="2">
        <v>0</v>
      </c>
      <c r="G570" s="2">
        <v>0</v>
      </c>
      <c r="H570" s="2">
        <v>0</v>
      </c>
      <c r="I570" s="2">
        <v>0</v>
      </c>
      <c r="J570" s="2">
        <v>0</v>
      </c>
      <c r="K570" s="2">
        <v>0</v>
      </c>
      <c r="L570" s="2">
        <v>0</v>
      </c>
      <c r="M570" s="2">
        <v>0</v>
      </c>
      <c r="N570" s="2">
        <v>0</v>
      </c>
      <c r="O570" s="2">
        <v>0</v>
      </c>
      <c r="P570" s="2">
        <v>0</v>
      </c>
      <c r="Q570" s="2">
        <v>0</v>
      </c>
      <c r="R570" s="2">
        <v>0</v>
      </c>
    </row>
    <row r="572" spans="1:18" x14ac:dyDescent="0.25">
      <c r="D572" s="3"/>
    </row>
    <row r="573" spans="1:18" x14ac:dyDescent="0.25">
      <c r="D573" s="3"/>
    </row>
    <row r="576" spans="1:18" x14ac:dyDescent="0.25">
      <c r="A576" t="s">
        <v>1958</v>
      </c>
      <c r="B576" t="s">
        <v>1962</v>
      </c>
      <c r="C576"/>
      <c r="D576" s="1">
        <v>1</v>
      </c>
      <c r="E576" s="2"/>
      <c r="F576" s="2">
        <f>SUMIF($D$9:$D$379,$D576,F$9:F$379)</f>
        <v>0</v>
      </c>
      <c r="G576" s="2">
        <f t="shared" ref="G576:R576" si="12">SUMIF($D$9:$D$379,$D576,G$9:G$379)</f>
        <v>0</v>
      </c>
      <c r="H576" s="2">
        <f t="shared" si="12"/>
        <v>0</v>
      </c>
      <c r="I576" s="2">
        <f t="shared" si="12"/>
        <v>0</v>
      </c>
      <c r="J576" s="2">
        <f t="shared" si="12"/>
        <v>0</v>
      </c>
      <c r="K576" s="2">
        <f t="shared" si="12"/>
        <v>0</v>
      </c>
      <c r="L576" s="2">
        <f t="shared" si="12"/>
        <v>0</v>
      </c>
      <c r="M576" s="2">
        <f t="shared" si="12"/>
        <v>0</v>
      </c>
      <c r="N576" s="2">
        <f t="shared" si="12"/>
        <v>0</v>
      </c>
      <c r="O576" s="2">
        <f t="shared" si="12"/>
        <v>0</v>
      </c>
      <c r="P576" s="2">
        <f t="shared" si="12"/>
        <v>0</v>
      </c>
      <c r="Q576" s="2">
        <f t="shared" si="12"/>
        <v>0</v>
      </c>
      <c r="R576" s="2">
        <f t="shared" si="12"/>
        <v>0</v>
      </c>
    </row>
    <row r="577" spans="2:18" x14ac:dyDescent="0.25">
      <c r="B577" t="s">
        <v>1962</v>
      </c>
      <c r="C577"/>
      <c r="D577" s="1">
        <f>+D576+1</f>
        <v>2</v>
      </c>
      <c r="E577" s="2"/>
      <c r="F577" s="2">
        <f t="shared" ref="F577:R607" si="13">SUMIF($D$9:$D$379,$D577,F$9:F$379)</f>
        <v>0</v>
      </c>
      <c r="G577" s="2">
        <f t="shared" si="13"/>
        <v>0</v>
      </c>
      <c r="H577" s="2">
        <f t="shared" si="13"/>
        <v>0</v>
      </c>
      <c r="I577" s="2">
        <f t="shared" si="13"/>
        <v>0</v>
      </c>
      <c r="J577" s="2">
        <f t="shared" si="13"/>
        <v>0</v>
      </c>
      <c r="K577" s="2">
        <f t="shared" si="13"/>
        <v>0</v>
      </c>
      <c r="L577" s="2">
        <f t="shared" si="13"/>
        <v>0</v>
      </c>
      <c r="M577" s="2">
        <f t="shared" si="13"/>
        <v>0</v>
      </c>
      <c r="N577" s="2">
        <f t="shared" si="13"/>
        <v>0</v>
      </c>
      <c r="O577" s="2">
        <f t="shared" si="13"/>
        <v>0</v>
      </c>
      <c r="P577" s="2">
        <f t="shared" si="13"/>
        <v>0</v>
      </c>
      <c r="Q577" s="2">
        <f t="shared" si="13"/>
        <v>0</v>
      </c>
      <c r="R577" s="2">
        <f t="shared" si="13"/>
        <v>0</v>
      </c>
    </row>
    <row r="578" spans="2:18" x14ac:dyDescent="0.25">
      <c r="B578" t="s">
        <v>1962</v>
      </c>
      <c r="C578"/>
      <c r="D578" s="1">
        <f t="shared" ref="D578:D605" si="14">+D577+1</f>
        <v>3</v>
      </c>
      <c r="E578" s="2"/>
      <c r="F578" s="2">
        <f t="shared" si="13"/>
        <v>2610623.6800000002</v>
      </c>
      <c r="G578" s="2">
        <f t="shared" si="13"/>
        <v>2565971.9900000002</v>
      </c>
      <c r="H578" s="2">
        <f t="shared" si="13"/>
        <v>2521320.2999999998</v>
      </c>
      <c r="I578" s="2">
        <f t="shared" si="13"/>
        <v>2476668.61</v>
      </c>
      <c r="J578" s="2">
        <f t="shared" si="13"/>
        <v>2432016.92</v>
      </c>
      <c r="K578" s="2">
        <f t="shared" si="13"/>
        <v>2387365.23</v>
      </c>
      <c r="L578" s="2">
        <f t="shared" si="13"/>
        <v>2342713.54</v>
      </c>
      <c r="M578" s="2">
        <f t="shared" si="13"/>
        <v>2298061.85</v>
      </c>
      <c r="N578" s="2">
        <f t="shared" si="13"/>
        <v>2253410.16</v>
      </c>
      <c r="O578" s="2">
        <f t="shared" si="13"/>
        <v>2208758.4699999997</v>
      </c>
      <c r="P578" s="2">
        <f t="shared" si="13"/>
        <v>2187202.7799999998</v>
      </c>
      <c r="Q578" s="2">
        <f t="shared" si="13"/>
        <v>2210213.09</v>
      </c>
      <c r="R578" s="2">
        <f t="shared" si="13"/>
        <v>2194435.9</v>
      </c>
    </row>
    <row r="579" spans="2:18" x14ac:dyDescent="0.25">
      <c r="B579" t="s">
        <v>1962</v>
      </c>
      <c r="C579"/>
      <c r="D579" s="1">
        <f t="shared" si="14"/>
        <v>4</v>
      </c>
      <c r="E579" s="2"/>
      <c r="F579" s="2">
        <f t="shared" si="13"/>
        <v>0</v>
      </c>
      <c r="G579" s="2">
        <f t="shared" si="13"/>
        <v>0</v>
      </c>
      <c r="H579" s="2">
        <f t="shared" si="13"/>
        <v>0</v>
      </c>
      <c r="I579" s="2">
        <f t="shared" si="13"/>
        <v>0</v>
      </c>
      <c r="J579" s="2">
        <f t="shared" si="13"/>
        <v>0</v>
      </c>
      <c r="K579" s="2">
        <f t="shared" si="13"/>
        <v>0</v>
      </c>
      <c r="L579" s="2">
        <f t="shared" si="13"/>
        <v>0</v>
      </c>
      <c r="M579" s="2">
        <f t="shared" si="13"/>
        <v>0</v>
      </c>
      <c r="N579" s="2">
        <f t="shared" si="13"/>
        <v>0</v>
      </c>
      <c r="O579" s="2">
        <f t="shared" si="13"/>
        <v>0</v>
      </c>
      <c r="P579" s="2">
        <f t="shared" si="13"/>
        <v>0</v>
      </c>
      <c r="Q579" s="2">
        <f t="shared" si="13"/>
        <v>0</v>
      </c>
      <c r="R579" s="2">
        <f t="shared" si="13"/>
        <v>0</v>
      </c>
    </row>
    <row r="580" spans="2:18" x14ac:dyDescent="0.25">
      <c r="B580" t="s">
        <v>1962</v>
      </c>
      <c r="C580"/>
      <c r="D580" s="1">
        <f t="shared" si="14"/>
        <v>5</v>
      </c>
      <c r="E580" s="2"/>
      <c r="F580" s="2">
        <f t="shared" si="13"/>
        <v>0</v>
      </c>
      <c r="G580" s="2">
        <f t="shared" si="13"/>
        <v>0</v>
      </c>
      <c r="H580" s="2">
        <f t="shared" si="13"/>
        <v>0</v>
      </c>
      <c r="I580" s="2">
        <f t="shared" si="13"/>
        <v>0</v>
      </c>
      <c r="J580" s="2">
        <f t="shared" si="13"/>
        <v>0</v>
      </c>
      <c r="K580" s="2">
        <f t="shared" si="13"/>
        <v>0</v>
      </c>
      <c r="L580" s="2">
        <f t="shared" si="13"/>
        <v>0</v>
      </c>
      <c r="M580" s="2">
        <f t="shared" si="13"/>
        <v>0</v>
      </c>
      <c r="N580" s="2">
        <f t="shared" si="13"/>
        <v>0</v>
      </c>
      <c r="O580" s="2">
        <f t="shared" si="13"/>
        <v>0</v>
      </c>
      <c r="P580" s="2">
        <f t="shared" si="13"/>
        <v>0</v>
      </c>
      <c r="Q580" s="2">
        <f t="shared" si="13"/>
        <v>0</v>
      </c>
      <c r="R580" s="2">
        <f t="shared" si="13"/>
        <v>0</v>
      </c>
    </row>
    <row r="581" spans="2:18" x14ac:dyDescent="0.25">
      <c r="B581" t="s">
        <v>1962</v>
      </c>
      <c r="C581"/>
      <c r="D581" s="1">
        <f t="shared" si="14"/>
        <v>6</v>
      </c>
      <c r="E581" s="2"/>
      <c r="F581" s="2">
        <f t="shared" si="13"/>
        <v>0</v>
      </c>
      <c r="G581" s="2">
        <f t="shared" si="13"/>
        <v>0</v>
      </c>
      <c r="H581" s="2">
        <f t="shared" si="13"/>
        <v>0</v>
      </c>
      <c r="I581" s="2">
        <f t="shared" si="13"/>
        <v>0</v>
      </c>
      <c r="J581" s="2">
        <f t="shared" si="13"/>
        <v>0</v>
      </c>
      <c r="K581" s="2">
        <f t="shared" si="13"/>
        <v>0</v>
      </c>
      <c r="L581" s="2">
        <f t="shared" si="13"/>
        <v>0</v>
      </c>
      <c r="M581" s="2">
        <f t="shared" si="13"/>
        <v>0</v>
      </c>
      <c r="N581" s="2">
        <f t="shared" si="13"/>
        <v>0</v>
      </c>
      <c r="O581" s="2">
        <f t="shared" si="13"/>
        <v>0</v>
      </c>
      <c r="P581" s="2">
        <f t="shared" si="13"/>
        <v>0</v>
      </c>
      <c r="Q581" s="2">
        <f t="shared" si="13"/>
        <v>0</v>
      </c>
      <c r="R581" s="2">
        <f t="shared" si="13"/>
        <v>0</v>
      </c>
    </row>
    <row r="582" spans="2:18" x14ac:dyDescent="0.25">
      <c r="B582" t="s">
        <v>1962</v>
      </c>
      <c r="C582"/>
      <c r="D582" s="1">
        <f t="shared" si="14"/>
        <v>7</v>
      </c>
      <c r="E582" s="2"/>
      <c r="F582" s="2">
        <f t="shared" si="13"/>
        <v>2919358638.1800003</v>
      </c>
      <c r="G582" s="2">
        <f t="shared" si="13"/>
        <v>2927195682.1500001</v>
      </c>
      <c r="H582" s="2">
        <f t="shared" si="13"/>
        <v>2940639990.3099999</v>
      </c>
      <c r="I582" s="2">
        <f t="shared" si="13"/>
        <v>2955758706.7200003</v>
      </c>
      <c r="J582" s="2">
        <f t="shared" si="13"/>
        <v>2963495374.3299999</v>
      </c>
      <c r="K582" s="2">
        <f t="shared" si="13"/>
        <v>2971338123.9499998</v>
      </c>
      <c r="L582" s="2">
        <f t="shared" si="13"/>
        <v>2984508953.0599999</v>
      </c>
      <c r="M582" s="2">
        <f t="shared" si="13"/>
        <v>2988594398.5999999</v>
      </c>
      <c r="N582" s="2">
        <f t="shared" si="13"/>
        <v>2996888422.6300001</v>
      </c>
      <c r="O582" s="2">
        <f t="shared" si="13"/>
        <v>3015095614.8299999</v>
      </c>
      <c r="P582" s="2">
        <f t="shared" si="13"/>
        <v>3022598900.2000003</v>
      </c>
      <c r="Q582" s="2">
        <f t="shared" si="13"/>
        <v>3030522374.6400003</v>
      </c>
      <c r="R582" s="2">
        <f t="shared" si="13"/>
        <v>3046124415.1500001</v>
      </c>
    </row>
    <row r="583" spans="2:18" x14ac:dyDescent="0.25">
      <c r="B583" t="s">
        <v>1962</v>
      </c>
      <c r="C583"/>
      <c r="D583" s="1">
        <f t="shared" si="14"/>
        <v>8</v>
      </c>
      <c r="E583" s="2"/>
      <c r="F583" s="2">
        <f t="shared" si="13"/>
        <v>-945022505.89999998</v>
      </c>
      <c r="G583" s="2">
        <f t="shared" si="13"/>
        <v>-945054146.54000008</v>
      </c>
      <c r="H583" s="2">
        <f t="shared" si="13"/>
        <v>-949493183.38999999</v>
      </c>
      <c r="I583" s="2">
        <f t="shared" si="13"/>
        <v>-950716669.11000013</v>
      </c>
      <c r="J583" s="2">
        <f t="shared" si="13"/>
        <v>-954969694.96000016</v>
      </c>
      <c r="K583" s="2">
        <f t="shared" si="13"/>
        <v>-958887958.75</v>
      </c>
      <c r="L583" s="2">
        <f t="shared" si="13"/>
        <v>-962957937.24000001</v>
      </c>
      <c r="M583" s="2">
        <f t="shared" si="13"/>
        <v>-967293494.25</v>
      </c>
      <c r="N583" s="2">
        <f t="shared" si="13"/>
        <v>-971190057.0999999</v>
      </c>
      <c r="O583" s="2">
        <f t="shared" si="13"/>
        <v>-975202326.92000008</v>
      </c>
      <c r="P583" s="2">
        <f t="shared" si="13"/>
        <v>-979043605.21000016</v>
      </c>
      <c r="Q583" s="2">
        <f t="shared" si="13"/>
        <v>-982822345.27999997</v>
      </c>
      <c r="R583" s="2">
        <f t="shared" si="13"/>
        <v>-987282045.74000001</v>
      </c>
    </row>
    <row r="584" spans="2:18" x14ac:dyDescent="0.25">
      <c r="B584" t="s">
        <v>1962</v>
      </c>
      <c r="C584"/>
      <c r="D584" s="1">
        <f t="shared" si="14"/>
        <v>9</v>
      </c>
      <c r="E584" s="2"/>
      <c r="F584" s="2">
        <f t="shared" si="13"/>
        <v>40968533.539999999</v>
      </c>
      <c r="G584" s="2">
        <f t="shared" si="13"/>
        <v>40968533.539999999</v>
      </c>
      <c r="H584" s="2">
        <f t="shared" si="13"/>
        <v>40968533.539999999</v>
      </c>
      <c r="I584" s="2">
        <f t="shared" si="13"/>
        <v>22208523.539999999</v>
      </c>
      <c r="J584" s="2">
        <f t="shared" si="13"/>
        <v>22208523.539999999</v>
      </c>
      <c r="K584" s="2">
        <f t="shared" si="13"/>
        <v>22208523.539999999</v>
      </c>
      <c r="L584" s="2">
        <f t="shared" si="13"/>
        <v>21485033.539999999</v>
      </c>
      <c r="M584" s="2">
        <f t="shared" si="13"/>
        <v>21485033.539999999</v>
      </c>
      <c r="N584" s="2">
        <f t="shared" si="13"/>
        <v>21485033.539999999</v>
      </c>
      <c r="O584" s="2">
        <f t="shared" si="13"/>
        <v>21485033.539999999</v>
      </c>
      <c r="P584" s="2">
        <f t="shared" si="13"/>
        <v>21485033.539999999</v>
      </c>
      <c r="Q584" s="2">
        <f t="shared" si="13"/>
        <v>21485033.539999999</v>
      </c>
      <c r="R584" s="2">
        <f t="shared" si="13"/>
        <v>21485033.539999999</v>
      </c>
    </row>
    <row r="585" spans="2:18" x14ac:dyDescent="0.25">
      <c r="B585" t="s">
        <v>1962</v>
      </c>
      <c r="C585"/>
      <c r="D585" s="1">
        <f t="shared" si="14"/>
        <v>10</v>
      </c>
      <c r="E585" s="2"/>
      <c r="F585" s="2">
        <f t="shared" si="13"/>
        <v>14141902.34</v>
      </c>
      <c r="G585" s="2">
        <f t="shared" si="13"/>
        <v>14139823.939999999</v>
      </c>
      <c r="H585" s="2">
        <f t="shared" si="13"/>
        <v>14137731.6</v>
      </c>
      <c r="I585" s="2">
        <f t="shared" si="13"/>
        <v>18488587.359999999</v>
      </c>
      <c r="J585" s="2">
        <f t="shared" si="13"/>
        <v>18486971.060000002</v>
      </c>
      <c r="K585" s="2">
        <f t="shared" si="13"/>
        <v>18484665.539999999</v>
      </c>
      <c r="L585" s="2">
        <f t="shared" si="13"/>
        <v>18482827.060000002</v>
      </c>
      <c r="M585" s="2">
        <f t="shared" si="13"/>
        <v>18480561.890000001</v>
      </c>
      <c r="N585" s="2">
        <f t="shared" si="13"/>
        <v>18478826.470000003</v>
      </c>
      <c r="O585" s="2">
        <f t="shared" si="13"/>
        <v>19023367.789999995</v>
      </c>
      <c r="P585" s="2">
        <f t="shared" si="13"/>
        <v>19990758.440000001</v>
      </c>
      <c r="Q585" s="2">
        <f t="shared" si="13"/>
        <v>20843456.349999998</v>
      </c>
      <c r="R585" s="2">
        <f t="shared" si="13"/>
        <v>21140034.260000002</v>
      </c>
    </row>
    <row r="586" spans="2:18" x14ac:dyDescent="0.25">
      <c r="B586" t="s">
        <v>1962</v>
      </c>
      <c r="C586"/>
      <c r="D586" s="1">
        <f t="shared" si="14"/>
        <v>11</v>
      </c>
      <c r="E586" s="2"/>
      <c r="F586" s="2">
        <f t="shared" si="13"/>
        <v>923155.07</v>
      </c>
      <c r="G586" s="2">
        <f t="shared" si="13"/>
        <v>923155.07</v>
      </c>
      <c r="H586" s="2">
        <f t="shared" si="13"/>
        <v>923155.07</v>
      </c>
      <c r="I586" s="2">
        <f t="shared" si="13"/>
        <v>970068.12</v>
      </c>
      <c r="J586" s="2">
        <f t="shared" si="13"/>
        <v>970068.12</v>
      </c>
      <c r="K586" s="2">
        <f t="shared" si="13"/>
        <v>970068.12</v>
      </c>
      <c r="L586" s="2">
        <f t="shared" si="13"/>
        <v>970068.12</v>
      </c>
      <c r="M586" s="2">
        <f t="shared" si="13"/>
        <v>970068.12</v>
      </c>
      <c r="N586" s="2">
        <f t="shared" si="13"/>
        <v>970068.12</v>
      </c>
      <c r="O586" s="2">
        <f t="shared" si="13"/>
        <v>970068.12</v>
      </c>
      <c r="P586" s="2">
        <f t="shared" si="13"/>
        <v>970068.12</v>
      </c>
      <c r="Q586" s="2">
        <f t="shared" si="13"/>
        <v>970068.12</v>
      </c>
      <c r="R586" s="2">
        <f t="shared" si="13"/>
        <v>970068.12</v>
      </c>
    </row>
    <row r="587" spans="2:18" x14ac:dyDescent="0.25">
      <c r="B587" t="s">
        <v>1962</v>
      </c>
      <c r="C587"/>
      <c r="D587" s="1">
        <f t="shared" si="14"/>
        <v>12</v>
      </c>
      <c r="E587" s="2"/>
      <c r="F587" s="2">
        <f t="shared" si="13"/>
        <v>0</v>
      </c>
      <c r="G587" s="2">
        <f t="shared" si="13"/>
        <v>0</v>
      </c>
      <c r="H587" s="2">
        <f t="shared" si="13"/>
        <v>0</v>
      </c>
      <c r="I587" s="2">
        <f t="shared" si="13"/>
        <v>0</v>
      </c>
      <c r="J587" s="2">
        <f t="shared" si="13"/>
        <v>0</v>
      </c>
      <c r="K587" s="2">
        <f t="shared" si="13"/>
        <v>0</v>
      </c>
      <c r="L587" s="2">
        <f t="shared" si="13"/>
        <v>0</v>
      </c>
      <c r="M587" s="2">
        <f t="shared" si="13"/>
        <v>0</v>
      </c>
      <c r="N587" s="2">
        <f t="shared" si="13"/>
        <v>0</v>
      </c>
      <c r="O587" s="2">
        <f t="shared" si="13"/>
        <v>0</v>
      </c>
      <c r="P587" s="2">
        <f t="shared" si="13"/>
        <v>0</v>
      </c>
      <c r="Q587" s="2">
        <f t="shared" si="13"/>
        <v>0</v>
      </c>
      <c r="R587" s="2">
        <f t="shared" si="13"/>
        <v>0</v>
      </c>
    </row>
    <row r="588" spans="2:18" x14ac:dyDescent="0.25">
      <c r="B588" t="s">
        <v>1962</v>
      </c>
      <c r="C588"/>
      <c r="D588" s="1">
        <f t="shared" si="14"/>
        <v>13</v>
      </c>
      <c r="E588" s="2"/>
      <c r="F588" s="2">
        <f t="shared" si="13"/>
        <v>0</v>
      </c>
      <c r="G588" s="2">
        <f t="shared" si="13"/>
        <v>0</v>
      </c>
      <c r="H588" s="2">
        <f t="shared" si="13"/>
        <v>0</v>
      </c>
      <c r="I588" s="2">
        <f t="shared" si="13"/>
        <v>0</v>
      </c>
      <c r="J588" s="2">
        <f t="shared" si="13"/>
        <v>0</v>
      </c>
      <c r="K588" s="2">
        <f t="shared" si="13"/>
        <v>0</v>
      </c>
      <c r="L588" s="2">
        <f t="shared" si="13"/>
        <v>0</v>
      </c>
      <c r="M588" s="2">
        <f t="shared" si="13"/>
        <v>0</v>
      </c>
      <c r="N588" s="2">
        <f t="shared" si="13"/>
        <v>0</v>
      </c>
      <c r="O588" s="2">
        <f t="shared" si="13"/>
        <v>0</v>
      </c>
      <c r="P588" s="2">
        <f t="shared" si="13"/>
        <v>0</v>
      </c>
      <c r="Q588" s="2">
        <f t="shared" si="13"/>
        <v>0</v>
      </c>
      <c r="R588" s="2">
        <f t="shared" si="13"/>
        <v>0</v>
      </c>
    </row>
    <row r="589" spans="2:18" x14ac:dyDescent="0.25">
      <c r="B589" t="s">
        <v>1962</v>
      </c>
      <c r="C589"/>
      <c r="D589" s="1">
        <f t="shared" si="14"/>
        <v>14</v>
      </c>
      <c r="E589" s="2"/>
      <c r="F589" s="2">
        <f t="shared" si="13"/>
        <v>120925617.39</v>
      </c>
      <c r="G589" s="2">
        <f t="shared" si="13"/>
        <v>119958941.39</v>
      </c>
      <c r="H589" s="2">
        <f t="shared" si="13"/>
        <v>118862721.39</v>
      </c>
      <c r="I589" s="2">
        <f t="shared" si="13"/>
        <v>118133662.39</v>
      </c>
      <c r="J589" s="2">
        <f t="shared" si="13"/>
        <v>117342641.39</v>
      </c>
      <c r="K589" s="2">
        <f t="shared" si="13"/>
        <v>116768298.39</v>
      </c>
      <c r="L589" s="2">
        <f t="shared" si="13"/>
        <v>115050119.39</v>
      </c>
      <c r="M589" s="2">
        <f t="shared" si="13"/>
        <v>113774090.39</v>
      </c>
      <c r="N589" s="2">
        <f t="shared" si="13"/>
        <v>112518744.44</v>
      </c>
      <c r="O589" s="2">
        <f t="shared" si="13"/>
        <v>111612293.44</v>
      </c>
      <c r="P589" s="2">
        <f t="shared" si="13"/>
        <v>110581293.44</v>
      </c>
      <c r="Q589" s="2">
        <f t="shared" si="13"/>
        <v>109057563.44</v>
      </c>
      <c r="R589" s="2">
        <f t="shared" si="13"/>
        <v>108119958.44</v>
      </c>
    </row>
    <row r="590" spans="2:18" x14ac:dyDescent="0.25">
      <c r="B590" t="s">
        <v>1962</v>
      </c>
      <c r="C590"/>
      <c r="D590" s="1">
        <f t="shared" si="14"/>
        <v>15</v>
      </c>
      <c r="E590" s="2"/>
      <c r="F590" s="2">
        <f t="shared" si="13"/>
        <v>0</v>
      </c>
      <c r="G590" s="2">
        <f t="shared" si="13"/>
        <v>0</v>
      </c>
      <c r="H590" s="2">
        <f t="shared" si="13"/>
        <v>0</v>
      </c>
      <c r="I590" s="2">
        <f t="shared" si="13"/>
        <v>0</v>
      </c>
      <c r="J590" s="2">
        <f t="shared" si="13"/>
        <v>0</v>
      </c>
      <c r="K590" s="2">
        <f t="shared" si="13"/>
        <v>0</v>
      </c>
      <c r="L590" s="2">
        <f t="shared" si="13"/>
        <v>0</v>
      </c>
      <c r="M590" s="2">
        <f t="shared" si="13"/>
        <v>0</v>
      </c>
      <c r="N590" s="2">
        <f t="shared" si="13"/>
        <v>0</v>
      </c>
      <c r="O590" s="2">
        <f t="shared" si="13"/>
        <v>0</v>
      </c>
      <c r="P590" s="2">
        <f t="shared" si="13"/>
        <v>0</v>
      </c>
      <c r="Q590" s="2">
        <f t="shared" si="13"/>
        <v>0</v>
      </c>
      <c r="R590" s="2">
        <f t="shared" si="13"/>
        <v>0</v>
      </c>
    </row>
    <row r="591" spans="2:18" x14ac:dyDescent="0.25">
      <c r="B591" t="s">
        <v>1962</v>
      </c>
      <c r="C591"/>
      <c r="D591" s="1">
        <f t="shared" si="14"/>
        <v>16</v>
      </c>
      <c r="E591" s="2"/>
      <c r="F591" s="2">
        <f t="shared" si="13"/>
        <v>152672232.68000001</v>
      </c>
      <c r="G591" s="2">
        <f t="shared" si="13"/>
        <v>160419488.73000002</v>
      </c>
      <c r="H591" s="2">
        <f t="shared" si="13"/>
        <v>164195562.22000003</v>
      </c>
      <c r="I591" s="2">
        <f t="shared" si="13"/>
        <v>167760984.64000002</v>
      </c>
      <c r="J591" s="2">
        <f t="shared" si="13"/>
        <v>172750732.52000001</v>
      </c>
      <c r="K591" s="2">
        <f t="shared" si="13"/>
        <v>178282539.16</v>
      </c>
      <c r="L591" s="2">
        <f t="shared" si="13"/>
        <v>185232960.76000002</v>
      </c>
      <c r="M591" s="2">
        <f t="shared" si="13"/>
        <v>194185130.44</v>
      </c>
      <c r="N591" s="2">
        <f t="shared" si="13"/>
        <v>199830455.42999998</v>
      </c>
      <c r="O591" s="2">
        <f t="shared" si="13"/>
        <v>200931535.97</v>
      </c>
      <c r="P591" s="2">
        <f t="shared" si="13"/>
        <v>209878336</v>
      </c>
      <c r="Q591" s="2">
        <f t="shared" si="13"/>
        <v>221976155.50000003</v>
      </c>
      <c r="R591" s="2">
        <f t="shared" si="13"/>
        <v>236036236.29999998</v>
      </c>
    </row>
    <row r="592" spans="2:18" x14ac:dyDescent="0.25">
      <c r="B592" t="s">
        <v>1962</v>
      </c>
      <c r="C592"/>
      <c r="D592" s="1">
        <f t="shared" si="14"/>
        <v>17</v>
      </c>
      <c r="E592" s="2"/>
      <c r="F592" s="2">
        <f t="shared" si="13"/>
        <v>69769132.819999993</v>
      </c>
      <c r="G592" s="2">
        <f t="shared" si="13"/>
        <v>69972125.849999994</v>
      </c>
      <c r="H592" s="2">
        <f t="shared" si="13"/>
        <v>70167629.25999999</v>
      </c>
      <c r="I592" s="2">
        <f t="shared" si="13"/>
        <v>70512068.37000002</v>
      </c>
      <c r="J592" s="2">
        <f t="shared" si="13"/>
        <v>70891402.740000024</v>
      </c>
      <c r="K592" s="2">
        <f t="shared" si="13"/>
        <v>70964412.249999985</v>
      </c>
      <c r="L592" s="2">
        <f t="shared" si="13"/>
        <v>71174409.75999999</v>
      </c>
      <c r="M592" s="2">
        <f t="shared" si="13"/>
        <v>71089561.400000021</v>
      </c>
      <c r="N592" s="2">
        <f t="shared" si="13"/>
        <v>71481146.110000014</v>
      </c>
      <c r="O592" s="2">
        <f t="shared" si="13"/>
        <v>71551430.25</v>
      </c>
      <c r="P592" s="2">
        <f t="shared" si="13"/>
        <v>72310038.109999999</v>
      </c>
      <c r="Q592" s="2">
        <f t="shared" si="13"/>
        <v>80716693.790000021</v>
      </c>
      <c r="R592" s="2">
        <f t="shared" si="13"/>
        <v>101639101.99000002</v>
      </c>
    </row>
    <row r="593" spans="2:18" x14ac:dyDescent="0.25">
      <c r="B593" t="s">
        <v>1962</v>
      </c>
      <c r="C593"/>
      <c r="D593" s="1">
        <f t="shared" si="14"/>
        <v>18</v>
      </c>
      <c r="E593" s="2"/>
      <c r="F593" s="2">
        <f t="shared" si="13"/>
        <v>-17098034.670000002</v>
      </c>
      <c r="G593" s="2">
        <f t="shared" si="13"/>
        <v>-17200562.18</v>
      </c>
      <c r="H593" s="2">
        <f t="shared" si="13"/>
        <v>-17303117.400000002</v>
      </c>
      <c r="I593" s="2">
        <f t="shared" si="13"/>
        <v>-17405661.840000004</v>
      </c>
      <c r="J593" s="2">
        <f t="shared" si="13"/>
        <v>-17508500.900000002</v>
      </c>
      <c r="K593" s="2">
        <f t="shared" si="13"/>
        <v>-17611701.060000002</v>
      </c>
      <c r="L593" s="2">
        <f t="shared" si="13"/>
        <v>-17714820.470000003</v>
      </c>
      <c r="M593" s="2">
        <f t="shared" si="13"/>
        <v>-17817966.810000002</v>
      </c>
      <c r="N593" s="2">
        <f t="shared" si="13"/>
        <v>-17921119.770000003</v>
      </c>
      <c r="O593" s="2">
        <f t="shared" si="13"/>
        <v>-18024288.359999999</v>
      </c>
      <c r="P593" s="2">
        <f t="shared" si="13"/>
        <v>-18127429.98</v>
      </c>
      <c r="Q593" s="2">
        <f t="shared" si="13"/>
        <v>-18230571.57</v>
      </c>
      <c r="R593" s="2">
        <f t="shared" si="13"/>
        <v>-18334143.460000001</v>
      </c>
    </row>
    <row r="594" spans="2:18" x14ac:dyDescent="0.25">
      <c r="B594" t="s">
        <v>1962</v>
      </c>
      <c r="C594"/>
      <c r="D594" s="1">
        <f t="shared" si="14"/>
        <v>19</v>
      </c>
      <c r="E594" s="2"/>
      <c r="F594" s="2">
        <f t="shared" si="13"/>
        <v>0</v>
      </c>
      <c r="G594" s="2">
        <f t="shared" si="13"/>
        <v>0</v>
      </c>
      <c r="H594" s="2">
        <f t="shared" si="13"/>
        <v>0</v>
      </c>
      <c r="I594" s="2">
        <f t="shared" si="13"/>
        <v>0</v>
      </c>
      <c r="J594" s="2">
        <f t="shared" si="13"/>
        <v>0</v>
      </c>
      <c r="K594" s="2">
        <f t="shared" si="13"/>
        <v>0</v>
      </c>
      <c r="L594" s="2">
        <f t="shared" si="13"/>
        <v>0</v>
      </c>
      <c r="M594" s="2">
        <f t="shared" si="13"/>
        <v>0</v>
      </c>
      <c r="N594" s="2">
        <f t="shared" si="13"/>
        <v>0</v>
      </c>
      <c r="O594" s="2">
        <f t="shared" si="13"/>
        <v>0</v>
      </c>
      <c r="P594" s="2">
        <f t="shared" si="13"/>
        <v>0</v>
      </c>
      <c r="Q594" s="2">
        <f t="shared" si="13"/>
        <v>0</v>
      </c>
      <c r="R594" s="2">
        <f t="shared" si="13"/>
        <v>0</v>
      </c>
    </row>
    <row r="595" spans="2:18" x14ac:dyDescent="0.25">
      <c r="B595" t="s">
        <v>1962</v>
      </c>
      <c r="C595"/>
      <c r="D595" s="1">
        <f t="shared" si="14"/>
        <v>20</v>
      </c>
      <c r="E595" s="2"/>
      <c r="F595" s="2">
        <f t="shared" si="13"/>
        <v>156958020.25</v>
      </c>
      <c r="G595" s="2">
        <f t="shared" si="13"/>
        <v>157211644.25</v>
      </c>
      <c r="H595" s="2">
        <f t="shared" si="13"/>
        <v>157121050.25</v>
      </c>
      <c r="I595" s="2">
        <f t="shared" si="13"/>
        <v>34005216.170000002</v>
      </c>
      <c r="J595" s="2">
        <f t="shared" si="13"/>
        <v>33613942.170000002</v>
      </c>
      <c r="K595" s="2">
        <f t="shared" si="13"/>
        <v>33077282.169999998</v>
      </c>
      <c r="L595" s="2">
        <f t="shared" si="13"/>
        <v>32592482.02</v>
      </c>
      <c r="M595" s="2">
        <f t="shared" si="13"/>
        <v>32580116.02</v>
      </c>
      <c r="N595" s="2">
        <f t="shared" si="13"/>
        <v>32421010.560000002</v>
      </c>
      <c r="O595" s="2">
        <f t="shared" ref="G595:R607" si="15">SUMIF($D$9:$D$379,$D595,O$9:O$379)</f>
        <v>31173498.560000002</v>
      </c>
      <c r="P595" s="2">
        <f t="shared" si="15"/>
        <v>31092302.560000002</v>
      </c>
      <c r="Q595" s="2">
        <f t="shared" si="15"/>
        <v>30845170.560000002</v>
      </c>
      <c r="R595" s="2">
        <f t="shared" si="15"/>
        <v>30882326.560000002</v>
      </c>
    </row>
    <row r="596" spans="2:18" x14ac:dyDescent="0.25">
      <c r="B596" t="s">
        <v>1962</v>
      </c>
      <c r="C596"/>
      <c r="D596" s="1">
        <f t="shared" si="14"/>
        <v>21</v>
      </c>
      <c r="E596" s="2"/>
      <c r="F596" s="2">
        <f t="shared" si="13"/>
        <v>6002039.75</v>
      </c>
      <c r="G596" s="2">
        <f t="shared" si="15"/>
        <v>300039.12</v>
      </c>
      <c r="H596" s="2">
        <f t="shared" si="15"/>
        <v>31.24</v>
      </c>
      <c r="I596" s="2">
        <f t="shared" si="15"/>
        <v>0</v>
      </c>
      <c r="J596" s="2">
        <f t="shared" si="15"/>
        <v>0</v>
      </c>
      <c r="K596" s="2">
        <f t="shared" si="15"/>
        <v>30402746.949999999</v>
      </c>
      <c r="L596" s="2">
        <f t="shared" si="15"/>
        <v>5884992.4100000001</v>
      </c>
      <c r="M596" s="2">
        <f t="shared" si="15"/>
        <v>-9529.19</v>
      </c>
      <c r="N596" s="2">
        <f t="shared" si="15"/>
        <v>0</v>
      </c>
      <c r="O596" s="2">
        <f t="shared" si="15"/>
        <v>0</v>
      </c>
      <c r="P596" s="2">
        <f t="shared" si="15"/>
        <v>0</v>
      </c>
      <c r="Q596" s="2">
        <f t="shared" si="15"/>
        <v>0</v>
      </c>
      <c r="R596" s="2">
        <f t="shared" si="15"/>
        <v>0</v>
      </c>
    </row>
    <row r="597" spans="2:18" x14ac:dyDescent="0.25">
      <c r="B597" t="s">
        <v>1962</v>
      </c>
      <c r="C597"/>
      <c r="D597" s="1">
        <f t="shared" si="14"/>
        <v>22</v>
      </c>
      <c r="E597" s="2"/>
      <c r="F597" s="2">
        <f t="shared" si="13"/>
        <v>-15575457.33</v>
      </c>
      <c r="G597" s="2">
        <f t="shared" si="15"/>
        <v>-18508311.170000002</v>
      </c>
      <c r="H597" s="2">
        <f t="shared" si="15"/>
        <v>-18382259.73</v>
      </c>
      <c r="I597" s="2">
        <f t="shared" si="15"/>
        <v>-19277806.609999999</v>
      </c>
      <c r="J597" s="2">
        <f t="shared" si="15"/>
        <v>-18510804.640000001</v>
      </c>
      <c r="K597" s="2">
        <f t="shared" si="15"/>
        <v>-20607646.000000004</v>
      </c>
      <c r="L597" s="2">
        <f t="shared" si="15"/>
        <v>-22796664.780000001</v>
      </c>
      <c r="M597" s="2">
        <f t="shared" si="15"/>
        <v>-25258616.509999998</v>
      </c>
      <c r="N597" s="2">
        <f t="shared" si="15"/>
        <v>-23971957.940000001</v>
      </c>
      <c r="O597" s="2">
        <f t="shared" si="15"/>
        <v>-24065170.539999999</v>
      </c>
      <c r="P597" s="2">
        <f t="shared" si="15"/>
        <v>-23460114.259999998</v>
      </c>
      <c r="Q597" s="2">
        <f t="shared" si="15"/>
        <v>-21790419.739999998</v>
      </c>
      <c r="R597" s="2">
        <f t="shared" si="15"/>
        <v>-21650876.370000001</v>
      </c>
    </row>
    <row r="598" spans="2:18" x14ac:dyDescent="0.25">
      <c r="B598" t="s">
        <v>1962</v>
      </c>
      <c r="C598"/>
      <c r="D598" s="1">
        <f t="shared" si="14"/>
        <v>23</v>
      </c>
      <c r="E598" s="2"/>
      <c r="F598" s="2">
        <f t="shared" si="13"/>
        <v>223380660.21999997</v>
      </c>
      <c r="G598" s="2">
        <f t="shared" si="15"/>
        <v>222594121.47000003</v>
      </c>
      <c r="H598" s="2">
        <f t="shared" si="15"/>
        <v>221567648.41999999</v>
      </c>
      <c r="I598" s="2">
        <f t="shared" si="15"/>
        <v>234248625.88</v>
      </c>
      <c r="J598" s="2">
        <f t="shared" si="15"/>
        <v>229110896.04999995</v>
      </c>
      <c r="K598" s="2">
        <f t="shared" si="15"/>
        <v>231415789.53999993</v>
      </c>
      <c r="L598" s="2">
        <f t="shared" si="15"/>
        <v>229535266.38</v>
      </c>
      <c r="M598" s="2">
        <f t="shared" si="15"/>
        <v>226717067.90000001</v>
      </c>
      <c r="N598" s="2">
        <f t="shared" si="15"/>
        <v>235142187.40999994</v>
      </c>
      <c r="O598" s="2">
        <f t="shared" si="15"/>
        <v>235838551.38</v>
      </c>
      <c r="P598" s="2">
        <f t="shared" si="15"/>
        <v>239377995.85000002</v>
      </c>
      <c r="Q598" s="2">
        <f t="shared" si="15"/>
        <v>243530167.93999994</v>
      </c>
      <c r="R598" s="2">
        <f t="shared" si="15"/>
        <v>243270042.51999998</v>
      </c>
    </row>
    <row r="599" spans="2:18" x14ac:dyDescent="0.25">
      <c r="B599" t="s">
        <v>1962</v>
      </c>
      <c r="C599"/>
      <c r="D599" s="1">
        <f t="shared" si="14"/>
        <v>24</v>
      </c>
      <c r="E599" s="2"/>
      <c r="F599" s="2">
        <f t="shared" si="13"/>
        <v>0</v>
      </c>
      <c r="G599" s="2">
        <f t="shared" si="15"/>
        <v>0</v>
      </c>
      <c r="H599" s="2">
        <f t="shared" si="15"/>
        <v>0</v>
      </c>
      <c r="I599" s="2">
        <f t="shared" si="15"/>
        <v>0</v>
      </c>
      <c r="J599" s="2">
        <f t="shared" si="15"/>
        <v>0</v>
      </c>
      <c r="K599" s="2">
        <f t="shared" si="15"/>
        <v>0</v>
      </c>
      <c r="L599" s="2">
        <f t="shared" si="15"/>
        <v>0</v>
      </c>
      <c r="M599" s="2">
        <f t="shared" si="15"/>
        <v>0</v>
      </c>
      <c r="N599" s="2">
        <f t="shared" si="15"/>
        <v>0</v>
      </c>
      <c r="O599" s="2">
        <f t="shared" si="15"/>
        <v>0</v>
      </c>
      <c r="P599" s="2">
        <f t="shared" si="15"/>
        <v>0</v>
      </c>
      <c r="Q599" s="2">
        <f t="shared" si="15"/>
        <v>0</v>
      </c>
      <c r="R599" s="2">
        <f t="shared" si="15"/>
        <v>0</v>
      </c>
    </row>
    <row r="600" spans="2:18" x14ac:dyDescent="0.25">
      <c r="B600" t="s">
        <v>1962</v>
      </c>
      <c r="C600"/>
      <c r="D600" s="1">
        <f t="shared" si="14"/>
        <v>25</v>
      </c>
      <c r="E600" s="2"/>
      <c r="F600" s="2">
        <f t="shared" si="13"/>
        <v>0</v>
      </c>
      <c r="G600" s="2">
        <f t="shared" si="15"/>
        <v>0</v>
      </c>
      <c r="H600" s="2">
        <f t="shared" si="15"/>
        <v>0</v>
      </c>
      <c r="I600" s="2">
        <f t="shared" si="15"/>
        <v>0</v>
      </c>
      <c r="J600" s="2">
        <f t="shared" si="15"/>
        <v>0</v>
      </c>
      <c r="K600" s="2">
        <f t="shared" si="15"/>
        <v>0</v>
      </c>
      <c r="L600" s="2">
        <f t="shared" si="15"/>
        <v>0</v>
      </c>
      <c r="M600" s="2">
        <f t="shared" si="15"/>
        <v>0</v>
      </c>
      <c r="N600" s="2">
        <f t="shared" si="15"/>
        <v>0</v>
      </c>
      <c r="O600" s="2">
        <f t="shared" si="15"/>
        <v>0</v>
      </c>
      <c r="P600" s="2">
        <f t="shared" si="15"/>
        <v>0</v>
      </c>
      <c r="Q600" s="2">
        <f t="shared" si="15"/>
        <v>0</v>
      </c>
      <c r="R600" s="2">
        <f t="shared" si="15"/>
        <v>0</v>
      </c>
    </row>
    <row r="601" spans="2:18" x14ac:dyDescent="0.25">
      <c r="B601" t="s">
        <v>1962</v>
      </c>
      <c r="C601"/>
      <c r="D601" s="1">
        <f t="shared" si="14"/>
        <v>26</v>
      </c>
      <c r="E601" s="2"/>
      <c r="F601" s="2">
        <f t="shared" si="13"/>
        <v>0</v>
      </c>
      <c r="G601" s="2">
        <f t="shared" si="15"/>
        <v>0</v>
      </c>
      <c r="H601" s="2">
        <f t="shared" si="15"/>
        <v>0</v>
      </c>
      <c r="I601" s="2">
        <f t="shared" si="15"/>
        <v>0</v>
      </c>
      <c r="J601" s="2">
        <f t="shared" si="15"/>
        <v>0</v>
      </c>
      <c r="K601" s="2">
        <f t="shared" si="15"/>
        <v>0</v>
      </c>
      <c r="L601" s="2">
        <f t="shared" si="15"/>
        <v>0</v>
      </c>
      <c r="M601" s="2">
        <f t="shared" si="15"/>
        <v>0</v>
      </c>
      <c r="N601" s="2">
        <f t="shared" si="15"/>
        <v>0</v>
      </c>
      <c r="O601" s="2">
        <f t="shared" si="15"/>
        <v>0</v>
      </c>
      <c r="P601" s="2">
        <f t="shared" si="15"/>
        <v>0</v>
      </c>
      <c r="Q601" s="2">
        <f t="shared" si="15"/>
        <v>0</v>
      </c>
      <c r="R601" s="2">
        <f t="shared" si="15"/>
        <v>0</v>
      </c>
    </row>
    <row r="602" spans="2:18" x14ac:dyDescent="0.25">
      <c r="B602" t="s">
        <v>1962</v>
      </c>
      <c r="C602"/>
      <c r="D602" s="1">
        <f>+D601+1</f>
        <v>27</v>
      </c>
      <c r="E602" s="2"/>
      <c r="F602" s="2">
        <f t="shared" si="13"/>
        <v>0</v>
      </c>
      <c r="G602" s="2">
        <f t="shared" si="15"/>
        <v>0</v>
      </c>
      <c r="H602" s="2">
        <f t="shared" si="15"/>
        <v>0</v>
      </c>
      <c r="I602" s="2">
        <f t="shared" si="15"/>
        <v>0</v>
      </c>
      <c r="J602" s="2">
        <f t="shared" si="15"/>
        <v>0</v>
      </c>
      <c r="K602" s="2">
        <f t="shared" si="15"/>
        <v>0</v>
      </c>
      <c r="L602" s="2">
        <f t="shared" si="15"/>
        <v>0</v>
      </c>
      <c r="M602" s="2">
        <f t="shared" si="15"/>
        <v>0</v>
      </c>
      <c r="N602" s="2">
        <f t="shared" si="15"/>
        <v>0</v>
      </c>
      <c r="O602" s="2">
        <f t="shared" si="15"/>
        <v>0</v>
      </c>
      <c r="P602" s="2">
        <f t="shared" si="15"/>
        <v>0</v>
      </c>
      <c r="Q602" s="2">
        <f t="shared" si="15"/>
        <v>0</v>
      </c>
      <c r="R602" s="2">
        <f t="shared" si="15"/>
        <v>0</v>
      </c>
    </row>
    <row r="603" spans="2:18" x14ac:dyDescent="0.25">
      <c r="B603" t="s">
        <v>1962</v>
      </c>
      <c r="C603"/>
      <c r="D603" s="1">
        <f t="shared" si="14"/>
        <v>28</v>
      </c>
      <c r="E603" s="2"/>
      <c r="F603" s="2">
        <f t="shared" si="13"/>
        <v>0</v>
      </c>
      <c r="G603" s="2">
        <f t="shared" si="15"/>
        <v>0</v>
      </c>
      <c r="H603" s="2">
        <f t="shared" si="15"/>
        <v>0</v>
      </c>
      <c r="I603" s="2">
        <f t="shared" si="15"/>
        <v>0</v>
      </c>
      <c r="J603" s="2">
        <f t="shared" si="15"/>
        <v>0</v>
      </c>
      <c r="K603" s="2">
        <f t="shared" si="15"/>
        <v>0</v>
      </c>
      <c r="L603" s="2">
        <f t="shared" si="15"/>
        <v>0</v>
      </c>
      <c r="M603" s="2">
        <f t="shared" si="15"/>
        <v>0</v>
      </c>
      <c r="N603" s="2">
        <f t="shared" si="15"/>
        <v>0</v>
      </c>
      <c r="O603" s="2">
        <f t="shared" si="15"/>
        <v>0</v>
      </c>
      <c r="P603" s="2">
        <f t="shared" si="15"/>
        <v>0</v>
      </c>
      <c r="Q603" s="2">
        <f t="shared" si="15"/>
        <v>0</v>
      </c>
      <c r="R603" s="2">
        <f t="shared" si="15"/>
        <v>0</v>
      </c>
    </row>
    <row r="604" spans="2:18" x14ac:dyDescent="0.25">
      <c r="B604" t="s">
        <v>1962</v>
      </c>
      <c r="C604"/>
      <c r="D604" s="1">
        <f t="shared" si="14"/>
        <v>29</v>
      </c>
      <c r="E604" s="2"/>
      <c r="F604" s="2">
        <f t="shared" si="13"/>
        <v>236141677.95000002</v>
      </c>
      <c r="G604" s="2">
        <f t="shared" si="15"/>
        <v>248157340.94000003</v>
      </c>
      <c r="H604" s="2">
        <f t="shared" si="15"/>
        <v>286510160.59999996</v>
      </c>
      <c r="I604" s="2">
        <f t="shared" si="15"/>
        <v>335157829.38</v>
      </c>
      <c r="J604" s="2">
        <f t="shared" si="15"/>
        <v>333310428.34000003</v>
      </c>
      <c r="K604" s="2">
        <f t="shared" si="15"/>
        <v>333084505.20999998</v>
      </c>
      <c r="L604" s="2">
        <f t="shared" si="15"/>
        <v>317036445.25000006</v>
      </c>
      <c r="M604" s="2">
        <f t="shared" si="15"/>
        <v>300978368.69999999</v>
      </c>
      <c r="N604" s="2">
        <f t="shared" si="15"/>
        <v>261377313.78999999</v>
      </c>
      <c r="O604" s="2">
        <f t="shared" si="15"/>
        <v>240518276.47</v>
      </c>
      <c r="P604" s="2">
        <f t="shared" si="15"/>
        <v>237501655.65999997</v>
      </c>
      <c r="Q604" s="2">
        <f t="shared" si="15"/>
        <v>231110123.65000001</v>
      </c>
      <c r="R604" s="2">
        <f t="shared" si="15"/>
        <v>239962722.94999999</v>
      </c>
    </row>
    <row r="605" spans="2:18" x14ac:dyDescent="0.25">
      <c r="B605" t="s">
        <v>1962</v>
      </c>
      <c r="C605"/>
      <c r="D605" s="1">
        <f t="shared" si="14"/>
        <v>30</v>
      </c>
      <c r="E605" s="2"/>
      <c r="F605" s="2">
        <f t="shared" si="13"/>
        <v>51775556.880000003</v>
      </c>
      <c r="G605" s="2">
        <f t="shared" si="15"/>
        <v>53268120.20000001</v>
      </c>
      <c r="H605" s="2">
        <f t="shared" si="15"/>
        <v>53592350.570000008</v>
      </c>
      <c r="I605" s="2">
        <f t="shared" si="15"/>
        <v>39165937.770000011</v>
      </c>
      <c r="J605" s="2">
        <f t="shared" si="15"/>
        <v>31802125.75</v>
      </c>
      <c r="K605" s="2">
        <f t="shared" si="15"/>
        <v>23525389.729999997</v>
      </c>
      <c r="L605" s="2">
        <f t="shared" si="15"/>
        <v>21988908.810000002</v>
      </c>
      <c r="M605" s="2">
        <f t="shared" si="15"/>
        <v>21064167.300000004</v>
      </c>
      <c r="N605" s="2">
        <f t="shared" si="15"/>
        <v>24687781.900000006</v>
      </c>
      <c r="O605" s="2">
        <f t="shared" si="15"/>
        <v>29697279.920000002</v>
      </c>
      <c r="P605" s="2">
        <f t="shared" si="15"/>
        <v>32806097.000000004</v>
      </c>
      <c r="Q605" s="2">
        <f t="shared" si="15"/>
        <v>34104435.799999997</v>
      </c>
      <c r="R605" s="2">
        <f t="shared" si="15"/>
        <v>38384606.350000009</v>
      </c>
    </row>
    <row r="606" spans="2:18" x14ac:dyDescent="0.25">
      <c r="B606" t="s">
        <v>1962</v>
      </c>
      <c r="C606"/>
      <c r="D606" s="1">
        <v>100</v>
      </c>
      <c r="E606" s="2"/>
      <c r="F606" s="2">
        <f t="shared" si="13"/>
        <v>23411683.970000003</v>
      </c>
      <c r="G606" s="2">
        <f t="shared" si="15"/>
        <v>0</v>
      </c>
      <c r="H606" s="2">
        <f t="shared" si="15"/>
        <v>0</v>
      </c>
      <c r="I606" s="2">
        <f t="shared" si="15"/>
        <v>24801960.75</v>
      </c>
      <c r="J606" s="2">
        <f t="shared" si="15"/>
        <v>0</v>
      </c>
      <c r="K606" s="2">
        <f t="shared" si="15"/>
        <v>0</v>
      </c>
      <c r="L606" s="2">
        <f t="shared" si="15"/>
        <v>28886498.460000001</v>
      </c>
      <c r="M606" s="2">
        <f t="shared" si="15"/>
        <v>0</v>
      </c>
      <c r="N606" s="2">
        <f t="shared" si="15"/>
        <v>0</v>
      </c>
      <c r="O606" s="2">
        <f t="shared" si="15"/>
        <v>27579066.640000001</v>
      </c>
      <c r="P606" s="2">
        <f t="shared" si="15"/>
        <v>0</v>
      </c>
      <c r="Q606" s="2">
        <f t="shared" si="15"/>
        <v>0</v>
      </c>
      <c r="R606" s="2">
        <f t="shared" si="15"/>
        <v>24164934.850000001</v>
      </c>
    </row>
    <row r="607" spans="2:18" x14ac:dyDescent="0.25">
      <c r="B607" t="s">
        <v>1962</v>
      </c>
      <c r="C607"/>
      <c r="D607" s="1">
        <v>101</v>
      </c>
      <c r="E607" s="2"/>
      <c r="F607" s="7">
        <f t="shared" si="13"/>
        <v>16441000</v>
      </c>
      <c r="G607" s="7">
        <f t="shared" si="15"/>
        <v>16441000</v>
      </c>
      <c r="H607" s="7">
        <f t="shared" si="15"/>
        <v>16441000</v>
      </c>
      <c r="I607" s="7">
        <f t="shared" si="15"/>
        <v>26402000</v>
      </c>
      <c r="J607" s="7">
        <f t="shared" si="15"/>
        <v>26402000</v>
      </c>
      <c r="K607" s="7">
        <f t="shared" si="15"/>
        <v>26402000</v>
      </c>
      <c r="L607" s="7">
        <f t="shared" si="15"/>
        <v>22150000</v>
      </c>
      <c r="M607" s="7">
        <f t="shared" si="15"/>
        <v>22150000</v>
      </c>
      <c r="N607" s="7">
        <f t="shared" si="15"/>
        <v>22150000</v>
      </c>
      <c r="O607" s="7">
        <f t="shared" si="15"/>
        <v>18778000</v>
      </c>
      <c r="P607" s="7">
        <f t="shared" si="15"/>
        <v>18778000</v>
      </c>
      <c r="Q607" s="7">
        <f t="shared" si="15"/>
        <v>18778000</v>
      </c>
      <c r="R607" s="7">
        <f t="shared" si="15"/>
        <v>15576000</v>
      </c>
    </row>
    <row r="608" spans="2:18" x14ac:dyDescent="0.25">
      <c r="B608"/>
      <c r="C608"/>
      <c r="E608" s="2"/>
    </row>
    <row r="609" spans="2:18" x14ac:dyDescent="0.25">
      <c r="B609" t="s">
        <v>1962</v>
      </c>
      <c r="C609"/>
      <c r="E609" s="2"/>
      <c r="F609" s="2">
        <f t="shared" ref="F609:R609" si="16">SUM(F578:F608)</f>
        <v>3057784476.8199992</v>
      </c>
      <c r="G609" s="2">
        <f t="shared" si="16"/>
        <v>3053352968.7499995</v>
      </c>
      <c r="H609" s="2">
        <f t="shared" si="16"/>
        <v>3102470324.25</v>
      </c>
      <c r="I609" s="2">
        <f t="shared" si="16"/>
        <v>3062690702.1399999</v>
      </c>
      <c r="J609" s="2">
        <f t="shared" si="16"/>
        <v>3031828122.4300003</v>
      </c>
      <c r="K609" s="2">
        <f t="shared" si="16"/>
        <v>3062204403.9699993</v>
      </c>
      <c r="L609" s="2">
        <f t="shared" si="16"/>
        <v>3053852256.0699997</v>
      </c>
      <c r="M609" s="2">
        <f t="shared" si="16"/>
        <v>3003987019.3899999</v>
      </c>
      <c r="N609" s="2">
        <f t="shared" si="16"/>
        <v>2986601265.7499995</v>
      </c>
      <c r="O609" s="2">
        <f t="shared" si="16"/>
        <v>3009170989.559999</v>
      </c>
      <c r="P609" s="2">
        <f t="shared" si="16"/>
        <v>2998926532.25</v>
      </c>
      <c r="Q609" s="2">
        <f t="shared" si="16"/>
        <v>3023306119.8300004</v>
      </c>
      <c r="R609" s="2">
        <f t="shared" si="16"/>
        <v>3102682851.3600001</v>
      </c>
    </row>
    <row r="610" spans="2:18" x14ac:dyDescent="0.25">
      <c r="B610"/>
      <c r="C610"/>
      <c r="E610" s="2"/>
      <c r="F610" s="2">
        <f t="shared" ref="F610:R610" si="17">+F9-F609</f>
        <v>0</v>
      </c>
      <c r="G610" s="2">
        <f t="shared" si="17"/>
        <v>0</v>
      </c>
      <c r="H610" s="2">
        <f t="shared" si="17"/>
        <v>0</v>
      </c>
      <c r="I610" s="2">
        <f t="shared" si="17"/>
        <v>0</v>
      </c>
      <c r="J610" s="2">
        <f t="shared" si="17"/>
        <v>0</v>
      </c>
      <c r="K610" s="2">
        <f t="shared" si="17"/>
        <v>0</v>
      </c>
      <c r="L610" s="2">
        <f t="shared" si="17"/>
        <v>0</v>
      </c>
      <c r="M610" s="2">
        <f t="shared" si="17"/>
        <v>0</v>
      </c>
      <c r="N610" s="2">
        <f t="shared" si="17"/>
        <v>0</v>
      </c>
      <c r="O610" s="2">
        <f t="shared" si="17"/>
        <v>0</v>
      </c>
      <c r="P610" s="2">
        <f t="shared" si="17"/>
        <v>0</v>
      </c>
      <c r="Q610" s="2">
        <f t="shared" si="17"/>
        <v>0</v>
      </c>
      <c r="R610" s="2">
        <f t="shared" si="17"/>
        <v>-0.3600001335144043</v>
      </c>
    </row>
    <row r="611" spans="2:18" x14ac:dyDescent="0.25">
      <c r="B611"/>
      <c r="C611"/>
      <c r="E611" s="2"/>
    </row>
    <row r="612" spans="2:18" x14ac:dyDescent="0.25">
      <c r="B612" t="s">
        <v>1963</v>
      </c>
      <c r="C612"/>
      <c r="D612" s="1">
        <v>1</v>
      </c>
      <c r="E612" s="2"/>
      <c r="F612" s="2">
        <f t="shared" ref="F612:R621" si="18">SUMIF($D$380:$D$570,$D612,F$380:F$570)</f>
        <v>-846682117.8499999</v>
      </c>
      <c r="G612" s="2">
        <f t="shared" si="18"/>
        <v>-849182235.53999984</v>
      </c>
      <c r="H612" s="2">
        <f t="shared" si="18"/>
        <v>-847419009.50999987</v>
      </c>
      <c r="I612" s="2">
        <f t="shared" si="18"/>
        <v>-742776034.84999979</v>
      </c>
      <c r="J612" s="2">
        <f t="shared" si="18"/>
        <v>-761136464.83999991</v>
      </c>
      <c r="K612" s="2">
        <f t="shared" si="18"/>
        <v>-762926061.09000003</v>
      </c>
      <c r="L612" s="2">
        <f t="shared" si="18"/>
        <v>-772204624.79999995</v>
      </c>
      <c r="M612" s="2">
        <f t="shared" si="18"/>
        <v>-777192619.38999999</v>
      </c>
      <c r="N612" s="2">
        <f t="shared" si="18"/>
        <v>-762989312.12999988</v>
      </c>
      <c r="O612" s="2">
        <f t="shared" si="18"/>
        <v>-759526038.0999999</v>
      </c>
      <c r="P612" s="2">
        <f t="shared" si="18"/>
        <v>-755420827.87</v>
      </c>
      <c r="Q612" s="2">
        <f t="shared" si="18"/>
        <v>-738301939.4799999</v>
      </c>
      <c r="R612" s="2">
        <f t="shared" si="18"/>
        <v>-737581205.08999979</v>
      </c>
    </row>
    <row r="613" spans="2:18" x14ac:dyDescent="0.25">
      <c r="B613" t="s">
        <v>1963</v>
      </c>
      <c r="C613"/>
      <c r="D613" s="1">
        <f>+D612+1</f>
        <v>2</v>
      </c>
      <c r="E613" s="2"/>
      <c r="F613" s="2">
        <f t="shared" si="18"/>
        <v>0</v>
      </c>
      <c r="G613" s="2">
        <f t="shared" si="18"/>
        <v>0</v>
      </c>
      <c r="H613" s="2">
        <f t="shared" si="18"/>
        <v>0</v>
      </c>
      <c r="I613" s="2">
        <f t="shared" si="18"/>
        <v>0</v>
      </c>
      <c r="J613" s="2">
        <f t="shared" si="18"/>
        <v>0</v>
      </c>
      <c r="K613" s="2">
        <f t="shared" si="18"/>
        <v>0</v>
      </c>
      <c r="L613" s="2">
        <f t="shared" si="18"/>
        <v>0</v>
      </c>
      <c r="M613" s="2">
        <f t="shared" si="18"/>
        <v>0</v>
      </c>
      <c r="N613" s="2">
        <f t="shared" si="18"/>
        <v>0</v>
      </c>
      <c r="O613" s="2">
        <f t="shared" si="18"/>
        <v>0</v>
      </c>
      <c r="P613" s="2">
        <f t="shared" si="18"/>
        <v>0</v>
      </c>
      <c r="Q613" s="2">
        <f t="shared" si="18"/>
        <v>0</v>
      </c>
      <c r="R613" s="2">
        <f t="shared" si="18"/>
        <v>0</v>
      </c>
    </row>
    <row r="614" spans="2:18" x14ac:dyDescent="0.25">
      <c r="B614" t="s">
        <v>1963</v>
      </c>
      <c r="C614"/>
      <c r="D614" s="1">
        <f t="shared" ref="D614:D641" si="19">+D613+1</f>
        <v>3</v>
      </c>
      <c r="E614" s="2"/>
      <c r="F614" s="2">
        <f t="shared" si="18"/>
        <v>-779423787.2700001</v>
      </c>
      <c r="G614" s="2">
        <f t="shared" si="18"/>
        <v>-779605333.79000008</v>
      </c>
      <c r="H614" s="2">
        <f t="shared" si="18"/>
        <v>-824741761.96000004</v>
      </c>
      <c r="I614" s="2">
        <f t="shared" si="18"/>
        <v>-834086991.51000011</v>
      </c>
      <c r="J614" s="2">
        <f t="shared" si="18"/>
        <v>-802411535.93000007</v>
      </c>
      <c r="K614" s="2">
        <f t="shared" si="18"/>
        <v>-830143829.46000004</v>
      </c>
      <c r="L614" s="2">
        <f t="shared" si="18"/>
        <v>-808281181.46000004</v>
      </c>
      <c r="M614" s="2">
        <f t="shared" si="18"/>
        <v>-785814166.03999996</v>
      </c>
      <c r="N614" s="2">
        <f t="shared" si="18"/>
        <v>-788046115.80999994</v>
      </c>
      <c r="O614" s="2">
        <f t="shared" si="18"/>
        <v>-805779736.05999994</v>
      </c>
      <c r="P614" s="2">
        <f t="shared" si="18"/>
        <v>-825487955.70999992</v>
      </c>
      <c r="Q614" s="2">
        <f t="shared" si="18"/>
        <v>-864341942.65999997</v>
      </c>
      <c r="R614" s="2">
        <f t="shared" si="18"/>
        <v>-909260051.76999998</v>
      </c>
    </row>
    <row r="615" spans="2:18" x14ac:dyDescent="0.25">
      <c r="B615" t="s">
        <v>1963</v>
      </c>
      <c r="C615"/>
      <c r="D615" s="1">
        <f t="shared" si="19"/>
        <v>4</v>
      </c>
      <c r="E615" s="2"/>
      <c r="F615" s="2">
        <f t="shared" si="18"/>
        <v>-1887.23</v>
      </c>
      <c r="G615" s="2">
        <f t="shared" si="18"/>
        <v>-1779.23</v>
      </c>
      <c r="H615" s="2">
        <f t="shared" si="18"/>
        <v>-1115.23</v>
      </c>
      <c r="I615" s="2">
        <f t="shared" si="18"/>
        <v>-2.23</v>
      </c>
      <c r="J615" s="2">
        <f t="shared" si="18"/>
        <v>-2.23</v>
      </c>
      <c r="K615" s="2">
        <f t="shared" si="18"/>
        <v>-2.23</v>
      </c>
      <c r="L615" s="2">
        <f t="shared" si="18"/>
        <v>-2.23</v>
      </c>
      <c r="M615" s="2">
        <f t="shared" si="18"/>
        <v>-2.23</v>
      </c>
      <c r="N615" s="2">
        <f t="shared" si="18"/>
        <v>-2.23</v>
      </c>
      <c r="O615" s="2">
        <f t="shared" si="18"/>
        <v>-2.23</v>
      </c>
      <c r="P615" s="2">
        <f t="shared" si="18"/>
        <v>-2.23</v>
      </c>
      <c r="Q615" s="2">
        <f t="shared" si="18"/>
        <v>-2.23</v>
      </c>
      <c r="R615" s="2">
        <f t="shared" si="18"/>
        <v>-2.23</v>
      </c>
    </row>
    <row r="616" spans="2:18" x14ac:dyDescent="0.25">
      <c r="B616" t="s">
        <v>1963</v>
      </c>
      <c r="C616"/>
      <c r="D616" s="1">
        <f t="shared" si="19"/>
        <v>5</v>
      </c>
      <c r="E616" s="2"/>
      <c r="F616" s="2">
        <f t="shared" si="18"/>
        <v>-12963366.9</v>
      </c>
      <c r="G616" s="2">
        <f t="shared" si="18"/>
        <v>-13121675.59</v>
      </c>
      <c r="H616" s="2">
        <f t="shared" si="18"/>
        <v>-13031899.309999999</v>
      </c>
      <c r="I616" s="2">
        <f t="shared" si="18"/>
        <v>-13650295.059999999</v>
      </c>
      <c r="J616" s="2">
        <f t="shared" si="18"/>
        <v>-12790288.919999998</v>
      </c>
      <c r="K616" s="2">
        <f t="shared" si="18"/>
        <v>-12747575.140000001</v>
      </c>
      <c r="L616" s="2">
        <f t="shared" si="18"/>
        <v>-16875872.039999999</v>
      </c>
      <c r="M616" s="2">
        <f t="shared" si="18"/>
        <v>-16979883.32</v>
      </c>
      <c r="N616" s="2">
        <f t="shared" si="18"/>
        <v>-16733201.210000001</v>
      </c>
      <c r="O616" s="2">
        <f t="shared" si="18"/>
        <v>-20301875.07</v>
      </c>
      <c r="P616" s="2">
        <f t="shared" si="18"/>
        <v>-20436150.75</v>
      </c>
      <c r="Q616" s="2">
        <f t="shared" si="18"/>
        <v>-20460606.919999998</v>
      </c>
      <c r="R616" s="2">
        <f t="shared" si="18"/>
        <v>-28900704.369999997</v>
      </c>
    </row>
    <row r="617" spans="2:18" x14ac:dyDescent="0.25">
      <c r="B617" t="s">
        <v>1963</v>
      </c>
      <c r="C617"/>
      <c r="D617" s="1">
        <f t="shared" si="19"/>
        <v>6</v>
      </c>
      <c r="E617" s="2"/>
      <c r="F617" s="2">
        <f t="shared" si="18"/>
        <v>0</v>
      </c>
      <c r="G617" s="2">
        <f t="shared" si="18"/>
        <v>0</v>
      </c>
      <c r="H617" s="2">
        <f t="shared" si="18"/>
        <v>0</v>
      </c>
      <c r="I617" s="2">
        <f t="shared" si="18"/>
        <v>0</v>
      </c>
      <c r="J617" s="2">
        <f t="shared" si="18"/>
        <v>0</v>
      </c>
      <c r="K617" s="2">
        <f t="shared" si="18"/>
        <v>0</v>
      </c>
      <c r="L617" s="2">
        <f t="shared" si="18"/>
        <v>0</v>
      </c>
      <c r="M617" s="2">
        <f t="shared" si="18"/>
        <v>0</v>
      </c>
      <c r="N617" s="2">
        <f t="shared" si="18"/>
        <v>0</v>
      </c>
      <c r="O617" s="2">
        <f t="shared" si="18"/>
        <v>0</v>
      </c>
      <c r="P617" s="2">
        <f t="shared" si="18"/>
        <v>0</v>
      </c>
      <c r="Q617" s="2">
        <f t="shared" si="18"/>
        <v>0</v>
      </c>
      <c r="R617" s="2">
        <f t="shared" si="18"/>
        <v>0</v>
      </c>
    </row>
    <row r="618" spans="2:18" x14ac:dyDescent="0.25">
      <c r="B618" t="s">
        <v>1963</v>
      </c>
      <c r="C618"/>
      <c r="D618" s="1">
        <f t="shared" si="19"/>
        <v>7</v>
      </c>
      <c r="E618" s="2"/>
      <c r="F618" s="2">
        <f t="shared" si="18"/>
        <v>0</v>
      </c>
      <c r="G618" s="2">
        <f t="shared" si="18"/>
        <v>0</v>
      </c>
      <c r="H618" s="2">
        <f t="shared" si="18"/>
        <v>0</v>
      </c>
      <c r="I618" s="2">
        <f t="shared" si="18"/>
        <v>0</v>
      </c>
      <c r="J618" s="2">
        <f t="shared" si="18"/>
        <v>0</v>
      </c>
      <c r="K618" s="2">
        <f t="shared" si="18"/>
        <v>0</v>
      </c>
      <c r="L618" s="2">
        <f t="shared" si="18"/>
        <v>0</v>
      </c>
      <c r="M618" s="2">
        <f t="shared" si="18"/>
        <v>0</v>
      </c>
      <c r="N618" s="2">
        <f t="shared" si="18"/>
        <v>0</v>
      </c>
      <c r="O618" s="2">
        <f t="shared" si="18"/>
        <v>0</v>
      </c>
      <c r="P618" s="2">
        <f t="shared" si="18"/>
        <v>0</v>
      </c>
      <c r="Q618" s="2">
        <f t="shared" si="18"/>
        <v>0</v>
      </c>
      <c r="R618" s="2">
        <f t="shared" si="18"/>
        <v>0</v>
      </c>
    </row>
    <row r="619" spans="2:18" x14ac:dyDescent="0.25">
      <c r="B619" t="s">
        <v>1963</v>
      </c>
      <c r="C619"/>
      <c r="D619" s="1">
        <f t="shared" si="19"/>
        <v>8</v>
      </c>
      <c r="E619" s="2"/>
      <c r="F619" s="2">
        <f t="shared" si="18"/>
        <v>-354817787.10000002</v>
      </c>
      <c r="G619" s="2">
        <f t="shared" si="18"/>
        <v>-356510316.37</v>
      </c>
      <c r="H619" s="2">
        <f t="shared" si="18"/>
        <v>-358206737.94</v>
      </c>
      <c r="I619" s="2">
        <f t="shared" si="18"/>
        <v>-359615455.39999998</v>
      </c>
      <c r="J619" s="2">
        <f t="shared" si="18"/>
        <v>-360967485.81999999</v>
      </c>
      <c r="K619" s="2">
        <f t="shared" si="18"/>
        <v>-362505334.16000003</v>
      </c>
      <c r="L619" s="2">
        <f t="shared" si="18"/>
        <v>-364023864.07999998</v>
      </c>
      <c r="M619" s="2">
        <f t="shared" si="18"/>
        <v>-365562226.5</v>
      </c>
      <c r="N619" s="2">
        <f t="shared" si="18"/>
        <v>-367403938.95999998</v>
      </c>
      <c r="O619" s="2">
        <f t="shared" si="18"/>
        <v>-368879953.64999998</v>
      </c>
      <c r="P619" s="2">
        <f t="shared" si="18"/>
        <v>-370314697.70999998</v>
      </c>
      <c r="Q619" s="2">
        <f t="shared" si="18"/>
        <v>-372171637.50999999</v>
      </c>
      <c r="R619" s="2">
        <f t="shared" si="18"/>
        <v>-373866737.73000002</v>
      </c>
    </row>
    <row r="620" spans="2:18" x14ac:dyDescent="0.25">
      <c r="B620" t="s">
        <v>1963</v>
      </c>
      <c r="C620"/>
      <c r="D620" s="1">
        <f t="shared" si="19"/>
        <v>9</v>
      </c>
      <c r="E620" s="2"/>
      <c r="F620" s="2">
        <f t="shared" si="18"/>
        <v>-373541435.43000001</v>
      </c>
      <c r="G620" s="2">
        <f t="shared" si="18"/>
        <v>-374701229.43000001</v>
      </c>
      <c r="H620" s="2">
        <f t="shared" si="18"/>
        <v>-379114441.43000001</v>
      </c>
      <c r="I620" s="2">
        <f t="shared" si="18"/>
        <v>-376267055.18000001</v>
      </c>
      <c r="J620" s="2">
        <f t="shared" si="18"/>
        <v>-384075172.18000001</v>
      </c>
      <c r="K620" s="2">
        <f t="shared" si="18"/>
        <v>-390399193.49000001</v>
      </c>
      <c r="L620" s="2">
        <f t="shared" si="18"/>
        <v>-392625794.00999999</v>
      </c>
      <c r="M620" s="2">
        <f t="shared" si="18"/>
        <v>-393955539.58000004</v>
      </c>
      <c r="N620" s="2">
        <f t="shared" si="18"/>
        <v>-395144764.94999999</v>
      </c>
      <c r="O620" s="2">
        <f t="shared" si="18"/>
        <v>-395067639.48000008</v>
      </c>
      <c r="P620" s="2">
        <f t="shared" si="18"/>
        <v>-395037715.69000006</v>
      </c>
      <c r="Q620" s="2">
        <f t="shared" si="18"/>
        <v>-395055964.98000002</v>
      </c>
      <c r="R620" s="2">
        <f t="shared" si="18"/>
        <v>-392544228.69</v>
      </c>
    </row>
    <row r="621" spans="2:18" x14ac:dyDescent="0.25">
      <c r="B621" t="s">
        <v>1963</v>
      </c>
      <c r="C621"/>
      <c r="D621" s="1">
        <f t="shared" si="19"/>
        <v>10</v>
      </c>
      <c r="E621" s="2"/>
      <c r="F621" s="2">
        <f t="shared" si="18"/>
        <v>0</v>
      </c>
      <c r="G621" s="2">
        <f t="shared" si="18"/>
        <v>0</v>
      </c>
      <c r="H621" s="2">
        <f t="shared" si="18"/>
        <v>0</v>
      </c>
      <c r="I621" s="2">
        <f t="shared" si="18"/>
        <v>0</v>
      </c>
      <c r="J621" s="2">
        <f t="shared" si="18"/>
        <v>0</v>
      </c>
      <c r="K621" s="2">
        <f t="shared" si="18"/>
        <v>0</v>
      </c>
      <c r="L621" s="2">
        <f t="shared" si="18"/>
        <v>0</v>
      </c>
      <c r="M621" s="2">
        <f t="shared" si="18"/>
        <v>0</v>
      </c>
      <c r="N621" s="2">
        <f t="shared" si="18"/>
        <v>0</v>
      </c>
      <c r="O621" s="2">
        <f t="shared" si="18"/>
        <v>0</v>
      </c>
      <c r="P621" s="2">
        <f t="shared" si="18"/>
        <v>0</v>
      </c>
      <c r="Q621" s="2">
        <f t="shared" si="18"/>
        <v>0</v>
      </c>
      <c r="R621" s="2">
        <f t="shared" si="18"/>
        <v>0</v>
      </c>
    </row>
    <row r="622" spans="2:18" x14ac:dyDescent="0.25">
      <c r="B622" t="s">
        <v>1963</v>
      </c>
      <c r="C622"/>
      <c r="D622" s="1">
        <f t="shared" si="19"/>
        <v>11</v>
      </c>
      <c r="E622" s="2"/>
      <c r="F622" s="2">
        <f t="shared" ref="F622:R631" si="20">SUMIF($D$380:$D$570,$D622,F$380:F$570)</f>
        <v>0</v>
      </c>
      <c r="G622" s="2">
        <f t="shared" si="20"/>
        <v>0</v>
      </c>
      <c r="H622" s="2">
        <f t="shared" si="20"/>
        <v>0</v>
      </c>
      <c r="I622" s="2">
        <f t="shared" si="20"/>
        <v>0</v>
      </c>
      <c r="J622" s="2">
        <f t="shared" si="20"/>
        <v>0</v>
      </c>
      <c r="K622" s="2">
        <f t="shared" si="20"/>
        <v>0</v>
      </c>
      <c r="L622" s="2">
        <f t="shared" si="20"/>
        <v>0</v>
      </c>
      <c r="M622" s="2">
        <f t="shared" si="20"/>
        <v>0</v>
      </c>
      <c r="N622" s="2">
        <f t="shared" si="20"/>
        <v>0</v>
      </c>
      <c r="O622" s="2">
        <f t="shared" si="20"/>
        <v>0</v>
      </c>
      <c r="P622" s="2">
        <f t="shared" si="20"/>
        <v>0</v>
      </c>
      <c r="Q622" s="2">
        <f t="shared" si="20"/>
        <v>0</v>
      </c>
      <c r="R622" s="2">
        <f t="shared" si="20"/>
        <v>0</v>
      </c>
    </row>
    <row r="623" spans="2:18" x14ac:dyDescent="0.25">
      <c r="B623" t="s">
        <v>1963</v>
      </c>
      <c r="C623"/>
      <c r="D623" s="1">
        <f t="shared" si="19"/>
        <v>12</v>
      </c>
      <c r="E623" s="2"/>
      <c r="F623" s="2">
        <f t="shared" si="20"/>
        <v>-4923575.76</v>
      </c>
      <c r="G623" s="2">
        <f t="shared" si="20"/>
        <v>-4963325.34</v>
      </c>
      <c r="H623" s="2">
        <f t="shared" si="20"/>
        <v>-5012234.5600000005</v>
      </c>
      <c r="I623" s="2">
        <f t="shared" si="20"/>
        <v>-5087361.25</v>
      </c>
      <c r="J623" s="2">
        <f t="shared" si="20"/>
        <v>-5133978.04</v>
      </c>
      <c r="K623" s="2">
        <f t="shared" si="20"/>
        <v>-5167501.2499999991</v>
      </c>
      <c r="L623" s="2">
        <f t="shared" si="20"/>
        <v>-5184045.91</v>
      </c>
      <c r="M623" s="2">
        <f t="shared" si="20"/>
        <v>-5155466.5</v>
      </c>
      <c r="N623" s="2">
        <f t="shared" si="20"/>
        <v>-5134099.88</v>
      </c>
      <c r="O623" s="2">
        <f t="shared" si="20"/>
        <v>-5068782.3099999996</v>
      </c>
      <c r="P623" s="2">
        <f t="shared" si="20"/>
        <v>-4989054.55</v>
      </c>
      <c r="Q623" s="2">
        <f t="shared" si="20"/>
        <v>-5016949.2399999993</v>
      </c>
      <c r="R623" s="2">
        <f t="shared" si="20"/>
        <v>-4989644.3000000007</v>
      </c>
    </row>
    <row r="624" spans="2:18" x14ac:dyDescent="0.25">
      <c r="B624" t="s">
        <v>1963</v>
      </c>
      <c r="C624"/>
      <c r="D624" s="1">
        <f t="shared" si="19"/>
        <v>13</v>
      </c>
      <c r="E624" s="2"/>
      <c r="F624" s="2">
        <f t="shared" si="20"/>
        <v>-4053176.94</v>
      </c>
      <c r="G624" s="2">
        <f t="shared" si="20"/>
        <v>-4111810.5700000003</v>
      </c>
      <c r="H624" s="2">
        <f t="shared" si="20"/>
        <v>-3901897.72</v>
      </c>
      <c r="I624" s="2">
        <f t="shared" si="20"/>
        <v>-3965148.72</v>
      </c>
      <c r="J624" s="2">
        <f t="shared" si="20"/>
        <v>-4041490.4899999998</v>
      </c>
      <c r="K624" s="2">
        <f t="shared" si="20"/>
        <v>-4107884.26</v>
      </c>
      <c r="L624" s="2">
        <f t="shared" si="20"/>
        <v>-4087078.22</v>
      </c>
      <c r="M624" s="2">
        <f t="shared" si="20"/>
        <v>-4163333.9899999998</v>
      </c>
      <c r="N624" s="2">
        <f t="shared" si="20"/>
        <v>-4268622.26</v>
      </c>
      <c r="O624" s="2">
        <f t="shared" si="20"/>
        <v>-4367024.7200000007</v>
      </c>
      <c r="P624" s="2">
        <f t="shared" si="20"/>
        <v>-4494193.7200000007</v>
      </c>
      <c r="Q624" s="2">
        <f t="shared" si="20"/>
        <v>-4608549.7200000007</v>
      </c>
      <c r="R624" s="2">
        <f t="shared" si="20"/>
        <v>-4686796.24</v>
      </c>
    </row>
    <row r="625" spans="2:18" x14ac:dyDescent="0.25">
      <c r="B625" t="s">
        <v>1963</v>
      </c>
      <c r="C625"/>
      <c r="D625" s="1">
        <f t="shared" si="19"/>
        <v>14</v>
      </c>
      <c r="E625" s="2"/>
      <c r="F625" s="2">
        <f t="shared" si="20"/>
        <v>0</v>
      </c>
      <c r="G625" s="2">
        <f t="shared" si="20"/>
        <v>0</v>
      </c>
      <c r="H625" s="2">
        <f t="shared" si="20"/>
        <v>0</v>
      </c>
      <c r="I625" s="2">
        <f t="shared" si="20"/>
        <v>0</v>
      </c>
      <c r="J625" s="2">
        <f t="shared" si="20"/>
        <v>0</v>
      </c>
      <c r="K625" s="2">
        <f t="shared" si="20"/>
        <v>0</v>
      </c>
      <c r="L625" s="2">
        <f t="shared" si="20"/>
        <v>0</v>
      </c>
      <c r="M625" s="2">
        <f t="shared" si="20"/>
        <v>0</v>
      </c>
      <c r="N625" s="2">
        <f t="shared" si="20"/>
        <v>0</v>
      </c>
      <c r="O625" s="2">
        <f t="shared" si="20"/>
        <v>0</v>
      </c>
      <c r="P625" s="2">
        <f t="shared" si="20"/>
        <v>0</v>
      </c>
      <c r="Q625" s="2">
        <f t="shared" si="20"/>
        <v>0</v>
      </c>
      <c r="R625" s="2">
        <f t="shared" si="20"/>
        <v>0</v>
      </c>
    </row>
    <row r="626" spans="2:18" x14ac:dyDescent="0.25">
      <c r="B626" t="s">
        <v>1963</v>
      </c>
      <c r="C626"/>
      <c r="D626" s="1">
        <f t="shared" si="19"/>
        <v>15</v>
      </c>
      <c r="E626" s="2"/>
      <c r="F626" s="2">
        <f t="shared" si="20"/>
        <v>0</v>
      </c>
      <c r="G626" s="2">
        <f t="shared" si="20"/>
        <v>0</v>
      </c>
      <c r="H626" s="2">
        <f t="shared" si="20"/>
        <v>0</v>
      </c>
      <c r="I626" s="2">
        <f t="shared" si="20"/>
        <v>0</v>
      </c>
      <c r="J626" s="2">
        <f t="shared" si="20"/>
        <v>0</v>
      </c>
      <c r="K626" s="2">
        <f t="shared" si="20"/>
        <v>0</v>
      </c>
      <c r="L626" s="2">
        <f t="shared" si="20"/>
        <v>0</v>
      </c>
      <c r="M626" s="2">
        <f t="shared" si="20"/>
        <v>0</v>
      </c>
      <c r="N626" s="2">
        <f t="shared" si="20"/>
        <v>0</v>
      </c>
      <c r="O626" s="2">
        <f t="shared" si="20"/>
        <v>0</v>
      </c>
      <c r="P626" s="2">
        <f t="shared" si="20"/>
        <v>0</v>
      </c>
      <c r="Q626" s="2">
        <f t="shared" si="20"/>
        <v>0</v>
      </c>
      <c r="R626" s="2">
        <f t="shared" si="20"/>
        <v>0</v>
      </c>
    </row>
    <row r="627" spans="2:18" x14ac:dyDescent="0.25">
      <c r="B627" t="s">
        <v>1963</v>
      </c>
      <c r="C627"/>
      <c r="D627" s="1">
        <f t="shared" si="19"/>
        <v>16</v>
      </c>
      <c r="E627" s="2"/>
      <c r="F627" s="2">
        <f t="shared" si="20"/>
        <v>-839724.15</v>
      </c>
      <c r="G627" s="2">
        <f t="shared" si="20"/>
        <v>-881441.35</v>
      </c>
      <c r="H627" s="2">
        <f t="shared" si="20"/>
        <v>-913829.12</v>
      </c>
      <c r="I627" s="2">
        <f t="shared" si="20"/>
        <v>-966988.57</v>
      </c>
      <c r="J627" s="2">
        <f t="shared" si="20"/>
        <v>-990158.12</v>
      </c>
      <c r="K627" s="2">
        <f t="shared" si="20"/>
        <v>-1009974.86</v>
      </c>
      <c r="L627" s="2">
        <f t="shared" si="20"/>
        <v>-1040444.51</v>
      </c>
      <c r="M627" s="2">
        <f t="shared" si="20"/>
        <v>-1045621.04</v>
      </c>
      <c r="N627" s="2">
        <f t="shared" si="20"/>
        <v>-1053499.17</v>
      </c>
      <c r="O627" s="2">
        <f t="shared" si="20"/>
        <v>-1054598.44</v>
      </c>
      <c r="P627" s="2">
        <f t="shared" si="20"/>
        <v>-1058412.01</v>
      </c>
      <c r="Q627" s="2">
        <f t="shared" si="20"/>
        <v>-1066242.26</v>
      </c>
      <c r="R627" s="2">
        <f t="shared" si="20"/>
        <v>-1063016.46</v>
      </c>
    </row>
    <row r="628" spans="2:18" x14ac:dyDescent="0.25">
      <c r="B628" t="s">
        <v>1963</v>
      </c>
      <c r="C628"/>
      <c r="D628" s="1">
        <f t="shared" si="19"/>
        <v>17</v>
      </c>
      <c r="E628" s="2"/>
      <c r="F628" s="2">
        <f t="shared" si="20"/>
        <v>-15388903.199999999</v>
      </c>
      <c r="G628" s="2">
        <f t="shared" si="20"/>
        <v>-16010712.709999999</v>
      </c>
      <c r="H628" s="2">
        <f t="shared" si="20"/>
        <v>-17734842.329999998</v>
      </c>
      <c r="I628" s="2">
        <f t="shared" si="20"/>
        <v>-22205701.68</v>
      </c>
      <c r="J628" s="2">
        <f t="shared" si="20"/>
        <v>-21577628.859999999</v>
      </c>
      <c r="K628" s="2">
        <f t="shared" si="20"/>
        <v>-21563252.07</v>
      </c>
      <c r="L628" s="2">
        <f t="shared" si="20"/>
        <v>-22111609.219999999</v>
      </c>
      <c r="M628" s="2">
        <f t="shared" si="20"/>
        <v>-21562041.68</v>
      </c>
      <c r="N628" s="2">
        <f t="shared" si="20"/>
        <v>-21670380.800000001</v>
      </c>
      <c r="O628" s="2">
        <f t="shared" si="20"/>
        <v>-20566359.48</v>
      </c>
      <c r="P628" s="2">
        <f t="shared" si="20"/>
        <v>-21230850.719999999</v>
      </c>
      <c r="Q628" s="2">
        <f t="shared" si="20"/>
        <v>-20771178.039999999</v>
      </c>
      <c r="R628" s="2">
        <f t="shared" si="20"/>
        <v>-19846845.82</v>
      </c>
    </row>
    <row r="629" spans="2:18" x14ac:dyDescent="0.25">
      <c r="B629" t="s">
        <v>1963</v>
      </c>
      <c r="C629"/>
      <c r="D629" s="1">
        <f t="shared" si="19"/>
        <v>18</v>
      </c>
      <c r="E629" s="2"/>
      <c r="F629" s="2">
        <f t="shared" si="20"/>
        <v>-1288603.07</v>
      </c>
      <c r="G629" s="2">
        <f t="shared" si="20"/>
        <v>-1296994.47</v>
      </c>
      <c r="H629" s="2">
        <f t="shared" si="20"/>
        <v>-1305385.8899999999</v>
      </c>
      <c r="I629" s="2">
        <f t="shared" si="20"/>
        <v>-1313777.26</v>
      </c>
      <c r="J629" s="2">
        <f t="shared" si="20"/>
        <v>-1322213.1100000001</v>
      </c>
      <c r="K629" s="2">
        <f t="shared" si="20"/>
        <v>-1330693.48</v>
      </c>
      <c r="L629" s="2">
        <f t="shared" si="20"/>
        <v>-1339173.71</v>
      </c>
      <c r="M629" s="2">
        <f t="shared" si="20"/>
        <v>-1347653.95</v>
      </c>
      <c r="N629" s="2">
        <f t="shared" si="20"/>
        <v>-1356139.63</v>
      </c>
      <c r="O629" s="2">
        <f t="shared" si="20"/>
        <v>-1364623.5</v>
      </c>
      <c r="P629" s="2">
        <f t="shared" si="20"/>
        <v>-1373107.36</v>
      </c>
      <c r="Q629" s="2">
        <f t="shared" si="20"/>
        <v>-1381591.18</v>
      </c>
      <c r="R629" s="2">
        <f t="shared" si="20"/>
        <v>-1390168.44</v>
      </c>
    </row>
    <row r="630" spans="2:18" x14ac:dyDescent="0.25">
      <c r="B630" t="s">
        <v>1963</v>
      </c>
      <c r="C630"/>
      <c r="D630" s="1">
        <f t="shared" si="19"/>
        <v>19</v>
      </c>
      <c r="E630" s="2"/>
      <c r="F630" s="2">
        <f t="shared" si="20"/>
        <v>-149477875.00999999</v>
      </c>
      <c r="G630" s="2">
        <f t="shared" si="20"/>
        <v>-149326196.00999999</v>
      </c>
      <c r="H630" s="2">
        <f t="shared" si="20"/>
        <v>-149361425.00999999</v>
      </c>
      <c r="I630" s="2">
        <f t="shared" si="20"/>
        <v>-123439332.43999998</v>
      </c>
      <c r="J630" s="2">
        <f t="shared" si="20"/>
        <v>-125024362.43999998</v>
      </c>
      <c r="K630" s="2">
        <f t="shared" si="20"/>
        <v>-126223218.43999998</v>
      </c>
      <c r="L630" s="2">
        <f t="shared" si="20"/>
        <v>-126291814.43999998</v>
      </c>
      <c r="M630" s="2">
        <f t="shared" si="20"/>
        <v>-125931981.43999998</v>
      </c>
      <c r="N630" s="2">
        <f t="shared" si="20"/>
        <v>-125670512.43999998</v>
      </c>
      <c r="O630" s="2">
        <f t="shared" si="20"/>
        <v>-125047671.43999998</v>
      </c>
      <c r="P630" s="2">
        <f t="shared" si="20"/>
        <v>-124451163.43999998</v>
      </c>
      <c r="Q630" s="2">
        <f t="shared" si="20"/>
        <v>-123872698.43999998</v>
      </c>
      <c r="R630" s="2">
        <f t="shared" si="20"/>
        <v>-122644578.86</v>
      </c>
    </row>
    <row r="631" spans="2:18" x14ac:dyDescent="0.25">
      <c r="B631" t="s">
        <v>1963</v>
      </c>
      <c r="C631"/>
      <c r="D631" s="1">
        <f t="shared" si="19"/>
        <v>20</v>
      </c>
      <c r="E631" s="2"/>
      <c r="F631" s="2">
        <f t="shared" si="20"/>
        <v>0</v>
      </c>
      <c r="G631" s="2">
        <f t="shared" si="20"/>
        <v>0</v>
      </c>
      <c r="H631" s="2">
        <f t="shared" si="20"/>
        <v>0</v>
      </c>
      <c r="I631" s="2">
        <f t="shared" si="20"/>
        <v>0</v>
      </c>
      <c r="J631" s="2">
        <f t="shared" si="20"/>
        <v>0</v>
      </c>
      <c r="K631" s="2">
        <f t="shared" si="20"/>
        <v>0</v>
      </c>
      <c r="L631" s="2">
        <f t="shared" si="20"/>
        <v>0</v>
      </c>
      <c r="M631" s="2">
        <f t="shared" si="20"/>
        <v>0</v>
      </c>
      <c r="N631" s="2">
        <f t="shared" si="20"/>
        <v>0</v>
      </c>
      <c r="O631" s="2">
        <f t="shared" si="20"/>
        <v>0</v>
      </c>
      <c r="P631" s="2">
        <f t="shared" si="20"/>
        <v>0</v>
      </c>
      <c r="Q631" s="2">
        <f t="shared" si="20"/>
        <v>0</v>
      </c>
      <c r="R631" s="2">
        <f t="shared" si="20"/>
        <v>0</v>
      </c>
    </row>
    <row r="632" spans="2:18" x14ac:dyDescent="0.25">
      <c r="B632" t="s">
        <v>1963</v>
      </c>
      <c r="C632"/>
      <c r="D632" s="1">
        <f t="shared" si="19"/>
        <v>21</v>
      </c>
      <c r="E632" s="2"/>
      <c r="F632" s="2">
        <f t="shared" ref="F632:R643" si="21">SUMIF($D$380:$D$570,$D632,F$380:F$570)</f>
        <v>0</v>
      </c>
      <c r="G632" s="2">
        <f t="shared" si="21"/>
        <v>0</v>
      </c>
      <c r="H632" s="2">
        <f t="shared" si="21"/>
        <v>0</v>
      </c>
      <c r="I632" s="2">
        <f t="shared" si="21"/>
        <v>0</v>
      </c>
      <c r="J632" s="2">
        <f t="shared" si="21"/>
        <v>0</v>
      </c>
      <c r="K632" s="2">
        <f t="shared" si="21"/>
        <v>0</v>
      </c>
      <c r="L632" s="2">
        <f t="shared" si="21"/>
        <v>0</v>
      </c>
      <c r="M632" s="2">
        <f t="shared" si="21"/>
        <v>0</v>
      </c>
      <c r="N632" s="2">
        <f t="shared" si="21"/>
        <v>0</v>
      </c>
      <c r="O632" s="2">
        <f t="shared" si="21"/>
        <v>0</v>
      </c>
      <c r="P632" s="2">
        <f t="shared" si="21"/>
        <v>0</v>
      </c>
      <c r="Q632" s="2">
        <f t="shared" si="21"/>
        <v>0</v>
      </c>
      <c r="R632" s="2">
        <f t="shared" si="21"/>
        <v>0</v>
      </c>
    </row>
    <row r="633" spans="2:18" x14ac:dyDescent="0.25">
      <c r="B633" t="s">
        <v>1963</v>
      </c>
      <c r="C633"/>
      <c r="D633" s="1">
        <f t="shared" si="19"/>
        <v>22</v>
      </c>
      <c r="E633" s="2"/>
      <c r="F633" s="2">
        <f t="shared" si="21"/>
        <v>0</v>
      </c>
      <c r="G633" s="2">
        <f t="shared" si="21"/>
        <v>0</v>
      </c>
      <c r="H633" s="2">
        <f t="shared" si="21"/>
        <v>0</v>
      </c>
      <c r="I633" s="2">
        <f t="shared" si="21"/>
        <v>0</v>
      </c>
      <c r="J633" s="2">
        <f t="shared" si="21"/>
        <v>0</v>
      </c>
      <c r="K633" s="2">
        <f t="shared" si="21"/>
        <v>0</v>
      </c>
      <c r="L633" s="2">
        <f t="shared" si="21"/>
        <v>0</v>
      </c>
      <c r="M633" s="2">
        <f t="shared" si="21"/>
        <v>0</v>
      </c>
      <c r="N633" s="2">
        <f t="shared" si="21"/>
        <v>0</v>
      </c>
      <c r="O633" s="2">
        <f t="shared" si="21"/>
        <v>0</v>
      </c>
      <c r="P633" s="2">
        <f t="shared" si="21"/>
        <v>0</v>
      </c>
      <c r="Q633" s="2">
        <f t="shared" si="21"/>
        <v>0</v>
      </c>
      <c r="R633" s="2">
        <f t="shared" si="21"/>
        <v>0</v>
      </c>
    </row>
    <row r="634" spans="2:18" x14ac:dyDescent="0.25">
      <c r="B634" t="s">
        <v>1963</v>
      </c>
      <c r="C634"/>
      <c r="D634" s="1">
        <f t="shared" si="19"/>
        <v>23</v>
      </c>
      <c r="E634" s="2"/>
      <c r="F634" s="2">
        <f t="shared" si="21"/>
        <v>-117597215.85999998</v>
      </c>
      <c r="G634" s="2">
        <f t="shared" si="21"/>
        <v>-118969347.34999998</v>
      </c>
      <c r="H634" s="2">
        <f t="shared" si="21"/>
        <v>-119570005.83999999</v>
      </c>
      <c r="I634" s="2">
        <f t="shared" si="21"/>
        <v>-121532554.50000003</v>
      </c>
      <c r="J634" s="2">
        <f t="shared" si="21"/>
        <v>-120813144.84</v>
      </c>
      <c r="K634" s="2">
        <f t="shared" si="21"/>
        <v>-121500206.50000003</v>
      </c>
      <c r="L634" s="2">
        <f t="shared" si="21"/>
        <v>-120559703.16</v>
      </c>
      <c r="M634" s="2">
        <f t="shared" si="21"/>
        <v>-121473576.91</v>
      </c>
      <c r="N634" s="2">
        <f t="shared" si="21"/>
        <v>-122825089.91</v>
      </c>
      <c r="O634" s="2">
        <f t="shared" si="21"/>
        <v>-113420835.20000003</v>
      </c>
      <c r="P634" s="2">
        <f t="shared" si="21"/>
        <v>-113707786.44000001</v>
      </c>
      <c r="Q634" s="2">
        <f t="shared" si="21"/>
        <v>-115346247.30000003</v>
      </c>
      <c r="R634" s="2">
        <f t="shared" si="21"/>
        <v>-108740554.91000001</v>
      </c>
    </row>
    <row r="635" spans="2:18" x14ac:dyDescent="0.25">
      <c r="B635" t="s">
        <v>1963</v>
      </c>
      <c r="C635"/>
      <c r="D635" s="1">
        <f t="shared" si="19"/>
        <v>24</v>
      </c>
      <c r="E635" s="2"/>
      <c r="F635" s="2">
        <f t="shared" si="21"/>
        <v>0</v>
      </c>
      <c r="G635" s="2">
        <f t="shared" si="21"/>
        <v>0</v>
      </c>
      <c r="H635" s="2">
        <f t="shared" si="21"/>
        <v>0</v>
      </c>
      <c r="I635" s="2">
        <f t="shared" si="21"/>
        <v>0</v>
      </c>
      <c r="J635" s="2">
        <f t="shared" si="21"/>
        <v>0</v>
      </c>
      <c r="K635" s="2">
        <f t="shared" si="21"/>
        <v>0</v>
      </c>
      <c r="L635" s="2">
        <f t="shared" si="21"/>
        <v>0</v>
      </c>
      <c r="M635" s="2">
        <f t="shared" si="21"/>
        <v>0</v>
      </c>
      <c r="N635" s="2">
        <f t="shared" si="21"/>
        <v>0</v>
      </c>
      <c r="O635" s="2">
        <f t="shared" si="21"/>
        <v>0</v>
      </c>
      <c r="P635" s="2">
        <f t="shared" si="21"/>
        <v>0</v>
      </c>
      <c r="Q635" s="2">
        <f t="shared" si="21"/>
        <v>0</v>
      </c>
      <c r="R635" s="2">
        <f t="shared" si="21"/>
        <v>0</v>
      </c>
    </row>
    <row r="636" spans="2:18" x14ac:dyDescent="0.25">
      <c r="B636" t="s">
        <v>1963</v>
      </c>
      <c r="C636"/>
      <c r="D636" s="1">
        <f t="shared" si="19"/>
        <v>25</v>
      </c>
      <c r="E636" s="2"/>
      <c r="F636" s="2">
        <f t="shared" si="21"/>
        <v>0</v>
      </c>
      <c r="G636" s="2">
        <f t="shared" si="21"/>
        <v>0</v>
      </c>
      <c r="H636" s="2">
        <f t="shared" si="21"/>
        <v>0</v>
      </c>
      <c r="I636" s="2">
        <f t="shared" si="21"/>
        <v>0</v>
      </c>
      <c r="J636" s="2">
        <f t="shared" si="21"/>
        <v>0</v>
      </c>
      <c r="K636" s="2">
        <f t="shared" si="21"/>
        <v>0</v>
      </c>
      <c r="L636" s="2">
        <f t="shared" si="21"/>
        <v>0</v>
      </c>
      <c r="M636" s="2">
        <f t="shared" si="21"/>
        <v>0</v>
      </c>
      <c r="N636" s="2">
        <f t="shared" si="21"/>
        <v>0</v>
      </c>
      <c r="O636" s="2">
        <f t="shared" si="21"/>
        <v>0</v>
      </c>
      <c r="P636" s="2">
        <f t="shared" si="21"/>
        <v>0</v>
      </c>
      <c r="Q636" s="2">
        <f t="shared" si="21"/>
        <v>0</v>
      </c>
      <c r="R636" s="2">
        <f t="shared" si="21"/>
        <v>0</v>
      </c>
    </row>
    <row r="637" spans="2:18" x14ac:dyDescent="0.25">
      <c r="B637" t="s">
        <v>1963</v>
      </c>
      <c r="C637"/>
      <c r="D637" s="1">
        <f t="shared" si="19"/>
        <v>26</v>
      </c>
      <c r="E637" s="2"/>
      <c r="F637" s="2">
        <f t="shared" si="21"/>
        <v>0</v>
      </c>
      <c r="G637" s="2">
        <f t="shared" si="21"/>
        <v>0</v>
      </c>
      <c r="H637" s="2">
        <f t="shared" si="21"/>
        <v>0</v>
      </c>
      <c r="I637" s="2">
        <f t="shared" si="21"/>
        <v>0</v>
      </c>
      <c r="J637" s="2">
        <f t="shared" si="21"/>
        <v>0</v>
      </c>
      <c r="K637" s="2">
        <f t="shared" si="21"/>
        <v>0</v>
      </c>
      <c r="L637" s="2">
        <f t="shared" si="21"/>
        <v>0</v>
      </c>
      <c r="M637" s="2">
        <f t="shared" si="21"/>
        <v>0</v>
      </c>
      <c r="N637" s="2">
        <f t="shared" si="21"/>
        <v>0</v>
      </c>
      <c r="O637" s="2">
        <f t="shared" si="21"/>
        <v>0</v>
      </c>
      <c r="P637" s="2">
        <f t="shared" si="21"/>
        <v>0</v>
      </c>
      <c r="Q637" s="2">
        <f t="shared" si="21"/>
        <v>0</v>
      </c>
      <c r="R637" s="2">
        <f t="shared" si="21"/>
        <v>0</v>
      </c>
    </row>
    <row r="638" spans="2:18" x14ac:dyDescent="0.25">
      <c r="B638" t="s">
        <v>1963</v>
      </c>
      <c r="C638"/>
      <c r="D638" s="1">
        <f>+D637+1</f>
        <v>27</v>
      </c>
      <c r="E638" s="2"/>
      <c r="F638" s="2">
        <f t="shared" si="21"/>
        <v>0</v>
      </c>
      <c r="G638" s="2">
        <f t="shared" si="21"/>
        <v>0</v>
      </c>
      <c r="H638" s="2">
        <f t="shared" si="21"/>
        <v>0</v>
      </c>
      <c r="I638" s="2">
        <f t="shared" si="21"/>
        <v>0</v>
      </c>
      <c r="J638" s="2">
        <f t="shared" si="21"/>
        <v>0</v>
      </c>
      <c r="K638" s="2">
        <f t="shared" si="21"/>
        <v>0</v>
      </c>
      <c r="L638" s="2">
        <f t="shared" si="21"/>
        <v>0</v>
      </c>
      <c r="M638" s="2">
        <f t="shared" si="21"/>
        <v>0</v>
      </c>
      <c r="N638" s="2">
        <f t="shared" si="21"/>
        <v>0</v>
      </c>
      <c r="O638" s="2">
        <f t="shared" si="21"/>
        <v>0</v>
      </c>
      <c r="P638" s="2">
        <f t="shared" si="21"/>
        <v>0</v>
      </c>
      <c r="Q638" s="2">
        <f t="shared" si="21"/>
        <v>0</v>
      </c>
      <c r="R638" s="2">
        <f t="shared" si="21"/>
        <v>0</v>
      </c>
    </row>
    <row r="639" spans="2:18" x14ac:dyDescent="0.25">
      <c r="B639" t="s">
        <v>1963</v>
      </c>
      <c r="C639"/>
      <c r="D639" s="1">
        <f t="shared" si="19"/>
        <v>28</v>
      </c>
      <c r="E639" s="2"/>
      <c r="F639" s="2">
        <f t="shared" si="21"/>
        <v>0</v>
      </c>
      <c r="G639" s="2">
        <f t="shared" si="21"/>
        <v>0</v>
      </c>
      <c r="H639" s="2">
        <f t="shared" si="21"/>
        <v>0</v>
      </c>
      <c r="I639" s="2">
        <f t="shared" si="21"/>
        <v>0</v>
      </c>
      <c r="J639" s="2">
        <f t="shared" si="21"/>
        <v>0</v>
      </c>
      <c r="K639" s="2">
        <f t="shared" si="21"/>
        <v>0</v>
      </c>
      <c r="L639" s="2">
        <f t="shared" si="21"/>
        <v>0</v>
      </c>
      <c r="M639" s="2">
        <f t="shared" si="21"/>
        <v>0</v>
      </c>
      <c r="N639" s="2">
        <f t="shared" si="21"/>
        <v>0</v>
      </c>
      <c r="O639" s="2">
        <f t="shared" si="21"/>
        <v>0</v>
      </c>
      <c r="P639" s="2">
        <f t="shared" si="21"/>
        <v>0</v>
      </c>
      <c r="Q639" s="2">
        <f t="shared" si="21"/>
        <v>0</v>
      </c>
      <c r="R639" s="2">
        <f t="shared" si="21"/>
        <v>0</v>
      </c>
    </row>
    <row r="640" spans="2:18" x14ac:dyDescent="0.25">
      <c r="B640" t="s">
        <v>1963</v>
      </c>
      <c r="C640"/>
      <c r="D640" s="1">
        <f t="shared" si="19"/>
        <v>29</v>
      </c>
      <c r="E640" s="2"/>
      <c r="F640" s="2">
        <f t="shared" si="21"/>
        <v>-356851337.07999998</v>
      </c>
      <c r="G640" s="2">
        <f t="shared" si="21"/>
        <v>-368148571.00000006</v>
      </c>
      <c r="H640" s="2">
        <f t="shared" si="21"/>
        <v>-365633738.39999998</v>
      </c>
      <c r="I640" s="2">
        <f t="shared" si="21"/>
        <v>-406727042.74000001</v>
      </c>
      <c r="J640" s="2">
        <f t="shared" si="21"/>
        <v>-405289196.61000001</v>
      </c>
      <c r="K640" s="2">
        <f t="shared" si="21"/>
        <v>-396324677.54000002</v>
      </c>
      <c r="L640" s="2">
        <f t="shared" si="21"/>
        <v>-368110549.82000005</v>
      </c>
      <c r="M640" s="2">
        <f t="shared" si="21"/>
        <v>-361572906.82000005</v>
      </c>
      <c r="N640" s="2">
        <f t="shared" si="21"/>
        <v>-352075586.37000006</v>
      </c>
      <c r="O640" s="2">
        <f t="shared" si="21"/>
        <v>-342679783.23999995</v>
      </c>
      <c r="P640" s="2">
        <f t="shared" si="21"/>
        <v>-342457614.05000007</v>
      </c>
      <c r="Q640" s="2">
        <f t="shared" si="21"/>
        <v>-342443569.87000006</v>
      </c>
      <c r="R640" s="2">
        <f>SUMIF($D$380:$D$570,$D640,R$380:R$570)</f>
        <v>-357452382.06999999</v>
      </c>
    </row>
    <row r="641" spans="1:18" x14ac:dyDescent="0.25">
      <c r="B641" t="s">
        <v>1963</v>
      </c>
      <c r="C641"/>
      <c r="D641" s="1">
        <f t="shared" si="19"/>
        <v>30</v>
      </c>
      <c r="E641" s="2"/>
      <c r="F641" s="2">
        <f t="shared" si="21"/>
        <v>0</v>
      </c>
      <c r="G641" s="2">
        <f t="shared" si="21"/>
        <v>0</v>
      </c>
      <c r="H641" s="2">
        <f t="shared" si="21"/>
        <v>0</v>
      </c>
      <c r="I641" s="2">
        <f t="shared" si="21"/>
        <v>0</v>
      </c>
      <c r="J641" s="2">
        <f t="shared" si="21"/>
        <v>0</v>
      </c>
      <c r="K641" s="2">
        <f t="shared" si="21"/>
        <v>0</v>
      </c>
      <c r="L641" s="2">
        <f t="shared" si="21"/>
        <v>0</v>
      </c>
      <c r="M641" s="2">
        <f t="shared" si="21"/>
        <v>0</v>
      </c>
      <c r="N641" s="2">
        <f t="shared" si="21"/>
        <v>0</v>
      </c>
      <c r="O641" s="2">
        <f t="shared" si="21"/>
        <v>0</v>
      </c>
      <c r="P641" s="2">
        <f t="shared" si="21"/>
        <v>0</v>
      </c>
      <c r="Q641" s="2">
        <f t="shared" si="21"/>
        <v>0</v>
      </c>
      <c r="R641" s="2">
        <f t="shared" si="21"/>
        <v>0</v>
      </c>
    </row>
    <row r="642" spans="1:18" x14ac:dyDescent="0.25">
      <c r="B642" t="s">
        <v>1963</v>
      </c>
      <c r="C642"/>
      <c r="D642" s="1">
        <v>100</v>
      </c>
      <c r="E642" s="2"/>
      <c r="F642" s="10">
        <f t="shared" si="21"/>
        <v>-23411683.970000003</v>
      </c>
      <c r="G642" s="10">
        <f t="shared" si="21"/>
        <v>0</v>
      </c>
      <c r="H642" s="10">
        <f t="shared" si="21"/>
        <v>0</v>
      </c>
      <c r="I642" s="10">
        <f t="shared" si="21"/>
        <v>-24801960.75</v>
      </c>
      <c r="J642" s="10">
        <f t="shared" si="21"/>
        <v>0</v>
      </c>
      <c r="K642" s="10">
        <f t="shared" si="21"/>
        <v>0</v>
      </c>
      <c r="L642" s="10">
        <f t="shared" si="21"/>
        <v>-28886498.460000001</v>
      </c>
      <c r="M642" s="10">
        <f t="shared" si="21"/>
        <v>0</v>
      </c>
      <c r="N642" s="10">
        <f t="shared" si="21"/>
        <v>0</v>
      </c>
      <c r="O642" s="10">
        <f t="shared" si="21"/>
        <v>-27579066.640000001</v>
      </c>
      <c r="P642" s="10">
        <f t="shared" si="21"/>
        <v>0</v>
      </c>
      <c r="Q642" s="10">
        <f t="shared" si="21"/>
        <v>0</v>
      </c>
      <c r="R642" s="10">
        <f t="shared" si="21"/>
        <v>-24164934.850000001</v>
      </c>
    </row>
    <row r="643" spans="1:18" x14ac:dyDescent="0.25">
      <c r="B643" t="s">
        <v>1963</v>
      </c>
      <c r="C643"/>
      <c r="D643" s="1">
        <v>101</v>
      </c>
      <c r="E643" s="7"/>
      <c r="F643" s="7">
        <f t="shared" si="21"/>
        <v>-16522000</v>
      </c>
      <c r="G643" s="7">
        <f t="shared" si="21"/>
        <v>-16522000</v>
      </c>
      <c r="H643" s="7">
        <f t="shared" si="21"/>
        <v>-16522000</v>
      </c>
      <c r="I643" s="7">
        <f t="shared" si="21"/>
        <v>-26255000</v>
      </c>
      <c r="J643" s="7">
        <f t="shared" si="21"/>
        <v>-26255000</v>
      </c>
      <c r="K643" s="7">
        <f t="shared" si="21"/>
        <v>-26255000</v>
      </c>
      <c r="L643" s="7">
        <f t="shared" si="21"/>
        <v>-22230000</v>
      </c>
      <c r="M643" s="7">
        <f t="shared" si="21"/>
        <v>-22230000</v>
      </c>
      <c r="N643" s="7">
        <f t="shared" si="21"/>
        <v>-22230000</v>
      </c>
      <c r="O643" s="7">
        <f t="shared" si="21"/>
        <v>-18467000</v>
      </c>
      <c r="P643" s="7">
        <f t="shared" si="21"/>
        <v>-18467000</v>
      </c>
      <c r="Q643" s="7">
        <f t="shared" si="21"/>
        <v>-18467000</v>
      </c>
      <c r="R643" s="7">
        <f t="shared" si="21"/>
        <v>-15551000</v>
      </c>
    </row>
    <row r="644" spans="1:18" x14ac:dyDescent="0.25">
      <c r="B644"/>
      <c r="C644"/>
      <c r="E644" s="2"/>
    </row>
    <row r="645" spans="1:18" x14ac:dyDescent="0.25">
      <c r="B645" t="s">
        <v>1963</v>
      </c>
      <c r="C645"/>
      <c r="E645" s="2"/>
      <c r="F645" s="2">
        <f t="shared" ref="F645:Q645" si="22">SUM(F612:F643)</f>
        <v>-3057784476.8199997</v>
      </c>
      <c r="G645" s="2">
        <f t="shared" si="22"/>
        <v>-3053352968.7499995</v>
      </c>
      <c r="H645" s="2">
        <f t="shared" si="22"/>
        <v>-3102470324.2499995</v>
      </c>
      <c r="I645" s="2">
        <f t="shared" si="22"/>
        <v>-3062690702.1399994</v>
      </c>
      <c r="J645" s="2">
        <f t="shared" si="22"/>
        <v>-3031828122.4300003</v>
      </c>
      <c r="K645" s="2">
        <f t="shared" si="22"/>
        <v>-3062204403.9700012</v>
      </c>
      <c r="L645" s="2">
        <f t="shared" si="22"/>
        <v>-3053852256.0699997</v>
      </c>
      <c r="M645" s="2">
        <f t="shared" si="22"/>
        <v>-3003987019.3899994</v>
      </c>
      <c r="N645" s="2">
        <f t="shared" si="22"/>
        <v>-2986601265.7500005</v>
      </c>
      <c r="O645" s="2">
        <f t="shared" si="22"/>
        <v>-3009170989.559999</v>
      </c>
      <c r="P645" s="2">
        <f t="shared" si="22"/>
        <v>-2998926532.2500005</v>
      </c>
      <c r="Q645" s="2">
        <f t="shared" si="22"/>
        <v>-3023306119.8299994</v>
      </c>
      <c r="R645" s="2">
        <f>SUM(R612:R643)</f>
        <v>-3102682851.8299999</v>
      </c>
    </row>
    <row r="646" spans="1:18" x14ac:dyDescent="0.25">
      <c r="B646"/>
      <c r="C646"/>
      <c r="E646" s="2"/>
    </row>
    <row r="647" spans="1:18" x14ac:dyDescent="0.25">
      <c r="B647" t="s">
        <v>1964</v>
      </c>
      <c r="C647"/>
      <c r="E647" s="2"/>
      <c r="F647" s="6">
        <f t="shared" ref="F647:Q647" si="23">+F645+F609</f>
        <v>0</v>
      </c>
      <c r="G647" s="6">
        <f t="shared" si="23"/>
        <v>0</v>
      </c>
      <c r="H647" s="6">
        <f t="shared" si="23"/>
        <v>0</v>
      </c>
      <c r="I647" s="6">
        <f t="shared" si="23"/>
        <v>0</v>
      </c>
      <c r="J647" s="6">
        <f t="shared" si="23"/>
        <v>0</v>
      </c>
      <c r="K647" s="6">
        <f t="shared" si="23"/>
        <v>0</v>
      </c>
      <c r="L647" s="6">
        <f t="shared" si="23"/>
        <v>0</v>
      </c>
      <c r="M647" s="6">
        <f t="shared" si="23"/>
        <v>0</v>
      </c>
      <c r="N647" s="6">
        <f t="shared" si="23"/>
        <v>0</v>
      </c>
      <c r="O647" s="6">
        <f t="shared" si="23"/>
        <v>0</v>
      </c>
      <c r="P647" s="6">
        <f t="shared" si="23"/>
        <v>0</v>
      </c>
      <c r="Q647" s="6">
        <f t="shared" si="23"/>
        <v>0</v>
      </c>
      <c r="R647" s="6">
        <f>+R645+R609</f>
        <v>-0.46999979019165039</v>
      </c>
    </row>
    <row r="648" spans="1:18" x14ac:dyDescent="0.25">
      <c r="B648"/>
      <c r="C648"/>
      <c r="E648" s="2"/>
    </row>
    <row r="649" spans="1:18" x14ac:dyDescent="0.25">
      <c r="B649"/>
      <c r="C649"/>
      <c r="E649" s="2"/>
    </row>
    <row r="650" spans="1:18" x14ac:dyDescent="0.25">
      <c r="B650"/>
      <c r="C650"/>
      <c r="E650" s="2"/>
    </row>
    <row r="651" spans="1:18" x14ac:dyDescent="0.25">
      <c r="A651" s="8" t="s">
        <v>1961</v>
      </c>
      <c r="B651"/>
      <c r="C651"/>
      <c r="D651" s="1" t="s">
        <v>1959</v>
      </c>
      <c r="E651" s="2"/>
      <c r="F651" s="2">
        <f>+F606+F642</f>
        <v>0</v>
      </c>
      <c r="G651" s="2">
        <f t="shared" ref="G651:R651" si="24">+G606+G642</f>
        <v>0</v>
      </c>
      <c r="H651" s="2">
        <f t="shared" si="24"/>
        <v>0</v>
      </c>
      <c r="I651" s="2">
        <f t="shared" si="24"/>
        <v>0</v>
      </c>
      <c r="J651" s="2">
        <f t="shared" si="24"/>
        <v>0</v>
      </c>
      <c r="K651" s="2">
        <f t="shared" si="24"/>
        <v>0</v>
      </c>
      <c r="L651" s="2">
        <f t="shared" si="24"/>
        <v>0</v>
      </c>
      <c r="M651" s="2">
        <f t="shared" si="24"/>
        <v>0</v>
      </c>
      <c r="N651" s="2">
        <f t="shared" si="24"/>
        <v>0</v>
      </c>
      <c r="O651" s="2">
        <f t="shared" si="24"/>
        <v>0</v>
      </c>
      <c r="P651" s="2">
        <f t="shared" si="24"/>
        <v>0</v>
      </c>
      <c r="Q651" s="2">
        <f t="shared" si="24"/>
        <v>0</v>
      </c>
      <c r="R651" s="2">
        <f t="shared" si="24"/>
        <v>0</v>
      </c>
    </row>
    <row r="652" spans="1:18" x14ac:dyDescent="0.25">
      <c r="B652"/>
      <c r="C652"/>
      <c r="E652" s="2"/>
    </row>
    <row r="653" spans="1:18" x14ac:dyDescent="0.25">
      <c r="B653"/>
      <c r="C653"/>
      <c r="D653" s="1" t="s">
        <v>1959</v>
      </c>
      <c r="E653" s="2"/>
    </row>
    <row r="654" spans="1:18" x14ac:dyDescent="0.25">
      <c r="B654"/>
      <c r="C654"/>
      <c r="D654" s="1" t="s">
        <v>1959</v>
      </c>
      <c r="E654" s="2"/>
    </row>
    <row r="655" spans="1:18" x14ac:dyDescent="0.25">
      <c r="B655"/>
      <c r="C655"/>
      <c r="E655" s="2"/>
    </row>
    <row r="656" spans="1:18" x14ac:dyDescent="0.25">
      <c r="B656"/>
      <c r="C656"/>
      <c r="E656" s="2"/>
    </row>
    <row r="657" spans="1:18" x14ac:dyDescent="0.25">
      <c r="A657" s="8" t="s">
        <v>1961</v>
      </c>
      <c r="B657"/>
      <c r="C657"/>
      <c r="D657" s="1" t="s">
        <v>1960</v>
      </c>
      <c r="E657" s="2"/>
      <c r="F657" s="2">
        <f t="shared" ref="F657:R657" si="25">+F607+F643</f>
        <v>-81000</v>
      </c>
      <c r="G657" s="2">
        <f t="shared" si="25"/>
        <v>-81000</v>
      </c>
      <c r="H657" s="2">
        <f t="shared" si="25"/>
        <v>-81000</v>
      </c>
      <c r="I657" s="2">
        <f t="shared" si="25"/>
        <v>147000</v>
      </c>
      <c r="J657" s="2">
        <f t="shared" si="25"/>
        <v>147000</v>
      </c>
      <c r="K657" s="2">
        <f t="shared" si="25"/>
        <v>147000</v>
      </c>
      <c r="L657" s="2">
        <f t="shared" si="25"/>
        <v>-80000</v>
      </c>
      <c r="M657" s="2">
        <f t="shared" si="25"/>
        <v>-80000</v>
      </c>
      <c r="N657" s="2">
        <f t="shared" si="25"/>
        <v>-80000</v>
      </c>
      <c r="O657" s="2">
        <f t="shared" si="25"/>
        <v>311000</v>
      </c>
      <c r="P657" s="2">
        <f t="shared" si="25"/>
        <v>311000</v>
      </c>
      <c r="Q657" s="2">
        <f t="shared" si="25"/>
        <v>311000</v>
      </c>
      <c r="R657" s="2">
        <f t="shared" si="25"/>
        <v>25000</v>
      </c>
    </row>
    <row r="658" spans="1:18" x14ac:dyDescent="0.25">
      <c r="B658"/>
      <c r="C658"/>
      <c r="E658" s="2"/>
    </row>
    <row r="659" spans="1:18" x14ac:dyDescent="0.25">
      <c r="B659"/>
      <c r="C659"/>
      <c r="E659" s="2"/>
    </row>
    <row r="660" spans="1:18" x14ac:dyDescent="0.25">
      <c r="B660"/>
      <c r="C660"/>
      <c r="E660" s="2"/>
    </row>
    <row r="661" spans="1:18" x14ac:dyDescent="0.25">
      <c r="B661"/>
      <c r="C661"/>
      <c r="E661" s="2"/>
    </row>
    <row r="662" spans="1:18" x14ac:dyDescent="0.25">
      <c r="B662"/>
      <c r="C662"/>
      <c r="E662" s="2"/>
    </row>
    <row r="663" spans="1:18" x14ac:dyDescent="0.25">
      <c r="B663"/>
      <c r="C663"/>
      <c r="E663" s="2"/>
    </row>
    <row r="664" spans="1:18" x14ac:dyDescent="0.25">
      <c r="B664"/>
      <c r="C664"/>
      <c r="E664" s="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8"/>
  <sheetViews>
    <sheetView workbookViewId="0">
      <selection activeCell="C3" sqref="C3:D28"/>
    </sheetView>
  </sheetViews>
  <sheetFormatPr defaultColWidth="9.140625" defaultRowHeight="15" x14ac:dyDescent="0.25"/>
  <cols>
    <col min="1" max="1" width="7.7109375" style="25" customWidth="1"/>
    <col min="2" max="2" width="43.7109375" style="25" customWidth="1"/>
    <col min="3" max="4" width="10.7109375" style="25" customWidth="1"/>
    <col min="5" max="16384" width="9.140625" style="25"/>
  </cols>
  <sheetData>
    <row r="1" spans="1:4" x14ac:dyDescent="0.25">
      <c r="A1" s="26" t="s">
        <v>2035</v>
      </c>
      <c r="B1" s="27"/>
      <c r="C1" s="28" t="s">
        <v>2036</v>
      </c>
      <c r="D1" s="28" t="s">
        <v>2037</v>
      </c>
    </row>
    <row r="2" spans="1:4" x14ac:dyDescent="0.25">
      <c r="A2" s="29"/>
      <c r="B2" s="30"/>
      <c r="C2" s="31"/>
      <c r="D2" s="32"/>
    </row>
    <row r="3" spans="1:4" x14ac:dyDescent="0.25">
      <c r="A3" s="29">
        <v>1</v>
      </c>
      <c r="B3" s="33" t="s">
        <v>2038</v>
      </c>
      <c r="C3" s="37">
        <v>0.88839999999999997</v>
      </c>
      <c r="D3" s="38">
        <v>0.11160000000000003</v>
      </c>
    </row>
    <row r="4" spans="1:4" x14ac:dyDescent="0.25">
      <c r="A4" s="29">
        <v>2</v>
      </c>
      <c r="B4" s="33" t="s">
        <v>2039</v>
      </c>
      <c r="C4" s="37">
        <v>0.88729999999999998</v>
      </c>
      <c r="D4" s="38">
        <v>0.11270000000000002</v>
      </c>
    </row>
    <row r="5" spans="1:4" x14ac:dyDescent="0.25">
      <c r="A5" s="29">
        <v>3</v>
      </c>
      <c r="B5" s="33" t="s">
        <v>2040</v>
      </c>
      <c r="C5" s="37">
        <v>0.89880000000000004</v>
      </c>
      <c r="D5" s="38">
        <v>0.10119999999999996</v>
      </c>
    </row>
    <row r="6" spans="1:4" x14ac:dyDescent="0.25">
      <c r="A6" s="29">
        <v>4</v>
      </c>
      <c r="B6" s="33" t="s">
        <v>2041</v>
      </c>
      <c r="C6" s="37">
        <v>0.91610000000000003</v>
      </c>
      <c r="D6" s="38">
        <v>8.3899999999999975E-2</v>
      </c>
    </row>
    <row r="7" spans="1:4" x14ac:dyDescent="0.25">
      <c r="A7" s="29">
        <v>5</v>
      </c>
      <c r="B7" s="33" t="s">
        <v>2042</v>
      </c>
      <c r="C7" s="37">
        <v>0.74850000000000005</v>
      </c>
      <c r="D7" s="38">
        <v>0.25149999999999995</v>
      </c>
    </row>
    <row r="8" spans="1:4" x14ac:dyDescent="0.25">
      <c r="A8" s="29">
        <v>6</v>
      </c>
      <c r="B8" s="33" t="s">
        <v>2043</v>
      </c>
      <c r="C8" s="37">
        <v>0.88790000000000002</v>
      </c>
      <c r="D8" s="38">
        <v>0.11209999999999998</v>
      </c>
    </row>
    <row r="9" spans="1:4" x14ac:dyDescent="0.25">
      <c r="A9" s="29">
        <v>7</v>
      </c>
      <c r="B9" s="33" t="s">
        <v>2044</v>
      </c>
      <c r="C9" s="37">
        <v>0.89580000000000004</v>
      </c>
      <c r="D9" s="38">
        <v>0.10419999999999996</v>
      </c>
    </row>
    <row r="10" spans="1:4" x14ac:dyDescent="0.25">
      <c r="A10" s="29">
        <v>8</v>
      </c>
      <c r="B10" s="33" t="s">
        <v>2045</v>
      </c>
      <c r="C10" s="37">
        <v>0.9012</v>
      </c>
      <c r="D10" s="38">
        <v>9.8799999999999999E-2</v>
      </c>
    </row>
    <row r="11" spans="1:4" x14ac:dyDescent="0.25">
      <c r="A11" s="29">
        <v>9</v>
      </c>
      <c r="B11" s="33" t="s">
        <v>2046</v>
      </c>
      <c r="C11" s="37">
        <v>0.91639999999999999</v>
      </c>
      <c r="D11" s="38">
        <v>8.3600000000000008E-2</v>
      </c>
    </row>
    <row r="12" spans="1:4" x14ac:dyDescent="0.25">
      <c r="A12" s="29">
        <v>10</v>
      </c>
      <c r="B12" s="33" t="s">
        <v>2047</v>
      </c>
      <c r="C12" s="37">
        <v>0.90880000000000005</v>
      </c>
      <c r="D12" s="38">
        <v>9.1199999999999948E-2</v>
      </c>
    </row>
    <row r="13" spans="1:4" x14ac:dyDescent="0.25">
      <c r="A13" s="29">
        <v>11</v>
      </c>
      <c r="B13" s="33" t="s">
        <v>2048</v>
      </c>
      <c r="C13" s="37">
        <v>0.84709999999999996</v>
      </c>
      <c r="D13" s="38">
        <v>0.15290000000000004</v>
      </c>
    </row>
    <row r="14" spans="1:4" x14ac:dyDescent="0.25">
      <c r="A14" s="29">
        <v>12</v>
      </c>
      <c r="B14" s="33" t="s">
        <v>2049</v>
      </c>
      <c r="C14" s="37">
        <v>0.87770000000000004</v>
      </c>
      <c r="D14" s="38">
        <v>0.12229999999999996</v>
      </c>
    </row>
    <row r="15" spans="1:4" x14ac:dyDescent="0.25">
      <c r="A15" s="29">
        <v>13</v>
      </c>
      <c r="B15" s="33" t="s">
        <v>2050</v>
      </c>
      <c r="C15" s="37">
        <v>0.84989999999999999</v>
      </c>
      <c r="D15" s="38">
        <v>0.15010000000000001</v>
      </c>
    </row>
    <row r="16" spans="1:4" x14ac:dyDescent="0.25">
      <c r="A16" s="29">
        <v>14</v>
      </c>
      <c r="B16" s="33" t="s">
        <v>2051</v>
      </c>
      <c r="C16" s="39">
        <v>0.89242410462823729</v>
      </c>
      <c r="D16" s="38">
        <v>0.10757589537176274</v>
      </c>
    </row>
    <row r="17" spans="1:4" x14ac:dyDescent="0.25">
      <c r="A17" s="29">
        <v>15</v>
      </c>
      <c r="B17" s="33" t="s">
        <v>2052</v>
      </c>
      <c r="C17" s="39">
        <v>0.86973999999999996</v>
      </c>
      <c r="D17" s="38">
        <v>0.13026000000000004</v>
      </c>
    </row>
    <row r="18" spans="1:4" x14ac:dyDescent="0.25">
      <c r="A18" s="29">
        <v>16</v>
      </c>
      <c r="B18" s="34" t="s">
        <v>2053</v>
      </c>
      <c r="C18" s="39">
        <v>0.88792000000000004</v>
      </c>
      <c r="D18" s="38">
        <v>0.11207999999999996</v>
      </c>
    </row>
    <row r="19" spans="1:4" x14ac:dyDescent="0.25">
      <c r="A19" s="29">
        <v>17</v>
      </c>
      <c r="B19" s="30" t="s">
        <v>2054</v>
      </c>
      <c r="C19" s="37">
        <v>0.7</v>
      </c>
      <c r="D19" s="38">
        <v>0.30000000000000004</v>
      </c>
    </row>
    <row r="20" spans="1:4" x14ac:dyDescent="0.25">
      <c r="A20" s="29">
        <v>18</v>
      </c>
      <c r="B20" s="30" t="s">
        <v>2055</v>
      </c>
      <c r="C20" s="37">
        <v>0.87234042553191493</v>
      </c>
      <c r="D20" s="38">
        <v>0.12765957446808507</v>
      </c>
    </row>
    <row r="21" spans="1:4" x14ac:dyDescent="0.25">
      <c r="A21" s="29">
        <v>19</v>
      </c>
      <c r="B21" s="33" t="s">
        <v>2056</v>
      </c>
      <c r="C21" s="37">
        <v>0</v>
      </c>
      <c r="D21" s="38">
        <v>1</v>
      </c>
    </row>
    <row r="22" spans="1:4" x14ac:dyDescent="0.25">
      <c r="A22" s="29">
        <v>20</v>
      </c>
      <c r="B22" s="33" t="s">
        <v>2057</v>
      </c>
      <c r="C22" s="37">
        <v>1</v>
      </c>
      <c r="D22" s="38">
        <v>0</v>
      </c>
    </row>
    <row r="23" spans="1:4" x14ac:dyDescent="0.25">
      <c r="A23" s="29">
        <v>21</v>
      </c>
      <c r="B23" s="30" t="s">
        <v>2058</v>
      </c>
      <c r="C23" s="39">
        <v>0.88419999999999999</v>
      </c>
      <c r="D23" s="38">
        <v>0.11580000000000001</v>
      </c>
    </row>
    <row r="24" spans="1:4" x14ac:dyDescent="0.25">
      <c r="A24" s="29">
        <v>22</v>
      </c>
      <c r="B24" s="30" t="s">
        <v>2059</v>
      </c>
      <c r="C24" s="39">
        <v>0.98860000000000003</v>
      </c>
      <c r="D24" s="38">
        <v>1.2E-2</v>
      </c>
    </row>
    <row r="25" spans="1:4" x14ac:dyDescent="0.25">
      <c r="A25" s="29">
        <v>23</v>
      </c>
      <c r="B25" s="35" t="s">
        <v>2060</v>
      </c>
      <c r="C25" s="37">
        <v>0.88707393132221091</v>
      </c>
      <c r="D25" s="39">
        <v>0.11292606867778904</v>
      </c>
    </row>
    <row r="26" spans="1:4" x14ac:dyDescent="0.25">
      <c r="A26" s="29">
        <v>24</v>
      </c>
      <c r="B26" s="35" t="s">
        <v>2061</v>
      </c>
      <c r="C26" s="39">
        <v>0.87988297503264945</v>
      </c>
      <c r="D26" s="39">
        <v>0.12011702496735058</v>
      </c>
    </row>
    <row r="27" spans="1:4" x14ac:dyDescent="0.25">
      <c r="A27" s="29">
        <v>25</v>
      </c>
      <c r="B27" s="35" t="s">
        <v>2062</v>
      </c>
      <c r="C27" s="37">
        <v>0.8736527232725414</v>
      </c>
      <c r="D27" s="39">
        <v>0.1263472767274586</v>
      </c>
    </row>
    <row r="28" spans="1:4" x14ac:dyDescent="0.25">
      <c r="A28" s="29">
        <v>26</v>
      </c>
      <c r="B28" s="11" t="s">
        <v>2063</v>
      </c>
      <c r="C28" s="40">
        <v>0.93478300000000003</v>
      </c>
      <c r="D28" s="40">
        <v>6.5216999999999997E-2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item1.xml><?xml version="1.0" encoding="utf-8"?>
<?mso-contentType ?>
<SharedContentType xmlns="Microsoft.SharePoint.Taxonomy.ContentTypeSync" SourceId="2325b277-f75f-4fe5-be9c-96af4b44a052" ContentTypeId="0x010100DFED22610ED1124DA9823594D8F3943D" PreviousValue="false"/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ketNumber xmlns="dc463f71-b30c-4ab2-9473-d307f9d35888">181053</DocketNumber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2018-12-31T08:00:00+00:00</OpenedDate>
    <SignificantOrder xmlns="dc463f71-b30c-4ab2-9473-d307f9d35888">false</SignificantOrder>
    <Date1 xmlns="dc463f71-b30c-4ab2-9473-d307f9d35888">2019-04-15T07:00:00+00:00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elegatedOrder xmlns="dc463f71-b30c-4ab2-9473-d307f9d35888">false</Delegated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C0F86E6201B749BFF193A83EBAB7E2" ma:contentTypeVersion="76" ma:contentTypeDescription="" ma:contentTypeScope="" ma:versionID="a883e322bdab798471268fcb39c534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7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8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C0F86E6201B749BFF193A83EBAB7E2" ma:contentTypeVersion="23" ma:contentTypeDescription="" ma:contentTypeScope="" ma:versionID="908b45d8c6deae574c09d0cef9f4a60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fdcb16866325b715a8431b5111a9fee7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2:IsEFSEC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8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>
      <xsd:simpleType>
        <xsd:restriction base="dms:Choice">
          <xsd:enumeration value="Full Visibility"/>
          <xsd:enumeration value="Internal Only"/>
        </xsd:restriction>
      </xsd:simpleType>
    </xsd:element>
    <xsd:element name="IsEFSEC" ma:index="17" nillable="true" ma:displayName="IsEFSEC" ma:default="0" ma:internalName="IsEFSEC">
      <xsd:simpleType>
        <xsd:restriction base="dms:Boolean"/>
      </xsd:simpleType>
    </xsd:element>
    <xsd:element name="SignificantOrder" ma:index="25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2AB4BE-EAD9-41D6-8517-CE63B9722B97}"/>
</file>

<file path=customXml/itemProps2.xml><?xml version="1.0" encoding="utf-8"?>
<ds:datastoreItem xmlns:ds="http://schemas.openxmlformats.org/officeDocument/2006/customXml" ds:itemID="{657643C2-04EA-4F21-B758-9C357A7ADBAC}"/>
</file>

<file path=customXml/itemProps3.xml><?xml version="1.0" encoding="utf-8"?>
<ds:datastoreItem xmlns:ds="http://schemas.openxmlformats.org/officeDocument/2006/customXml" ds:itemID="{D98208D5-B70F-49D6-A19D-2683869B6D16}"/>
</file>

<file path=customXml/itemProps4.xml><?xml version="1.0" encoding="utf-8"?>
<ds:datastoreItem xmlns:ds="http://schemas.openxmlformats.org/officeDocument/2006/customXml" ds:itemID="{41D8A34A-5ADE-4096-A685-B341CC432D9F}"/>
</file>

<file path=customXml/itemProps5.xml><?xml version="1.0" encoding="utf-8"?>
<ds:datastoreItem xmlns:ds="http://schemas.openxmlformats.org/officeDocument/2006/customXml" ds:itemID="{29E05517-C9D9-439D-96D5-8838F908B153}"/>
</file>

<file path=customXml/itemProps6.xml><?xml version="1.0" encoding="utf-8"?>
<ds:datastoreItem xmlns:ds="http://schemas.openxmlformats.org/officeDocument/2006/customXml" ds:itemID="{FC4417B2-3ADB-406D-932F-FCFD5207A2C8}"/>
</file>

<file path=customXml/itemProps7.xml><?xml version="1.0" encoding="utf-8"?>
<ds:datastoreItem xmlns:ds="http://schemas.openxmlformats.org/officeDocument/2006/customXml" ds:itemID="{64506C24-96A7-4C95-8DDE-6AB0615625D1}"/>
</file>

<file path=customXml/itemProps8.xml><?xml version="1.0" encoding="utf-8"?>
<ds:datastoreItem xmlns:ds="http://schemas.openxmlformats.org/officeDocument/2006/customXml" ds:itemID="{1E5825E5-6033-47B7-A1C5-B5B54F0EB5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Working Capital</vt:lpstr>
      <vt:lpstr>line assign basis</vt:lpstr>
      <vt:lpstr>Test Year Balance Sheet</vt:lpstr>
      <vt:lpstr>Factors</vt:lpstr>
    </vt:vector>
  </TitlesOfParts>
  <Company>NW Natural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McVay, Kevin</dc:creator>
  <cp:lastModifiedBy>McVay, Kevin</cp:lastModifiedBy>
  <cp:lastPrinted>2018-10-23T23:33:36Z</cp:lastPrinted>
  <dcterms:created xsi:type="dcterms:W3CDTF">2018-08-14T22:35:29Z</dcterms:created>
  <dcterms:modified xsi:type="dcterms:W3CDTF">2019-03-11T23:51:26Z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0x0101006E56B4D1795A2E4DB2F0B01679ED314A007AC0F86E6201B749BFF193A83EBAB7E2</vt:lpwstr>
  </property>
  <property fmtid="{D5CDD505-2E9C-101B-9397-08002B2CF9AE}" pid="3" name="_dlc_policyId">
    <vt:lpwstr/>
  </property>
  <property fmtid="{D5CDD505-2E9C-101B-9397-08002B2CF9AE}" pid="4" name="ItemRetentionFormula">
    <vt:lpwstr>&lt;formula id="Microsoft.Office.RecordsManagement.PolicyFeatures.Expiration.Formula.BuiltIn"&gt;&lt;number&gt;5&lt;/number&gt;&lt;property&gt;Modified&lt;/property&gt;&lt;propertyId&gt;28cf69c5-fa48-462a-b5cd-27b6f9d2bd5f&lt;/propertyId&gt;&lt;period&gt;years&lt;/period&gt;&lt;/formula&gt;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