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3. 191 &amp; Migration Adjust - Send to WUTC\2024\08. August\"/>
    </mc:Choice>
  </mc:AlternateContent>
  <bookViews>
    <workbookView xWindow="7605" yWindow="405" windowWidth="20505" windowHeight="14415"/>
  </bookViews>
  <sheets>
    <sheet name="191 Accounts" sheetId="2" r:id="rId1"/>
    <sheet name="Migration Adjust" sheetId="3" r:id="rId2"/>
  </sheets>
  <externalReferences>
    <externalReference r:id="rId3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E24" i="3" s="1"/>
  <c r="F23" i="3"/>
  <c r="G23" i="3" s="1"/>
  <c r="B23" i="3"/>
  <c r="C23" i="3" s="1"/>
  <c r="D22" i="3"/>
  <c r="E22" i="3" s="1"/>
  <c r="F21" i="3"/>
  <c r="G21" i="3" s="1"/>
  <c r="B21" i="3"/>
  <c r="C21" i="3" s="1"/>
  <c r="D20" i="3"/>
  <c r="E20" i="3" s="1"/>
  <c r="A17" i="3"/>
  <c r="G13" i="3"/>
  <c r="F13" i="3"/>
  <c r="F24" i="3" s="1"/>
  <c r="G24" i="3" s="1"/>
  <c r="D13" i="3"/>
  <c r="E13" i="3" s="1"/>
  <c r="C13" i="3"/>
  <c r="B13" i="3"/>
  <c r="B24" i="3" s="1"/>
  <c r="C24" i="3" s="1"/>
  <c r="F12" i="3"/>
  <c r="G12" i="3" s="1"/>
  <c r="E12" i="3"/>
  <c r="D12" i="3"/>
  <c r="D23" i="3" s="1"/>
  <c r="E23" i="3" s="1"/>
  <c r="B12" i="3"/>
  <c r="C12" i="3" s="1"/>
  <c r="G11" i="3"/>
  <c r="F11" i="3"/>
  <c r="F22" i="3" s="1"/>
  <c r="G22" i="3" s="1"/>
  <c r="D11" i="3"/>
  <c r="E11" i="3" s="1"/>
  <c r="C11" i="3"/>
  <c r="B11" i="3"/>
  <c r="B22" i="3" s="1"/>
  <c r="C22" i="3" s="1"/>
  <c r="F10" i="3"/>
  <c r="G10" i="3" s="1"/>
  <c r="E10" i="3"/>
  <c r="D10" i="3"/>
  <c r="D21" i="3" s="1"/>
  <c r="E21" i="3" s="1"/>
  <c r="B10" i="3"/>
  <c r="C10" i="3" s="1"/>
  <c r="G9" i="3"/>
  <c r="F9" i="3"/>
  <c r="F20" i="3" s="1"/>
  <c r="G20" i="3" s="1"/>
  <c r="D9" i="3"/>
  <c r="E9" i="3" s="1"/>
  <c r="C9" i="3"/>
  <c r="B9" i="3"/>
  <c r="B20" i="3" s="1"/>
  <c r="C20" i="3" s="1"/>
  <c r="A6" i="3"/>
  <c r="A2" i="3"/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<sst xmlns="http://schemas.openxmlformats.org/spreadsheetml/2006/main" count="96" uniqueCount="39">
  <si>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</si>
  <si>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</si>
  <si>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</si>
  <si>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</si>
  <si>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</si>
  <si>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</si>
  <si>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</si>
  <si>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</si>
  <si>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</si>
  <si>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</si>
  <si>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</si>
  <si>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</si>
  <si>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</si>
  <si>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</si>
  <si>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</si>
  <si>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</si>
  <si>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</si>
  <si>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</si>
  <si>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</si>
  <si>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</si>
  <si>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</si>
  <si>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</si>
  <si>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</si>
  <si>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</si>
  <si>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</si>
  <si>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</si>
  <si>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</si>
  <si>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</si>
  <si>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August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</si>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</sst>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sz val="8"/>
      <name val="Arial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2" fillId="0" borderId="0"/>
    <xf numFmtId="0" fontId="1" fillId="0" borderId="0"/>
  </cellStyleXfs>
  <cellXfs count="55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/>
    <xf numFmtId="0" fontId="14" fillId="0" borderId="0" xfId="2" applyFont="1" applyFill="1" applyAlignment="1">
      <alignment horizontal="center"/>
    </xf>
    <xf numFmtId="17" fontId="15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6" fontId="13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11" applyFont="1" applyAlignment="1">
      <alignment horizontal="center" wrapText="1"/>
    </xf>
    <xf numFmtId="0" fontId="2" fillId="0" borderId="0" xfId="10" applyFont="1" applyAlignment="1">
      <alignment wrapText="1"/>
    </xf>
    <xf numFmtId="0" fontId="1" fillId="0" borderId="0" xfId="11"/>
    <xf numFmtId="167" fontId="16" fillId="2" borderId="0" xfId="11" applyNumberFormat="1" applyFont="1" applyFill="1" applyAlignment="1">
      <alignment horizontal="center" wrapText="1"/>
    </xf>
    <xf numFmtId="0" fontId="12" fillId="2" borderId="0" xfId="10" applyFill="1" applyAlignment="1">
      <alignment horizontal="center" wrapText="1"/>
    </xf>
    <xf numFmtId="0" fontId="16" fillId="0" borderId="0" xfId="11" applyFont="1"/>
    <xf numFmtId="0" fontId="16" fillId="0" borderId="2" xfId="11" applyFont="1" applyBorder="1" applyAlignment="1">
      <alignment horizontal="centerContinuous"/>
    </xf>
    <xf numFmtId="168" fontId="1" fillId="0" borderId="0" xfId="11" applyNumberFormat="1"/>
    <xf numFmtId="0" fontId="1" fillId="0" borderId="0" xfId="11" applyAlignment="1">
      <alignment horizontal="center"/>
    </xf>
  </cellXfs>
  <cellStyles count="12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4" xfId="10"/>
    <cellStyle name="Normal 5" xfId="3"/>
    <cellStyle name="Normal_PERSONAL" xfId="11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90</xdr:row>
      <xdr:rowOff>129062</xdr:rowOff>
    </xdr:from>
    <xdr:to>
      <xdr:col>7</xdr:col>
      <xdr:colOff>418000</xdr:colOff>
      <xdr:row>110</xdr:row>
      <xdr:rowOff>123377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1730512"/>
          <a:ext cx="7218850" cy="2937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9.%20September%202024/Migration%20Adjust%20-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4) Volumes"/>
      <sheetName val="191 accounts (SAP)"/>
      <sheetName val="Conversion Factor"/>
      <sheetName val="FERC interest rate "/>
    </sheetNames>
    <sheetDataSet>
      <sheetData sheetId="0"/>
      <sheetData sheetId="1">
        <row r="39">
          <cell r="G39">
            <v>-1.042E-2</v>
          </cell>
          <cell r="H39">
            <v>-3.0200000000000001E-3</v>
          </cell>
          <cell r="I39">
            <v>-6.0600000000000003E-3</v>
          </cell>
          <cell r="J39">
            <v>-6.6699999999999997E-3</v>
          </cell>
          <cell r="K39">
            <v>-6.2199999999999998E-3</v>
          </cell>
        </row>
        <row r="40">
          <cell r="G40">
            <v>-6.9680000000000006E-2</v>
          </cell>
          <cell r="H40">
            <v>-6.9680000000000006E-2</v>
          </cell>
          <cell r="I40">
            <v>-6.9680000000000006E-2</v>
          </cell>
          <cell r="J40">
            <v>-6.9680000000000006E-2</v>
          </cell>
          <cell r="K40">
            <v>-6.9680000000000006E-2</v>
          </cell>
        </row>
        <row r="41">
          <cell r="G41">
            <v>-8.0100000000000005E-2</v>
          </cell>
          <cell r="H41">
            <v>-7.2700000000000001E-2</v>
          </cell>
          <cell r="I41">
            <v>-7.5740000000000002E-2</v>
          </cell>
          <cell r="J41">
            <v>-7.6350000000000001E-2</v>
          </cell>
          <cell r="K41">
            <v>-7.5900000000000009E-2</v>
          </cell>
        </row>
      </sheetData>
      <sheetData sheetId="2"/>
      <sheetData sheetId="3">
        <row r="20">
          <cell r="A20">
            <v>45536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pane ySplit="7" topLeftCell="A72" activePane="bottomLeft" state="frozen"/>
      <selection pane="bottomLeft" activeCell="I80" sqref="I80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1" t="s">
        <v>17</v>
      </c>
      <c r="B1" s="42"/>
      <c r="C1" s="42"/>
      <c r="D1" s="42"/>
    </row>
    <row r="2" spans="1:8" x14ac:dyDescent="0.2">
      <c r="A2" s="41" t="s">
        <v>18</v>
      </c>
      <c r="B2" s="42"/>
      <c r="C2" s="42"/>
      <c r="D2" s="42"/>
    </row>
    <row r="3" spans="1:8" ht="10.5" customHeight="1" x14ac:dyDescent="0.2">
      <c r="A3" s="43" t="s">
        <v>28</v>
      </c>
      <c r="B3" s="43"/>
      <c r="C3" s="43"/>
      <c r="D3" s="43"/>
    </row>
    <row r="4" spans="1:8" x14ac:dyDescent="0.2">
      <c r="A4" s="44">
        <v>2024</v>
      </c>
      <c r="B4" s="45"/>
      <c r="C4" s="45"/>
      <c r="D4" s="45"/>
    </row>
    <row r="5" spans="1:8" x14ac:dyDescent="0.2">
      <c r="A5" s="38"/>
      <c r="B5" s="38"/>
      <c r="C5" s="1"/>
      <c r="D5" s="38"/>
    </row>
    <row r="6" spans="1:8" x14ac:dyDescent="0.2">
      <c r="A6" s="7"/>
      <c r="B6" s="7"/>
      <c r="C6" s="39" t="s">
        <v>16</v>
      </c>
      <c r="D6" s="40">
        <v>45535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-92892.2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1556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-8952.75</v>
      </c>
    </row>
    <row r="15" spans="1:8" x14ac:dyDescent="0.2">
      <c r="A15" s="4"/>
      <c r="B15" s="4" t="s">
        <v>7</v>
      </c>
      <c r="C15" s="4"/>
      <c r="D15" s="14">
        <f>SUM(D11:D14)</f>
        <v>-7396.75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-100288.95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-19016681.149999999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3902548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-68431.87</v>
      </c>
    </row>
    <row r="24" spans="1:19" x14ac:dyDescent="0.2">
      <c r="A24" s="4"/>
      <c r="B24" s="4" t="s">
        <v>7</v>
      </c>
      <c r="C24" s="4"/>
      <c r="D24" s="14">
        <f>SUM(D20:D23)</f>
        <v>3834116.13</v>
      </c>
      <c r="E24" s="11"/>
    </row>
    <row r="25" spans="1:19" x14ac:dyDescent="0.2">
      <c r="A25" s="4"/>
      <c r="B25" s="4" t="s">
        <v>8</v>
      </c>
      <c r="C25" s="4"/>
      <c r="D25" s="13">
        <f>+D24+D19</f>
        <v>-15182565.02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-4250414.0599999977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764359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-63951.44</v>
      </c>
    </row>
    <row r="42" spans="1:8" s="15" customFormat="1" x14ac:dyDescent="0.2">
      <c r="A42" s="4"/>
      <c r="B42" s="4" t="s">
        <v>7</v>
      </c>
      <c r="C42" s="4"/>
      <c r="D42" s="14">
        <f>SUM(D38:D41)</f>
        <v>700407.56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-3550006.4999999977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-10214705.710000005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6820087.5899999999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6820087.5899999999</v>
      </c>
      <c r="E59" s="11"/>
    </row>
    <row r="60" spans="1:9" x14ac:dyDescent="0.2">
      <c r="A60" s="4"/>
      <c r="B60" s="4" t="s">
        <v>8</v>
      </c>
      <c r="C60" s="4"/>
      <c r="D60" s="21">
        <f>+D59+D56</f>
        <v>-3394618.1200000048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-38498104.019999996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-2839803.51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-2839803.51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-41337907.529999994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-1126642.9400000002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-72153.539999999994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-72153.539999999994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-1198796.4800000002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-590050.24000000022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-278585.99</v>
      </c>
      <c r="H80" s="11"/>
    </row>
    <row r="81" spans="1:8" x14ac:dyDescent="0.2">
      <c r="A81" s="4"/>
      <c r="B81" s="4" t="s">
        <v>7</v>
      </c>
      <c r="C81" s="4"/>
      <c r="D81" s="33">
        <f>SUM(D79:D80)</f>
        <v>-278585.99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-868636.23000000021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-73789490.319999993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8156671.4900000002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-65632818.829999983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-18832860.469999995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-46799958.359999999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E30" sqref="E30"/>
    </sheetView>
  </sheetViews>
  <sheetFormatPr defaultColWidth="9.140625" defaultRowHeight="12.75" x14ac:dyDescent="0.2"/>
  <cols>
    <col min="1" max="1" width="17.140625" style="48" customWidth="1"/>
    <col min="2" max="2" width="12.28515625" style="48" customWidth="1"/>
    <col min="3" max="3" width="11.28515625" style="48" customWidth="1"/>
    <col min="4" max="4" width="11.42578125" style="48" customWidth="1"/>
    <col min="5" max="5" width="11.140625" style="48" customWidth="1"/>
    <col min="6" max="6" width="12.5703125" style="48" customWidth="1"/>
    <col min="7" max="7" width="9.42578125" style="48" bestFit="1" customWidth="1"/>
    <col min="8" max="16384" width="9.140625" style="48"/>
  </cols>
  <sheetData>
    <row r="1" spans="1:7" x14ac:dyDescent="0.2">
      <c r="A1" s="46" t="s">
        <v>29</v>
      </c>
      <c r="B1" s="47"/>
      <c r="C1" s="47"/>
      <c r="D1" s="47"/>
      <c r="E1" s="47"/>
      <c r="F1" s="47"/>
      <c r="G1" s="47"/>
    </row>
    <row r="2" spans="1:7" x14ac:dyDescent="0.2">
      <c r="A2" s="49">
        <f>[1]CommodAmort!A20</f>
        <v>45536</v>
      </c>
      <c r="B2" s="50"/>
      <c r="C2" s="50"/>
      <c r="D2" s="50"/>
      <c r="E2" s="50"/>
      <c r="F2" s="50"/>
      <c r="G2" s="50"/>
    </row>
    <row r="5" spans="1:7" ht="14.1" customHeight="1" x14ac:dyDescent="0.2">
      <c r="A5" s="51" t="s">
        <v>30</v>
      </c>
    </row>
    <row r="6" spans="1:7" ht="14.1" customHeight="1" x14ac:dyDescent="0.2">
      <c r="A6" s="51" t="str">
        <f>"FROM SALES TO TRANSPORT in "&amp;TEXT([1]CommodAmort!A20,"mmmm, yyyy")&amp;" are as follows:"</f>
        <v>FROM SALES TO TRANSPORT in September, 2024 are as follows:</v>
      </c>
    </row>
    <row r="7" spans="1:7" ht="14.1" customHeight="1" x14ac:dyDescent="0.2"/>
    <row r="8" spans="1:7" ht="14.1" customHeight="1" x14ac:dyDescent="0.2">
      <c r="B8" s="52" t="s">
        <v>31</v>
      </c>
      <c r="C8" s="52"/>
      <c r="D8" s="52" t="s">
        <v>32</v>
      </c>
      <c r="E8" s="52"/>
      <c r="F8" s="52" t="s">
        <v>33</v>
      </c>
      <c r="G8" s="52"/>
    </row>
    <row r="9" spans="1:7" ht="14.1" customHeight="1" x14ac:dyDescent="0.2">
      <c r="A9" s="51" t="s">
        <v>34</v>
      </c>
      <c r="B9" s="53">
        <f>'[1]Amort Exh.'!G41</f>
        <v>-8.0100000000000005E-2</v>
      </c>
      <c r="C9" s="48" t="str">
        <f>IF(B9&gt;0,"Surcharge","Refund")</f>
        <v>Refund</v>
      </c>
      <c r="D9" s="53">
        <f>'[1]Amort Exh.'!G40</f>
        <v>-6.9680000000000006E-2</v>
      </c>
      <c r="E9" s="48" t="str">
        <f>IF(D9&gt;0,"Surcharge","Refund")</f>
        <v>Refund</v>
      </c>
      <c r="F9" s="53">
        <f>'[1]Amort Exh.'!G39</f>
        <v>-1.042E-2</v>
      </c>
      <c r="G9" s="48" t="str">
        <f>IF(F9&gt;0,"Surcharge","Refund")</f>
        <v>Refund</v>
      </c>
    </row>
    <row r="10" spans="1:7" ht="14.1" customHeight="1" x14ac:dyDescent="0.2">
      <c r="A10" s="51" t="s">
        <v>35</v>
      </c>
      <c r="B10" s="53">
        <f>'[1]Amort Exh.'!H41</f>
        <v>-7.2700000000000001E-2</v>
      </c>
      <c r="C10" s="48" t="str">
        <f>IF(B10&gt;0,"Surcharge","Refund")</f>
        <v>Refund</v>
      </c>
      <c r="D10" s="53">
        <f>'[1]Amort Exh.'!H40</f>
        <v>-6.9680000000000006E-2</v>
      </c>
      <c r="E10" s="48" t="str">
        <f>IF(D10&gt;0,"Surcharge","Refund")</f>
        <v>Refund</v>
      </c>
      <c r="F10" s="53">
        <f>'[1]Amort Exh.'!H39</f>
        <v>-3.0200000000000001E-3</v>
      </c>
      <c r="G10" s="48" t="str">
        <f>IF(F10&gt;0,"Surcharge","Refund")</f>
        <v>Refund</v>
      </c>
    </row>
    <row r="11" spans="1:7" ht="14.1" customHeight="1" x14ac:dyDescent="0.2">
      <c r="A11" s="51" t="s">
        <v>36</v>
      </c>
      <c r="B11" s="53">
        <f>'[1]Amort Exh.'!I41</f>
        <v>-7.5740000000000002E-2</v>
      </c>
      <c r="C11" s="48" t="str">
        <f>IF(B11&gt;0,"Surcharge","Refund")</f>
        <v>Refund</v>
      </c>
      <c r="D11" s="53">
        <f>'[1]Amort Exh.'!I40</f>
        <v>-6.9680000000000006E-2</v>
      </c>
      <c r="E11" s="48" t="str">
        <f>IF(D11&gt;0,"Surcharge","Refund")</f>
        <v>Refund</v>
      </c>
      <c r="F11" s="53">
        <f>'[1]Amort Exh.'!I39</f>
        <v>-6.0600000000000003E-3</v>
      </c>
      <c r="G11" s="48" t="str">
        <f>IF(F11&gt;0,"Surcharge","Refund")</f>
        <v>Refund</v>
      </c>
    </row>
    <row r="12" spans="1:7" ht="14.1" customHeight="1" x14ac:dyDescent="0.2">
      <c r="A12" s="51" t="s">
        <v>37</v>
      </c>
      <c r="B12" s="53">
        <f>'[1]Amort Exh.'!J41</f>
        <v>-7.6350000000000001E-2</v>
      </c>
      <c r="C12" s="48" t="str">
        <f>IF(B12&gt;0,"Surcharge","Refund")</f>
        <v>Refund</v>
      </c>
      <c r="D12" s="53">
        <f>'[1]Amort Exh.'!J40</f>
        <v>-6.9680000000000006E-2</v>
      </c>
      <c r="E12" s="48" t="str">
        <f>IF(D12&gt;0,"Surcharge","Refund")</f>
        <v>Refund</v>
      </c>
      <c r="F12" s="53">
        <f>'[1]Amort Exh.'!J39</f>
        <v>-6.6699999999999997E-3</v>
      </c>
      <c r="G12" s="48" t="str">
        <f>IF(F12&gt;0,"Surcharge","Refund")</f>
        <v>Refund</v>
      </c>
    </row>
    <row r="13" spans="1:7" ht="14.1" customHeight="1" x14ac:dyDescent="0.2">
      <c r="A13" s="51" t="s">
        <v>38</v>
      </c>
      <c r="B13" s="53">
        <f>'[1]Amort Exh.'!K41</f>
        <v>-7.5900000000000009E-2</v>
      </c>
      <c r="C13" s="48" t="str">
        <f>IF(B13&gt;0,"Surcharge","Refund")</f>
        <v>Refund</v>
      </c>
      <c r="D13" s="53">
        <f>'[1]Amort Exh.'!K40</f>
        <v>-6.9680000000000006E-2</v>
      </c>
      <c r="E13" s="48" t="str">
        <f>IF(D13&gt;0,"Surcharge","Refund")</f>
        <v>Refund</v>
      </c>
      <c r="F13" s="53">
        <f>'[1]Amort Exh.'!K39</f>
        <v>-6.2199999999999998E-3</v>
      </c>
      <c r="G13" s="48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51" t="s">
        <v>30</v>
      </c>
    </row>
    <row r="17" spans="1:7" ht="14.1" customHeight="1" x14ac:dyDescent="0.2">
      <c r="A17" s="51" t="str">
        <f>"FROM TRANSPORT TO SALES in "&amp;TEXT([1]CommodAmort!A20,"mmmm, yyyy")&amp;" are as follows:"</f>
        <v>FROM TRANSPORT TO SALES in September, 2024 are as follows:</v>
      </c>
    </row>
    <row r="18" spans="1:7" ht="14.1" customHeight="1" x14ac:dyDescent="0.2"/>
    <row r="19" spans="1:7" ht="14.1" customHeight="1" x14ac:dyDescent="0.2">
      <c r="B19" s="52" t="s">
        <v>31</v>
      </c>
      <c r="C19" s="52"/>
      <c r="D19" s="52" t="s">
        <v>32</v>
      </c>
      <c r="E19" s="52"/>
      <c r="F19" s="52" t="s">
        <v>33</v>
      </c>
      <c r="G19" s="52"/>
    </row>
    <row r="20" spans="1:7" ht="14.1" customHeight="1" x14ac:dyDescent="0.2">
      <c r="A20" s="51" t="s">
        <v>34</v>
      </c>
      <c r="B20" s="53">
        <f>-B9</f>
        <v>8.0100000000000005E-2</v>
      </c>
      <c r="C20" s="54" t="str">
        <f>IF(B20&gt;0,"Surcharge","Refund")</f>
        <v>Surcharge</v>
      </c>
      <c r="D20" s="53">
        <f>-D9</f>
        <v>6.9680000000000006E-2</v>
      </c>
      <c r="E20" s="54" t="str">
        <f>IF(D20&gt;0,"Surcharge","Refund")</f>
        <v>Surcharge</v>
      </c>
      <c r="F20" s="53">
        <f>-F9</f>
        <v>1.042E-2</v>
      </c>
      <c r="G20" s="54" t="str">
        <f>IF(F20&gt;0,"Surcharge","Refund")</f>
        <v>Surcharge</v>
      </c>
    </row>
    <row r="21" spans="1:7" ht="14.1" customHeight="1" x14ac:dyDescent="0.2">
      <c r="A21" s="51" t="s">
        <v>35</v>
      </c>
      <c r="B21" s="53">
        <f>-B10</f>
        <v>7.2700000000000001E-2</v>
      </c>
      <c r="C21" s="54" t="str">
        <f>IF(B21&gt;0,"Surcharge","Refund")</f>
        <v>Surcharge</v>
      </c>
      <c r="D21" s="53">
        <f>-D10</f>
        <v>6.9680000000000006E-2</v>
      </c>
      <c r="E21" s="54" t="str">
        <f>IF(D21&gt;0,"Surcharge","Refund")</f>
        <v>Surcharge</v>
      </c>
      <c r="F21" s="53">
        <f>-F10</f>
        <v>3.0200000000000001E-3</v>
      </c>
      <c r="G21" s="54" t="str">
        <f>IF(F21&gt;0,"Surcharge","Refund")</f>
        <v>Surcharge</v>
      </c>
    </row>
    <row r="22" spans="1:7" ht="14.1" customHeight="1" x14ac:dyDescent="0.2">
      <c r="A22" s="51" t="s">
        <v>36</v>
      </c>
      <c r="B22" s="53">
        <f>-B11</f>
        <v>7.5740000000000002E-2</v>
      </c>
      <c r="C22" s="54" t="str">
        <f>IF(B22&gt;0,"Surcharge","Refund")</f>
        <v>Surcharge</v>
      </c>
      <c r="D22" s="53">
        <f>-D11</f>
        <v>6.9680000000000006E-2</v>
      </c>
      <c r="E22" s="54" t="str">
        <f>IF(D22&gt;0,"Surcharge","Refund")</f>
        <v>Surcharge</v>
      </c>
      <c r="F22" s="53">
        <f>-F11</f>
        <v>6.0600000000000003E-3</v>
      </c>
      <c r="G22" s="54" t="str">
        <f>IF(F22&gt;0,"Surcharge","Refund")</f>
        <v>Surcharge</v>
      </c>
    </row>
    <row r="23" spans="1:7" ht="14.1" customHeight="1" x14ac:dyDescent="0.2">
      <c r="A23" s="51" t="s">
        <v>37</v>
      </c>
      <c r="B23" s="53">
        <f>-B12</f>
        <v>7.6350000000000001E-2</v>
      </c>
      <c r="C23" s="54" t="str">
        <f>IF(B23&gt;0,"Surcharge","Refund")</f>
        <v>Surcharge</v>
      </c>
      <c r="D23" s="53">
        <f>-D12</f>
        <v>6.9680000000000006E-2</v>
      </c>
      <c r="E23" s="54" t="str">
        <f>IF(D23&gt;0,"Surcharge","Refund")</f>
        <v>Surcharge</v>
      </c>
      <c r="F23" s="53">
        <f>-F12</f>
        <v>6.6699999999999997E-3</v>
      </c>
      <c r="G23" s="54" t="str">
        <f>IF(F23&gt;0,"Surcharge","Refund")</f>
        <v>Surcharge</v>
      </c>
    </row>
    <row r="24" spans="1:7" ht="14.1" customHeight="1" x14ac:dyDescent="0.2">
      <c r="A24" s="51" t="s">
        <v>38</v>
      </c>
      <c r="B24" s="53">
        <f>-B13</f>
        <v>7.5900000000000009E-2</v>
      </c>
      <c r="C24" s="54" t="str">
        <f>IF(B24&gt;0,"Surcharge","Refund")</f>
        <v>Surcharge</v>
      </c>
      <c r="D24" s="53">
        <f>-D13</f>
        <v>6.9680000000000006E-2</v>
      </c>
      <c r="E24" s="54" t="str">
        <f>IF(D24&gt;0,"Surcharge","Refund")</f>
        <v>Surcharge</v>
      </c>
      <c r="F24" s="53">
        <f>-F13</f>
        <v>6.2199999999999998E-3</v>
      </c>
      <c r="G24" s="54" t="str">
        <f>IF(F24&gt;0,"Surcharge","Refund")</f>
        <v>Surcharge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8F67B2B-D67D-4E6D-B4BC-BE788F9E170A}"/>
</file>

<file path=customXml/itemProps3.xml><?xml version="1.0" encoding="utf-8"?>
<ds:datastoreItem xmlns:ds="http://schemas.openxmlformats.org/officeDocument/2006/customXml" ds:itemID="{B76F9095-F81D-4ECF-8421-F74260382044}"/>
</file>

<file path=customXml/itemProps4.xml><?xml version="1.0" encoding="utf-8"?>
<ds:datastoreItem xmlns:ds="http://schemas.openxmlformats.org/officeDocument/2006/customXml" ds:itemID="{D1623897-31FB-406C-B31C-2ACC00FC03D6}"/>
</file>

<file path=customXml/itemProps5.xml><?xml version="1.0" encoding="utf-8"?>
<ds:datastoreItem xmlns:ds="http://schemas.openxmlformats.org/officeDocument/2006/customXml" ds:itemID="{276D52A6-AFB3-49B1-8DCF-F7E44963E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Migration Adjust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 - Transmission</cp:lastModifiedBy>
  <cp:lastPrinted>2023-02-07T04:54:14Z</cp:lastPrinted>
  <dcterms:created xsi:type="dcterms:W3CDTF">2005-03-16T23:33:46Z</dcterms:created>
  <dcterms:modified xsi:type="dcterms:W3CDTF">2024-09-06T16:43:27Z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