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style5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style4.xml" ContentType="application/vnd.ms-office.chart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olors4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y\Documents\PSE GRC 2022\Kensok\"/>
    </mc:Choice>
  </mc:AlternateContent>
  <xr:revisionPtr revIDLastSave="0" documentId="8_{865DFC50-525B-4DB4-B07B-3CC974AAF036}" xr6:coauthVersionLast="46" xr6:coauthVersionMax="46" xr10:uidLastSave="{00000000-0000-0000-0000-000000000000}"/>
  <bookViews>
    <workbookView xWindow="-120" yWindow="-120" windowWidth="25440" windowHeight="15390" xr2:uid="{E5953420-2BF3-4250-8305-C13220A06072}"/>
  </bookViews>
  <sheets>
    <sheet name="JAK-3_Proj. v Actual OM CAPEX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six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six6" hidden="1">{#N/A,#N/A,FALSE,"CRPT";#N/A,#N/A,FALSE,"TREND";#N/A,#N/A,FALSE,"%Curve"}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Dec03">[1]BS!$T$7:$T$3582</definedName>
    <definedName name="_____Dec04">[2]BS!$AC$7:$AC$3580</definedName>
    <definedName name="_____ex1" hidden="1">{#N/A,#N/A,FALSE,"Summ";#N/A,#N/A,FALSE,"General"}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ew1" hidden="1">{#N/A,#N/A,FALSE,"Summ";#N/A,#N/A,FALSE,"General"}</definedName>
    <definedName name="_____Nov03">[1]BS!$S$7:$S$3582</definedName>
    <definedName name="_____Nov04">[2]BS!$AB$7:$AB$3582</definedName>
    <definedName name="_____Oct03">[1]BS!$R$7:$R$3582</definedName>
    <definedName name="_____Oct04">[2]BS!$AA$7:$AA$3582</definedName>
    <definedName name="_____Sep03">[1]BS!$Q$7:$Q$3582</definedName>
    <definedName name="_____Sep04">[2]BS!$Z$7:$Z$3582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[3]Quant!$D$71:$O$71</definedName>
    <definedName name="__123Graph_ABUDG6_DSCRPR" hidden="1">[3]Quant!$D$71:$O$71</definedName>
    <definedName name="__123Graph_ABUDG6_ESCRPR1" hidden="1">[3]Quant!$D$100:$O$100</definedName>
    <definedName name="__123Graph_B" hidden="1">[3]Quant!$D$72:$O$72</definedName>
    <definedName name="__123Graph_BBUDG6_DSCRPR" hidden="1">[3]Quant!$D$72:$O$72</definedName>
    <definedName name="__123Graph_BBUDG6_ESCRPR1" hidden="1">[3]Quant!$D$88:$O$88</definedName>
    <definedName name="__123Graph_D" hidden="1">#REF!</definedName>
    <definedName name="__123Graph_ECURRENT" hidden="1">[5]ConsolidatingPL!#REF!</definedName>
    <definedName name="__123Graph_X" hidden="1">[3]Quant!$D$5:$O$5</definedName>
    <definedName name="__123Graph_XBUDG6_DSCRPR" hidden="1">[3]Quant!$D$5:$O$5</definedName>
    <definedName name="__123Graph_XBUDG6_ESCRPR1" hidden="1">[3]Quant!$D$5:$O$5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[3]Quant!$D$71:$O$71</definedName>
    <definedName name="_2__123Graph_ABUDG6_Dtons_inv" hidden="1">[6]Quant!#REF!</definedName>
    <definedName name="_3__123Graph_ABUDG6_Dtons_inv" hidden="1">[7]Quant!#REF!</definedName>
    <definedName name="_3__123Graph_BBUDG6_D_ESCRPR" hidden="1">[3]Quant!$D$72:$O$72</definedName>
    <definedName name="_4__123Graph_ABUDG6_Dtons_inv" hidden="1">'[8]Area D 2011'!#REF!</definedName>
    <definedName name="_4__123Graph_BBUDG6_Dtons_inv" hidden="1">[3]Quant!$D$9:$O$9</definedName>
    <definedName name="_5__123Graph_CBUDG6_D_ESCRPR" hidden="1">[3]Quant!$D$100:$O$100</definedName>
    <definedName name="_6__123Graph_CBUDG6_D_ESCRPR" hidden="1">'[9]2012 Area AB BudgetSummary'!#REF!</definedName>
    <definedName name="_6__123Graph_DBUDG6_D_ESCRPR" hidden="1">[3]Quant!$D$88:$O$88</definedName>
    <definedName name="_7__123Graph_CBUDG6_D_ESCRPR" hidden="1">'[8]Area D 2011'!#REF!</definedName>
    <definedName name="_7__123Graph_DBUDG6_D_ESCRPR" hidden="1">'[9]2012 Area AB BudgetSummary'!#REF!</definedName>
    <definedName name="_7__123Graph_XBUDG6_D_ESCRPR" hidden="1">[3]Quant!$D$5:$O$5</definedName>
    <definedName name="_8__123Graph_DBUDG6_D_ESCRPR" hidden="1">'[8]Area D 2011'!#REF!</definedName>
    <definedName name="_8__123Graph_XBUDG6_Dtons_inv" hidden="1">[3]Quant!$D$5:$O$5</definedName>
    <definedName name="_Apr04">[2]BS!$U$7:$U$3582</definedName>
    <definedName name="_Apr05">[10]BS!#REF!</definedName>
    <definedName name="_Apr09" xml:space="preserve"> [11]BS!$U$7:$U$1726</definedName>
    <definedName name="_Aug04">[2]BS!$Y$7:$Y$3582</definedName>
    <definedName name="_Aug05">[10]BS!#REF!</definedName>
    <definedName name="_Aug09" xml:space="preserve"> [11]BS!$Y$7:$Y$1726</definedName>
    <definedName name="_Dec03">[1]BS!$T$7:$T$3582</definedName>
    <definedName name="_Dec04">[2]BS!$AC$7:$AC$3580</definedName>
    <definedName name="_Dec08" xml:space="preserve"> [11]BS!$Q$7:$Q$1726</definedName>
    <definedName name="_End">[10]BS!#REF!</definedName>
    <definedName name="_ex1" hidden="1">{#N/A,#N/A,FALSE,"Summ";#N/A,#N/A,FALSE,"General"}</definedName>
    <definedName name="_Feb04">[2]BS!$S$7:$S$3582</definedName>
    <definedName name="_Feb05">[10]BS!#REF!</definedName>
    <definedName name="_FEB09" xml:space="preserve"> [11]BS!$S$7:$S$1726</definedName>
    <definedName name="_Fill" hidden="1">#REF!</definedName>
    <definedName name="_Jan04">[2]BS!$R$7:$R$3582</definedName>
    <definedName name="_Jan05">[10]BS!#REF!</definedName>
    <definedName name="_Jul04">[2]BS!$X$7:$X$3582</definedName>
    <definedName name="_Jul05">[10]BS!#REF!</definedName>
    <definedName name="_Jul09" xml:space="preserve"> [11]BS!$X$7:$X$1726</definedName>
    <definedName name="_Jun04">[2]BS!$W$7:$W$3582</definedName>
    <definedName name="_Jun05">[10]BS!#REF!</definedName>
    <definedName name="_Jun09" xml:space="preserve"> [11]BS!$W$7:$W$1726</definedName>
    <definedName name="_Key1" hidden="1">#REF!</definedName>
    <definedName name="_Key2" hidden="1">#REF!</definedName>
    <definedName name="_Mar04">[2]BS!$T$7:$T$3582</definedName>
    <definedName name="_Mar05">[10]BS!#REF!</definedName>
    <definedName name="_May04">[2]BS!$V$7:$V$3582</definedName>
    <definedName name="_May05">[10]BS!#REF!</definedName>
    <definedName name="_May09" xml:space="preserve"> [11]BS!$V$7:$V$1726</definedName>
    <definedName name="_new1" hidden="1">{#N/A,#N/A,FALSE,"Summ";#N/A,#N/A,FALSE,"General"}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ct09" xml:space="preserve"> [11]BS!$AA$7:$AA$1726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ep03">[1]BS!$Q$7:$Q$3582</definedName>
    <definedName name="_Sep04">[2]BS!$Z$7:$Z$3582</definedName>
    <definedName name="_Sep05">[10]BS!#REF!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dj_AC_8">[12]Cover!#REF!</definedName>
    <definedName name="Adj_Amt_8">[12]Cover!#REF!</definedName>
    <definedName name="Adj_Typ_8">[12]Cover!#REF!</definedName>
    <definedName name="apeek">#REF!</definedName>
    <definedName name="Apr03AMA">'[13]BS C&amp;L'!#REF!</definedName>
    <definedName name="Apr04AMA">[2]BS!$AG$7:$AG$3582</definedName>
    <definedName name="Apr05AMA">[10]BS!#REF!</definedName>
    <definedName name="AS2DocOpenMode" hidden="1">"AS2DocumentEdit"</definedName>
    <definedName name="Aug03AMA">'[13]BS C&amp;L'!#REF!</definedName>
    <definedName name="Aug04AMA">[2]BS!$AK$7:$AK$3582</definedName>
    <definedName name="Aug05AMA">[10]BS!#REF!</definedName>
    <definedName name="Aurora_Prices">"Monthly Price Summary'!$C$4:$H$63"</definedName>
    <definedName name="b" hidden="1">{#N/A,#N/A,FALSE,"Coversheet";#N/A,#N/A,FALSE,"QA"}</definedName>
    <definedName name="BADDEBT">#REF!</definedName>
    <definedName name="BD">'[14]June 2013 CBR'!$AV$16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[15]ZZCOOM_M03_Q005!#REF!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[15]ZZCOOM_M03_Q005!#REF!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[15]ZZCOOM_M03_Q005!#REF!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[15]ZZCOOM_M03_Q005!#REF!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[15]ZZCOOM_M03_Q005!#REF!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[15]ZZCOOM_M03_Q005!#REF!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Button_1">"TradeSummary_Ken_Finicle_List"</definedName>
    <definedName name="CATEGORY_HEADER">[16]Distributors!$B$3</definedName>
    <definedName name="CBWorkbookPriority" hidden="1">-2060790043</definedName>
    <definedName name="COLHOUSE">#REF!</definedName>
    <definedName name="COLXFER">#REF!</definedName>
    <definedName name="CombWC_LineItem">[17]BS!$U$7:$U$3349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rrQtr">'[18]Inc Stmt'!$AJ$222</definedName>
    <definedName name="CUSTDEP">#REF!</definedName>
    <definedName name="data">#REF!</definedName>
    <definedName name="Data.Avg">'[18]Avg Amts'!$A$5:$BP$34</definedName>
    <definedName name="Data.Qtrs.Avg">'[18]Avg Amts'!$A$5:$IV$5</definedName>
    <definedName name="data12">#REF!</definedName>
    <definedName name="Dec03AMA">[1]BS!$AJ$7:$AJ$3582</definedName>
    <definedName name="Dec04AMA">[2]BS!$AO$7:$AO$3582</definedName>
    <definedName name="Dec11AMA">[17]BS!$R$7:$R$1882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'[14]June 2013 CBR'!$A$7</definedName>
    <definedName name="DocketNumber">'[19]JHS-4'!$AP$2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[10]BS!#REF!</definedName>
    <definedName name="ElRBLine">[2]BS!$AQ$7:$AQ$3303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'[19]JHS-6'!$G$3</definedName>
    <definedName name="Exhibit_No.______JHS_09">'[19]JHS-9 Ex A-2'!$I$2</definedName>
    <definedName name="Exhibit_No.______JHS_4">'[19]JHS-4'!$AP$3</definedName>
    <definedName name="Exhibit_No.______MJS_4">'[20]MJS-11'!$O$3</definedName>
    <definedName name="Exhibit_No.______MJS_5">'[20]MJS-12'!$E$3</definedName>
    <definedName name="Exhibit_No.______MJS_6">'[20]MJS-13'!$F$3</definedName>
    <definedName name="Exhibit_No._____JHS_05">'[19]JHS-5'!$E$3</definedName>
    <definedName name="Exhibit_No._____JHS_07">'[19]JHS-7'!$M$3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'[13]BS C&amp;L'!#REF!</definedName>
    <definedName name="Feb04AMA">[2]BS!$AE$7:$AE$3582</definedName>
    <definedName name="Feb05AMA">[10]BS!#REF!</definedName>
    <definedName name="FERC_Lookup">'[21]Map Table'!$E$4:$F$72</definedName>
    <definedName name="FERC_Lookup2">'[21]Map Table'!$C$4:$D$94</definedName>
    <definedName name="FF">'[14]June 2013 CBR'!$CW$13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T">'[14]June 2013 CBR'!$CW$24</definedName>
    <definedName name="gary" hidden="1">{#N/A,#N/A,FALSE,"Cover Sheet";"Use of Equipment",#N/A,FALSE,"Area C";"Equipment Hours",#N/A,FALSE,"All";"Summary",#N/A,FALSE,"All"}</definedName>
    <definedName name="GasRBLine">[2]BS!$AS$7:$AS$3631</definedName>
    <definedName name="GasWC_LineItem">[2]BS!$AR$7:$AR$3631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ctaxrate">0.4</definedName>
    <definedName name="INTRESEXCH">#REF!</definedName>
    <definedName name="INVPLAN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'[13]BS C&amp;L'!#REF!</definedName>
    <definedName name="Jan04AMA">[2]BS!$AD$7:$AD$3582</definedName>
    <definedName name="Jan05AMA">[10]BS!#REF!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'[13]BS C&amp;L'!#REF!</definedName>
    <definedName name="Jul04AMA">[2]BS!$AJ$7:$AJ$3582</definedName>
    <definedName name="Jul05AMA">[10]BS!#REF!</definedName>
    <definedName name="Jun03AMA">'[13]BS C&amp;L'!#REF!</definedName>
    <definedName name="Jun04AMA">[2]BS!$AI$7:$AI$3582</definedName>
    <definedName name="Jun05AMA">[10]BS!#REF!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intenanceCost">#REF!,#REF!,#REF!,#REF!</definedName>
    <definedName name="Mar03AMA">'[13]BS C&amp;L'!#REF!</definedName>
    <definedName name="Mar04AMA">[2]BS!$AF$7:$AF$3582</definedName>
    <definedName name="Mar05AMA">[10]BS!#REF!</definedName>
    <definedName name="May03AMA">'[13]BS C&amp;L'!#REF!</definedName>
    <definedName name="May04AMA">[2]BS!$AH$7:$AH$3582</definedName>
    <definedName name="May05AMA">[10]BS!#REF!</definedName>
    <definedName name="midc">#REF!,#REF!</definedName>
    <definedName name="Miller" hidden="1">{#N/A,#N/A,FALSE,"Expenditures";#N/A,#N/A,FALSE,"Property Placed In-Service";#N/A,#N/A,FALSE,"CWIP Balances"}</definedName>
    <definedName name="MISCELLANEOUS">[22]model!#REF!</definedName>
    <definedName name="MONTH">#REF!</definedName>
    <definedName name="MTD_Format">[23]Mthly!$B$11:$D$11,[23]Mthly!$B$31:$D$31</definedName>
    <definedName name="new" hidden="1">{#N/A,#N/A,FALSE,"Summ";#N/A,#N/A,FALSE,"General"}</definedName>
    <definedName name="Nov03AMA">[1]BS!$AI$7:$AI$3582</definedName>
    <definedName name="Nov04AMA">[2]BS!$AN$7:$AN$3582</definedName>
    <definedName name="NOYT" hidden="1">{#N/A,#N/A,FALSE,"Cover Sheet";"Use of Equipment",#N/A,FALSE,"Area C";"Equipment Hours",#N/A,FALSE,"All";"Summary",#N/A,FALSE,"All"}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>#REF!</definedName>
    <definedName name="Oct03AMA">[1]BS!$AH$7:$AH$3582</definedName>
    <definedName name="Oct04AMA">[2]BS!$AM$7:$AM$3582</definedName>
    <definedName name="OPEXPPF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_xlnm.Print_Area" localSheetId="0">'JAK-3_Proj. v Actual OM CAPEX'!$A$1:$AK$71</definedName>
    <definedName name="PRODADJ">#REF!</definedName>
    <definedName name="PROPSALES">#REF!</definedName>
    <definedName name="PSPL">'[14]June 2014 CBR'!$A$4</definedName>
    <definedName name="PWRCSTPF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>#REF!</definedName>
    <definedName name="RATECAS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IREPLAN">#REF!</definedName>
    <definedName name="REVREQ">#REF!</definedName>
    <definedName name="ROE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[1]BS!$AG$7:$AG$3582</definedName>
    <definedName name="Sep04AMA">[2]BS!$AL$7:$AL$3582</definedName>
    <definedName name="seven" hidden="1">{#N/A,#N/A,FALSE,"CRPT";#N/A,#N/A,FALSE,"TREND";#N/A,#N/A,FALSE,"%Curve"}</definedName>
    <definedName name="SFAS106">[22]model!#REF!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ver_eval">0</definedName>
    <definedName name="solver_ntri">1000</definedName>
    <definedName name="solver_rsmp">1</definedName>
    <definedName name="solver_seed">0</definedName>
    <definedName name="STAFFREDUC">#REF!</definedName>
    <definedName name="STATE_UTILITY_TAX">'[20]MJS-14'!$N$16</definedName>
    <definedName name="STORM">#REF!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FICA">#REF!</definedName>
    <definedName name="TAXFUT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[10]BS!#REF!</definedName>
    <definedName name="testyear">'[14]June 2013 CBR'!$A$6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'[24]2011 Elec CBR'!$CQ$14</definedName>
    <definedName name="UTN">'[14]June 2013 CBR'!$F$51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'[25]MJS-13'!$F$2</definedName>
    <definedName name="WUTC_FILING_FEE">'[20]MJS-14'!$O$15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TD_Format">[23]YTD!$B$13:$D$13,[23]YTD!$B$32:$D$32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E9" i="1"/>
  <c r="F9" i="1"/>
  <c r="G9" i="1"/>
  <c r="H9" i="1"/>
  <c r="I9" i="1"/>
  <c r="J9" i="1"/>
  <c r="K9" i="1"/>
  <c r="L9" i="1"/>
  <c r="E13" i="1"/>
  <c r="F13" i="1"/>
  <c r="G13" i="1"/>
  <c r="H13" i="1"/>
  <c r="I13" i="1"/>
  <c r="J13" i="1"/>
  <c r="K13" i="1"/>
  <c r="L13" i="1"/>
  <c r="E15" i="1"/>
  <c r="F15" i="1"/>
  <c r="G15" i="1"/>
  <c r="M15" i="1" s="1"/>
  <c r="M19" i="1" s="1"/>
  <c r="H15" i="1"/>
  <c r="H17" i="1" s="1"/>
  <c r="H21" i="1" s="1"/>
  <c r="I15" i="1"/>
  <c r="I17" i="1" s="1"/>
  <c r="I21" i="1" s="1"/>
  <c r="J15" i="1"/>
  <c r="J17" i="1" s="1"/>
  <c r="J21" i="1" s="1"/>
  <c r="K15" i="1"/>
  <c r="K17" i="1" s="1"/>
  <c r="K21" i="1" s="1"/>
  <c r="L15" i="1"/>
  <c r="E16" i="1"/>
  <c r="E20" i="1" s="1"/>
  <c r="F16" i="1"/>
  <c r="G16" i="1"/>
  <c r="H16" i="1"/>
  <c r="H20" i="1" s="1"/>
  <c r="I16" i="1"/>
  <c r="M16" i="1" s="1"/>
  <c r="M20" i="1" s="1"/>
  <c r="J16" i="1"/>
  <c r="K16" i="1"/>
  <c r="K20" i="1" s="1"/>
  <c r="L16" i="1"/>
  <c r="F17" i="1"/>
  <c r="F21" i="1" s="1"/>
  <c r="G17" i="1"/>
  <c r="G21" i="1" s="1"/>
  <c r="L17" i="1"/>
  <c r="E19" i="1"/>
  <c r="F19" i="1"/>
  <c r="H19" i="1"/>
  <c r="I19" i="1"/>
  <c r="L19" i="1"/>
  <c r="F20" i="1"/>
  <c r="G20" i="1"/>
  <c r="J20" i="1"/>
  <c r="L20" i="1"/>
  <c r="L21" i="1"/>
  <c r="B31" i="1"/>
  <c r="B32" i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E33" i="1"/>
  <c r="F33" i="1"/>
  <c r="G33" i="1"/>
  <c r="H33" i="1"/>
  <c r="I33" i="1"/>
  <c r="J33" i="1"/>
  <c r="K33" i="1"/>
  <c r="L33" i="1"/>
  <c r="E37" i="1"/>
  <c r="F37" i="1"/>
  <c r="G37" i="1"/>
  <c r="H37" i="1"/>
  <c r="I37" i="1"/>
  <c r="J37" i="1"/>
  <c r="K37" i="1"/>
  <c r="L37" i="1"/>
  <c r="E39" i="1"/>
  <c r="E41" i="1" s="1"/>
  <c r="F39" i="1"/>
  <c r="F41" i="1" s="1"/>
  <c r="F45" i="1" s="1"/>
  <c r="G39" i="1"/>
  <c r="H39" i="1"/>
  <c r="H43" i="1" s="1"/>
  <c r="I39" i="1"/>
  <c r="J39" i="1"/>
  <c r="J43" i="1" s="1"/>
  <c r="K39" i="1"/>
  <c r="K41" i="1" s="1"/>
  <c r="K45" i="1" s="1"/>
  <c r="L39" i="1"/>
  <c r="E40" i="1"/>
  <c r="F40" i="1"/>
  <c r="M40" i="1" s="1"/>
  <c r="M44" i="1" s="1"/>
  <c r="G40" i="1"/>
  <c r="H40" i="1"/>
  <c r="H44" i="1" s="1"/>
  <c r="I40" i="1"/>
  <c r="J40" i="1"/>
  <c r="K40" i="1"/>
  <c r="K44" i="1" s="1"/>
  <c r="L40" i="1"/>
  <c r="L41" i="1" s="1"/>
  <c r="L45" i="1" s="1"/>
  <c r="G41" i="1"/>
  <c r="I41" i="1"/>
  <c r="I45" i="1" s="1"/>
  <c r="J41" i="1"/>
  <c r="J45" i="1" s="1"/>
  <c r="G43" i="1"/>
  <c r="I43" i="1"/>
  <c r="K43" i="1"/>
  <c r="L43" i="1"/>
  <c r="E44" i="1"/>
  <c r="G44" i="1"/>
  <c r="I44" i="1"/>
  <c r="J44" i="1"/>
  <c r="G45" i="1"/>
  <c r="B56" i="1"/>
  <c r="B57" i="1"/>
  <c r="B58" i="1"/>
  <c r="B59" i="1" s="1"/>
  <c r="B60" i="1" s="1"/>
  <c r="B61" i="1" s="1"/>
  <c r="B62" i="1" s="1"/>
  <c r="B63" i="1" s="1"/>
  <c r="B64" i="1" s="1"/>
  <c r="B65" i="1" s="1"/>
  <c r="E58" i="1"/>
  <c r="F58" i="1"/>
  <c r="M58" i="1" s="1"/>
  <c r="G58" i="1"/>
  <c r="G62" i="1" s="1"/>
  <c r="G65" i="1" s="1"/>
  <c r="H58" i="1"/>
  <c r="I58" i="1"/>
  <c r="J58" i="1"/>
  <c r="K58" i="1"/>
  <c r="L58" i="1"/>
  <c r="E60" i="1"/>
  <c r="F60" i="1"/>
  <c r="G60" i="1"/>
  <c r="H60" i="1"/>
  <c r="H64" i="1" s="1"/>
  <c r="J60" i="1"/>
  <c r="J62" i="1" s="1"/>
  <c r="J65" i="1" s="1"/>
  <c r="K60" i="1"/>
  <c r="K62" i="1" s="1"/>
  <c r="K65" i="1" s="1"/>
  <c r="L60" i="1"/>
  <c r="L62" i="1" s="1"/>
  <c r="L65" i="1" s="1"/>
  <c r="E62" i="1"/>
  <c r="E65" i="1" s="1"/>
  <c r="F62" i="1"/>
  <c r="F65" i="1" s="1"/>
  <c r="H62" i="1"/>
  <c r="E64" i="1"/>
  <c r="F64" i="1"/>
  <c r="G64" i="1"/>
  <c r="J64" i="1"/>
  <c r="K64" i="1"/>
  <c r="H65" i="1"/>
  <c r="E45" i="1" l="1"/>
  <c r="L44" i="1"/>
  <c r="F43" i="1"/>
  <c r="M39" i="1"/>
  <c r="M43" i="1" s="1"/>
  <c r="I20" i="1"/>
  <c r="K19" i="1"/>
  <c r="L64" i="1"/>
  <c r="E43" i="1"/>
  <c r="H41" i="1"/>
  <c r="H45" i="1" s="1"/>
  <c r="J19" i="1"/>
  <c r="E17" i="1"/>
  <c r="I60" i="1"/>
  <c r="G19" i="1"/>
  <c r="F44" i="1"/>
  <c r="E21" i="1" l="1"/>
  <c r="M17" i="1"/>
  <c r="M21" i="1" s="1"/>
  <c r="M41" i="1"/>
  <c r="M45" i="1" s="1"/>
  <c r="I64" i="1"/>
  <c r="I62" i="1"/>
  <c r="M60" i="1"/>
  <c r="M64" i="1" s="1"/>
  <c r="I65" i="1" l="1"/>
  <c r="M62" i="1"/>
  <c r="M65" i="1" s="1"/>
</calcChain>
</file>

<file path=xl/sharedStrings.xml><?xml version="1.0" encoding="utf-8"?>
<sst xmlns="http://schemas.openxmlformats.org/spreadsheetml/2006/main" count="66" uniqueCount="28">
  <si>
    <t>*2021 based on 7&amp;5 forecast</t>
  </si>
  <si>
    <t>Footnotes</t>
  </si>
  <si>
    <t xml:space="preserve">% Total Gas Capex variance including LNG </t>
  </si>
  <si>
    <t xml:space="preserve">% Total Gas Capex variance excluding LNG </t>
  </si>
  <si>
    <t>Total Gas Capex variance including LNG</t>
  </si>
  <si>
    <t>Total Gas Capex variance excluding LNG</t>
  </si>
  <si>
    <t>LNG Capex variance vs. budget</t>
  </si>
  <si>
    <t>LNG Capex Actuals</t>
  </si>
  <si>
    <t>LNG Capex Budget</t>
  </si>
  <si>
    <r>
      <t xml:space="preserve">2014-2021 Difference </t>
    </r>
    <r>
      <rPr>
        <b/>
        <i/>
        <sz val="8"/>
        <color theme="1"/>
        <rFont val="Arial"/>
        <family val="2"/>
      </rPr>
      <t>Under (Over)</t>
    </r>
  </si>
  <si>
    <t>2021*</t>
  </si>
  <si>
    <r>
      <t xml:space="preserve">Description </t>
    </r>
    <r>
      <rPr>
        <sz val="10"/>
        <color theme="1"/>
        <rFont val="Arial"/>
        <family val="2"/>
      </rPr>
      <t>($ in millions)</t>
    </r>
  </si>
  <si>
    <t>Line No.</t>
  </si>
  <si>
    <t>LNG Capital Expenditures budget vs. actuals from 2014 - 2021 ($ millions)</t>
  </si>
  <si>
    <t>** Capital and Operational Expenditures actual amounts are based on management reporting</t>
  </si>
  <si>
    <t>Total</t>
  </si>
  <si>
    <t>Gas</t>
  </si>
  <si>
    <t>(Opex Budget vs. Actuals)</t>
  </si>
  <si>
    <t>Electric</t>
  </si>
  <si>
    <t xml:space="preserve">% Difference </t>
  </si>
  <si>
    <t xml:space="preserve">$ Difference </t>
  </si>
  <si>
    <t>Opex Actuals**</t>
  </si>
  <si>
    <t>Opex Budget</t>
  </si>
  <si>
    <t>Operational Expenditures budget vs. actuals from 2014 - 2021 ($ millions)</t>
  </si>
  <si>
    <t>(Capex Budget vs. Actual)</t>
  </si>
  <si>
    <t>Capex Actuals**</t>
  </si>
  <si>
    <t>Capex Budget</t>
  </si>
  <si>
    <t>Capital Expenditures budget vs. actuals from 2014 - 2021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</si>
</sst>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3" applyNumberFormat="1" applyFont="1" applyFill="1" applyBorder="1"/>
    <xf numFmtId="164" fontId="2" fillId="0" borderId="0" xfId="0" applyNumberFormat="1" applyFont="1"/>
    <xf numFmtId="165" fontId="2" fillId="0" borderId="0" xfId="1" applyNumberFormat="1" applyFont="1" applyFill="1" applyBorder="1"/>
    <xf numFmtId="166" fontId="2" fillId="0" borderId="0" xfId="2" applyNumberFormat="1" applyFont="1" applyFill="1" applyBorder="1"/>
    <xf numFmtId="166" fontId="2" fillId="0" borderId="0" xfId="0" applyNumberFormat="1" applyFont="1"/>
    <xf numFmtId="166" fontId="2" fillId="0" borderId="0" xfId="2" applyNumberFormat="1" applyFont="1" applyBorder="1"/>
    <xf numFmtId="166" fontId="2" fillId="0" borderId="1" xfId="2" applyNumberFormat="1" applyFont="1" applyBorder="1"/>
    <xf numFmtId="0" fontId="3" fillId="0" borderId="0" xfId="0" applyFont="1"/>
    <xf numFmtId="0" fontId="3" fillId="0" borderId="2" xfId="0" applyFont="1" applyBorder="1"/>
    <xf numFmtId="0" fontId="2" fillId="0" borderId="2" xfId="0" applyFont="1" applyBorder="1"/>
    <xf numFmtId="166" fontId="3" fillId="0" borderId="1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wrapText="1"/>
    </xf>
    <xf numFmtId="166" fontId="3" fillId="0" borderId="0" xfId="2" applyNumberFormat="1" applyFont="1" applyBorder="1" applyAlignment="1">
      <alignment horizontal="center" vertical="center" wrapText="1"/>
    </xf>
    <xf numFmtId="166" fontId="3" fillId="0" borderId="3" xfId="2" applyNumberFormat="1" applyFont="1" applyBorder="1" applyAlignment="1">
      <alignment horizontal="center" vertical="center" wrapText="1"/>
    </xf>
    <xf numFmtId="166" fontId="3" fillId="0" borderId="4" xfId="2" applyNumberFormat="1" applyFont="1" applyBorder="1" applyAlignment="1">
      <alignment horizontal="center" vertical="center" wrapText="1"/>
    </xf>
    <xf numFmtId="166" fontId="3" fillId="0" borderId="5" xfId="2" applyNumberFormat="1" applyFont="1" applyBorder="1" applyAlignment="1">
      <alignment horizontal="center" vertical="center" wrapText="1"/>
    </xf>
    <xf numFmtId="166" fontId="3" fillId="0" borderId="6" xfId="2" applyNumberFormat="1" applyFont="1" applyBorder="1" applyAlignment="1">
      <alignment horizontal="center" vertical="center" wrapText="1"/>
    </xf>
    <xf numFmtId="166" fontId="3" fillId="0" borderId="7" xfId="2" applyNumberFormat="1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/>
    </xf>
    <xf numFmtId="164" fontId="2" fillId="0" borderId="0" xfId="3" applyNumberFormat="1" applyFont="1" applyBorder="1"/>
    <xf numFmtId="164" fontId="2" fillId="0" borderId="1" xfId="3" applyNumberFormat="1" applyFont="1" applyFill="1" applyBorder="1"/>
    <xf numFmtId="164" fontId="2" fillId="0" borderId="1" xfId="3" applyNumberFormat="1" applyFont="1" applyBorder="1"/>
    <xf numFmtId="165" fontId="2" fillId="0" borderId="0" xfId="1" applyNumberFormat="1" applyFont="1" applyBorder="1"/>
    <xf numFmtId="166" fontId="2" fillId="0" borderId="1" xfId="2" applyNumberFormat="1" applyFont="1" applyFill="1" applyBorder="1"/>
    <xf numFmtId="43" fontId="2" fillId="0" borderId="0" xfId="1" applyFont="1" applyBorder="1"/>
    <xf numFmtId="43" fontId="2" fillId="0" borderId="0" xfId="1" applyFont="1" applyFill="1" applyBorder="1"/>
    <xf numFmtId="0" fontId="5" fillId="0" borderId="0" xfId="0" applyFont="1" applyAlignment="1">
      <alignment vertical="center"/>
    </xf>
    <xf numFmtId="166" fontId="2" fillId="0" borderId="0" xfId="2" applyNumberFormat="1" applyFont="1" applyFill="1" applyBorder="1" applyAlignment="1">
      <alignment horizontal="center" vertical="center" wrapText="1"/>
    </xf>
    <xf numFmtId="10" fontId="2" fillId="0" borderId="0" xfId="3" applyNumberFormat="1" applyFont="1"/>
    <xf numFmtId="0" fontId="3" fillId="0" borderId="1" xfId="0" applyFont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 Capital</a:t>
            </a:r>
            <a:r>
              <a:rPr lang="en-US" baseline="0"/>
              <a:t> Expenditures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01181102362204"/>
          <c:y val="9.8682399213372671E-2"/>
          <c:w val="0.8184326334208224"/>
          <c:h val="0.72010467718083915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CAPEX'!$E$7:$L$7</c:f>
              <c:numCache>
                <c:formatCode>_("$"* #,##0_);_("$"* \(#,##0\);_("$"* "-"??_);_(@_)</c:formatCode>
                <c:ptCount val="8"/>
                <c:pt idx="0">
                  <c:v>316.75539430000003</c:v>
                </c:pt>
                <c:pt idx="1">
                  <c:v>329.15325482550003</c:v>
                </c:pt>
                <c:pt idx="2">
                  <c:v>396.32757766141668</c:v>
                </c:pt>
                <c:pt idx="3">
                  <c:v>617.18690374977814</c:v>
                </c:pt>
                <c:pt idx="4">
                  <c:v>602.55658445404026</c:v>
                </c:pt>
                <c:pt idx="5">
                  <c:v>458.43693561215031</c:v>
                </c:pt>
                <c:pt idx="6">
                  <c:v>546.05540807164118</c:v>
                </c:pt>
                <c:pt idx="7">
                  <c:v>617.41918774173837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4-4204-9F10-BA27CC77C5FC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CAPEX'!$E$11:$L$11</c:f>
              <c:numCache>
                <c:formatCode>_("$"* #,##0_);_("$"* \(#,##0\);_("$"* "-"??_);_(@_)</c:formatCode>
                <c:ptCount val="8"/>
                <c:pt idx="0">
                  <c:v>294.40200146199993</c:v>
                </c:pt>
                <c:pt idx="1">
                  <c:v>328.94145732421998</c:v>
                </c:pt>
                <c:pt idx="2">
                  <c:v>430.51680209484005</c:v>
                </c:pt>
                <c:pt idx="3">
                  <c:v>597.54408418655578</c:v>
                </c:pt>
                <c:pt idx="4">
                  <c:v>575.25086336589584</c:v>
                </c:pt>
                <c:pt idx="5">
                  <c:v>427.22758831205749</c:v>
                </c:pt>
                <c:pt idx="6">
                  <c:v>452.67455374585438</c:v>
                </c:pt>
                <c:pt idx="7">
                  <c:v>638.74079863925954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4-4204-9F10-BA27CC77C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5727932238558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Capital</a:t>
            </a:r>
            <a:r>
              <a:rPr lang="en-US" baseline="0"/>
              <a:t> Expenditures</a:t>
            </a:r>
            <a:endParaRPr lang="en-US"/>
          </a:p>
        </c:rich>
      </c:tx>
      <c:layout>
        <c:manualLayout>
          <c:xMode val="edge"/>
          <c:yMode val="edge"/>
          <c:x val="0.29604855643044614"/>
          <c:y val="1.5732546705998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56736657917761"/>
          <c:y val="9.8682399213372685E-2"/>
          <c:w val="0.81287707786526686"/>
          <c:h val="0.72010467718083915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CAPEX'!$E$8:$L$8</c:f>
              <c:numCache>
                <c:formatCode>_("$"* #,##0_);_("$"* \(#,##0\);_("$"* "-"??_);_(@_)</c:formatCode>
                <c:ptCount val="8"/>
                <c:pt idx="0">
                  <c:v>197.52211469999997</c:v>
                </c:pt>
                <c:pt idx="1">
                  <c:v>264.84674731450002</c:v>
                </c:pt>
                <c:pt idx="2">
                  <c:v>410.32076147076981</c:v>
                </c:pt>
                <c:pt idx="3">
                  <c:v>474.89868577741544</c:v>
                </c:pt>
                <c:pt idx="4">
                  <c:v>385.5326593693124</c:v>
                </c:pt>
                <c:pt idx="5">
                  <c:v>427.18625290997625</c:v>
                </c:pt>
                <c:pt idx="6">
                  <c:v>407.51680279700707</c:v>
                </c:pt>
                <c:pt idx="7">
                  <c:v>336.52217254729669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9-4C14-8D27-9B5476EF7060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CAPEX'!$E$12:$L$12</c:f>
              <c:numCache>
                <c:formatCode>_("$"* #,##0_);_("$"* \(#,##0\);_("$"* "-"??_);_(@_)</c:formatCode>
                <c:ptCount val="8"/>
                <c:pt idx="0">
                  <c:v>196.44200453800005</c:v>
                </c:pt>
                <c:pt idx="1">
                  <c:v>251.77675801577996</c:v>
                </c:pt>
                <c:pt idx="2">
                  <c:v>283.77665055515996</c:v>
                </c:pt>
                <c:pt idx="3">
                  <c:v>441.1893087360915</c:v>
                </c:pt>
                <c:pt idx="4">
                  <c:v>449.53318945410427</c:v>
                </c:pt>
                <c:pt idx="5">
                  <c:v>454.02899698794226</c:v>
                </c:pt>
                <c:pt idx="6">
                  <c:v>417.79557246414549</c:v>
                </c:pt>
                <c:pt idx="7">
                  <c:v>366.82214182134823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9-4C14-8D27-9B5476EF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000000000000001E-2"/>
              <c:y val="0.33761363900308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0010979703233"/>
          <c:y val="0.12228121927236973"/>
          <c:w val="0.81628342273948817"/>
          <c:h val="0.69650585712184221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CAPEX'!$E$9:$L$9</c:f>
              <c:numCache>
                <c:formatCode>_("$"* #,##0_);_("$"* \(#,##0\);_("$"* "-"??_);_(@_)</c:formatCode>
                <c:ptCount val="8"/>
                <c:pt idx="0">
                  <c:v>514.27750900000001</c:v>
                </c:pt>
                <c:pt idx="1">
                  <c:v>594.00000214000011</c:v>
                </c:pt>
                <c:pt idx="2">
                  <c:v>806.64833913218649</c:v>
                </c:pt>
                <c:pt idx="3">
                  <c:v>1092.0855895271936</c:v>
                </c:pt>
                <c:pt idx="4">
                  <c:v>988.08924382335272</c:v>
                </c:pt>
                <c:pt idx="5">
                  <c:v>885.62318852212661</c:v>
                </c:pt>
                <c:pt idx="6">
                  <c:v>953.5722108686482</c:v>
                </c:pt>
                <c:pt idx="7">
                  <c:v>953.94136028903506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3-4F74-97F8-B50A270B96EC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CAPEX'!$E$5:$L$5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CAPEX'!$E$13:$L$13</c:f>
              <c:numCache>
                <c:formatCode>_("$"* #,##0_);_("$"* \(#,##0\);_("$"* "-"??_);_(@_)</c:formatCode>
                <c:ptCount val="8"/>
                <c:pt idx="0">
                  <c:v>490.84400599999998</c:v>
                </c:pt>
                <c:pt idx="1">
                  <c:v>580.71821533999992</c:v>
                </c:pt>
                <c:pt idx="2">
                  <c:v>714.29345265000006</c:v>
                </c:pt>
                <c:pt idx="3">
                  <c:v>1038.7333929226472</c:v>
                </c:pt>
                <c:pt idx="4">
                  <c:v>1024.7840528200002</c:v>
                </c:pt>
                <c:pt idx="5">
                  <c:v>881.25658529999976</c:v>
                </c:pt>
                <c:pt idx="6">
                  <c:v>870.47012620999988</c:v>
                </c:pt>
                <c:pt idx="7">
                  <c:v>1005.5629404606077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3-4F74-97F8-B50A270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Million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3761363900308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CAPEX'!$E$33:$L$33</c:f>
              <c:numCache>
                <c:formatCode>_("$"* #,##0_);_("$"* \(#,##0\);_("$"* "-"??_);_(@_)</c:formatCode>
                <c:ptCount val="8"/>
                <c:pt idx="0">
                  <c:v>545.5231</c:v>
                </c:pt>
                <c:pt idx="1">
                  <c:v>555</c:v>
                </c:pt>
                <c:pt idx="2">
                  <c:v>566</c:v>
                </c:pt>
                <c:pt idx="3">
                  <c:v>572.07409199999995</c:v>
                </c:pt>
                <c:pt idx="4">
                  <c:v>595.02432488733291</c:v>
                </c:pt>
                <c:pt idx="5">
                  <c:v>613.08687890255828</c:v>
                </c:pt>
                <c:pt idx="6">
                  <c:v>634.39896875684894</c:v>
                </c:pt>
                <c:pt idx="7">
                  <c:v>639.63386324026624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8-4FA5-9078-2367F8FF5251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CAPEX'!$E$37:$L$37</c:f>
              <c:numCache>
                <c:formatCode>_("$"* #,##0_);_("$"* \(#,##0\);_("$"* "-"??_);_(@_)</c:formatCode>
                <c:ptCount val="8"/>
                <c:pt idx="0">
                  <c:v>551.48501499999998</c:v>
                </c:pt>
                <c:pt idx="1">
                  <c:v>532.15627299999994</c:v>
                </c:pt>
                <c:pt idx="2">
                  <c:v>569.995856</c:v>
                </c:pt>
                <c:pt idx="3">
                  <c:v>586.10394999999994</c:v>
                </c:pt>
                <c:pt idx="4">
                  <c:v>602.63813079000033</c:v>
                </c:pt>
                <c:pt idx="5">
                  <c:v>596.67574305999904</c:v>
                </c:pt>
                <c:pt idx="6">
                  <c:v>597.04829286000017</c:v>
                </c:pt>
                <c:pt idx="7">
                  <c:v>629.41658260937857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8-4FA5-9078-2367F8FF5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7215648928839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 Operational</a:t>
            </a:r>
            <a:r>
              <a:rPr lang="en-US" baseline="0"/>
              <a:t> Expenditures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34514435695538"/>
          <c:y val="0.14588003933136676"/>
          <c:w val="0.81009930008748909"/>
          <c:h val="0.67290703706284505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CAPEX'!$E$31:$L$31</c:f>
              <c:numCache>
                <c:formatCode>_("$"* #,##0_);_("$"* \(#,##0\);_("$"* "-"??_);_(@_)</c:formatCode>
                <c:ptCount val="8"/>
                <c:pt idx="0">
                  <c:v>402.47279900000001</c:v>
                </c:pt>
                <c:pt idx="1">
                  <c:v>414.79943900000001</c:v>
                </c:pt>
                <c:pt idx="2">
                  <c:v>419.143821</c:v>
                </c:pt>
                <c:pt idx="3">
                  <c:v>411.92158899999998</c:v>
                </c:pt>
                <c:pt idx="4">
                  <c:v>440.78750677336507</c:v>
                </c:pt>
                <c:pt idx="5">
                  <c:v>459.41819337341957</c:v>
                </c:pt>
                <c:pt idx="6">
                  <c:v>466.91898374432287</c:v>
                </c:pt>
                <c:pt idx="7">
                  <c:v>466.63926330434407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E-4D5E-83BE-C4C2D0FE6268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CAPEX'!$E$35:$L$35</c:f>
              <c:numCache>
                <c:formatCode>_("$"* #,##0_);_("$"* \(#,##0\);_("$"* "-"??_);_(@_)</c:formatCode>
                <c:ptCount val="8"/>
                <c:pt idx="0">
                  <c:v>406.87134500000002</c:v>
                </c:pt>
                <c:pt idx="1">
                  <c:v>397.72634799999997</c:v>
                </c:pt>
                <c:pt idx="2">
                  <c:v>422.10289899999998</c:v>
                </c:pt>
                <c:pt idx="3">
                  <c:v>422.02377899999999</c:v>
                </c:pt>
                <c:pt idx="4">
                  <c:v>446.38594179920034</c:v>
                </c:pt>
                <c:pt idx="5">
                  <c:v>443.57497296679912</c:v>
                </c:pt>
                <c:pt idx="6">
                  <c:v>441.3895797608003</c:v>
                </c:pt>
                <c:pt idx="7">
                  <c:v>462.80877409581404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E-4D5E-83BE-C4C2D0FE6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65145595738585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Operational</a:t>
            </a:r>
            <a:r>
              <a:rPr lang="en-US" baseline="0"/>
              <a:t> Expenditures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CAPEX'!$E$32:$L$32</c:f>
              <c:numCache>
                <c:formatCode>_("$"* #,##0_);_("$"* \(#,##0\);_("$"* "-"??_);_(@_)</c:formatCode>
                <c:ptCount val="8"/>
                <c:pt idx="0">
                  <c:v>143.05030100000002</c:v>
                </c:pt>
                <c:pt idx="1">
                  <c:v>140.20056099999999</c:v>
                </c:pt>
                <c:pt idx="2">
                  <c:v>146.856179</c:v>
                </c:pt>
                <c:pt idx="3">
                  <c:v>160.152503</c:v>
                </c:pt>
                <c:pt idx="4">
                  <c:v>154.23681811396787</c:v>
                </c:pt>
                <c:pt idx="5">
                  <c:v>153.66868552913874</c:v>
                </c:pt>
                <c:pt idx="6">
                  <c:v>167.47998501252613</c:v>
                </c:pt>
                <c:pt idx="7">
                  <c:v>172.99459993592214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1-4FB3-B498-2F81343273A9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CAPEX'!$E$29:$L$29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CAPEX'!$E$36:$L$36</c:f>
              <c:numCache>
                <c:formatCode>_("$"* #,##0_);_("$"* \(#,##0\);_("$"* "-"??_);_(@_)</c:formatCode>
                <c:ptCount val="8"/>
                <c:pt idx="0">
                  <c:v>144.61367000000001</c:v>
                </c:pt>
                <c:pt idx="1">
                  <c:v>134.429925</c:v>
                </c:pt>
                <c:pt idx="2">
                  <c:v>147.892957</c:v>
                </c:pt>
                <c:pt idx="3">
                  <c:v>164.08017100000001</c:v>
                </c:pt>
                <c:pt idx="4">
                  <c:v>156.25218899079999</c:v>
                </c:pt>
                <c:pt idx="5">
                  <c:v>153.10077009319988</c:v>
                </c:pt>
                <c:pt idx="6">
                  <c:v>155.65871309919984</c:v>
                </c:pt>
                <c:pt idx="7">
                  <c:v>166.60780851356449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1-4FB3-B498-2F8134327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0.3730118690915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LNG Capital</a:t>
            </a:r>
            <a:r>
              <a:rPr lang="en-US" baseline="0"/>
              <a:t> Expenditures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23403324584428"/>
          <c:y val="0.14588003933136676"/>
          <c:w val="0.82121041119860005"/>
          <c:h val="0.67290703706284505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'JAK-3_Proj. v Actual OM CAPEX'!$E$54:$L$54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CAPEX'!$E$56:$L$56</c:f>
              <c:numCache>
                <c:formatCode>_("$"* #,##0_);_("$"* \(#,##0\);_("$"* "-"??_);_(@_)</c:formatCode>
                <c:ptCount val="8"/>
                <c:pt idx="0">
                  <c:v>15.9526</c:v>
                </c:pt>
                <c:pt idx="1">
                  <c:v>17.329966550000002</c:v>
                </c:pt>
                <c:pt idx="2">
                  <c:v>161.60108144</c:v>
                </c:pt>
                <c:pt idx="3">
                  <c:v>163.95480124307591</c:v>
                </c:pt>
                <c:pt idx="4">
                  <c:v>74.328784853233813</c:v>
                </c:pt>
                <c:pt idx="5">
                  <c:v>37.621473662441701</c:v>
                </c:pt>
                <c:pt idx="6">
                  <c:v>25.791347721415899</c:v>
                </c:pt>
                <c:pt idx="7">
                  <c:v>5.8318361624515003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E-448B-BE46-55B22DD29AA5}"/>
            </c:ext>
          </c:extLst>
        </c:ser>
        <c:ser>
          <c:idx val="1"/>
          <c:order val="1"/>
          <c:tx>
            <c:v>Actual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'JAK-3_Proj. v Actual OM CAPEX'!$E$54:$L$54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'JAK-3_Proj. v Actual OM CAPEX'!$E$57:$L$57</c:f>
              <c:numCache>
                <c:formatCode>_("$"* #,##0_);_("$"* \(#,##0\);_("$"* "-"??_);_(@_)</c:formatCode>
                <c:ptCount val="8"/>
                <c:pt idx="0">
                  <c:v>5.1479999999999997</c:v>
                </c:pt>
                <c:pt idx="1">
                  <c:v>7.5580123800000001</c:v>
                </c:pt>
                <c:pt idx="2">
                  <c:v>41.939501839999998</c:v>
                </c:pt>
                <c:pt idx="3">
                  <c:v>155.69667448999996</c:v>
                </c:pt>
                <c:pt idx="4">
                  <c:v>99.460577719999989</c:v>
                </c:pt>
                <c:pt idx="5">
                  <c:v>35.361066080000008</c:v>
                </c:pt>
                <c:pt idx="6">
                  <c:v>31.700224779999999</c:v>
                </c:pt>
                <c:pt idx="7">
                  <c:v>6.423591554451801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7E-448B-BE46-55B22DD29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420576"/>
        <c:axId val="216419328"/>
      </c:barChart>
      <c:catAx>
        <c:axId val="216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19328"/>
        <c:crosses val="autoZero"/>
        <c:auto val="1"/>
        <c:lblAlgn val="ctr"/>
        <c:lblOffset val="100"/>
        <c:noMultiLvlLbl val="0"/>
      </c:catAx>
      <c:valAx>
        <c:axId val="2164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$ Million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400543825827081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2</xdr:row>
      <xdr:rowOff>123825</xdr:rowOff>
    </xdr:from>
    <xdr:to>
      <xdr:col>28</xdr:col>
      <xdr:colOff>571500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1A3520-1D1A-4034-9ADC-6255F0D32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28575</xdr:colOff>
      <xdr:row>2</xdr:row>
      <xdr:rowOff>114300</xdr:rowOff>
    </xdr:from>
    <xdr:to>
      <xdr:col>36</xdr:col>
      <xdr:colOff>333375</xdr:colOff>
      <xdr:row>19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091161-42E7-4274-AF97-54C071002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314325</xdr:colOff>
      <xdr:row>2</xdr:row>
      <xdr:rowOff>123825</xdr:rowOff>
    </xdr:from>
    <xdr:to>
      <xdr:col>21</xdr:col>
      <xdr:colOff>219075</xdr:colOff>
      <xdr:row>19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507069-7344-479C-B4E1-21D4F819F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28</xdr:row>
      <xdr:rowOff>0</xdr:rowOff>
    </xdr:from>
    <xdr:to>
      <xdr:col>21</xdr:col>
      <xdr:colOff>304800</xdr:colOff>
      <xdr:row>44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17AD0E-7A9D-46C2-A4AE-A367495F0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409575</xdr:colOff>
      <xdr:row>28</xdr:row>
      <xdr:rowOff>19050</xdr:rowOff>
    </xdr:from>
    <xdr:to>
      <xdr:col>29</xdr:col>
      <xdr:colOff>104775</xdr:colOff>
      <xdr:row>45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3963C6-0D2C-4675-8F08-16E57D8FC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190500</xdr:colOff>
      <xdr:row>28</xdr:row>
      <xdr:rowOff>38100</xdr:rowOff>
    </xdr:from>
    <xdr:to>
      <xdr:col>36</xdr:col>
      <xdr:colOff>495300</xdr:colOff>
      <xdr:row>45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97D8D4-75C9-4274-AD3F-59BD7B21C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53</xdr:row>
      <xdr:rowOff>0</xdr:rowOff>
    </xdr:from>
    <xdr:to>
      <xdr:col>21</xdr:col>
      <xdr:colOff>304800</xdr:colOff>
      <xdr:row>70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358D86-D737-4166-8278-1C260EFA7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0.15069</cdr:x>
      <cdr:y>0.1831</cdr:y>
    </cdr:from>
    <cdr:to>
      <cdr:x>0.42917</cdr:x>
      <cdr:y>0.35671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E0A1DC4-9004-4183-B71C-B0CEDB7BB0D9}"/>
            </a:ext>
          </a:extLst>
        </cdr:cNvPr>
        <cdr:cNvSpPr txBox="1"/>
      </cdr:nvSpPr>
      <cdr:spPr>
        <a:xfrm xmlns:a="http://schemas.openxmlformats.org/drawingml/2006/main">
          <a:off x="688974" y="591211"/>
          <a:ext cx="1273175" cy="560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 Difference (2014-2021): 3.6%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0.14028</cdr:x>
      <cdr:y>0.10084</cdr:y>
    </cdr:from>
    <cdr:to>
      <cdr:x>0.41875</cdr:x>
      <cdr:y>0.27445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A998-0438-41B9-A97E-0FDB613ADDD8}"/>
            </a:ext>
          </a:extLst>
        </cdr:cNvPr>
        <cdr:cNvSpPr txBox="1"/>
      </cdr:nvSpPr>
      <cdr:spPr>
        <a:xfrm xmlns:a="http://schemas.openxmlformats.org/drawingml/2006/main">
          <a:off x="641350" y="325603"/>
          <a:ext cx="1273175" cy="560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 Difference (2014-2021): 1.5%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0.15737</cdr:x>
      <cdr:y>0.11323</cdr:y>
    </cdr:from>
    <cdr:to>
      <cdr:x>0.42664</cdr:x>
      <cdr:y>0.28684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46D8B8-DC65-43F8-9384-48060E0BFF30}"/>
            </a:ext>
          </a:extLst>
        </cdr:cNvPr>
        <cdr:cNvSpPr txBox="1"/>
      </cdr:nvSpPr>
      <cdr:spPr>
        <a:xfrm xmlns:a="http://schemas.openxmlformats.org/drawingml/2006/main">
          <a:off x="752475" y="365621"/>
          <a:ext cx="1287542" cy="560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 Difference (2014-2021): 2.7%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0.16666</cdr:x>
      <cdr:y>0.02458</cdr:y>
    </cdr:from>
    <cdr:to>
      <cdr:x>0.45208</cdr:x>
      <cdr:y>0.19819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46D8B8-DC65-43F8-9384-48060E0BFF30}"/>
            </a:ext>
          </a:extLst>
        </cdr:cNvPr>
        <cdr:cNvSpPr txBox="1"/>
      </cdr:nvSpPr>
      <cdr:spPr>
        <a:xfrm xmlns:a="http://schemas.openxmlformats.org/drawingml/2006/main">
          <a:off x="761985" y="75378"/>
          <a:ext cx="1304940" cy="532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 Difference (2014-2021): 1.2%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0.18125</cdr:x>
      <cdr:y>0.1344</cdr:y>
    </cdr:from>
    <cdr:to>
      <cdr:x>0.46667</cdr:x>
      <cdr:y>0.30801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46D8B8-DC65-43F8-9384-48060E0BFF30}"/>
            </a:ext>
          </a:extLst>
        </cdr:cNvPr>
        <cdr:cNvSpPr txBox="1"/>
      </cdr:nvSpPr>
      <cdr:spPr>
        <a:xfrm xmlns:a="http://schemas.openxmlformats.org/drawingml/2006/main">
          <a:off x="828675" y="433983"/>
          <a:ext cx="1304940" cy="560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 Difference (2014-2021): 1.1%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0.1625</cdr:x>
      <cdr:y>0.14288</cdr:y>
    </cdr:from>
    <cdr:to>
      <cdr:x>0.44792</cdr:x>
      <cdr:y>0.31649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46D8B8-DC65-43F8-9384-48060E0BFF30}"/>
            </a:ext>
          </a:extLst>
        </cdr:cNvPr>
        <cdr:cNvSpPr txBox="1"/>
      </cdr:nvSpPr>
      <cdr:spPr>
        <a:xfrm xmlns:a="http://schemas.openxmlformats.org/drawingml/2006/main">
          <a:off x="742965" y="461367"/>
          <a:ext cx="1304940" cy="560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 Difference (2014-2021): 1.3%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0.58958</cdr:x>
      <cdr:y>0.1533</cdr:y>
    </cdr:from>
    <cdr:to>
      <cdr:x>0.96667</cdr:x>
      <cdr:y>0.34808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46D8B8-DC65-43F8-9384-48060E0BFF30}"/>
            </a:ext>
          </a:extLst>
        </cdr:cNvPr>
        <cdr:cNvSpPr txBox="1"/>
      </cdr:nvSpPr>
      <cdr:spPr>
        <a:xfrm xmlns:a="http://schemas.openxmlformats.org/drawingml/2006/main">
          <a:off x="2695575" y="495002"/>
          <a:ext cx="1724040" cy="6289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u="sng"/>
            <a:t>% Difference (2014-2021) </a:t>
          </a:r>
          <a:r>
            <a:rPr lang="en-US" sz="1100"/>
            <a:t>Gas excl LNG: 1.5%</a:t>
          </a:r>
        </a:p>
        <a:p xmlns:a="http://schemas.openxmlformats.org/drawingml/2006/main">
          <a:r>
            <a:rPr lang="en-US" sz="1100"/>
            <a:t>Gas</a:t>
          </a:r>
          <a:r>
            <a:rPr lang="en-US" sz="1100" baseline="0"/>
            <a:t> incl LNG: -2.6%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6/Original%20Filing/Enhanced%20Reporting/June%20CBR%20ELEC%20Unit%20Cost%20for%202012_2013_2014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OriginalFiling2011GRC/Electric%20Model%202011%20GRC%20Or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Settlement2011GRC/Gas%20Rev%20Req%20Model%202011%20GRC%20Rebuttal%2001-05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ComplianceFiling2011GRC/Gas%20Rev%20Req%20Model%202011%20GRC%20Compliance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y/AppData/Local/Box/Box%20Edit/Documents/XswdPi4FTE6i3_9sOaDPkQ==/Exh%20JAK-3%20through%20JAK-6_DRAF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JAK-4 Hist O&amp;M"/>
      <sheetName val="JAK-5 Proj. CapEx"/>
      <sheetName val="JAK-5 Gross Plant Additions"/>
      <sheetName val="JAK 5 Closings"/>
      <sheetName val="JAK-5 Proj. O&amp;M"/>
      <sheetName val="WP PSE Customer Count (JAK-4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3E30-AE24-40C7-A957-84D7459E1E4D}">
  <dimension ref="B1:N70"/>
  <sheetViews>
    <sheetView showGridLines="0" tabSelected="1" view="pageLayout" zoomScale="60" zoomScaleNormal="100" zoomScalePageLayoutView="60" workbookViewId="0">
      <selection activeCell="N47" sqref="N47"/>
    </sheetView>
  </sheetViews>
  <sheetFormatPr defaultRowHeight="12.75" x14ac:dyDescent="0.2"/>
  <cols>
    <col min="1" max="2" width="9.140625" style="1"/>
    <col min="3" max="3" width="41" style="1" customWidth="1"/>
    <col min="4" max="4" width="9.28515625" style="1" bestFit="1" customWidth="1"/>
    <col min="5" max="5" width="14.140625" style="1" customWidth="1"/>
    <col min="6" max="6" width="13.7109375" style="1" customWidth="1"/>
    <col min="7" max="7" width="13.28515625" style="1" customWidth="1"/>
    <col min="8" max="8" width="13.42578125" style="1" customWidth="1"/>
    <col min="9" max="9" width="13" style="1" customWidth="1"/>
    <col min="10" max="12" width="12.28515625" style="1" customWidth="1"/>
    <col min="13" max="13" width="12.7109375" style="1" customWidth="1"/>
    <col min="14" max="16384" width="9.140625" style="1"/>
  </cols>
  <sheetData>
    <row r="1" spans="2:13" ht="13.5" thickBot="1" x14ac:dyDescent="0.25"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ht="15" customHeight="1" x14ac:dyDescent="0.2">
      <c r="D2" s="8"/>
      <c r="E2" s="23" t="s">
        <v>27</v>
      </c>
      <c r="F2" s="22"/>
      <c r="G2" s="22"/>
      <c r="H2" s="22"/>
      <c r="I2" s="21"/>
      <c r="J2" s="17"/>
      <c r="K2" s="17"/>
      <c r="L2" s="17"/>
      <c r="M2" s="17"/>
    </row>
    <row r="3" spans="2:13" ht="13.5" thickBot="1" x14ac:dyDescent="0.25">
      <c r="D3" s="8"/>
      <c r="E3" s="20"/>
      <c r="F3" s="19"/>
      <c r="G3" s="19"/>
      <c r="H3" s="19"/>
      <c r="I3" s="18"/>
      <c r="J3" s="17"/>
      <c r="K3" s="17"/>
      <c r="L3" s="17"/>
      <c r="M3" s="17"/>
    </row>
    <row r="4" spans="2:13" x14ac:dyDescent="0.2">
      <c r="I4" s="7"/>
      <c r="J4" s="7"/>
      <c r="K4" s="7"/>
      <c r="L4" s="7"/>
      <c r="M4" s="7"/>
    </row>
    <row r="5" spans="2:13" ht="38.25" x14ac:dyDescent="0.2">
      <c r="B5" s="34" t="s">
        <v>12</v>
      </c>
      <c r="C5" s="10" t="s">
        <v>11</v>
      </c>
      <c r="D5" s="31"/>
      <c r="E5" s="10">
        <v>2014</v>
      </c>
      <c r="F5" s="10">
        <v>2015</v>
      </c>
      <c r="G5" s="10">
        <v>2016</v>
      </c>
      <c r="H5" s="10">
        <v>2017</v>
      </c>
      <c r="I5" s="10">
        <v>2018</v>
      </c>
      <c r="J5" s="10">
        <v>2019</v>
      </c>
      <c r="K5" s="10">
        <v>2020</v>
      </c>
      <c r="L5" s="14" t="s">
        <v>10</v>
      </c>
      <c r="M5" s="13" t="s">
        <v>9</v>
      </c>
    </row>
    <row r="6" spans="2:13" x14ac:dyDescent="0.2">
      <c r="B6" s="2">
        <v>1</v>
      </c>
      <c r="C6" s="12"/>
      <c r="D6" s="12"/>
      <c r="E6" s="11"/>
      <c r="F6" s="11"/>
      <c r="G6" s="11"/>
      <c r="H6" s="11"/>
      <c r="I6" s="11"/>
      <c r="J6" s="11"/>
      <c r="K6" s="11"/>
      <c r="L6" s="11"/>
      <c r="M6" s="10"/>
    </row>
    <row r="7" spans="2:13" x14ac:dyDescent="0.2">
      <c r="B7" s="2">
        <f>B6+1</f>
        <v>2</v>
      </c>
      <c r="C7" s="1" t="s">
        <v>26</v>
      </c>
      <c r="D7" s="1" t="s">
        <v>18</v>
      </c>
      <c r="E7" s="8">
        <v>316.75539430000003</v>
      </c>
      <c r="F7" s="8">
        <v>329.15325482550003</v>
      </c>
      <c r="G7" s="8">
        <v>396.32757766141668</v>
      </c>
      <c r="H7" s="8">
        <v>617.18690374977814</v>
      </c>
      <c r="I7" s="8">
        <v>602.55658445404026</v>
      </c>
      <c r="J7" s="8">
        <v>458.43693561215031</v>
      </c>
      <c r="K7" s="8">
        <v>546.05540807164118</v>
      </c>
      <c r="L7" s="8">
        <v>617.41918774173837</v>
      </c>
      <c r="M7" s="8"/>
    </row>
    <row r="8" spans="2:13" x14ac:dyDescent="0.2">
      <c r="B8" s="2">
        <f>B7+1</f>
        <v>3</v>
      </c>
      <c r="D8" s="1" t="s">
        <v>16</v>
      </c>
      <c r="E8" s="9">
        <v>197.52211469999997</v>
      </c>
      <c r="F8" s="9">
        <v>264.84674731450002</v>
      </c>
      <c r="G8" s="9">
        <v>410.32076147076981</v>
      </c>
      <c r="H8" s="9">
        <v>474.89868577741544</v>
      </c>
      <c r="I8" s="9">
        <v>385.5326593693124</v>
      </c>
      <c r="J8" s="9">
        <v>427.18625290997625</v>
      </c>
      <c r="K8" s="9">
        <v>407.51680279700707</v>
      </c>
      <c r="L8" s="9">
        <v>336.52217254729669</v>
      </c>
      <c r="M8" s="8"/>
    </row>
    <row r="9" spans="2:13" x14ac:dyDescent="0.2">
      <c r="B9" s="2">
        <f>B8+1</f>
        <v>4</v>
      </c>
      <c r="D9" s="1" t="s">
        <v>15</v>
      </c>
      <c r="E9" s="6">
        <f>SUM(E7:E8)</f>
        <v>514.27750900000001</v>
      </c>
      <c r="F9" s="6">
        <f>SUM(F7:F8)</f>
        <v>594.00000214000011</v>
      </c>
      <c r="G9" s="6">
        <f>SUM(G7:G8)</f>
        <v>806.64833913218649</v>
      </c>
      <c r="H9" s="6">
        <f>SUM(H7:H8)</f>
        <v>1092.0855895271936</v>
      </c>
      <c r="I9" s="6">
        <f>SUM(I7:I8)</f>
        <v>988.08924382335272</v>
      </c>
      <c r="J9" s="6">
        <f>SUM(J7:J8)</f>
        <v>885.62318852212661</v>
      </c>
      <c r="K9" s="6">
        <f>SUM(K7:K8)</f>
        <v>953.5722108686482</v>
      </c>
      <c r="L9" s="6">
        <f>SUM(L7:L8)</f>
        <v>953.94136028903506</v>
      </c>
      <c r="M9" s="6"/>
    </row>
    <row r="10" spans="2:13" x14ac:dyDescent="0.2">
      <c r="B10" s="2">
        <f>B9+1</f>
        <v>5</v>
      </c>
    </row>
    <row r="11" spans="2:13" x14ac:dyDescent="0.2">
      <c r="B11" s="2">
        <f>B10+1</f>
        <v>6</v>
      </c>
      <c r="C11" s="1" t="s">
        <v>25</v>
      </c>
      <c r="D11" s="1" t="s">
        <v>18</v>
      </c>
      <c r="E11" s="6">
        <v>294.40200146199993</v>
      </c>
      <c r="F11" s="6">
        <v>328.94145732421998</v>
      </c>
      <c r="G11" s="6">
        <v>430.51680209484005</v>
      </c>
      <c r="H11" s="6">
        <v>597.54408418655578</v>
      </c>
      <c r="I11" s="6">
        <v>575.25086336589584</v>
      </c>
      <c r="J11" s="6">
        <v>427.22758831205749</v>
      </c>
      <c r="K11" s="6">
        <v>452.67455374585438</v>
      </c>
      <c r="L11" s="6">
        <v>638.74079863925954</v>
      </c>
      <c r="M11" s="6"/>
    </row>
    <row r="12" spans="2:13" x14ac:dyDescent="0.2">
      <c r="B12" s="2">
        <f>B11+1</f>
        <v>7</v>
      </c>
      <c r="D12" s="1" t="s">
        <v>16</v>
      </c>
      <c r="E12" s="28">
        <v>196.44200453800005</v>
      </c>
      <c r="F12" s="28">
        <v>251.77675801577996</v>
      </c>
      <c r="G12" s="28">
        <v>283.77665055515996</v>
      </c>
      <c r="H12" s="28">
        <v>441.1893087360915</v>
      </c>
      <c r="I12" s="28">
        <v>449.53318945410427</v>
      </c>
      <c r="J12" s="28">
        <v>454.02899698794226</v>
      </c>
      <c r="K12" s="28">
        <v>417.79557246414549</v>
      </c>
      <c r="L12" s="28">
        <v>366.82214182134823</v>
      </c>
      <c r="M12" s="6"/>
    </row>
    <row r="13" spans="2:13" x14ac:dyDescent="0.2">
      <c r="B13" s="2">
        <f>B12+1</f>
        <v>8</v>
      </c>
      <c r="D13" s="1" t="s">
        <v>15</v>
      </c>
      <c r="E13" s="6">
        <f>SUM(E11:E12)</f>
        <v>490.84400599999998</v>
      </c>
      <c r="F13" s="6">
        <f>SUM(F11:F12)</f>
        <v>580.71821533999992</v>
      </c>
      <c r="G13" s="6">
        <f>SUM(G11:G12)</f>
        <v>714.29345265000006</v>
      </c>
      <c r="H13" s="6">
        <f>SUM(H11:H12)</f>
        <v>1038.7333929226472</v>
      </c>
      <c r="I13" s="6">
        <f>SUM(I11:I12)</f>
        <v>1024.7840528200002</v>
      </c>
      <c r="J13" s="6">
        <f>SUM(J11:J12)</f>
        <v>881.25658529999976</v>
      </c>
      <c r="K13" s="6">
        <f>SUM(K11:K12)</f>
        <v>870.47012620999988</v>
      </c>
      <c r="L13" s="6">
        <f>SUM(L11:L12)</f>
        <v>1005.5629404606077</v>
      </c>
      <c r="M13" s="6"/>
    </row>
    <row r="14" spans="2:13" x14ac:dyDescent="0.2">
      <c r="B14" s="2">
        <f>B13+1</f>
        <v>9</v>
      </c>
      <c r="E14" s="6"/>
    </row>
    <row r="15" spans="2:13" x14ac:dyDescent="0.2">
      <c r="B15" s="2">
        <f>B14+1</f>
        <v>10</v>
      </c>
      <c r="C15" s="1" t="s">
        <v>20</v>
      </c>
      <c r="D15" s="1" t="s">
        <v>18</v>
      </c>
      <c r="E15" s="6">
        <f>E7-E11</f>
        <v>22.353392838000104</v>
      </c>
      <c r="F15" s="6">
        <f>F7-F11</f>
        <v>0.21179750128004571</v>
      </c>
      <c r="G15" s="6">
        <f>G7-G11</f>
        <v>-34.189224433423362</v>
      </c>
      <c r="H15" s="6">
        <f>H7-H11</f>
        <v>19.642819563222361</v>
      </c>
      <c r="I15" s="6">
        <f>I7-I11</f>
        <v>27.305721088144423</v>
      </c>
      <c r="J15" s="6">
        <f>J7-J11</f>
        <v>31.209347300092816</v>
      </c>
      <c r="K15" s="6">
        <f>K7-K11</f>
        <v>93.3808543257868</v>
      </c>
      <c r="L15" s="6">
        <f>L7-L11</f>
        <v>-21.321610897521168</v>
      </c>
      <c r="M15" s="6">
        <f>SUM(E15:L15)</f>
        <v>138.59309728558202</v>
      </c>
    </row>
    <row r="16" spans="2:13" x14ac:dyDescent="0.2">
      <c r="B16" s="2">
        <f>B15+1</f>
        <v>11</v>
      </c>
      <c r="C16" s="1" t="s">
        <v>24</v>
      </c>
      <c r="D16" s="1" t="s">
        <v>16</v>
      </c>
      <c r="E16" s="28">
        <f>E8-E12</f>
        <v>1.0801101619999258</v>
      </c>
      <c r="F16" s="28">
        <f>F8-F12</f>
        <v>13.06998929872006</v>
      </c>
      <c r="G16" s="28">
        <f>G8-G12</f>
        <v>126.54411091560985</v>
      </c>
      <c r="H16" s="28">
        <f>H8-H12</f>
        <v>33.709377041323933</v>
      </c>
      <c r="I16" s="28">
        <f>I8-I12</f>
        <v>-64.000530084791876</v>
      </c>
      <c r="J16" s="28">
        <f>J8-J12</f>
        <v>-26.842744077966017</v>
      </c>
      <c r="K16" s="28">
        <f>K8-K12</f>
        <v>-10.27876966713842</v>
      </c>
      <c r="L16" s="28">
        <f>L8-L12</f>
        <v>-30.299969274051534</v>
      </c>
      <c r="M16" s="28">
        <f>SUM(E16:L16)</f>
        <v>42.98157431370592</v>
      </c>
    </row>
    <row r="17" spans="2:14" x14ac:dyDescent="0.2">
      <c r="B17" s="2">
        <f>B16+1</f>
        <v>12</v>
      </c>
      <c r="D17" s="1" t="s">
        <v>15</v>
      </c>
      <c r="E17" s="6">
        <f>SUM(E15:E16)</f>
        <v>23.43350300000003</v>
      </c>
      <c r="F17" s="6">
        <f>SUM(F15:F16)</f>
        <v>13.281786800000106</v>
      </c>
      <c r="G17" s="6">
        <f>SUM(G15:G16)</f>
        <v>92.354886482186487</v>
      </c>
      <c r="H17" s="6">
        <f>SUM(H15:H16)</f>
        <v>53.352196604546293</v>
      </c>
      <c r="I17" s="6">
        <f>SUM(I15:I16)</f>
        <v>-36.694808996647453</v>
      </c>
      <c r="J17" s="6">
        <f>SUM(J15:J16)</f>
        <v>4.3666032221267983</v>
      </c>
      <c r="K17" s="6">
        <f>SUM(K15:K16)</f>
        <v>83.10208465864838</v>
      </c>
      <c r="L17" s="6">
        <f>SUM(L15:L16)</f>
        <v>-51.621580171572703</v>
      </c>
      <c r="M17" s="6">
        <f>SUM(E17:L17)</f>
        <v>181.57467159928794</v>
      </c>
    </row>
    <row r="18" spans="2:14" x14ac:dyDescent="0.2">
      <c r="B18" s="2">
        <f>B17+1</f>
        <v>13</v>
      </c>
      <c r="D18" s="8"/>
      <c r="E18" s="5"/>
      <c r="F18" s="5"/>
      <c r="G18" s="5"/>
      <c r="H18" s="5"/>
      <c r="I18" s="5"/>
      <c r="J18" s="5"/>
      <c r="K18" s="5"/>
      <c r="L18" s="5"/>
      <c r="M18" s="5"/>
    </row>
    <row r="19" spans="2:14" x14ac:dyDescent="0.2">
      <c r="B19" s="2">
        <f>B18+1</f>
        <v>14</v>
      </c>
      <c r="C19" s="1" t="s">
        <v>19</v>
      </c>
      <c r="D19" s="1" t="s">
        <v>18</v>
      </c>
      <c r="E19" s="3">
        <f>E15/E7</f>
        <v>7.0569888438361164E-2</v>
      </c>
      <c r="F19" s="3">
        <f>F15/F7</f>
        <v>6.4346166466538437E-4</v>
      </c>
      <c r="G19" s="3">
        <f>G15/G7</f>
        <v>-8.6265065467211258E-2</v>
      </c>
      <c r="H19" s="3">
        <f>H15/H7</f>
        <v>3.1826371304835746E-2</v>
      </c>
      <c r="I19" s="3">
        <f>I15/I7</f>
        <v>4.5316442957610989E-2</v>
      </c>
      <c r="J19" s="3">
        <f>J15/J7</f>
        <v>6.8077733000328627E-2</v>
      </c>
      <c r="K19" s="3">
        <f>K15/K7</f>
        <v>0.17100985164775706</v>
      </c>
      <c r="L19" s="3">
        <f>L15/L7</f>
        <v>-3.4533443924065141E-2</v>
      </c>
      <c r="M19" s="3">
        <f>M15/SUM(E7:L7)</f>
        <v>3.5684082919022087E-2</v>
      </c>
    </row>
    <row r="20" spans="2:14" x14ac:dyDescent="0.2">
      <c r="B20" s="2">
        <f>B19+1</f>
        <v>15</v>
      </c>
      <c r="C20" s="1" t="s">
        <v>24</v>
      </c>
      <c r="D20" s="1" t="s">
        <v>16</v>
      </c>
      <c r="E20" s="25">
        <f>E16/E8</f>
        <v>5.468299909812205E-3</v>
      </c>
      <c r="F20" s="25">
        <f>F16/F8</f>
        <v>4.934925360136562E-2</v>
      </c>
      <c r="G20" s="25">
        <f>G16/G8</f>
        <v>0.30840289548600996</v>
      </c>
      <c r="H20" s="25">
        <f>H16/H8</f>
        <v>7.0982249584753507E-2</v>
      </c>
      <c r="I20" s="25">
        <f>I16/I8</f>
        <v>-0.16600546939263061</v>
      </c>
      <c r="J20" s="25">
        <f>J16/J8</f>
        <v>-6.2836160796641463E-2</v>
      </c>
      <c r="K20" s="25">
        <f>K16/K8</f>
        <v>-2.5222934604388562E-2</v>
      </c>
      <c r="L20" s="25">
        <f>L16/L8</f>
        <v>-9.0038552421959683E-2</v>
      </c>
      <c r="M20" s="25">
        <f>M16/SUM(E8:L8)</f>
        <v>1.479905334969573E-2</v>
      </c>
    </row>
    <row r="21" spans="2:14" x14ac:dyDescent="0.2">
      <c r="B21" s="2">
        <f>B20+1</f>
        <v>16</v>
      </c>
      <c r="D21" s="1" t="s">
        <v>15</v>
      </c>
      <c r="E21" s="3">
        <f>E17/E9</f>
        <v>4.5565871713048274E-2</v>
      </c>
      <c r="F21" s="3">
        <f>F17/F9</f>
        <v>2.2359910357154705E-2</v>
      </c>
      <c r="G21" s="3">
        <f>G17/G9</f>
        <v>0.1144921299677432</v>
      </c>
      <c r="H21" s="3">
        <f>H17/H9</f>
        <v>4.8853493825190511E-2</v>
      </c>
      <c r="I21" s="3">
        <f>I17/I9</f>
        <v>-3.7137140421303512E-2</v>
      </c>
      <c r="J21" s="3">
        <f>J17/J9</f>
        <v>4.9305430105251839E-3</v>
      </c>
      <c r="K21" s="3">
        <f>K17/K9</f>
        <v>8.7148182079411968E-2</v>
      </c>
      <c r="L21" s="3">
        <f>L17/L9</f>
        <v>-5.4113997275400512E-2</v>
      </c>
      <c r="M21" s="3">
        <f>M17/SUM(E9:L9)</f>
        <v>2.6748426688938877E-2</v>
      </c>
      <c r="N21" s="33"/>
    </row>
    <row r="22" spans="2:14" x14ac:dyDescent="0.2">
      <c r="B22" s="2"/>
      <c r="C22" s="1" t="s">
        <v>1</v>
      </c>
      <c r="E22" s="3"/>
      <c r="F22" s="3"/>
      <c r="G22" s="3"/>
      <c r="H22" s="3"/>
      <c r="I22" s="3"/>
      <c r="J22" s="3"/>
      <c r="K22" s="3"/>
      <c r="L22" s="3"/>
      <c r="M22" s="3"/>
    </row>
    <row r="23" spans="2:14" x14ac:dyDescent="0.2">
      <c r="C23" s="1" t="s">
        <v>0</v>
      </c>
      <c r="E23" s="3"/>
      <c r="F23" s="3"/>
      <c r="G23" s="3"/>
      <c r="H23" s="3"/>
      <c r="I23" s="3"/>
      <c r="J23" s="3"/>
      <c r="K23" s="3"/>
      <c r="L23" s="3"/>
      <c r="M23" s="3"/>
    </row>
    <row r="24" spans="2:14" x14ac:dyDescent="0.2">
      <c r="C24" s="1" t="s">
        <v>14</v>
      </c>
      <c r="E24" s="3"/>
      <c r="F24" s="3"/>
      <c r="G24" s="3"/>
      <c r="H24" s="3"/>
      <c r="I24" s="3"/>
      <c r="J24" s="3"/>
      <c r="K24" s="3"/>
      <c r="L24" s="3"/>
      <c r="M24" s="3"/>
    </row>
    <row r="25" spans="2:14" ht="13.5" thickBot="1" x14ac:dyDescent="0.25">
      <c r="E25" s="3"/>
      <c r="F25" s="3"/>
      <c r="G25" s="3"/>
      <c r="H25" s="3"/>
      <c r="I25" s="3"/>
      <c r="J25" s="3"/>
      <c r="K25" s="3"/>
      <c r="L25" s="3"/>
      <c r="M25" s="3"/>
    </row>
    <row r="26" spans="2:14" ht="15" customHeight="1" x14ac:dyDescent="0.2">
      <c r="E26" s="23" t="s">
        <v>23</v>
      </c>
      <c r="F26" s="22"/>
      <c r="G26" s="22"/>
      <c r="H26" s="22"/>
      <c r="I26" s="21"/>
      <c r="J26" s="17"/>
      <c r="K26" s="17"/>
      <c r="L26" s="17"/>
      <c r="M26" s="17"/>
    </row>
    <row r="27" spans="2:14" ht="13.5" thickBot="1" x14ac:dyDescent="0.25">
      <c r="E27" s="20"/>
      <c r="F27" s="19"/>
      <c r="G27" s="19"/>
      <c r="H27" s="19"/>
      <c r="I27" s="18"/>
      <c r="J27" s="17"/>
      <c r="K27" s="17"/>
      <c r="L27" s="17"/>
      <c r="M27" s="17"/>
    </row>
    <row r="28" spans="2:14" x14ac:dyDescent="0.2">
      <c r="E28" s="32"/>
      <c r="F28" s="32"/>
      <c r="G28" s="32"/>
      <c r="H28" s="32"/>
      <c r="I28" s="32"/>
      <c r="J28" s="32"/>
      <c r="K28" s="32"/>
      <c r="L28" s="32"/>
      <c r="M28" s="32"/>
    </row>
    <row r="29" spans="2:14" ht="38.25" x14ac:dyDescent="0.2">
      <c r="B29" s="16" t="s">
        <v>12</v>
      </c>
      <c r="C29" s="10" t="s">
        <v>11</v>
      </c>
      <c r="D29" s="31"/>
      <c r="E29" s="10">
        <v>2014</v>
      </c>
      <c r="F29" s="10">
        <v>2015</v>
      </c>
      <c r="G29" s="10">
        <v>2016</v>
      </c>
      <c r="H29" s="10">
        <v>2017</v>
      </c>
      <c r="I29" s="10">
        <v>2018</v>
      </c>
      <c r="J29" s="10">
        <v>2019</v>
      </c>
      <c r="K29" s="10">
        <v>2020</v>
      </c>
      <c r="L29" s="14" t="s">
        <v>10</v>
      </c>
      <c r="M29" s="13" t="s">
        <v>9</v>
      </c>
    </row>
    <row r="30" spans="2:14" x14ac:dyDescent="0.2">
      <c r="B30" s="2">
        <v>1</v>
      </c>
      <c r="C30" s="12"/>
      <c r="D30" s="12"/>
      <c r="E30" s="11"/>
      <c r="F30" s="11"/>
      <c r="G30" s="11"/>
      <c r="H30" s="11"/>
      <c r="I30" s="11"/>
      <c r="J30" s="11"/>
      <c r="K30" s="11"/>
      <c r="L30" s="11"/>
      <c r="M30" s="10"/>
    </row>
    <row r="31" spans="2:14" x14ac:dyDescent="0.2">
      <c r="B31" s="2">
        <f>B30+1</f>
        <v>2</v>
      </c>
      <c r="C31" s="1" t="s">
        <v>22</v>
      </c>
      <c r="D31" s="1" t="s">
        <v>18</v>
      </c>
      <c r="E31" s="6">
        <v>402.47279900000001</v>
      </c>
      <c r="F31" s="6">
        <v>414.79943900000001</v>
      </c>
      <c r="G31" s="6">
        <v>419.143821</v>
      </c>
      <c r="H31" s="6">
        <v>411.92158899999998</v>
      </c>
      <c r="I31" s="6">
        <v>440.78750677336507</v>
      </c>
      <c r="J31" s="6">
        <v>459.41819337341957</v>
      </c>
      <c r="K31" s="6">
        <v>466.91898374432287</v>
      </c>
      <c r="L31" s="6">
        <v>466.63926330434407</v>
      </c>
      <c r="M31" s="6"/>
    </row>
    <row r="32" spans="2:14" x14ac:dyDescent="0.2">
      <c r="B32" s="2">
        <f>B31+1</f>
        <v>3</v>
      </c>
      <c r="D32" s="1" t="s">
        <v>16</v>
      </c>
      <c r="E32" s="28">
        <v>143.05030100000002</v>
      </c>
      <c r="F32" s="28">
        <v>140.20056099999999</v>
      </c>
      <c r="G32" s="28">
        <v>146.856179</v>
      </c>
      <c r="H32" s="28">
        <v>160.152503</v>
      </c>
      <c r="I32" s="28">
        <v>154.23681811396787</v>
      </c>
      <c r="J32" s="28">
        <v>153.66868552913874</v>
      </c>
      <c r="K32" s="28">
        <v>167.47998501252613</v>
      </c>
      <c r="L32" s="28">
        <v>172.99459993592214</v>
      </c>
      <c r="M32" s="6"/>
    </row>
    <row r="33" spans="2:13" x14ac:dyDescent="0.2">
      <c r="B33" s="2">
        <f>B32+1</f>
        <v>4</v>
      </c>
      <c r="D33" s="1" t="s">
        <v>15</v>
      </c>
      <c r="E33" s="6">
        <f>SUM(E31:E32)</f>
        <v>545.5231</v>
      </c>
      <c r="F33" s="6">
        <f>SUM(F31:F32)</f>
        <v>555</v>
      </c>
      <c r="G33" s="6">
        <f>SUM(G31:G32)</f>
        <v>566</v>
      </c>
      <c r="H33" s="6">
        <f>SUM(H31:H32)</f>
        <v>572.07409199999995</v>
      </c>
      <c r="I33" s="6">
        <f>SUM(I31:I32)</f>
        <v>595.02432488733291</v>
      </c>
      <c r="J33" s="6">
        <f>SUM(J31:J32)</f>
        <v>613.08687890255828</v>
      </c>
      <c r="K33" s="6">
        <f>SUM(K31:K32)</f>
        <v>634.39896875684894</v>
      </c>
      <c r="L33" s="6">
        <f>SUM(L31:L32)</f>
        <v>639.63386324026624</v>
      </c>
      <c r="M33" s="6"/>
    </row>
    <row r="34" spans="2:13" x14ac:dyDescent="0.2">
      <c r="B34" s="2">
        <f>B33+1</f>
        <v>5</v>
      </c>
      <c r="I34" s="30"/>
      <c r="J34" s="30"/>
      <c r="K34" s="30"/>
      <c r="L34" s="30"/>
      <c r="M34" s="30"/>
    </row>
    <row r="35" spans="2:13" x14ac:dyDescent="0.2">
      <c r="B35" s="2">
        <f>B34+1</f>
        <v>6</v>
      </c>
      <c r="C35" s="1" t="s">
        <v>21</v>
      </c>
      <c r="D35" s="1" t="s">
        <v>18</v>
      </c>
      <c r="E35" s="8">
        <v>406.87134500000002</v>
      </c>
      <c r="F35" s="8">
        <v>397.72634799999997</v>
      </c>
      <c r="G35" s="8">
        <v>422.10289899999998</v>
      </c>
      <c r="H35" s="8">
        <v>422.02377899999999</v>
      </c>
      <c r="I35" s="8">
        <v>446.38594179920034</v>
      </c>
      <c r="J35" s="8">
        <v>443.57497296679912</v>
      </c>
      <c r="K35" s="8">
        <v>441.3895797608003</v>
      </c>
      <c r="L35" s="8">
        <v>462.80877409581404</v>
      </c>
      <c r="M35" s="8"/>
    </row>
    <row r="36" spans="2:13" x14ac:dyDescent="0.2">
      <c r="B36" s="2">
        <f>B35+1</f>
        <v>7</v>
      </c>
      <c r="D36" s="1" t="s">
        <v>16</v>
      </c>
      <c r="E36" s="9">
        <v>144.61367000000001</v>
      </c>
      <c r="F36" s="9">
        <v>134.429925</v>
      </c>
      <c r="G36" s="9">
        <v>147.892957</v>
      </c>
      <c r="H36" s="9">
        <v>164.08017100000001</v>
      </c>
      <c r="I36" s="9">
        <v>156.25218899079999</v>
      </c>
      <c r="J36" s="9">
        <v>153.10077009319988</v>
      </c>
      <c r="K36" s="9">
        <v>155.65871309919984</v>
      </c>
      <c r="L36" s="9">
        <v>166.60780851356449</v>
      </c>
      <c r="M36" s="8"/>
    </row>
    <row r="37" spans="2:13" x14ac:dyDescent="0.2">
      <c r="B37" s="2">
        <f>B36+1</f>
        <v>8</v>
      </c>
      <c r="D37" s="1" t="s">
        <v>15</v>
      </c>
      <c r="E37" s="8">
        <f>SUM(E35:E36)</f>
        <v>551.48501499999998</v>
      </c>
      <c r="F37" s="8">
        <f>SUM(F35:F36)</f>
        <v>532.15627299999994</v>
      </c>
      <c r="G37" s="8">
        <f>SUM(G35:G36)</f>
        <v>569.995856</v>
      </c>
      <c r="H37" s="8">
        <f>SUM(H35:H36)</f>
        <v>586.10394999999994</v>
      </c>
      <c r="I37" s="8">
        <f>SUM(I35:I36)</f>
        <v>602.63813079000033</v>
      </c>
      <c r="J37" s="8">
        <f>SUM(J35:J36)</f>
        <v>596.67574305999904</v>
      </c>
      <c r="K37" s="8">
        <f>SUM(K35:K36)</f>
        <v>597.04829286000017</v>
      </c>
      <c r="L37" s="8">
        <f>SUM(L35:L36)</f>
        <v>629.41658260937857</v>
      </c>
      <c r="M37" s="6"/>
    </row>
    <row r="38" spans="2:13" x14ac:dyDescent="0.2">
      <c r="B38" s="2">
        <f>B37+1</f>
        <v>9</v>
      </c>
      <c r="E38" s="29"/>
      <c r="F38" s="29"/>
      <c r="G38" s="29"/>
      <c r="H38" s="29"/>
      <c r="I38" s="29"/>
      <c r="J38" s="29"/>
      <c r="K38" s="29"/>
      <c r="L38" s="29"/>
    </row>
    <row r="39" spans="2:13" x14ac:dyDescent="0.2">
      <c r="B39" s="2">
        <f>B38+1</f>
        <v>10</v>
      </c>
      <c r="C39" s="1" t="s">
        <v>20</v>
      </c>
      <c r="D39" s="1" t="s">
        <v>18</v>
      </c>
      <c r="E39" s="6">
        <f>E31-E35</f>
        <v>-4.3985460000000103</v>
      </c>
      <c r="F39" s="6">
        <f>F31-F35</f>
        <v>17.073091000000034</v>
      </c>
      <c r="G39" s="6">
        <f>G31-G35</f>
        <v>-2.9590779999999768</v>
      </c>
      <c r="H39" s="6">
        <f>H31-H35</f>
        <v>-10.102190000000007</v>
      </c>
      <c r="I39" s="6">
        <f>I31-I35</f>
        <v>-5.598435025835272</v>
      </c>
      <c r="J39" s="6">
        <f>J31-J35</f>
        <v>15.843220406620446</v>
      </c>
      <c r="K39" s="6">
        <f>K31-K35</f>
        <v>25.52940398352257</v>
      </c>
      <c r="L39" s="6">
        <f>L31-L35</f>
        <v>3.8304892085300253</v>
      </c>
      <c r="M39" s="6">
        <f>SUM(E39:L39)</f>
        <v>39.217955572837809</v>
      </c>
    </row>
    <row r="40" spans="2:13" x14ac:dyDescent="0.2">
      <c r="B40" s="2">
        <f>B39+1</f>
        <v>11</v>
      </c>
      <c r="C40" s="1" t="s">
        <v>17</v>
      </c>
      <c r="D40" s="1" t="s">
        <v>16</v>
      </c>
      <c r="E40" s="28">
        <f>E32-E36</f>
        <v>-1.5633689999999945</v>
      </c>
      <c r="F40" s="28">
        <f>F32-F36</f>
        <v>5.7706359999999961</v>
      </c>
      <c r="G40" s="28">
        <f>G32-G36</f>
        <v>-1.0367779999999982</v>
      </c>
      <c r="H40" s="28">
        <f>H32-H36</f>
        <v>-3.9276680000000113</v>
      </c>
      <c r="I40" s="28">
        <f>I32-I36</f>
        <v>-2.0153708768321223</v>
      </c>
      <c r="J40" s="28">
        <f>J32-J36</f>
        <v>0.56791543593885763</v>
      </c>
      <c r="K40" s="28">
        <f>K32-K36</f>
        <v>11.821271913326285</v>
      </c>
      <c r="L40" s="28">
        <f>L32-L36</f>
        <v>6.3867914223576463</v>
      </c>
      <c r="M40" s="28">
        <f>SUM(E40:L40)</f>
        <v>16.003428894790659</v>
      </c>
    </row>
    <row r="41" spans="2:13" x14ac:dyDescent="0.2">
      <c r="B41" s="2">
        <f>B40+1</f>
        <v>12</v>
      </c>
      <c r="D41" s="1" t="s">
        <v>15</v>
      </c>
      <c r="E41" s="8">
        <f>SUM(E39:E40)</f>
        <v>-5.9619150000000047</v>
      </c>
      <c r="F41" s="8">
        <f>SUM(F39:F40)</f>
        <v>22.84372700000003</v>
      </c>
      <c r="G41" s="8">
        <f>SUM(G39:G40)</f>
        <v>-3.995855999999975</v>
      </c>
      <c r="H41" s="8">
        <f>SUM(H39:H40)</f>
        <v>-14.029858000000019</v>
      </c>
      <c r="I41" s="8">
        <f>SUM(I39:I40)</f>
        <v>-7.6138059026673943</v>
      </c>
      <c r="J41" s="8">
        <f>SUM(J39:J40)</f>
        <v>16.411135842559304</v>
      </c>
      <c r="K41" s="8">
        <f>SUM(K39:K40)</f>
        <v>37.350675896848855</v>
      </c>
      <c r="L41" s="8">
        <f>SUM(L39:L40)</f>
        <v>10.217280630887672</v>
      </c>
      <c r="M41" s="6">
        <f>SUM(E41:L41)</f>
        <v>55.221384467628468</v>
      </c>
    </row>
    <row r="42" spans="2:13" x14ac:dyDescent="0.2">
      <c r="B42" s="2">
        <f>B41+1</f>
        <v>13</v>
      </c>
      <c r="D42" s="8"/>
      <c r="E42" s="27"/>
      <c r="F42" s="27"/>
      <c r="G42" s="27"/>
      <c r="H42" s="27"/>
      <c r="I42" s="27"/>
      <c r="J42" s="27"/>
      <c r="K42" s="27"/>
      <c r="L42" s="27"/>
      <c r="M42" s="5"/>
    </row>
    <row r="43" spans="2:13" x14ac:dyDescent="0.2">
      <c r="B43" s="2">
        <f>B42+1</f>
        <v>14</v>
      </c>
      <c r="C43" s="1" t="s">
        <v>19</v>
      </c>
      <c r="D43" s="1" t="s">
        <v>18</v>
      </c>
      <c r="E43" s="24">
        <f>E39/E31</f>
        <v>-1.0928803166148901E-2</v>
      </c>
      <c r="F43" s="24">
        <f>F39/F31</f>
        <v>4.115987003540772E-2</v>
      </c>
      <c r="G43" s="24">
        <f>G39/G31</f>
        <v>-7.0598153944871744E-3</v>
      </c>
      <c r="H43" s="24">
        <f>H39/H31</f>
        <v>-2.4524546102389421E-2</v>
      </c>
      <c r="I43" s="24">
        <f>I39/I31</f>
        <v>-1.2700983897698713E-2</v>
      </c>
      <c r="J43" s="24">
        <f>J39/J31</f>
        <v>3.4485400524273367E-2</v>
      </c>
      <c r="K43" s="24">
        <f>K39/K31</f>
        <v>5.4676303325251072E-2</v>
      </c>
      <c r="L43" s="24">
        <f>L39/L31</f>
        <v>8.208673186661887E-3</v>
      </c>
      <c r="M43" s="3">
        <f>M39/SUM(E31:L31)</f>
        <v>1.1262725828261334E-2</v>
      </c>
    </row>
    <row r="44" spans="2:13" x14ac:dyDescent="0.2">
      <c r="B44" s="2">
        <f>B43+1</f>
        <v>15</v>
      </c>
      <c r="C44" s="1" t="s">
        <v>17</v>
      </c>
      <c r="D44" s="1" t="s">
        <v>16</v>
      </c>
      <c r="E44" s="26">
        <f>E40/E32</f>
        <v>-1.0928806084791071E-2</v>
      </c>
      <c r="F44" s="26">
        <f>F40/F32</f>
        <v>4.1159863832499193E-2</v>
      </c>
      <c r="G44" s="26">
        <f>G40/G32</f>
        <v>-7.0598187087517663E-3</v>
      </c>
      <c r="H44" s="26">
        <f>H40/H32</f>
        <v>-2.4524549578847428E-2</v>
      </c>
      <c r="I44" s="26">
        <f>I40/I32</f>
        <v>-1.3066730119801454E-2</v>
      </c>
      <c r="J44" s="26">
        <f>J40/J32</f>
        <v>3.6957135019624358E-3</v>
      </c>
      <c r="K44" s="26">
        <f>K40/K32</f>
        <v>7.0583191850907737E-2</v>
      </c>
      <c r="L44" s="26">
        <f>L40/L32</f>
        <v>3.6919021892725772E-2</v>
      </c>
      <c r="M44" s="25">
        <f>M40/SUM(E32:L32)</f>
        <v>1.2920165376355139E-2</v>
      </c>
    </row>
    <row r="45" spans="2:13" x14ac:dyDescent="0.2">
      <c r="B45" s="2">
        <f>B44+1</f>
        <v>16</v>
      </c>
      <c r="D45" s="1" t="s">
        <v>15</v>
      </c>
      <c r="E45" s="24">
        <f>E41/E33</f>
        <v>-1.0928803931492552E-2</v>
      </c>
      <c r="F45" s="24">
        <f>F41/F33</f>
        <v>4.1159868468468523E-2</v>
      </c>
      <c r="G45" s="24">
        <f>G41/G33</f>
        <v>-7.0598162544169172E-3</v>
      </c>
      <c r="H45" s="24">
        <f>H41/H33</f>
        <v>-2.4524547075626037E-2</v>
      </c>
      <c r="I45" s="24">
        <f>I41/I33</f>
        <v>-1.2795789321905551E-2</v>
      </c>
      <c r="J45" s="24">
        <f>J41/J33</f>
        <v>2.6768042845633347E-2</v>
      </c>
      <c r="K45" s="24">
        <f>K41/K33</f>
        <v>5.8875688228245751E-2</v>
      </c>
      <c r="L45" s="24">
        <f>L41/L33</f>
        <v>1.5973639324110871E-2</v>
      </c>
      <c r="M45" s="3">
        <f>M41/SUM(E33:L33)</f>
        <v>1.1697608871798975E-2</v>
      </c>
    </row>
    <row r="46" spans="2:13" x14ac:dyDescent="0.2">
      <c r="C46" s="1" t="s">
        <v>1</v>
      </c>
      <c r="M46" s="3"/>
    </row>
    <row r="47" spans="2:13" x14ac:dyDescent="0.2">
      <c r="C47" s="1" t="s">
        <v>0</v>
      </c>
      <c r="M47" s="3"/>
    </row>
    <row r="48" spans="2:13" x14ac:dyDescent="0.2">
      <c r="C48" s="1" t="s">
        <v>14</v>
      </c>
    </row>
    <row r="50" spans="2:13" ht="13.5" thickBot="1" x14ac:dyDescent="0.25"/>
    <row r="51" spans="2:13" x14ac:dyDescent="0.2">
      <c r="D51" s="23" t="s">
        <v>13</v>
      </c>
      <c r="E51" s="22"/>
      <c r="F51" s="22"/>
      <c r="G51" s="22"/>
      <c r="H51" s="22"/>
      <c r="I51" s="21"/>
      <c r="J51" s="17"/>
      <c r="K51" s="17"/>
      <c r="L51" s="17"/>
      <c r="M51" s="17"/>
    </row>
    <row r="52" spans="2:13" ht="13.5" thickBot="1" x14ac:dyDescent="0.25">
      <c r="D52" s="20"/>
      <c r="E52" s="19"/>
      <c r="F52" s="19"/>
      <c r="G52" s="19"/>
      <c r="H52" s="19"/>
      <c r="I52" s="18"/>
      <c r="J52" s="17"/>
      <c r="K52" s="17"/>
      <c r="L52" s="17"/>
      <c r="M52" s="17"/>
    </row>
    <row r="53" spans="2:13" x14ac:dyDescent="0.2">
      <c r="H53" s="7"/>
    </row>
    <row r="54" spans="2:13" ht="38.25" x14ac:dyDescent="0.2">
      <c r="B54" s="16" t="s">
        <v>12</v>
      </c>
      <c r="C54" s="10" t="s">
        <v>11</v>
      </c>
      <c r="D54" s="15"/>
      <c r="E54" s="10">
        <v>2014</v>
      </c>
      <c r="F54" s="10">
        <v>2015</v>
      </c>
      <c r="G54" s="10">
        <v>2016</v>
      </c>
      <c r="H54" s="10">
        <v>2017</v>
      </c>
      <c r="I54" s="10">
        <v>2018</v>
      </c>
      <c r="J54" s="10">
        <v>2019</v>
      </c>
      <c r="K54" s="10">
        <v>2020</v>
      </c>
      <c r="L54" s="14" t="s">
        <v>10</v>
      </c>
      <c r="M54" s="13" t="s">
        <v>9</v>
      </c>
    </row>
    <row r="55" spans="2:13" x14ac:dyDescent="0.2">
      <c r="B55" s="2">
        <v>1</v>
      </c>
      <c r="C55" s="12"/>
      <c r="E55" s="11"/>
      <c r="F55" s="11"/>
      <c r="G55" s="11"/>
      <c r="H55" s="11"/>
      <c r="I55" s="11"/>
      <c r="J55" s="11"/>
      <c r="K55" s="11"/>
      <c r="L55" s="11"/>
      <c r="M55" s="10"/>
    </row>
    <row r="56" spans="2:13" x14ac:dyDescent="0.2">
      <c r="B56" s="2">
        <f>B55+1</f>
        <v>2</v>
      </c>
      <c r="C56" s="1" t="s">
        <v>8</v>
      </c>
      <c r="E56" s="8">
        <v>15.9526</v>
      </c>
      <c r="F56" s="8">
        <v>17.329966550000002</v>
      </c>
      <c r="G56" s="8">
        <v>161.60108144</v>
      </c>
      <c r="H56" s="8">
        <v>163.95480124307591</v>
      </c>
      <c r="I56" s="8">
        <v>74.328784853233813</v>
      </c>
      <c r="J56" s="8">
        <v>37.621473662441701</v>
      </c>
      <c r="K56" s="8">
        <v>25.791347721415899</v>
      </c>
      <c r="L56" s="8">
        <v>5.8318361624515003</v>
      </c>
      <c r="M56" s="8"/>
    </row>
    <row r="57" spans="2:13" x14ac:dyDescent="0.2">
      <c r="B57" s="2">
        <f>B56+1</f>
        <v>3</v>
      </c>
      <c r="C57" s="1" t="s">
        <v>7</v>
      </c>
      <c r="E57" s="9">
        <v>5.1479999999999997</v>
      </c>
      <c r="F57" s="9">
        <v>7.5580123800000001</v>
      </c>
      <c r="G57" s="9">
        <v>41.939501839999998</v>
      </c>
      <c r="H57" s="9">
        <v>155.69667448999996</v>
      </c>
      <c r="I57" s="9">
        <v>99.460577719999989</v>
      </c>
      <c r="J57" s="9">
        <v>35.361066080000008</v>
      </c>
      <c r="K57" s="9">
        <v>31.700224779999999</v>
      </c>
      <c r="L57" s="9">
        <v>6.423591554451801</v>
      </c>
      <c r="M57" s="8"/>
    </row>
    <row r="58" spans="2:13" x14ac:dyDescent="0.2">
      <c r="B58" s="2">
        <f>B57+1</f>
        <v>4</v>
      </c>
      <c r="C58" s="1" t="s">
        <v>6</v>
      </c>
      <c r="E58" s="6">
        <f>E56-E57</f>
        <v>10.804600000000001</v>
      </c>
      <c r="F58" s="6">
        <f>F56-F57</f>
        <v>9.7719541700000008</v>
      </c>
      <c r="G58" s="6">
        <f>G56-G57</f>
        <v>119.66157960000001</v>
      </c>
      <c r="H58" s="6">
        <f>H56-H57</f>
        <v>8.2581267530759419</v>
      </c>
      <c r="I58" s="6">
        <f>I56-I57</f>
        <v>-25.131792866766176</v>
      </c>
      <c r="J58" s="6">
        <f>J56-J57</f>
        <v>2.2604075824416938</v>
      </c>
      <c r="K58" s="6">
        <f>K56-K57</f>
        <v>-5.9088770585840997</v>
      </c>
      <c r="L58" s="6">
        <f>L56-L57</f>
        <v>-0.5917553920003007</v>
      </c>
      <c r="M58" s="6">
        <f>SUM(E58:L58)</f>
        <v>119.12424278816709</v>
      </c>
    </row>
    <row r="59" spans="2:13" x14ac:dyDescent="0.2">
      <c r="B59" s="2">
        <f>B58+1</f>
        <v>5</v>
      </c>
    </row>
    <row r="60" spans="2:13" x14ac:dyDescent="0.2">
      <c r="B60" s="2">
        <f>B59+1</f>
        <v>6</v>
      </c>
      <c r="C60" s="1" t="s">
        <v>5</v>
      </c>
      <c r="E60" s="7">
        <f>E16</f>
        <v>1.0801101619999258</v>
      </c>
      <c r="F60" s="7">
        <f>F16</f>
        <v>13.06998929872006</v>
      </c>
      <c r="G60" s="7">
        <f>G16</f>
        <v>126.54411091560985</v>
      </c>
      <c r="H60" s="7">
        <f>H16</f>
        <v>33.709377041323933</v>
      </c>
      <c r="I60" s="7">
        <f>I16</f>
        <v>-64.000530084791876</v>
      </c>
      <c r="J60" s="7">
        <f>J16</f>
        <v>-26.842744077966017</v>
      </c>
      <c r="K60" s="7">
        <f>K16</f>
        <v>-10.27876966713842</v>
      </c>
      <c r="L60" s="7">
        <f>L16</f>
        <v>-30.299969274051534</v>
      </c>
      <c r="M60" s="6">
        <f>SUM(E60:L60)</f>
        <v>42.98157431370592</v>
      </c>
    </row>
    <row r="61" spans="2:13" x14ac:dyDescent="0.2">
      <c r="B61" s="2">
        <f>B60+1</f>
        <v>7</v>
      </c>
      <c r="M61" s="6"/>
    </row>
    <row r="62" spans="2:13" x14ac:dyDescent="0.2">
      <c r="B62" s="2">
        <f>B61+1</f>
        <v>8</v>
      </c>
      <c r="C62" s="1" t="s">
        <v>4</v>
      </c>
      <c r="E62" s="7">
        <f>E60-E58</f>
        <v>-9.7244898380000748</v>
      </c>
      <c r="F62" s="7">
        <f>F60-F58</f>
        <v>3.2980351287200591</v>
      </c>
      <c r="G62" s="7">
        <f>G60-G58</f>
        <v>6.8825313156098389</v>
      </c>
      <c r="H62" s="7">
        <f>H60-H58</f>
        <v>25.451250288247991</v>
      </c>
      <c r="I62" s="7">
        <f>I60-I58</f>
        <v>-38.8687372180257</v>
      </c>
      <c r="J62" s="7">
        <f>J60-J58</f>
        <v>-29.103151660407711</v>
      </c>
      <c r="K62" s="7">
        <f>K60-K58</f>
        <v>-4.3698926085543199</v>
      </c>
      <c r="L62" s="7">
        <f>L60-L58</f>
        <v>-29.708213882051233</v>
      </c>
      <c r="M62" s="6">
        <f>SUM(E62:L62)</f>
        <v>-76.142668474461146</v>
      </c>
    </row>
    <row r="63" spans="2:13" x14ac:dyDescent="0.2">
      <c r="B63" s="2">
        <f>B62+1</f>
        <v>9</v>
      </c>
      <c r="M63" s="5"/>
    </row>
    <row r="64" spans="2:13" x14ac:dyDescent="0.2">
      <c r="B64" s="2">
        <f>B63+1</f>
        <v>10</v>
      </c>
      <c r="C64" s="1" t="s">
        <v>3</v>
      </c>
      <c r="E64" s="4">
        <f>E60/E8</f>
        <v>5.468299909812205E-3</v>
      </c>
      <c r="F64" s="4">
        <f>F60/F8</f>
        <v>4.934925360136562E-2</v>
      </c>
      <c r="G64" s="4">
        <f>G60/G8</f>
        <v>0.30840289548600996</v>
      </c>
      <c r="H64" s="4">
        <f>H60/H8</f>
        <v>7.0982249584753507E-2</v>
      </c>
      <c r="I64" s="4">
        <f>I60/I8</f>
        <v>-0.16600546939263061</v>
      </c>
      <c r="J64" s="4">
        <f>J60/J8</f>
        <v>-6.2836160796641463E-2</v>
      </c>
      <c r="K64" s="4">
        <f>K60/K8</f>
        <v>-2.5222934604388562E-2</v>
      </c>
      <c r="L64" s="4">
        <f>L60/L8</f>
        <v>-9.0038552421959683E-2</v>
      </c>
      <c r="M64" s="3">
        <f>M60/SUM(E8:L8)</f>
        <v>1.479905334969573E-2</v>
      </c>
    </row>
    <row r="65" spans="2:13" x14ac:dyDescent="0.2">
      <c r="B65" s="2">
        <f>B64+1</f>
        <v>11</v>
      </c>
      <c r="C65" s="1" t="s">
        <v>2</v>
      </c>
      <c r="E65" s="4">
        <f>E62/E8</f>
        <v>-4.9232410521575266E-2</v>
      </c>
      <c r="F65" s="4">
        <f>F62/F8</f>
        <v>1.2452617078221885E-2</v>
      </c>
      <c r="G65" s="4">
        <f>G62/G8</f>
        <v>1.6773539050131962E-2</v>
      </c>
      <c r="H65" s="4">
        <f>H62/H8</f>
        <v>5.359301057357941E-2</v>
      </c>
      <c r="I65" s="4">
        <f>I62/I8</f>
        <v>-0.10081827381786677</v>
      </c>
      <c r="J65" s="4">
        <f>J62/J8</f>
        <v>-6.8127547321942511E-2</v>
      </c>
      <c r="K65" s="4">
        <f>K62/K8</f>
        <v>-1.0723220683322493E-2</v>
      </c>
      <c r="L65" s="4">
        <f>L62/L8</f>
        <v>-8.8280108431416579E-2</v>
      </c>
      <c r="M65" s="3">
        <f>M62/SUM(E8:L8)</f>
        <v>-2.6216801755965934E-2</v>
      </c>
    </row>
    <row r="66" spans="2:13" x14ac:dyDescent="0.2">
      <c r="B66" s="2"/>
      <c r="M66" s="3"/>
    </row>
    <row r="67" spans="2:13" x14ac:dyDescent="0.2">
      <c r="B67" s="2"/>
      <c r="C67" s="1" t="s">
        <v>1</v>
      </c>
      <c r="M67" s="3"/>
    </row>
    <row r="68" spans="2:13" x14ac:dyDescent="0.2">
      <c r="B68" s="2"/>
      <c r="C68" s="1" t="s">
        <v>0</v>
      </c>
    </row>
    <row r="69" spans="2:13" x14ac:dyDescent="0.2">
      <c r="B69" s="2"/>
    </row>
    <row r="70" spans="2:13" x14ac:dyDescent="0.2">
      <c r="B70" s="2"/>
    </row>
  </sheetData>
  <mergeCells count="3">
    <mergeCell ref="E2:I3"/>
    <mergeCell ref="E26:I27"/>
    <mergeCell ref="D51:I52"/>
  </mergeCells>
  <pageMargins left="0.7" right="0.7" top="0.75" bottom="0.75" header="0.3" footer="0.3"/>
  <pageSetup scale="52" fitToWidth="2" orientation="landscape" r:id="rId1"/>
  <colBreaks count="1" manualBreakCount="1">
    <brk id="13" max="7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FE31F6-C94B-4A19-8A3C-4C7B48EFF197}"/>
</file>

<file path=customXml/itemProps2.xml><?xml version="1.0" encoding="utf-8"?>
<ds:datastoreItem xmlns:ds="http://schemas.openxmlformats.org/officeDocument/2006/customXml" ds:itemID="{615E9062-8F84-423A-9447-A73B5D33E407}"/>
</file>

<file path=customXml/itemProps3.xml><?xml version="1.0" encoding="utf-8"?>
<ds:datastoreItem xmlns:ds="http://schemas.openxmlformats.org/officeDocument/2006/customXml" ds:itemID="{8350A112-4052-42BD-8738-0B7EF088522F}"/>
</file>

<file path=customXml/itemProps4.xml><?xml version="1.0" encoding="utf-8"?>
<ds:datastoreItem xmlns:ds="http://schemas.openxmlformats.org/officeDocument/2006/customXml" ds:itemID="{B2D1C84A-3D10-4580-AA4E-E6301CA6D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JAK-3_Proj. v Actual OM CAPEX</vt:lpstr>
      <vt:lpstr>'JAK-3_Proj. v Actual OM CAPEX'!Print_Area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Starkey, Byron (SEA)</dc:creator>
  <cp:lastModifiedBy>Starkey, Byron (SEA)</cp:lastModifiedBy>
  <dcterms:created xsi:type="dcterms:W3CDTF">2022-01-26T19:41:28Z</dcterms:created>
  <dcterms:modified xsi:type="dcterms:W3CDTF">2022-01-26T19:42:45Z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