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calcChain.xml" ContentType="application/vnd.openxmlformats-officedocument.spreadsheetml.calcChain+xml"/>
  <Override PartName="/xl/customProperty1.bin" ContentType="application/vnd.openxmlformats-officedocument.spreadsheetml.customProperty"/>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9560\Desktop\_Desktop - LOW INCOME DISCOUNT RATES\9. LIDR TESTIMONY\Final Exhibits for Bill Discount Rate section\"/>
    </mc:Choice>
  </mc:AlternateContent>
  <bookViews>
    <workbookView xWindow="0" yWindow="0" windowWidth="19200" windowHeight="6760" tabRatio="795"/>
  </bookViews>
  <sheets>
    <sheet name="Exh. BDJ-18, Page 1 of 1" sheetId="1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Jun09">" BS!$AI$7:$AI$1643"</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OM1" hidden="1">{#N/A,#N/A,FALSE,"Summary";#N/A,#N/A,FALSE,"SmPlants";#N/A,#N/A,FALSE,"Utah";#N/A,#N/A,FALSE,"Idaho";#N/A,#N/A,FALSE,"Lewis River";#N/A,#N/A,FALSE,"NrthUmpq";#N/A,#N/A,FALSE,"KlamRog"}</definedName>
    <definedName name="_____Sep03">[3]BS!$Q$7:$Q$3582</definedName>
    <definedName name="_____Sep04">[1]BS!$Z$7:$Z$3582</definedName>
    <definedName name="_____six6" hidden="1">{#N/A,#N/A,FALSE,"CRPT";#N/A,#N/A,FALSE,"TREND";#N/A,#N/A,FALSE,"%Curve"}</definedName>
    <definedName name="_____www1" hidden="1">{#N/A,#N/A,FALSE,"schA"}</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OM1" hidden="1">{#N/A,#N/A,FALSE,"Summary";#N/A,#N/A,FALSE,"SmPlants";#N/A,#N/A,FALSE,"Utah";#N/A,#N/A,FALSE,"Idaho";#N/A,#N/A,FALSE,"Lewis River";#N/A,#N/A,FALSE,"NrthUmpq";#N/A,#N/A,FALSE,"KlamRog"}</definedName>
    <definedName name="____Sep03">[3]BS!$Q$7:$Q$3582</definedName>
    <definedName name="____Sep04">[1]BS!$Z$7:$Z$3582</definedName>
    <definedName name="____six6" hidden="1">{#N/A,#N/A,FALSE,"CRPT";#N/A,#N/A,FALSE,"TREND";#N/A,#N/A,FALSE,"%Curve"}</definedName>
    <definedName name="____www1" hidden="1">{#N/A,#N/A,FALSE,"schA"}</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OM1" hidden="1">{#N/A,#N/A,FALSE,"Summary";#N/A,#N/A,FALSE,"SmPlants";#N/A,#N/A,FALSE,"Utah";#N/A,#N/A,FALSE,"Idaho";#N/A,#N/A,FALSE,"Lewis River";#N/A,#N/A,FALSE,"NrthUmpq";#N/A,#N/A,FALSE,"KlamRog"}</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_six6" hidden="1">{#N/A,#N/A,FALSE,"CRPT";#N/A,#N/A,FALSE,"TREND";#N/A,#N/A,FALSE,"%Curve"}</definedName>
    <definedName name="___www1" hidden="1">{#N/A,#N/A,FALSE,"schA"}</definedName>
    <definedName name="__123Graph_A" hidden="1">[5]Inputs!#REF!</definedName>
    <definedName name="__123Graph_ABUDG6_DSCRPR">[6]Quant!$D$71:$O$71</definedName>
    <definedName name="__123Graph_ABUDG6_ESCRPR1">[6]Quant!$D$100:$O$100</definedName>
    <definedName name="__123Graph_B" hidden="1">[5]Inputs!#REF!</definedName>
    <definedName name="__123Graph_BBUDG6_DSCRPR">[6]Quant!$D$72:$O$72</definedName>
    <definedName name="__123Graph_BBUDG6_ESCRPR1">[6]Quant!$D$88:$O$88</definedName>
    <definedName name="__123Graph_D" hidden="1">[5]Inputs!#REF!</definedName>
    <definedName name="__123Graph_E" hidden="1">[7]Input!$E$22:$E$37</definedName>
    <definedName name="__123Graph_ECURRENT" hidden="1">[8]ConsolidatingPL!#REF!</definedName>
    <definedName name="__123Graph_F" hidden="1">[7]Input!$D$22:$D$37</definedName>
    <definedName name="__123Graph_X">[6]Quant!$D$5:$O$5</definedName>
    <definedName name="__123Graph_XBUDG6_DSCRPR">[6]Quant!$D$5:$O$5</definedName>
    <definedName name="__123Graph_XBUDG6_ESCRPR1">[6]Quant!$D$5:$O$5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OM1" hidden="1">{#N/A,#N/A,FALSE,"Summary";#N/A,#N/A,FALSE,"SmPlants";#N/A,#N/A,FALSE,"Utah";#N/A,#N/A,FALSE,"Idaho";#N/A,#N/A,FALSE,"Lewis River";#N/A,#N/A,FALSE,"NrthUmpq";#N/A,#N/A,FALSE,"KlamRog"}</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_six6" hidden="1">{#N/A,#N/A,FALSE,"CRPT";#N/A,#N/A,FALSE,"TREND";#N/A,#N/A,FALSE,"%Curve"}</definedName>
    <definedName name="__www1" hidden="1">{#N/A,#N/A,FALSE,"schA"}</definedName>
    <definedName name="_1__123Graph_ABUDG6_D_ESCRPR">[6]Quant!$D$71:$O$71</definedName>
    <definedName name="_3__123Graph_BBUDG6_D_ESCRPR">[6]Quant!$D$72:$O$72</definedName>
    <definedName name="_4__123Graph_BBUDG6_Dtons_inv">[6]Quant!$D$9:$O$9</definedName>
    <definedName name="_5__123Graph_CBUDG6_D_ESCRPR">[6]Quant!$D$100:$O$100</definedName>
    <definedName name="_6__123Graph_DBUDG6_D_ESCRPR">[6]Quant!$D$88:$O$88</definedName>
    <definedName name="_7__123Graph_XBUDG6_D_ESCRPR">[6]Quant!$D$5:$O$5</definedName>
    <definedName name="_8__123Graph_XBUDG6_Dtons_inv">[6]Quant!$D$5:$O$5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ex1" hidden="1">{#N/A,#N/A,FALSE,"Summ";#N/A,#N/A,FALSE,"General"}</definedName>
    <definedName name="_Feb04">[1]BS!$S$7:$S$3582</definedName>
    <definedName name="_FEB09" xml:space="preserve"> [2]BS!$S$7:$S$1726</definedName>
    <definedName name="_FEDERAL_INCOME_TAX">'[9]MJS-7'!$N$21</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Key1" hidden="1">#REF!</definedName>
    <definedName name="_Key2" hidden="1">#REF!</definedName>
    <definedName name="_Mar04">[1]BS!$T$7:$T$3582</definedName>
    <definedName name="_May04">[1]BS!$V$7:$V$3582</definedName>
    <definedName name="_May09" xml:space="preserve"> [2]BS!$V$7:$V$1726</definedName>
    <definedName name="_new1" hidden="1">{#N/A,#N/A,FALSE,"Summ";#N/A,#N/A,FALSE,"General"}</definedName>
    <definedName name="_Nov03">[3]BS!$S$7:$S$3582</definedName>
    <definedName name="_Nov04">[1]BS!$AB$7:$AB$3582</definedName>
    <definedName name="_Oct03">[3]BS!$R$7:$R$3582</definedName>
    <definedName name="_Oct04">[1]BS!$AA$7:$AA$3582</definedName>
    <definedName name="_Oct09" xml:space="preserve"> [2]BS!$AA$7:$AA$1726</definedName>
    <definedName name="_OM1" hidden="1">{#N/A,#N/A,FALSE,"Summary";#N/A,#N/A,FALSE,"SmPlants";#N/A,#N/A,FALSE,"Utah";#N/A,#N/A,FALSE,"Idaho";#N/A,#N/A,FALSE,"Lewis River";#N/A,#N/A,FALSE,"NrthUmpq";#N/A,#N/A,FALSE,"KlamRog"}</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Regression_Out" hidden="1">#REF!</definedName>
    <definedName name="_Regression_X" hidden="1">#REF!</definedName>
    <definedName name="_Regression_Y" hidden="1">#REF!</definedName>
    <definedName name="_SEC24">[4]EXTERNAL!$A$112:$IV$114</definedName>
    <definedName name="_Sep03">[3]BS!$Q$7:$Q$3582</definedName>
    <definedName name="_Sep04">[1]BS!$Z$7:$Z$3582</definedName>
    <definedName name="_six6" hidden="1">{#N/A,#N/A,FALSE,"CRPT";#N/A,#N/A,FALSE,"TREND";#N/A,#N/A,FALSE,"%Curve"}</definedName>
    <definedName name="_Sort" hidden="1">#REF!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'[5]DSM Output'!$J$21:$J$23</definedName>
    <definedName name="Access_Button1">"Headcount_Workbook_Schedules_List"</definedName>
    <definedName name="AccessDatabase">"P:\HR\SharonPlummer\Headcount Workbook.mdb"</definedName>
    <definedName name="Acct2281SO">'[10]Func Study'!$H$2190</definedName>
    <definedName name="Acct2283SO">'[10]Func Study'!$H$2198</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AGA">'[10]Func Study'!$H$296</definedName>
    <definedName name="AcctTable">[11]Variables!$AK$42:$AK$396</definedName>
    <definedName name="AcctTS0">'[10]Func Study'!$H$1686</definedName>
    <definedName name="Acq1Plant">'[12]Acquisition Inputs'!$C$8</definedName>
    <definedName name="Acq2Plant">'[12]Acquisition Inputs'!$C$70</definedName>
    <definedName name="ActualROR">'[13]G+T+D+R+M'!$H$61</definedName>
    <definedName name="ADJPTDCE.T">[4]INTERNAL!$A$31:$IV$33</definedName>
    <definedName name="Adjs2avg">[14]Inputs!$L$255:'[14]Inputs'!$T$505</definedName>
    <definedName name="After_Tax_Cash_Discount">'[15]Assumptions (Input)'!$D$37</definedName>
    <definedName name="afudc_flag">'[15]Assumptions (Input)'!$B$13</definedName>
    <definedName name="ANCIL">[4]EXTERNAL!$A$163:$IV$165</definedName>
    <definedName name="anscount">1</definedName>
    <definedName name="Apr04AMA">[1]BS!$AG$7:$AG$3582</definedName>
    <definedName name="APR09AMA">[2]BS!$AN$7:$AN$1725</definedName>
    <definedName name="Apr10AMA">[2]BS!$AZ$7:$AZ$1726</definedName>
    <definedName name="aquila_lookup">'[16]Cabot Gas Replacement'!$B$8:$F$16</definedName>
    <definedName name="AS2DocOpenMode">"AS2DocumentEdit"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ssessment_Rate">'[15]Assumptions (Input)'!$B$7</definedName>
    <definedName name="Asset_Class_Switch">[17]Assumptions!$D$5</definedName>
    <definedName name="Aug04AMA">[1]BS!$AK$7:$AK$3582</definedName>
    <definedName name="Aug09AMA">[2]BS!$AR$7:$AR$1726</definedName>
    <definedName name="Aurora_Prices">"Monthly Price Summary'!$C$4:$H$63"</definedName>
    <definedName name="AvgFactors">[11]Factors!$B$3:$P$99</definedName>
    <definedName name="b" hidden="1">{#N/A,#N/A,FALSE,"Coversheet";#N/A,#N/A,FALSE,"QA"}</definedName>
    <definedName name="Beg_Unb_KWHs">[18]LeadSht!$L$10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_LIFE">'[19]Lvl FCR'!$G$10</definedName>
    <definedName name="BPAX">[4]EXTERNAL!$A$121:$IV$123</definedName>
    <definedName name="Button_1">"TradeSummary_Ken_Finicle_List"</definedName>
    <definedName name="CAE.T">[4]INTERNAL!$A$34:$IV$36</definedName>
    <definedName name="CAES1.T">[4]INTERNAL!$A$37:$IV$39</definedName>
    <definedName name="Camas" hidden="1">{#N/A,#N/A,FALSE,"Summary";#N/A,#N/A,FALSE,"SmPlants";#N/A,#N/A,FALSE,"Utah";#N/A,#N/A,FALSE,"Idaho";#N/A,#N/A,FALSE,"Lewis River";#N/A,#N/A,FALSE,"NrthUmpq";#N/A,#N/A,FALSE,"KlamRog"}</definedName>
    <definedName name="cap">[20]Readings!$B$2</definedName>
    <definedName name="Capital_Inflation">'[15]Assumptions (Input)'!$B$11</definedName>
    <definedName name="CASE">[21]INPUTS!$C$11</definedName>
    <definedName name="Case_Name">'[22]KJB-6,13 Cmn Adj'!$B$8</definedName>
    <definedName name="CaseDescription">'[12]Dispatch Cases'!$C$11</definedName>
    <definedName name="CBWorkbookPriority">-2060790043</definedName>
    <definedName name="CCGT_HeatRate">[12]Assumptions!$H$23</definedName>
    <definedName name="CCGTPrice">[12]Assumptions!$H$22</definedName>
    <definedName name="cgf" hidden="1">{"PRINT",#N/A,TRUE,"APPA";"PRINT",#N/A,TRUE,"APS";"PRINT",#N/A,TRUE,"BHPL";"PRINT",#N/A,TRUE,"BHPL2";"PRINT",#N/A,TRUE,"CDWR";"PRINT",#N/A,TRUE,"EWEB";"PRINT",#N/A,TRUE,"LADWP";"PRINT",#N/A,TRUE,"NEVBASE"}</definedName>
    <definedName name="CL_RT2">'[23]Transp Data'!$A$6:$C$81</definedName>
    <definedName name="Close_Date">'[15]Capital Projects(Input)'!$D$7:$D$53</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nstruction_OH">'[24]Virtual 49 Back-Up'!$E$54</definedName>
    <definedName name="ConversionFactor">[12]Assumptions!$I$65</definedName>
    <definedName name="copy" hidden="1">#REF!</definedName>
    <definedName name="COSFacVal">[10]Inputs!$R$5</definedName>
    <definedName name="CurrQtr">'[25]Inc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'[26]Mix Variance'!$B$1:$N$31</definedName>
    <definedName name="Data.Avg">'[25]Avg Amts'!$A$5:$BP$34</definedName>
    <definedName name="Data.Qtrs.Avg">'[25]Avg Amts'!$A$5:$IV$5</definedName>
    <definedName name="data1">'[27]Mix Variance'!$O$5:$T$25</definedName>
    <definedName name="DebtPerc">[12]Assumptions!$I$58</definedName>
    <definedName name="Dec03AMA">[3]BS!$AJ$7:$AJ$3582</definedName>
    <definedName name="Dec04AMA">[1]BS!$AO$7:$AO$3582</definedName>
    <definedName name="Dec08AMA">[2]BS!$AJ$7:$AJ$1726</definedName>
    <definedName name="Dec09AMA">[2]BS!$AV$7:$AV$1726</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[28]Inputs!$D$11</definedName>
    <definedName name="DES1.T">[4]INTERNAL!$A$40:$IV$42</definedName>
    <definedName name="DES2.T">[4]INTERNAL!$A$43:$IV$45</definedName>
    <definedName name="DF_HeatRate">[12]Assumptions!$L$23</definedName>
    <definedName name="DFIT" hidden="1">{#N/A,#N/A,FALSE,"Coversheet";#N/A,#N/A,FALSE,"QA"}</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'[10]Func Study'!$AB$250</definedName>
    <definedName name="Discount_for_Revenue_Reqmt">'[29]Assumptions of Purchase'!$B$45</definedName>
    <definedName name="DisFac">'[10]Func Dist Factor Table'!$A$11:$G$25</definedName>
    <definedName name="DocketNumber">'[30]JHS-4'!$AP$2</definedName>
    <definedName name="DP.T">[4]INTERNAL!$A$46:$IV$48</definedName>
    <definedName name="dsd" hidden="1">[5]Inputs!#REF!</definedName>
    <definedName name="DUDE" hidden="1">#REF!</definedName>
    <definedName name="EBFIT.T">[4]INTERNAL!$A$88:$IV$90</definedName>
    <definedName name="ee" hidden="1">{#N/A,#N/A,FALSE,"Month ";#N/A,#N/A,FALSE,"YTD";#N/A,#N/A,FALSE,"12 mo ended"}</definedName>
    <definedName name="EffTax">[21]INPUTS!$F$36</definedName>
    <definedName name="Electric_Prices">'[31]Monthly Price Summary'!$B$4:$E$27</definedName>
    <definedName name="ElRBLine">[1]BS!$AQ$7:$AQ$3303</definedName>
    <definedName name="EndDate">[12]Assumptions!$C$11</definedName>
    <definedName name="ENERGY_1">[4]EXTERNAL!$A$4:$IV$6</definedName>
    <definedName name="ENERGY_2">[4]EXTERNAL!$A$145:$IV$147</definedName>
    <definedName name="Engy">[13]Inputs!$D$9</definedName>
    <definedName name="Engy2">[28]Inputs!$D$12</definedName>
    <definedName name="enrgy" hidden="1">{#N/A,#N/A,FALSE,"Bgt";#N/A,#N/A,FALSE,"Act";#N/A,#N/A,FALSE,"Chrt Data";#N/A,#N/A,FALSE,"Bus Result";#N/A,#N/A,FALSE,"Main Charts";#N/A,#N/A,FALSE,"P&amp;L Ttl";#N/A,#N/A,FALSE,"P&amp;L C_Ttl";#N/A,#N/A,FALSE,"P&amp;L C_Oct";#N/A,#N/A,FALSE,"P&amp;L C_Sep";#N/A,#N/A,FALSE,"1996";#N/A,#N/A,FALSE,"Data"}</definedName>
    <definedName name="EPIS.T">[4]INTERNAL!$A$49:$IV$51</definedName>
    <definedName name="error" hidden="1">{#N/A,#N/A,FALSE,"Coversheet";#N/A,#N/A,FALSE,"QA"}</definedName>
    <definedName name="Escalator">1.025</definedName>
    <definedName name="Estimate" hidden="1">{#N/A,#N/A,FALSE,"Summ";#N/A,#N/A,FALSE,"General"}</definedName>
    <definedName name="ex" hidden="1">{#N/A,#N/A,FALSE,"Summ";#N/A,#N/A,FALSE,"General"}</definedName>
    <definedName name="Exhibit_No.______MJS_4">'[9]MJS-4'!$O$3</definedName>
    <definedName name="Exhibit_No.______MJS_5">'[9]MJS-5'!$E$3</definedName>
    <definedName name="Exhibit_No.______MJS_6">'[9]MJS-6'!$F$3</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actorck">'[10]COS Factor Table'!$O$15:$O$113</definedName>
    <definedName name="FactorType">[11]Variables!$AK$2:$AL$12</definedName>
    <definedName name="FactSum">'[10]COS Factor Table'!$A$14:$O$113</definedName>
    <definedName name="FCR">'[24]Virtual 49 Back-Up'!$B$20</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4AMA">[1]BS!$AE$7:$AE$3582</definedName>
    <definedName name="Feb09AMA">[2]BS!$AL$7:$AL$1725</definedName>
    <definedName name="Feb10AMA">[2]BS!$AX$7:$AX$1726</definedName>
    <definedName name="Fed_Cap_Tax">[32]Inputs!$E$112</definedName>
    <definedName name="FedTaxRate">[12]Assumptions!$C$33</definedName>
    <definedName name="FERC_Lookup">'[33]Map Table'!$E$2:$F$58</definedName>
    <definedName name="ffff" hidden="1">{#N/A,#N/A,FALSE,"Coversheet";#N/A,#N/A,FALSE,"QA"}</definedName>
    <definedName name="fffgf" hidden="1">{#N/A,#N/A,FALSE,"Coversheet";#N/A,#N/A,FALSE,"QA"}</definedName>
    <definedName name="FIT">'[34]ROR &amp; CONV FACTOR'!$J$20</definedName>
    <definedName name="FIT_Tax_Rate">'[15]Assumptions (Input)'!$B$5</definedName>
    <definedName name="foo" hidden="1">{#N/A,#N/A,FALSE,"Bgt";#N/A,#N/A,FALSE,"Act";#N/A,#N/A,FALSE,"Chrt Data";#N/A,#N/A,FALSE,"Bus Result";#N/A,#N/A,FALSE,"Main Charts";#N/A,#N/A,FALSE,"P&amp;L Ttl";#N/A,#N/A,FALSE,"P&amp;L C_Ttl";#N/A,#N/A,FALSE,"P&amp;L C_Oct";#N/A,#N/A,FALSE,"P&amp;L C_Sep";#N/A,#N/A,FALSE,"1996";#N/A,#N/A,FALSE,"Data"}</definedName>
    <definedName name="FranchiseTax">[14]Variables!$D$26</definedName>
    <definedName name="friend" hidden="1">{"PRINT",#N/A,TRUE,"APPA";"PRINT",#N/A,TRUE,"APS";"PRINT",#N/A,TRUE,"BHPL";"PRINT",#N/A,TRUE,"BHPL2";"PRINT",#N/A,TRUE,"CDWR";"PRINT",#N/A,TRUE,"EWEB";"PRINT",#N/A,TRUE,"LADWP";"PRINT",#N/A,TRUE,"NEVBASE"}</definedName>
    <definedName name="FTAX">[21]INPUTS!$F$35</definedName>
    <definedName name="Func">'[10]Func Factor Table'!$A$10:$H$77</definedName>
    <definedName name="Function">'[10]Func Study'!$AB$250</definedName>
    <definedName name="GasRBLine">[1]BS!$AS$7:$AS$3631</definedName>
    <definedName name="GasWC_LineItem">[1]BS!$AR$7:$AR$3631</definedName>
    <definedName name="GP.T">[4]INTERNAL!$A$52:$IV$54</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1252</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ome_satement_ytd" hidden="1">{#N/A,#N/A,FALSE,"monthly";#N/A,#N/A,FALSE,"year to date";#N/A,#N/A,FALSE,"12_months_IS";#N/A,#N/A,FALSE,"balance sheet";#N/A,#N/A,FALSE,"op_revenues_12m";#N/A,#N/A,FALSE,"op_revenues_ytd";#N/A,#N/A,FALSE,"op_revenues_cm"}</definedName>
    <definedName name="inctaxrate">0.4</definedName>
    <definedName name="Insurance_Rate">'[15]Assumptions (Input)'!$B$9</definedName>
    <definedName name="inventory" hidden="1">{#N/A,#N/A,FALSE,"Summary";#N/A,#N/A,FALSE,"SmPlants";#N/A,#N/A,FALSE,"Utah";#N/A,#N/A,FALSE,"Idaho";#N/A,#N/A,FALSE,"Lewis River";#N/A,#N/A,FALSE,"NrthUmpq";#N/A,#N/A,FALSE,"KlamRog"}</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Z_SCORE">"c1339"</definedName>
    <definedName name="ISytd" hidden="1">{#N/A,#N/A,FALSE,"monthly";#N/A,#N/A,FALSE,"year to date";#N/A,#N/A,FALSE,"12_months_IS";#N/A,#N/A,FALSE,"balance sheet";#N/A,#N/A,FALSE,"op_revenues_12m";#N/A,#N/A,FALSE,"op_revenues_ytd";#N/A,#N/A,FALSE,"op_revenues_cm"}</definedName>
    <definedName name="Jan04AMA">[1]BS!$AD$7:$AD$3582</definedName>
    <definedName name="Jan09AMA">[2]BS!$AK$7:$AK$1743</definedName>
    <definedName name="Jan10AMA">[2]BS!$AW$7:$AW$1726</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jj">[35]Inputs!$N$18</definedName>
    <definedName name="JP_Bal">[36]ACCOUNTS!$AG$31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[11]Variables!$AK$15</definedName>
    <definedName name="JurisNumber">[11]Variables!$AL$15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'[22]KJB-12 Sum'!$AS$2</definedName>
    <definedName name="k_FITrate">'[22]KJB-3,11 Def'!$L$20</definedName>
    <definedName name="Keep" hidden="1">{"PRINT",#N/A,TRUE,"APPA";"PRINT",#N/A,TRUE,"APS";"PRINT",#N/A,TRUE,"BHPL";"PRINT",#N/A,TRUE,"BHPL2";"PRINT",#N/A,TRUE,"CDWR";"PRINT",#N/A,TRUE,"EWEB";"PRINT",#N/A,TRUE,"LADWP";"PRINT",#N/A,TRUE,"NEVBASE"}</definedName>
    <definedName name="keep_Docket_Number">'[37]KJB-3 Sum'!$AQ$2</definedName>
    <definedName name="keep_FIT">'[37]KJB-7 Def'!$L$20</definedName>
    <definedName name="keep_KJB_3_Rate_Increase">'[37]KJB-7 Def'!$C$3</definedName>
    <definedName name="keep_KJB_4_Electric_Summary">'[37]KJB-3 Sum'!$AQ$3</definedName>
    <definedName name="keep_KJB_8_Common_Adjs">'[37]KJB-5 Cmn Adj'!$L$3</definedName>
    <definedName name="keep_KJB_9_Electric_Only">'[37]KJB-5 El Adj'!$E$3</definedName>
    <definedName name="keep_PSE">'[38]Gas Summary'!$I$5</definedName>
    <definedName name="keep_TESTYEAR">'[38]Gas Detail Pages'!$A$8</definedName>
    <definedName name="keep2" hidden="1">{"PRINT",#N/A,TRUE,"APPA";"PRINT",#N/A,TRUE,"APS";"PRINT",#N/A,TRUE,"BHPL";"PRINT",#N/A,TRUE,"BHPL2";"PRINT",#N/A,TRUE,"CDWR";"PRINT",#N/A,TRUE,"EWEB";"PRINT",#N/A,TRUE,"LADWP";"PRINT",#N/A,TRUE,"NEVBASE"}</definedName>
    <definedName name="kp_DOCKET">'[38]Gas Detail Pages'!$A$9</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Row">IF([0]!Values_Entered,Header_Row+[0]!Number_of_Payments,Header_Row)</definedName>
    <definedName name="Levy_Rate">'[15]Assumptions (Input)'!$B$6</definedName>
    <definedName name="limcount">1</definedName>
    <definedName name="LINE.T">[4]INTERNAL!$A$55:$IV$57</definedName>
    <definedName name="LinkCos">'[10]JAM Download'!$K$4</definedName>
    <definedName name="ListOffset">1</definedName>
    <definedName name="Load_Factor">[36]ACCOUNTS!$AG$167</definedName>
    <definedName name="LoadArray">'[39]Load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M9100F4_v4">[40]M9100F4!$A$1:$V$99</definedName>
    <definedName name="MACRS">'[15]MACRS RATES'!$A$3:$AT$10</definedName>
    <definedName name="Mar04AMA">[1]BS!$AF$7:$AF$3582</definedName>
    <definedName name="MAR09AMA">[2]BS!$AM$7:$AM$1725</definedName>
    <definedName name="Mar10AMA">[2]BS!$AY$7:$AY$1726</definedName>
    <definedName name="Master" hidden="1">{#N/A,#N/A,FALSE,"Actual";#N/A,#N/A,FALSE,"Normalized";#N/A,#N/A,FALSE,"Electric Actual";#N/A,#N/A,FALSE,"Electric Normalized"}</definedName>
    <definedName name="May04AMA">[1]BS!$AH$7:$AH$3582</definedName>
    <definedName name="MAY09AMA">[2]BS!$AO$7:$AO$1726</definedName>
    <definedName name="May10AMA">[2]BS!$BA$7:$BA$1726</definedName>
    <definedName name="menu1_Button5_Click">[41]!menu1_Button5_Click</definedName>
    <definedName name="menu1_Button6_Click">[41]!menu1_Button6_Click</definedName>
    <definedName name="MERGER_COST">[42]Sheet1!$AF$3:$AJ$28</definedName>
    <definedName name="METER">[4]EXTERNAL!$A$34:$IV$36</definedName>
    <definedName name="Method">[13]Inputs!$C$6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list">[43]Table!$R$2:$S$13</definedName>
    <definedName name="monthtotals">'[43]WA SBC'!$D$40:$O$40</definedName>
    <definedName name="MTD_Format">[44]Mthly!$B$11:$D$11,[44]Mthly!$B$32:$D$32</definedName>
    <definedName name="MTR_YR3">[45]Variables!$E$14</definedName>
    <definedName name="NCP_360">[4]EXTERNAL!$A$13:$IV$15</definedName>
    <definedName name="NCP_361">[4]EXTERNAL!$A$16:$IV$18</definedName>
    <definedName name="NCP_362">[4]EXTERNAL!$A$19:$IV$21</definedName>
    <definedName name="Net_to_Gross_Factor">[10]Inputs!$G$8</definedName>
    <definedName name="NetToGross">[14]Variables!$D$23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ov03AMA">[3]BS!$AI$7:$AI$3582</definedName>
    <definedName name="Nov04AMA">[1]BS!$AN$7:$AN$3582</definedName>
    <definedName name="Nov09AMA">[2]BS!$AU$7:$AU$1726</definedName>
    <definedName name="NPC">[46]Inputs!$N$18</definedName>
    <definedName name="NRG">[4]CLASSIFIERS!$A$5:$IV$5</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'[15]MiscItems(Input)'!$B$5:$AO$8,'[15]MiscItems(Input)'!$B$13:$AO$13,'[15]MiscItems(Input)'!$B$15:$B$17,'[15]MiscItems(Input)'!$B$17:$AO$17,'[15]MiscItems(Input)'!$B$15:$AO$15</definedName>
    <definedName name="O_M_Rate">'[24]Virtual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'[47]Dist Misc'!$F$120</definedName>
    <definedName name="others" hidden="1">{"Factors Pages 1-2",#N/A,FALSE,"Factors";"Factors Page 3",#N/A,FALSE,"Factors";"Factors Page 4",#N/A,FALSE,"Factors";"Factors Page 5",#N/A,FALSE,"Factors";"Factors Pages 8-27",#N/A,FALSE,"Factors"}</definedName>
    <definedName name="OthRCF">[48]INPUTS!$F$41</definedName>
    <definedName name="OthUnc">[4]INPUTS!$F$36</definedName>
    <definedName name="outlookdata">'[49]pivoted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ak_new_table">'[50]2008 Extreme Peaks - 080403'!$E$5:$AD$8</definedName>
    <definedName name="peak_table">'[50]Peaks-F01'!$C$5:$E$243</definedName>
    <definedName name="PeakMethod">[13]Inputs!$T$5</definedName>
    <definedName name="Percent_debt">[32]Inputs!$E$129</definedName>
    <definedName name="pete" hidden="1">{#N/A,#N/A,FALSE,"Bgt";#N/A,#N/A,FALSE,"Act";#N/A,#N/A,FALSE,"Chrt Data";#N/A,#N/A,FALSE,"Bus Result";#N/A,#N/A,FALSE,"Main Charts";#N/A,#N/A,FALSE,"P&amp;L Ttl";#N/A,#N/A,FALSE,"P&amp;L C_Ttl";#N/A,#N/A,FALSE,"P&amp;L C_Oct";#N/A,#N/A,FALSE,"P&amp;L C_Sep";#N/A,#N/A,FALSE,"1996";#N/A,#N/A,FALSE,"Data"}</definedName>
    <definedName name="Plant_Input">'[15]Plant(Input)'!$B$7:$AP$9,'[15]Plant(Input)'!$B$11,'[15]Plant(Input)'!$B$15:$AP$15,'[15]Plant(Input)'!$B$18,'[15]Plant(Input)'!$B$20:$AP$20</definedName>
    <definedName name="POWER.T">[4]INTERNAL!$A$58:$IV$60</definedName>
    <definedName name="PP.T">[4]INTERNAL!$A$61:$IV$63</definedName>
    <definedName name="PreTaxDebtCost">[12]Assumptions!$I$56</definedName>
    <definedName name="PreTaxWACC">[12]Assumptions!$I$62</definedName>
    <definedName name="Prices_Aurora">'[31]Monthly Price Summary'!$C$4:$H$63</definedName>
    <definedName name="PricingInfo" hidden="1">[51]Inputs!#REF!</definedName>
    <definedName name="_xlnm.Print_Area" localSheetId="0">'Exh. BDJ-18, Page 1 of 1'!$B$1:$O$29</definedName>
    <definedName name="Prior_Month">[52]Sch_120!$I$21</definedName>
    <definedName name="PROFORMA">[4]EXTERNAL!$A$67:$IV$69</definedName>
    <definedName name="PROFORMA_RETAIL">[4]EXTERNAL!$A$91:$IV$93</definedName>
    <definedName name="PROFORMA_RETAIL_TAX">[4]EXTERNAL!$A$169:$IV$171</definedName>
    <definedName name="Projects">[53]Sheet1!$A$1147:$B$1887</definedName>
    <definedName name="Prov_Cap_Tax">[32]Inputs!$E$111</definedName>
    <definedName name="PSE">'[54]4.04'!$A$6</definedName>
    <definedName name="PSE_Pre_Tax_Equity_Rate">'[29]Assumptions of Purchase'!$B$42</definedName>
    <definedName name="PTDGP.T">[4]INTERNAL!$A$64:$IV$66</definedName>
    <definedName name="PTDP.T">[4]INTERNAL!$A$67:$IV$69</definedName>
    <definedName name="q" hidden="1">{#N/A,#N/A,FALSE,"Coversheet";#N/A,#N/A,FALSE,"QA"}</definedName>
    <definedName name="qqq" hidden="1">{#N/A,#N/A,FALSE,"schA"}</definedName>
    <definedName name="QTD_Format">[55]QTD!$B$11:$D$11,[55]QTD!$B$35:$D$35</definedName>
    <definedName name="RATE2">'[23]Transp Data'!$A$8:$I$112</definedName>
    <definedName name="Rates">[56]Codes!$A$1:$C$500</definedName>
    <definedName name="RB.T">[4]INTERNAL!$A$70:$IV$72</definedName>
    <definedName name="RCF">[36]INPUTS!$F$48</definedName>
    <definedName name="Requlated_scenario">'[15]Assumptions (Input)'!$B$12</definedName>
    <definedName name="ResExchCrRate">[57]Sch_194!$M$31</definedName>
    <definedName name="RESID">[4]EXTERNAL!$A$88:$IV$90</definedName>
    <definedName name="resource_lookup">'[58]#REF'!$B$3:$C$112</definedName>
    <definedName name="ResourceSupplier">[14]Variables!$D$28</definedName>
    <definedName name="ResRCF">[21]INPUTS!$F$44</definedName>
    <definedName name="ResUnc">[21]INPUTS!$F$39</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Class">[56]Codes!$F$2:$G$10</definedName>
    <definedName name="revenue_flag">'[15]Assumptions (Input)'!$C$12</definedName>
    <definedName name="Revenue_Taxes">'[15]Assumptions (Input)'!$B$8</definedName>
    <definedName name="REVFAC1.T">[4]INTERNAL!$A$73:$IV$75</definedName>
    <definedName name="ROD">[21]INPUTS!$F$30</definedName>
    <definedName name="ROR">[21]INPUTS!$F$29</definedName>
    <definedName name="rrr" hidden="1">{"PRINT",#N/A,TRUE,"APPA";"PRINT",#N/A,TRUE,"APS";"PRINT",#N/A,TRUE,"BHPL";"PRINT",#N/A,TRUE,"BHPL2";"PRINT",#N/A,TRUE,"CDWR";"PRINT",#N/A,TRUE,"EWEB";"PRINT",#N/A,TRUE,"LADWP";"PRINT",#N/A,TRUE,"NEVBASE"}</definedName>
    <definedName name="SAPBEXdnldView">"46HLPWIQ6J3TDMPT5WG7XVEBI"</definedName>
    <definedName name="SAPBEXhrIndnt">"Wide"</definedName>
    <definedName name="SAPBEXrevision">1</definedName>
    <definedName name="SAPBEXsysID">"BWP"</definedName>
    <definedName name="SAPBEXwbID">"44KU92Q9LH2VK4DK86GZ93AXN"</definedName>
    <definedName name="SAPsysID">"708C5W7SBKP804JT78WJ0JNKI"</definedName>
    <definedName name="SAPwbID">"ARS"</definedName>
    <definedName name="SBRCF">[48]INPUTS!$F$40</definedName>
    <definedName name="SbUnc">[4]INPUTS!$F$35</definedName>
    <definedName name="Sch194Rlfwd">'[59]Sch94 Rlfwd'!$B$11</definedName>
    <definedName name="Schedule">[46]Inputs!$N$14</definedName>
    <definedName name="sdlfhsdlhfkl" hidden="1">{#N/A,#N/A,FALSE,"Summ";#N/A,#N/A,FALSE,"General"}</definedName>
    <definedName name="Sep03AMA">[3]BS!$AG$7:$AG$3582</definedName>
    <definedName name="Sep04AMA">[1]BS!$AL$7:$AL$3582</definedName>
    <definedName name="Sep09AMA">[2]BS!$AS$7:$AS$1726</definedName>
    <definedName name="seven" hidden="1">{#N/A,#N/A,FALSE,"CRPT";#N/A,#N/A,FALSE,"TREND";#N/A,#N/A,FALSE,"%Curve"}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Date">[12]Assumptions!$C$9</definedName>
    <definedName name="STATE_UTILITY_TAX">'[9]MJS-7'!$N$16</definedName>
    <definedName name="STAX">[21]INPUTS!$F$34</definedName>
    <definedName name="SW.T">[4]INTERNAL!$A$76:$IV$78</definedName>
    <definedName name="SWPTD.T">[4]INTERNAL!$A$79:$IV$81</definedName>
    <definedName name="t" hidden="1">{#N/A,#N/A,FALSE,"CESTSUM";#N/A,#N/A,FALSE,"est sum A";#N/A,#N/A,FALSE,"est detail A"}</definedName>
    <definedName name="TableName">"Dummy"</definedName>
    <definedName name="TargetROR">[13]Inputs!$G$29</definedName>
    <definedName name="TDP.T">[4]INTERNAL!$A$82:$IV$84</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stPeriod">[10]Inputs!$C$5</definedName>
    <definedName name="TESTYEAR">'[30]JHS-6'!$A$7</definedName>
    <definedName name="TFR">[4]CLASSIFIERS!$A$11:$IV$11</definedName>
    <definedName name="ThermalBookLife">[12]Assumptions!$C$25</definedName>
    <definedName name="Title">[12]Assumptions!$A$1</definedName>
    <definedName name="Total_Payment">Scheduled_Payment+Extra_Payment</definedName>
    <definedName name="TotalRateBase">'[10]G+T+D+R+M'!$H$58</definedName>
    <definedName name="TP.T">[4]INTERNAL!$A$91:$IV$93</definedName>
    <definedName name="tr" hidden="1">{#N/A,#N/A,FALSE,"CESTSUM";#N/A,#N/A,FALSE,"est sum A";#N/A,#N/A,FALSE,"est detail A"}</definedName>
    <definedName name="transdb">'[60]Transp Unbilled'!$A$8:$E$174</definedName>
    <definedName name="Transfer" hidden="1">#REF!</definedName>
    <definedName name="Transfers" hidden="1">#REF!</definedName>
    <definedName name="TRANSM_2">[61]Transm2!$A$1:$M$461:'[61]10 Yr FC'!$M$47</definedName>
    <definedName name="u" hidden="1">{#N/A,#N/A,FALSE,"Summ";#N/A,#N/A,FALSE,"General"}</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110">'[10]Func Study'!$AB$1325</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3">'[10]Func Study'!$AB$437</definedName>
    <definedName name="UACCT503NPC">'[10]Func Study'!$AB$443</definedName>
    <definedName name="UAcct505">'[10]Func Study'!$AB$449</definedName>
    <definedName name="UAcct505CAGE">'[10]Func Study'!$AB$447</definedName>
    <definedName name="UAcct506">'[10]Func Study'!$AB$455</definedName>
    <definedName name="UAcct506CAGE">'[10]Func Study'!$AB$452</definedName>
    <definedName name="UAcct507">'[10]Func Study'!$AB$464</definedName>
    <definedName name="UAcct507CAGE">'[10]Func Study'!$AB$462</definedName>
    <definedName name="UAcct510">'[10]Func Study'!$AB$469</definedName>
    <definedName name="UAcct510CAGE">'[10]Func Study'!$AB$467</definedName>
    <definedName name="UAcct511">'[10]Func Study'!$AB$474</definedName>
    <definedName name="UAcct511CAGE">'[10]Func Study'!$AB$472</definedName>
    <definedName name="UAcct512">'[10]Func Study'!$AB$479</definedName>
    <definedName name="UAcct512CAGE">'[10]Func Study'!$AB$477</definedName>
    <definedName name="UAcct513">'[10]Func Study'!$AB$484</definedName>
    <definedName name="UAcct513CAGE">'[10]Func Study'!$AB$482</definedName>
    <definedName name="UAcct514">'[10]Func Study'!$AB$489</definedName>
    <definedName name="UAcct514CAGE">'[10]Func Study'!$AB$487</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W">'[10]Func Study'!$AB$665</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[14]Variables!$D$25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[14]Variables!$D$29</definedName>
    <definedName name="v" hidden="1">{#N/A,#N/A,FALSE,"Coversheet";#N/A,#N/A,FALSE,"QA"}</definedName>
    <definedName name="ValidAccount">[11]Variables!$AK$43:$AK$369</definedName>
    <definedName name="Value" hidden="1">{#N/A,#N/A,FALSE,"Summ";#N/A,#N/A,FALSE,"General"}</definedName>
    <definedName name="Values_Entered">IF(Loan_Amount*Interest_Rate*Loan_Years*Loan_Start&gt;0,1,0)</definedName>
    <definedName name="VOMEsc">[12]Assumptions!$C$21</definedName>
    <definedName name="w" hidden="1">[62]Inputs!#REF!</definedName>
    <definedName name="WACC">[12]Assumptions!$I$61</definedName>
    <definedName name="WaRevenueTax">[14]Variables!$D$27</definedName>
    <definedName name="we" hidden="1">{#N/A,#N/A,FALSE,"Pg 6b CustCount_Gas";#N/A,#N/A,FALSE,"QA";#N/A,#N/A,FALSE,"Report";#N/A,#N/A,FALSE,"forecast"}</definedName>
    <definedName name="WH" hidden="1">{#N/A,#N/A,FALSE,"Coversheet";#N/A,#N/A,FALSE,"QA"}</definedName>
    <definedName name="Winter">'[63]Input Tab'!$B$11</definedName>
    <definedName name="WinterPeak">'[64]Load Data'!$D$9:$H$12,'[64]Load Data'!$D$20:$H$22</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UTC_Docket_No._UG_11____">'[9]MJS-6'!$F$2</definedName>
    <definedName name="WUTC_FILING_FEE">'[9]MJS-7'!$O$15</definedName>
    <definedName name="www" hidden="1">{#N/A,#N/A,FALSE,"schA"}</definedName>
    <definedName name="xx" hidden="1">{#N/A,#N/A,FALSE,"Balance_Sheet";#N/A,#N/A,FALSE,"income_statement_monthly";#N/A,#N/A,FALSE,"income_statement_Quarter";#N/A,#N/A,FALSE,"income_statement_ytd";#N/A,#N/A,FALSE,"income_statement_12Months"}</definedName>
    <definedName name="y" hidden="1">'[5]DSM Output'!$B$21:$B$23</definedName>
    <definedName name="Years_evaluated">'[65]Revison Inputs'!$B$6</definedName>
    <definedName name="YEFactors">[11]Factors!$S$3:$AG$99</definedName>
    <definedName name="YTD_Format">[55]YTD!$B$13:$D$13,[55]YTD!$B$36:$D$36</definedName>
    <definedName name="yuf" hidden="1">{#N/A,#N/A,FALSE,"Summ";#N/A,#N/A,FALSE,"General"}</definedName>
    <definedName name="z" hidden="1">'[5]DSM Output'!$G$21:$G$23</definedName>
    <definedName name="Z_01844156_6462_4A28_9785_1A86F4D0C834_.wvu.PrintTitles"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6" l="1"/>
  <c r="M13" i="16"/>
  <c r="M6" i="16"/>
  <c r="C11" i="16" l="1"/>
  <c r="C18" i="16"/>
  <c r="K17" i="16" l="1"/>
  <c r="O17" i="16" s="1"/>
  <c r="O18" i="16" s="1"/>
  <c r="J17" i="16"/>
  <c r="N17" i="16" s="1"/>
  <c r="N18" i="16" s="1"/>
  <c r="I17" i="16"/>
  <c r="M17" i="16" s="1"/>
  <c r="M18" i="16" s="1"/>
  <c r="K10" i="16" l="1"/>
  <c r="O10" i="16" s="1"/>
  <c r="O11" i="16" s="1"/>
  <c r="J10" i="16"/>
  <c r="N10" i="16" s="1"/>
  <c r="N11" i="16" s="1"/>
  <c r="I10" i="16"/>
  <c r="M10" i="16" s="1"/>
  <c r="M11" i="16" s="1"/>
  <c r="C14" i="16" l="1"/>
  <c r="C21" i="16"/>
  <c r="C23" i="16"/>
  <c r="C24" i="16" s="1"/>
  <c r="M23" i="16" l="1"/>
  <c r="M24" i="16" s="1"/>
  <c r="N23" i="16"/>
  <c r="N24" i="16" s="1"/>
  <c r="O23" i="16"/>
  <c r="O24" i="16" s="1"/>
</calcChain>
</file>

<file path=xl/sharedStrings.xml><?xml version="1.0" encoding="utf-8"?>
<sst xmlns="http://schemas.openxmlformats.org/spreadsheetml/2006/main" count="76" uniqueCount="39">
  <si>
    <t>Notes:</t>
  </si>
  <si>
    <t>Gas</t>
  </si>
  <si>
    <t>Puget Sound Energy</t>
  </si>
  <si>
    <t>Line</t>
  </si>
  <si>
    <t>(1)</t>
  </si>
  <si>
    <t>(2)</t>
  </si>
  <si>
    <t>Electric</t>
  </si>
  <si>
    <t>No.</t>
  </si>
  <si>
    <t>Proposed Schedule 129 Low-Income Program Funding Increase</t>
  </si>
  <si>
    <t>Rate Year 1</t>
  </si>
  <si>
    <t>Rate Year 2</t>
  </si>
  <si>
    <t>Rate Year 3</t>
  </si>
  <si>
    <t>2023-2024</t>
  </si>
  <si>
    <t>2024-2025</t>
  </si>
  <si>
    <t>2025-2026</t>
  </si>
  <si>
    <t>a</t>
  </si>
  <si>
    <t>b</t>
  </si>
  <si>
    <t>c</t>
  </si>
  <si>
    <t>d</t>
  </si>
  <si>
    <t>Program Year beginning Oct 1, 2023</t>
  </si>
  <si>
    <t>Program Year beginning Oct 1, 2024</t>
  </si>
  <si>
    <t>Program Year beginning Oct 1, 2025</t>
  </si>
  <si>
    <t>2022 General Rate Case</t>
  </si>
  <si>
    <t>h = a * e</t>
  </si>
  <si>
    <t>e = b * 2</t>
  </si>
  <si>
    <t>f = c * 2</t>
  </si>
  <si>
    <t>g = d * 2</t>
  </si>
  <si>
    <t>i = a * f</t>
  </si>
  <si>
    <t>j = a * g</t>
  </si>
  <si>
    <r>
      <t>Residential Customer Base Rates Increase</t>
    </r>
    <r>
      <rPr>
        <vertAlign val="superscript"/>
        <sz val="8"/>
        <rFont val="Arial"/>
        <family val="2"/>
      </rPr>
      <t>(1)</t>
    </r>
  </si>
  <si>
    <r>
      <t>Residential Customer Base Rates Increase</t>
    </r>
    <r>
      <rPr>
        <vertAlign val="superscript"/>
        <sz val="8"/>
        <rFont val="Arial"/>
        <family val="2"/>
      </rPr>
      <t>(2)</t>
    </r>
  </si>
  <si>
    <t>PSE is including in the definition of gas “base rates” the overall percent change in base rate revenues that would take effect under base rates, Schedules 149, 141N, and 141R.</t>
  </si>
  <si>
    <t>Total (Electric and Gas)</t>
  </si>
  <si>
    <r>
      <t>Double of Residential Customer Base Rates Increase</t>
    </r>
    <r>
      <rPr>
        <vertAlign val="superscript"/>
        <sz val="8"/>
        <rFont val="Arial"/>
        <family val="2"/>
      </rPr>
      <t>(1)</t>
    </r>
  </si>
  <si>
    <r>
      <t>Double of Residential Customer Base Rates Increase</t>
    </r>
    <r>
      <rPr>
        <vertAlign val="superscript"/>
        <sz val="8"/>
        <rFont val="Arial"/>
        <family val="2"/>
      </rPr>
      <t>(2)</t>
    </r>
  </si>
  <si>
    <t>Exhibit BDJ-18, Page 1 of 1</t>
  </si>
  <si>
    <t>2021 Schedule 129 Filing Revenue Requirement</t>
  </si>
  <si>
    <t>PSE is including in the definition of electric “base rates” the overall percent change in base rate revenues that would take effect under base rates, Schedules 95 (PCORC), 141N, 141R, and 141C.</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</si>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</sst>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_(&quot;$&quot;* #,##0.0_);_(&quot;$&quot;* \(#,##0.0\);_(&quot;$&quot;* &quot;-&quot;??_);_(@_)"/>
    <numFmt numFmtId="166" formatCode="_(&quot;$&quot;* #,##0.0_)&quot;million&quot;;_(&quot;$&quot;* \(#,##0.00\);_(&quot;$&quot;* &quot;-&quot;??_);_(@_)"/>
    <numFmt numFmtId="167" formatCode="_(&quot;$&quot;* #,##0.00_)&quot;million&quot;;_(&quot;$&quot;* \(#,##0.000\);_(&quot;$&quot;* &quot;-&quot;??_);_(@_)"/>
  </numFmts>
  <fonts count="16" x14ac:knownFonts="1">
    <font>
      <sz val="12"/>
      <name val="Times New Roman"/>
    </font>
    <font>
      <sz val="11"/>
      <color theme="1"/>
      <name val="Calibri"/>
      <family val="2"/>
      <scheme val="minor"/>
    </font>
    <font>
      <sz val="11"/>
      <color theme="1"/>
      <name val="Calibri"/>
      <family val="2"/>
      <scheme val="minor"/>
    </font>
    <font>
      <sz val="10"/>
      <name val="Arial"/>
      <family val="2"/>
    </font>
    <font>
      <sz val="12"/>
      <name val="Times New Roman"/>
      <family val="1"/>
    </font>
    <font>
      <sz val="12"/>
      <name val="Times New Roman"/>
      <family val="1"/>
    </font>
    <font>
      <sz val="11"/>
      <name val="Calibri"/>
      <family val="2"/>
    </font>
    <font>
      <sz val="12"/>
      <name val="Times New Roman"/>
      <family val="1"/>
    </font>
    <font>
      <sz val="8"/>
      <color theme="1" tint="0.499984740745262"/>
      <name val="Arial"/>
      <family val="2"/>
    </font>
    <font>
      <sz val="8"/>
      <name val="Arial"/>
      <family val="2"/>
    </font>
    <font>
      <sz val="8"/>
      <color theme="1"/>
      <name val="Arial"/>
      <family val="2"/>
    </font>
    <font>
      <b/>
      <sz val="8"/>
      <color theme="1"/>
      <name val="Arial"/>
      <family val="2"/>
    </font>
    <font>
      <sz val="8"/>
      <color rgb="FFFF0000"/>
      <name val="Arial"/>
      <family val="2"/>
    </font>
    <font>
      <b/>
      <sz val="8"/>
      <name val="Arial"/>
      <family val="2"/>
    </font>
    <font>
      <vertAlign val="superscript"/>
      <sz val="8"/>
      <name val="Arial"/>
      <family val="2"/>
    </font>
    <font>
      <sz val="8"/>
      <color rgb="FF0000FF"/>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3">
    <xf numFmtId="0" fontId="0" fillId="0" borderId="0"/>
    <xf numFmtId="0" fontId="3" fillId="0" borderId="0"/>
    <xf numFmtId="44" fontId="5" fillId="0" borderId="0" applyFont="0" applyFill="0" applyBorder="0" applyAlignment="0" applyProtection="0"/>
    <xf numFmtId="0" fontId="2" fillId="0" borderId="0"/>
    <xf numFmtId="0" fontId="6" fillId="0" borderId="0"/>
    <xf numFmtId="0" fontId="6" fillId="0" borderId="0"/>
    <xf numFmtId="9" fontId="3"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4" fillId="0" borderId="0"/>
    <xf numFmtId="44" fontId="4" fillId="0" borderId="0" applyFont="0" applyFill="0" applyBorder="0" applyAlignment="0" applyProtection="0"/>
  </cellStyleXfs>
  <cellXfs count="46">
    <xf numFmtId="0" fontId="0" fillId="0" borderId="0" xfId="0"/>
    <xf numFmtId="0" fontId="10" fillId="0" borderId="0" xfId="0" applyFont="1" applyFill="1" applyAlignment="1">
      <alignment horizontal="centerContinuous"/>
    </xf>
    <xf numFmtId="0" fontId="9" fillId="0" borderId="0" xfId="0" applyFont="1"/>
    <xf numFmtId="0" fontId="11" fillId="0" borderId="0" xfId="0" applyFont="1" applyFill="1" applyAlignment="1">
      <alignment horizontal="centerContinuous"/>
    </xf>
    <xf numFmtId="0" fontId="9" fillId="0" borderId="0" xfId="0" applyFont="1" applyFill="1" applyAlignment="1">
      <alignment horizontal="centerContinuous"/>
    </xf>
    <xf numFmtId="0" fontId="12" fillId="0" borderId="0" xfId="0" applyFont="1" applyFill="1" applyAlignment="1">
      <alignment horizontal="centerContinuous"/>
    </xf>
    <xf numFmtId="0" fontId="9" fillId="0" borderId="0" xfId="0" applyFont="1" applyFill="1" applyBorder="1" applyAlignment="1">
      <alignment horizontal="centerContinuous"/>
    </xf>
    <xf numFmtId="0" fontId="13" fillId="0" borderId="0" xfId="0" applyFont="1" applyFill="1" applyAlignment="1">
      <alignment horizontal="centerContinuous"/>
    </xf>
    <xf numFmtId="0" fontId="13" fillId="0" borderId="0" xfId="0" applyFont="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xf>
    <xf numFmtId="9" fontId="15" fillId="0" borderId="0" xfId="0" applyNumberFormat="1" applyFont="1" applyBorder="1"/>
    <xf numFmtId="164" fontId="9" fillId="0" borderId="0" xfId="2" applyNumberFormat="1" applyFont="1"/>
    <xf numFmtId="166" fontId="9" fillId="0" borderId="0" xfId="0" applyNumberFormat="1" applyFont="1"/>
    <xf numFmtId="0" fontId="12" fillId="0" borderId="0" xfId="0" applyFont="1" applyAlignment="1">
      <alignment horizontal="right"/>
    </xf>
    <xf numFmtId="10" fontId="12" fillId="0" borderId="0" xfId="8" applyNumberFormat="1" applyFont="1"/>
    <xf numFmtId="0" fontId="12" fillId="0" borderId="0" xfId="0" applyFont="1" applyBorder="1"/>
    <xf numFmtId="0" fontId="13" fillId="0" borderId="0" xfId="0" quotePrefix="1" applyFont="1"/>
    <xf numFmtId="0" fontId="12" fillId="0" borderId="0" xfId="0" applyFont="1"/>
    <xf numFmtId="0" fontId="9" fillId="0" borderId="0" xfId="0" applyFont="1" applyBorder="1"/>
    <xf numFmtId="9" fontId="12" fillId="0" borderId="0" xfId="0" applyNumberFormat="1" applyFont="1" applyBorder="1"/>
    <xf numFmtId="164" fontId="9" fillId="0" borderId="0" xfId="0" applyNumberFormat="1" applyFont="1"/>
    <xf numFmtId="165" fontId="8" fillId="0" borderId="0" xfId="0" applyNumberFormat="1" applyFont="1"/>
    <xf numFmtId="165" fontId="12" fillId="0" borderId="0" xfId="0" applyNumberFormat="1" applyFont="1"/>
    <xf numFmtId="0" fontId="12" fillId="0" borderId="0" xfId="0" quotePrefix="1" applyFont="1"/>
    <xf numFmtId="0" fontId="9" fillId="0" borderId="0" xfId="11" applyFont="1"/>
    <xf numFmtId="0" fontId="14" fillId="0" borderId="0" xfId="0" quotePrefix="1" applyFont="1" applyFill="1" applyAlignment="1">
      <alignment horizontal="center" vertical="top"/>
    </xf>
    <xf numFmtId="0" fontId="9" fillId="0" borderId="0" xfId="0" quotePrefix="1" applyFont="1" applyFill="1" applyAlignment="1">
      <alignment horizontal="left"/>
    </xf>
    <xf numFmtId="9" fontId="15" fillId="0" borderId="0" xfId="0" applyNumberFormat="1" applyFont="1" applyBorder="1" applyAlignment="1">
      <alignment horizontal="center"/>
    </xf>
    <xf numFmtId="10" fontId="13" fillId="0" borderId="0" xfId="8" applyNumberFormat="1" applyFont="1" applyAlignment="1">
      <alignment horizontal="center"/>
    </xf>
    <xf numFmtId="167" fontId="13" fillId="0" borderId="0" xfId="0" applyNumberFormat="1" applyFont="1"/>
    <xf numFmtId="0" fontId="11" fillId="0" borderId="0" xfId="0" applyFont="1" applyFill="1" applyAlignment="1">
      <alignment horizontal="left"/>
    </xf>
    <xf numFmtId="0" fontId="11" fillId="0" borderId="0" xfId="0" applyFont="1" applyFill="1" applyAlignment="1">
      <alignment horizontal="center"/>
    </xf>
    <xf numFmtId="0" fontId="13"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wrapText="1"/>
    </xf>
    <xf numFmtId="0" fontId="13" fillId="0" borderId="0" xfId="0" applyFont="1" applyFill="1" applyAlignment="1">
      <alignment horizontal="center" vertical="center"/>
    </xf>
    <xf numFmtId="164" fontId="9" fillId="0" borderId="0" xfId="12" applyNumberFormat="1" applyFont="1"/>
    <xf numFmtId="9" fontId="9" fillId="0" borderId="0" xfId="0" applyNumberFormat="1" applyFont="1" applyBorder="1"/>
    <xf numFmtId="10" fontId="9" fillId="0" borderId="0" xfId="0" applyNumberFormat="1" applyFont="1" applyAlignment="1">
      <alignment horizontal="center"/>
    </xf>
    <xf numFmtId="10" fontId="9" fillId="0" borderId="0" xfId="0" applyNumberFormat="1" applyFont="1" applyFill="1" applyAlignment="1">
      <alignment horizontal="center"/>
    </xf>
  </cellXfs>
  <cellStyles count="13">
    <cellStyle name="Currency" xfId="2" builtinId="4"/>
    <cellStyle name="Currency 2" xfId="12"/>
    <cellStyle name="Normal" xfId="0" builtinId="0"/>
    <cellStyle name="Normal 2" xfId="1"/>
    <cellStyle name="Normal 20" xfId="5"/>
    <cellStyle name="Normal 3" xfId="3"/>
    <cellStyle name="Normal 3 3" xfId="4"/>
    <cellStyle name="Normal 4" xfId="9"/>
    <cellStyle name="Normal 5" xfId="10"/>
    <cellStyle name="Normal 6" xfId="11"/>
    <cellStyle name="Percent" xfId="8" builtinId="5"/>
    <cellStyle name="Percent 2" xfId="6"/>
    <cellStyle name="Percent 3" xfId="7"/>
  </cellStyles>
  <dxfs count="0"/>
  <tableStyles count="0" defaultTableStyle="TableStyleMedium2" defaultPivotStyle="PivotStyleLight16"/>
  <colors>
    <mruColors>
      <color rgb="FF006666"/>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customXml" Target="../customXml/item4.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ustomXml" Target="../customXml/item2.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B%201149/JAM%20OR%20Dec%202001%20-%20SB1149.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st%20Accounting/Resource%20Costs/CT/ENCOGEN_WBOOK%20(StratP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stdpt2\RPL\03Processes\General%20Accounting\newgas\2012\4-2012\UBR-GAS%2004-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A%202013%20GRC%20(Docket%20UE-xxxxxx)/Filed/Direct/Exhibit%20No_(CCP-5)/Tab%204%20&amp;%205/COS%20WA%20June%202012%20(TempAdj-chg%20to%20St%20Lgts%20only).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zdmurra/Local%20Settings/Temporary%20Internet%20Files/OLK15/Power%20Cost%2050yr%206.15.06%20AURORA%20run%20with%205.23.06%20prices.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12-05-JAM%20upd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GrpRates/Public/Decoupling/2016%20GRC%20Prep/PCA/%23Electric%20Model%202016%20GRC%20Origin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GrpRevnu\PUBLIC\%23%202017%20GRC\Settlement\Settlement%20Workpapers\%23Gas%20Model%202017%20GRC%20(SETTLEMEN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rpRates/Public/Load%20Research/GRC%202007%20(not%20filed)/Load%20Research%20Analyses/RLW/From%20RLW/Off%20System%20Results/M9_Statistics_All_R991_ADJ.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TM1EXC/PSE_VER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REGULATN/PA&amp;D/DSMRecov/2001/RECOV01W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SystemSegCosts/03/Washington/MC_Washington_20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09-05-JAM%20update.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Cost%20Accounting/Resource%20Costs/Capacity/CAP_WBook.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Documents%20and%20Settings/npeder/Local%20Settings/Temporary%20Internet%20Files/Content.Outlook/966INFBW/03-09%20Elec_Unb%20(93%203%25%208%20months)%20fin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ormulas/vlookup.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GrpRevnu/PUBLIC/%23%202007%20GRC/4.04G%20Pass%20Through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WINNT/Temporary%20Internet%20Files/OLK71/SOE%20Sept%2020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REGULATN/PA&amp;D/DSMRecov/2012/RECOV1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02Inputs\General%20Accounting\Journal%20Entries\JE143-Electric_Unbilled_Revenue_Current_&amp;_Reverse_Prior_mo\2012%20JE143\02-2012\02-12%20Elec_Unb%20(93.1%25%207%20months)%20Fin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6/09-06%20Elec_Unb%20(93%203%25%202%20months)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hxu/Downloads/UBR-GAS%2007-20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row r="30">
          <cell r="F30">
            <v>3.1E-2</v>
          </cell>
        </row>
        <row r="34">
          <cell r="F34">
            <v>0</v>
          </cell>
        </row>
        <row r="35">
          <cell r="F35">
            <v>0</v>
          </cell>
        </row>
        <row r="36">
          <cell r="F36">
            <v>0</v>
          </cell>
        </row>
        <row r="39">
          <cell r="F39">
            <v>0</v>
          </cell>
        </row>
        <row r="44">
          <cell r="F44">
            <v>0.620749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Billed Therms Trueup"/>
      <sheetName val="Degree Days Trueup"/>
      <sheetName val="Prior Month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Unbilled</v>
          </cell>
        </row>
        <row r="3">
          <cell r="C3" t="str">
            <v>$'s</v>
          </cell>
          <cell r="E3" t="str">
            <v>$ Mix</v>
          </cell>
          <cell r="G3" t="str">
            <v>Therms</v>
          </cell>
          <cell r="I3" t="str">
            <v>Therms Mix</v>
          </cell>
          <cell r="K3" t="str">
            <v>$/Therm</v>
          </cell>
          <cell r="N3" t="str">
            <v>Dollars attributable to Mix Variance</v>
          </cell>
        </row>
        <row r="4">
          <cell r="B4">
            <v>36121393</v>
          </cell>
          <cell r="C4">
            <v>40663</v>
          </cell>
          <cell r="D4">
            <v>41029</v>
          </cell>
          <cell r="E4">
            <v>40663</v>
          </cell>
          <cell r="F4">
            <v>41029</v>
          </cell>
          <cell r="G4">
            <v>40663</v>
          </cell>
          <cell r="H4">
            <v>41029</v>
          </cell>
          <cell r="I4">
            <v>40663</v>
          </cell>
          <cell r="J4">
            <v>41029</v>
          </cell>
          <cell r="K4">
            <v>40663</v>
          </cell>
          <cell r="L4">
            <v>41029</v>
          </cell>
          <cell r="M4" t="str">
            <v xml:space="preserve"> $ % increase</v>
          </cell>
        </row>
        <row r="5">
          <cell r="B5" t="str">
            <v>Firm w/o cust chg</v>
          </cell>
          <cell r="C5">
            <v>27167771</v>
          </cell>
          <cell r="D5">
            <v>20189111</v>
          </cell>
          <cell r="G5" t="str">
            <v>*Prior*</v>
          </cell>
          <cell r="K5">
            <v>1.1080000000000001</v>
          </cell>
          <cell r="L5">
            <v>1.0629999999999999</v>
          </cell>
          <cell r="M5">
            <v>-4.1000000000000002E-2</v>
          </cell>
        </row>
        <row r="6">
          <cell r="B6" t="str">
            <v>Firm</v>
          </cell>
          <cell r="C6">
            <v>31710847</v>
          </cell>
          <cell r="D6">
            <v>25174490</v>
          </cell>
          <cell r="E6">
            <v>0.84</v>
          </cell>
          <cell r="F6">
            <v>0.91</v>
          </cell>
          <cell r="G6">
            <v>24512169</v>
          </cell>
          <cell r="H6">
            <v>18986747</v>
          </cell>
          <cell r="I6">
            <v>0.49</v>
          </cell>
          <cell r="J6">
            <v>0.48</v>
          </cell>
          <cell r="K6">
            <v>1.294</v>
          </cell>
          <cell r="L6">
            <v>1.3260000000000001</v>
          </cell>
          <cell r="M6">
            <v>2.5000000000000001E-2</v>
          </cell>
        </row>
        <row r="7">
          <cell r="B7" t="str">
            <v>Interruptible</v>
          </cell>
          <cell r="C7">
            <v>4410546</v>
          </cell>
          <cell r="D7">
            <v>1255448</v>
          </cell>
          <cell r="E7">
            <v>0.12</v>
          </cell>
          <cell r="F7">
            <v>0.05</v>
          </cell>
          <cell r="G7">
            <v>5519133</v>
          </cell>
          <cell r="H7">
            <v>1704659</v>
          </cell>
          <cell r="I7">
            <v>0.11</v>
          </cell>
          <cell r="J7">
            <v>0.04</v>
          </cell>
          <cell r="K7">
            <v>0.79900000000000004</v>
          </cell>
          <cell r="L7">
            <v>0.73599999999999999</v>
          </cell>
          <cell r="M7">
            <v>-7.9000000000000001E-2</v>
          </cell>
        </row>
        <row r="8">
          <cell r="B8" t="str">
            <v>Transportation</v>
          </cell>
          <cell r="C8">
            <v>1272163</v>
          </cell>
          <cell r="D8">
            <v>1283681</v>
          </cell>
          <cell r="E8">
            <v>0.03</v>
          </cell>
          <cell r="F8">
            <v>0.05</v>
          </cell>
          <cell r="G8">
            <v>19626786</v>
          </cell>
          <cell r="H8">
            <v>19026867</v>
          </cell>
          <cell r="I8">
            <v>0.4</v>
          </cell>
          <cell r="J8">
            <v>0.48</v>
          </cell>
          <cell r="K8">
            <v>6.5000000000000002E-2</v>
          </cell>
          <cell r="L8">
            <v>6.7000000000000004E-2</v>
          </cell>
          <cell r="M8">
            <v>3.1E-2</v>
          </cell>
        </row>
        <row r="9">
          <cell r="C9">
            <v>37393556</v>
          </cell>
          <cell r="D9">
            <v>27713619</v>
          </cell>
          <cell r="E9">
            <v>1</v>
          </cell>
          <cell r="F9">
            <v>1</v>
          </cell>
          <cell r="G9">
            <v>49658088</v>
          </cell>
          <cell r="H9">
            <v>39718273</v>
          </cell>
          <cell r="I9">
            <v>1</v>
          </cell>
          <cell r="J9">
            <v>1</v>
          </cell>
        </row>
        <row r="10">
          <cell r="B10" t="str">
            <v>Overall</v>
          </cell>
          <cell r="K10">
            <v>0.753</v>
          </cell>
          <cell r="L10">
            <v>0.69799999999999995</v>
          </cell>
          <cell r="M10">
            <v>-7.2999999999999995E-2</v>
          </cell>
        </row>
        <row r="12">
          <cell r="B12" t="str">
            <v>Billed</v>
          </cell>
        </row>
        <row r="13">
          <cell r="C13" t="str">
            <v>$'s</v>
          </cell>
          <cell r="E13" t="str">
            <v>$ Mix</v>
          </cell>
          <cell r="G13" t="str">
            <v>Therms</v>
          </cell>
          <cell r="I13" t="str">
            <v>Therms Mix</v>
          </cell>
          <cell r="K13" t="str">
            <v>$/Therm</v>
          </cell>
        </row>
        <row r="14">
          <cell r="C14">
            <v>40663</v>
          </cell>
          <cell r="D14">
            <v>41029</v>
          </cell>
          <cell r="E14">
            <v>40663</v>
          </cell>
          <cell r="F14">
            <v>41029</v>
          </cell>
          <cell r="G14">
            <v>40663</v>
          </cell>
          <cell r="H14">
            <v>41029</v>
          </cell>
          <cell r="I14">
            <v>40663</v>
          </cell>
          <cell r="J14">
            <v>41029</v>
          </cell>
          <cell r="K14">
            <v>40663</v>
          </cell>
          <cell r="L14">
            <v>41029</v>
          </cell>
          <cell r="M14" t="str">
            <v xml:space="preserve"> $ % increase</v>
          </cell>
        </row>
        <row r="16">
          <cell r="B16" t="str">
            <v>Firm</v>
          </cell>
          <cell r="C16">
            <v>108082379</v>
          </cell>
          <cell r="D16">
            <v>98579996</v>
          </cell>
          <cell r="E16">
            <v>0.95</v>
          </cell>
          <cell r="F16">
            <v>0.95</v>
          </cell>
          <cell r="G16">
            <v>79428477</v>
          </cell>
          <cell r="H16">
            <v>83919067</v>
          </cell>
          <cell r="I16">
            <v>0.77</v>
          </cell>
          <cell r="J16">
            <v>0.75</v>
          </cell>
          <cell r="K16">
            <v>1.361</v>
          </cell>
          <cell r="L16">
            <v>1.175</v>
          </cell>
          <cell r="M16">
            <v>-0.13700000000000001</v>
          </cell>
        </row>
        <row r="17">
          <cell r="B17" t="str">
            <v>Interruptible</v>
          </cell>
          <cell r="C17">
            <v>4341568</v>
          </cell>
          <cell r="D17">
            <v>3861105</v>
          </cell>
          <cell r="E17">
            <v>0.04</v>
          </cell>
          <cell r="F17">
            <v>0.04</v>
          </cell>
          <cell r="G17">
            <v>5343387</v>
          </cell>
          <cell r="H17">
            <v>5233698</v>
          </cell>
          <cell r="I17">
            <v>0.05</v>
          </cell>
          <cell r="J17">
            <v>0.05</v>
          </cell>
          <cell r="K17">
            <v>0.81299999999999994</v>
          </cell>
          <cell r="L17">
            <v>0.73799999999999999</v>
          </cell>
          <cell r="M17">
            <v>-9.1999999999999998E-2</v>
          </cell>
        </row>
        <row r="18">
          <cell r="B18" t="str">
            <v>Transportation</v>
          </cell>
          <cell r="C18">
            <v>1303909</v>
          </cell>
          <cell r="D18">
            <v>1460246</v>
          </cell>
          <cell r="E18">
            <v>0.01</v>
          </cell>
          <cell r="F18">
            <v>0.01</v>
          </cell>
          <cell r="G18">
            <v>18622088</v>
          </cell>
          <cell r="H18">
            <v>22705842</v>
          </cell>
          <cell r="I18">
            <v>0.18</v>
          </cell>
          <cell r="J18">
            <v>0.2</v>
          </cell>
          <cell r="K18">
            <v>7.0000000000000007E-2</v>
          </cell>
          <cell r="L18">
            <v>6.4000000000000001E-2</v>
          </cell>
          <cell r="M18">
            <v>-8.5999999999999993E-2</v>
          </cell>
        </row>
        <row r="19">
          <cell r="C19">
            <v>113727856</v>
          </cell>
          <cell r="D19">
            <v>103901347</v>
          </cell>
          <cell r="E19">
            <v>1</v>
          </cell>
          <cell r="F19">
            <v>1</v>
          </cell>
          <cell r="G19">
            <v>103393952</v>
          </cell>
          <cell r="H19">
            <v>111858607</v>
          </cell>
          <cell r="I19">
            <v>1</v>
          </cell>
          <cell r="J19">
            <v>1</v>
          </cell>
        </row>
        <row r="20">
          <cell r="B20" t="str">
            <v>Overall</v>
          </cell>
          <cell r="K20">
            <v>1.1000000000000001</v>
          </cell>
          <cell r="L20">
            <v>0.92900000000000005</v>
          </cell>
          <cell r="M20">
            <v>-0.155</v>
          </cell>
        </row>
        <row r="23">
          <cell r="C23">
            <v>40663</v>
          </cell>
          <cell r="G23">
            <v>40663</v>
          </cell>
          <cell r="H23">
            <v>41029</v>
          </cell>
          <cell r="I23" t="str">
            <v>*Current*</v>
          </cell>
          <cell r="K23" t="str">
            <v>*Rate*</v>
          </cell>
        </row>
        <row r="24">
          <cell r="B24" t="str">
            <v>Unbilled Mix Variance</v>
          </cell>
          <cell r="H24">
            <v>0.48</v>
          </cell>
          <cell r="I24">
            <v>23835882</v>
          </cell>
          <cell r="K24">
            <v>1.294</v>
          </cell>
          <cell r="L24">
            <v>30843631</v>
          </cell>
        </row>
        <row r="25">
          <cell r="H25">
            <v>0.04</v>
          </cell>
          <cell r="I25">
            <v>1986324</v>
          </cell>
          <cell r="K25">
            <v>0.79900000000000004</v>
          </cell>
          <cell r="L25">
            <v>1587073</v>
          </cell>
        </row>
        <row r="26">
          <cell r="H26">
            <v>0.48</v>
          </cell>
          <cell r="I26">
            <v>23835883</v>
          </cell>
          <cell r="K26">
            <v>6.7000000000000004E-2</v>
          </cell>
          <cell r="L26">
            <v>1597004</v>
          </cell>
        </row>
        <row r="27">
          <cell r="C27">
            <v>37393556</v>
          </cell>
          <cell r="G27">
            <v>49658088</v>
          </cell>
          <cell r="H27">
            <v>1</v>
          </cell>
          <cell r="I27">
            <v>49658089</v>
          </cell>
          <cell r="L27">
            <v>34027708</v>
          </cell>
          <cell r="N27">
            <v>-3365848</v>
          </cell>
        </row>
        <row r="30">
          <cell r="B30" t="str">
            <v>NOTE</v>
          </cell>
        </row>
        <row r="31">
          <cell r="B31" t="str">
            <v>Dollars attributable to mix change.  This test compares base period unbilled revenue dollars to a recalculated unbilled base revenue using current period mix percentages priced at base period rates.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sheetData sheetId="1"/>
      <sheetData sheetId="2"/>
      <sheetData sheetId="3"/>
      <sheetData sheetId="4"/>
      <sheetData sheetId="5"/>
      <sheetData sheetId="6" refreshError="1">
        <row r="42">
          <cell r="B42">
            <v>0.16153846153846152</v>
          </cell>
        </row>
        <row r="45">
          <cell r="B45">
            <v>7.3168750000000005E-2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refreshError="1"/>
      <sheetData sheetId="1" refreshError="1"/>
      <sheetData sheetId="2" refreshError="1">
        <row r="2">
          <cell r="AP2" t="str">
            <v>Docket Number UE-11_____</v>
          </cell>
        </row>
      </sheetData>
      <sheetData sheetId="3" refreshError="1"/>
      <sheetData sheetId="4" refreshError="1"/>
      <sheetData sheetId="5" refreshError="1">
        <row r="7">
          <cell r="A7" t="str">
            <v>FOR THE TWELVE MONTHS ENDED DECEMBER 31,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 val="Print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A29"/>
  <sheetViews>
    <sheetView tabSelected="1" zoomScaleNormal="100" zoomScaleSheetLayoutView="100" workbookViewId="0">
      <selection activeCell="F20" sqref="F20"/>
    </sheetView>
  </sheetViews>
  <sheetFormatPr defaultRowHeight="10" x14ac:dyDescent="0.2"/>
  <cols>
    <col min="1" max="1" width="2.08203125" style="2" customWidth="1"/>
    <col min="2" max="2" width="4.5" style="2" bestFit="1" customWidth="1"/>
    <col min="3" max="3" width="16.33203125" style="2" customWidth="1"/>
    <col min="4" max="4" width="0.83203125" style="24" customWidth="1"/>
    <col min="5" max="7" width="9" style="2" customWidth="1"/>
    <col min="8" max="8" width="0.83203125" style="24" customWidth="1"/>
    <col min="9" max="11" width="11.9140625" style="2" customWidth="1"/>
    <col min="12" max="12" width="0.83203125" style="24" customWidth="1"/>
    <col min="13" max="15" width="13.75" style="2" customWidth="1"/>
    <col min="16" max="16" width="13.83203125" style="2" bestFit="1" customWidth="1"/>
    <col min="17" max="16384" width="8.6640625" style="2"/>
  </cols>
  <sheetData>
    <row r="1" spans="2:27" ht="10.5" x14ac:dyDescent="0.25">
      <c r="B1" s="36" t="s">
        <v>35</v>
      </c>
      <c r="C1" s="36"/>
      <c r="D1" s="36"/>
      <c r="E1" s="36"/>
      <c r="F1" s="36"/>
      <c r="G1" s="36"/>
      <c r="H1" s="36"/>
      <c r="I1" s="36"/>
      <c r="J1" s="36"/>
      <c r="K1" s="36"/>
      <c r="L1" s="36"/>
      <c r="M1" s="36"/>
      <c r="N1" s="36"/>
      <c r="O1" s="36"/>
      <c r="P1" s="1"/>
      <c r="Q1" s="1"/>
      <c r="R1" s="1"/>
      <c r="S1" s="1"/>
      <c r="T1" s="1"/>
      <c r="U1" s="1"/>
      <c r="V1" s="1"/>
      <c r="W1" s="1"/>
      <c r="X1" s="1"/>
      <c r="Y1" s="1"/>
      <c r="Z1" s="1"/>
      <c r="AA1" s="1"/>
    </row>
    <row r="2" spans="2:27" ht="10.5" x14ac:dyDescent="0.25">
      <c r="B2" s="37" t="s">
        <v>2</v>
      </c>
      <c r="C2" s="37"/>
      <c r="D2" s="37"/>
      <c r="E2" s="37"/>
      <c r="F2" s="37"/>
      <c r="G2" s="37"/>
      <c r="H2" s="37"/>
      <c r="I2" s="37"/>
      <c r="J2" s="37"/>
      <c r="K2" s="37"/>
      <c r="L2" s="37"/>
      <c r="M2" s="37"/>
      <c r="N2" s="37"/>
      <c r="O2" s="37"/>
      <c r="P2" s="1"/>
      <c r="Q2" s="1"/>
      <c r="R2" s="1"/>
      <c r="S2" s="1"/>
      <c r="T2" s="1"/>
      <c r="U2" s="1"/>
      <c r="V2" s="1"/>
      <c r="W2" s="1"/>
      <c r="X2" s="1"/>
      <c r="Y2" s="1"/>
      <c r="Z2" s="1"/>
      <c r="AA2" s="1"/>
    </row>
    <row r="3" spans="2:27" ht="10.5" x14ac:dyDescent="0.25">
      <c r="B3" s="37" t="s">
        <v>22</v>
      </c>
      <c r="C3" s="37"/>
      <c r="D3" s="37"/>
      <c r="E3" s="37"/>
      <c r="F3" s="37"/>
      <c r="G3" s="37"/>
      <c r="H3" s="37"/>
      <c r="I3" s="37"/>
      <c r="J3" s="37"/>
      <c r="K3" s="37"/>
      <c r="L3" s="37"/>
      <c r="M3" s="37"/>
      <c r="N3" s="37"/>
      <c r="O3" s="37"/>
      <c r="P3" s="1"/>
      <c r="Q3" s="1"/>
      <c r="R3" s="1"/>
      <c r="S3" s="3"/>
      <c r="T3" s="3"/>
      <c r="U3" s="3"/>
      <c r="V3" s="3"/>
      <c r="W3" s="3"/>
      <c r="X3" s="3"/>
      <c r="Y3" s="3"/>
      <c r="Z3" s="3"/>
      <c r="AA3" s="3"/>
    </row>
    <row r="4" spans="2:27" ht="10.5" x14ac:dyDescent="0.2">
      <c r="B4" s="41" t="s">
        <v>8</v>
      </c>
      <c r="C4" s="41"/>
      <c r="D4" s="41"/>
      <c r="E4" s="41"/>
      <c r="F4" s="41"/>
      <c r="G4" s="41"/>
      <c r="H4" s="41"/>
      <c r="I4" s="41"/>
      <c r="J4" s="41"/>
      <c r="K4" s="41"/>
      <c r="L4" s="41"/>
      <c r="M4" s="41"/>
      <c r="N4" s="41"/>
      <c r="O4" s="41"/>
      <c r="P4" s="4"/>
      <c r="Q4" s="4"/>
      <c r="R4" s="4"/>
      <c r="S4" s="4"/>
      <c r="T4" s="4"/>
      <c r="U4" s="4"/>
      <c r="V4" s="4"/>
      <c r="W4" s="4"/>
      <c r="X4" s="4"/>
      <c r="Y4" s="4"/>
      <c r="Z4" s="4"/>
      <c r="AA4" s="4"/>
    </row>
    <row r="5" spans="2:27" ht="12.5" customHeight="1" x14ac:dyDescent="0.25">
      <c r="B5" s="5"/>
      <c r="C5" s="4"/>
      <c r="D5" s="6"/>
      <c r="E5" s="4"/>
      <c r="F5" s="4"/>
      <c r="G5" s="4"/>
      <c r="H5" s="6"/>
      <c r="I5" s="4"/>
      <c r="J5" s="4"/>
      <c r="K5" s="4"/>
      <c r="L5" s="6"/>
      <c r="M5" s="6"/>
      <c r="N5" s="4"/>
      <c r="O5" s="4"/>
      <c r="P5" s="4"/>
      <c r="Q5" s="4"/>
      <c r="R5" s="4"/>
      <c r="S5" s="7"/>
      <c r="T5" s="7"/>
      <c r="U5" s="7"/>
      <c r="V5" s="7"/>
      <c r="W5" s="7"/>
      <c r="X5" s="7"/>
      <c r="Y5" s="7"/>
      <c r="Z5" s="7"/>
      <c r="AA5" s="7"/>
    </row>
    <row r="6" spans="2:27" ht="12.5" customHeight="1" x14ac:dyDescent="0.2">
      <c r="C6" s="8" t="s">
        <v>6</v>
      </c>
      <c r="D6" s="9"/>
      <c r="E6" s="39" t="s">
        <v>29</v>
      </c>
      <c r="F6" s="39"/>
      <c r="G6" s="39"/>
      <c r="H6" s="9"/>
      <c r="I6" s="39" t="s">
        <v>33</v>
      </c>
      <c r="J6" s="39"/>
      <c r="K6" s="39"/>
      <c r="L6" s="9"/>
      <c r="M6" s="40" t="str">
        <f>"Proposed Sch 129 Low-Income Program Funding Increase - "&amp;C6</f>
        <v>Proposed Sch 129 Low-Income Program Funding Increase - Electric</v>
      </c>
      <c r="N6" s="40"/>
      <c r="O6" s="40"/>
    </row>
    <row r="7" spans="2:27" ht="12.5" customHeight="1" x14ac:dyDescent="0.2">
      <c r="B7" s="10" t="s">
        <v>3</v>
      </c>
      <c r="C7" s="8" t="s">
        <v>38</v>
      </c>
      <c r="D7" s="10"/>
      <c r="E7" s="11">
        <v>2023</v>
      </c>
      <c r="F7" s="11">
        <v>2024</v>
      </c>
      <c r="G7" s="11">
        <v>2025</v>
      </c>
      <c r="H7" s="10"/>
      <c r="I7" s="11">
        <v>2023</v>
      </c>
      <c r="J7" s="11">
        <v>2024</v>
      </c>
      <c r="K7" s="11">
        <v>2025</v>
      </c>
      <c r="L7" s="10"/>
      <c r="M7" s="11" t="s">
        <v>12</v>
      </c>
      <c r="N7" s="11" t="s">
        <v>13</v>
      </c>
      <c r="O7" s="11" t="s">
        <v>14</v>
      </c>
    </row>
    <row r="8" spans="2:27" ht="23.5" customHeight="1" x14ac:dyDescent="0.2">
      <c r="B8" s="12" t="s">
        <v>7</v>
      </c>
      <c r="C8" s="13" t="s">
        <v>36</v>
      </c>
      <c r="D8" s="10"/>
      <c r="E8" s="12" t="s">
        <v>9</v>
      </c>
      <c r="F8" s="12" t="s">
        <v>10</v>
      </c>
      <c r="G8" s="12" t="s">
        <v>11</v>
      </c>
      <c r="H8" s="10"/>
      <c r="I8" s="12" t="s">
        <v>9</v>
      </c>
      <c r="J8" s="12" t="s">
        <v>10</v>
      </c>
      <c r="K8" s="12" t="s">
        <v>11</v>
      </c>
      <c r="L8" s="10"/>
      <c r="M8" s="13" t="s">
        <v>19</v>
      </c>
      <c r="N8" s="13" t="s">
        <v>20</v>
      </c>
      <c r="O8" s="13" t="s">
        <v>21</v>
      </c>
    </row>
    <row r="9" spans="2:27" ht="12.5" customHeight="1" x14ac:dyDescent="0.2">
      <c r="B9" s="14"/>
      <c r="C9" s="15" t="s">
        <v>15</v>
      </c>
      <c r="D9" s="9"/>
      <c r="E9" s="15" t="s">
        <v>16</v>
      </c>
      <c r="F9" s="15" t="s">
        <v>17</v>
      </c>
      <c r="G9" s="15" t="s">
        <v>18</v>
      </c>
      <c r="H9" s="9"/>
      <c r="I9" s="15" t="s">
        <v>24</v>
      </c>
      <c r="J9" s="15" t="s">
        <v>25</v>
      </c>
      <c r="K9" s="15" t="s">
        <v>26</v>
      </c>
      <c r="L9" s="9"/>
      <c r="M9" s="15" t="s">
        <v>23</v>
      </c>
      <c r="N9" s="15" t="s">
        <v>27</v>
      </c>
      <c r="O9" s="15" t="s">
        <v>28</v>
      </c>
    </row>
    <row r="10" spans="2:27" ht="12.5" customHeight="1" x14ac:dyDescent="0.25">
      <c r="B10" s="15">
        <v>1</v>
      </c>
      <c r="C10" s="42">
        <v>26163518.825089253</v>
      </c>
      <c r="D10" s="43"/>
      <c r="E10" s="44">
        <v>0.15802310344064213</v>
      </c>
      <c r="F10" s="44">
        <v>2.6836628990500093E-2</v>
      </c>
      <c r="G10" s="44">
        <v>1.2297437226959659E-2</v>
      </c>
      <c r="H10" s="33"/>
      <c r="I10" s="34">
        <f>E10*2</f>
        <v>0.31604620688128426</v>
      </c>
      <c r="J10" s="34">
        <f>F10*2</f>
        <v>5.3673257981000186E-2</v>
      </c>
      <c r="K10" s="34">
        <f>G10*2</f>
        <v>2.4594874453919318E-2</v>
      </c>
      <c r="L10" s="16"/>
      <c r="M10" s="17">
        <f>$C$10*I10</f>
        <v>8268880.8833365338</v>
      </c>
      <c r="N10" s="17">
        <f>$C$10*J10</f>
        <v>1404281.2955897704</v>
      </c>
      <c r="O10" s="17">
        <f>$C$10*K10</f>
        <v>643488.46077582485</v>
      </c>
    </row>
    <row r="11" spans="2:27" ht="12.5" customHeight="1" x14ac:dyDescent="0.25">
      <c r="B11" s="15">
        <v>2</v>
      </c>
      <c r="C11" s="18">
        <f>C10/10^6</f>
        <v>26.163518825089252</v>
      </c>
      <c r="D11" s="19"/>
      <c r="E11" s="20"/>
      <c r="F11" s="20"/>
      <c r="G11" s="20"/>
      <c r="H11" s="19"/>
      <c r="I11" s="20"/>
      <c r="J11" s="20"/>
      <c r="K11" s="20"/>
      <c r="L11" s="21"/>
      <c r="M11" s="35">
        <f>ROUND(M10/10^6,2)</f>
        <v>8.27</v>
      </c>
      <c r="N11" s="35">
        <f t="shared" ref="N11:O11" si="0">ROUND(N10/10^6,2)</f>
        <v>1.4</v>
      </c>
      <c r="O11" s="35">
        <f t="shared" si="0"/>
        <v>0.64</v>
      </c>
      <c r="P11" s="22"/>
      <c r="Q11" s="23"/>
    </row>
    <row r="12" spans="2:27" ht="12.5" customHeight="1" x14ac:dyDescent="0.2">
      <c r="Q12" s="23"/>
    </row>
    <row r="13" spans="2:27" ht="12.5" customHeight="1" x14ac:dyDescent="0.2">
      <c r="C13" s="8" t="s">
        <v>1</v>
      </c>
      <c r="D13" s="9"/>
      <c r="E13" s="39" t="s">
        <v>30</v>
      </c>
      <c r="F13" s="39"/>
      <c r="G13" s="39"/>
      <c r="H13" s="9"/>
      <c r="I13" s="39" t="s">
        <v>34</v>
      </c>
      <c r="J13" s="39"/>
      <c r="K13" s="39"/>
      <c r="L13" s="9"/>
      <c r="M13" s="40" t="str">
        <f>"Proposed Sch 129 Low-Income Program Funding Increase - "&amp;C13</f>
        <v>Proposed Sch 129 Low-Income Program Funding Increase - Gas</v>
      </c>
      <c r="N13" s="40"/>
      <c r="O13" s="40"/>
    </row>
    <row r="14" spans="2:27" ht="12.5" customHeight="1" x14ac:dyDescent="0.2">
      <c r="B14" s="10" t="s">
        <v>3</v>
      </c>
      <c r="C14" s="8" t="str">
        <f>$C$7</f>
        <v>2021-2022</v>
      </c>
      <c r="D14" s="10"/>
      <c r="E14" s="11">
        <v>2023</v>
      </c>
      <c r="F14" s="11">
        <v>2024</v>
      </c>
      <c r="G14" s="11">
        <v>2025</v>
      </c>
      <c r="H14" s="10"/>
      <c r="I14" s="11">
        <v>2023</v>
      </c>
      <c r="J14" s="11">
        <v>2024</v>
      </c>
      <c r="K14" s="11">
        <v>2025</v>
      </c>
      <c r="L14" s="10"/>
      <c r="M14" s="11" t="s">
        <v>12</v>
      </c>
      <c r="N14" s="11" t="s">
        <v>13</v>
      </c>
      <c r="O14" s="11" t="s">
        <v>14</v>
      </c>
    </row>
    <row r="15" spans="2:27" ht="23.5" customHeight="1" x14ac:dyDescent="0.2">
      <c r="B15" s="12" t="s">
        <v>7</v>
      </c>
      <c r="C15" s="13" t="s">
        <v>36</v>
      </c>
      <c r="D15" s="10"/>
      <c r="E15" s="12" t="s">
        <v>9</v>
      </c>
      <c r="F15" s="12" t="s">
        <v>10</v>
      </c>
      <c r="G15" s="12" t="s">
        <v>11</v>
      </c>
      <c r="H15" s="10"/>
      <c r="I15" s="12" t="s">
        <v>9</v>
      </c>
      <c r="J15" s="12" t="s">
        <v>10</v>
      </c>
      <c r="K15" s="12" t="s">
        <v>11</v>
      </c>
      <c r="L15" s="10"/>
      <c r="M15" s="13" t="s">
        <v>19</v>
      </c>
      <c r="N15" s="13" t="s">
        <v>20</v>
      </c>
      <c r="O15" s="13" t="s">
        <v>21</v>
      </c>
    </row>
    <row r="16" spans="2:27" ht="12.5" customHeight="1" x14ac:dyDescent="0.2">
      <c r="B16" s="14"/>
      <c r="C16" s="15" t="s">
        <v>15</v>
      </c>
      <c r="D16" s="9"/>
      <c r="E16" s="15" t="s">
        <v>16</v>
      </c>
      <c r="F16" s="15" t="s">
        <v>17</v>
      </c>
      <c r="G16" s="15" t="s">
        <v>18</v>
      </c>
      <c r="H16" s="9"/>
      <c r="I16" s="15" t="s">
        <v>24</v>
      </c>
      <c r="J16" s="15" t="s">
        <v>25</v>
      </c>
      <c r="K16" s="15" t="s">
        <v>26</v>
      </c>
      <c r="L16" s="9"/>
      <c r="M16" s="15" t="s">
        <v>23</v>
      </c>
      <c r="N16" s="15" t="s">
        <v>27</v>
      </c>
      <c r="O16" s="15" t="s">
        <v>28</v>
      </c>
    </row>
    <row r="17" spans="2:17" ht="12.5" customHeight="1" x14ac:dyDescent="0.25">
      <c r="B17" s="15">
        <v>3</v>
      </c>
      <c r="C17" s="42">
        <v>3187156.2278544344</v>
      </c>
      <c r="D17" s="43"/>
      <c r="E17" s="45">
        <v>0.12148097896608945</v>
      </c>
      <c r="F17" s="45">
        <v>2.1982831241128997E-2</v>
      </c>
      <c r="G17" s="45">
        <v>1.744597422248937E-2</v>
      </c>
      <c r="H17" s="33"/>
      <c r="I17" s="34">
        <f>E17*2</f>
        <v>0.2429619579321789</v>
      </c>
      <c r="J17" s="34">
        <f>F17*2</f>
        <v>4.3965662482257993E-2</v>
      </c>
      <c r="K17" s="34">
        <f>G17*2</f>
        <v>3.489194844497874E-2</v>
      </c>
      <c r="L17" s="16"/>
      <c r="M17" s="17">
        <f>$C$17*I17</f>
        <v>774357.71735525108</v>
      </c>
      <c r="N17" s="17">
        <f>$C$17*J17</f>
        <v>140125.43499207462</v>
      </c>
      <c r="O17" s="17">
        <f>$C$17*K17</f>
        <v>111206.09078838985</v>
      </c>
    </row>
    <row r="18" spans="2:17" ht="12.5" customHeight="1" x14ac:dyDescent="0.25">
      <c r="B18" s="15">
        <v>4</v>
      </c>
      <c r="C18" s="18">
        <f>C17/10^6</f>
        <v>3.1871562278544343</v>
      </c>
      <c r="D18" s="19"/>
      <c r="E18" s="20"/>
      <c r="F18" s="20"/>
      <c r="G18" s="20"/>
      <c r="H18" s="19"/>
      <c r="I18" s="20"/>
      <c r="J18" s="20"/>
      <c r="K18" s="20"/>
      <c r="L18" s="25"/>
      <c r="M18" s="35">
        <f t="shared" ref="M18:O18" si="1">ROUND(M17/10^6,2)</f>
        <v>0.77</v>
      </c>
      <c r="N18" s="35">
        <f t="shared" si="1"/>
        <v>0.14000000000000001</v>
      </c>
      <c r="O18" s="35">
        <f t="shared" si="1"/>
        <v>0.11</v>
      </c>
      <c r="Q18" s="23"/>
    </row>
    <row r="19" spans="2:17" ht="12.5" customHeight="1" x14ac:dyDescent="0.25">
      <c r="B19" s="15"/>
      <c r="P19" s="22"/>
      <c r="Q19" s="23"/>
    </row>
    <row r="20" spans="2:17" ht="22" customHeight="1" x14ac:dyDescent="0.25">
      <c r="C20" s="8" t="s">
        <v>32</v>
      </c>
      <c r="M20" s="38" t="str">
        <f>"Proposed Sch 129 Low-Income Program Funding Increase - "&amp;C20</f>
        <v>Proposed Sch 129 Low-Income Program Funding Increase - Total (Electric and Gas)</v>
      </c>
      <c r="N20" s="38"/>
      <c r="O20" s="38"/>
    </row>
    <row r="21" spans="2:17" ht="12.5" customHeight="1" x14ac:dyDescent="0.2">
      <c r="B21" s="10" t="s">
        <v>3</v>
      </c>
      <c r="C21" s="8" t="str">
        <f>$C$7</f>
        <v>2021-2022</v>
      </c>
      <c r="M21" s="11" t="s">
        <v>12</v>
      </c>
      <c r="N21" s="11" t="s">
        <v>13</v>
      </c>
      <c r="O21" s="11" t="s">
        <v>14</v>
      </c>
    </row>
    <row r="22" spans="2:17" ht="23.5" customHeight="1" x14ac:dyDescent="0.2">
      <c r="B22" s="12" t="s">
        <v>7</v>
      </c>
      <c r="C22" s="13" t="s">
        <v>36</v>
      </c>
      <c r="M22" s="13" t="s">
        <v>19</v>
      </c>
      <c r="N22" s="13" t="s">
        <v>20</v>
      </c>
      <c r="O22" s="13" t="s">
        <v>21</v>
      </c>
    </row>
    <row r="23" spans="2:17" ht="12.5" customHeight="1" x14ac:dyDescent="0.2">
      <c r="B23" s="15">
        <v>5</v>
      </c>
      <c r="C23" s="26">
        <f>SUM(C10+C17)</f>
        <v>29350675.052943688</v>
      </c>
      <c r="M23" s="26">
        <f>SUM(M10+M17)</f>
        <v>9043238.6006917842</v>
      </c>
      <c r="N23" s="26">
        <f>SUM(N10+N17)</f>
        <v>1544406.7305818452</v>
      </c>
      <c r="O23" s="26">
        <f>SUM(O10+O17)</f>
        <v>754694.55156421475</v>
      </c>
    </row>
    <row r="24" spans="2:17" ht="12.5" customHeight="1" x14ac:dyDescent="0.25">
      <c r="B24" s="15">
        <v>6</v>
      </c>
      <c r="C24" s="18">
        <f>C23/10^6</f>
        <v>29.350675052943689</v>
      </c>
      <c r="M24" s="35">
        <f t="shared" ref="M24:O24" si="2">ROUND(M23/10^6,2)</f>
        <v>9.0399999999999991</v>
      </c>
      <c r="N24" s="35">
        <f t="shared" si="2"/>
        <v>1.54</v>
      </c>
      <c r="O24" s="35">
        <f t="shared" si="2"/>
        <v>0.75</v>
      </c>
      <c r="P24" s="22"/>
      <c r="Q24" s="23"/>
    </row>
    <row r="25" spans="2:17" ht="12.5" customHeight="1" x14ac:dyDescent="0.2">
      <c r="C25" s="27"/>
      <c r="M25" s="28"/>
      <c r="N25" s="28"/>
      <c r="O25" s="28"/>
      <c r="P25" s="29"/>
      <c r="Q25" s="23"/>
    </row>
    <row r="26" spans="2:17" ht="12.5" customHeight="1" x14ac:dyDescent="0.2">
      <c r="C26" s="27"/>
      <c r="M26" s="28"/>
      <c r="N26" s="28"/>
      <c r="O26" s="28"/>
      <c r="P26" s="29"/>
      <c r="Q26" s="23"/>
    </row>
    <row r="27" spans="2:17" ht="12.5" customHeight="1" x14ac:dyDescent="0.2">
      <c r="B27" s="30" t="s">
        <v>0</v>
      </c>
      <c r="C27" s="30"/>
    </row>
    <row r="28" spans="2:17" ht="12.5" customHeight="1" x14ac:dyDescent="0.2">
      <c r="B28" s="31" t="s">
        <v>4</v>
      </c>
      <c r="C28" s="32" t="s">
        <v>37</v>
      </c>
    </row>
    <row r="29" spans="2:17" ht="12.5" customHeight="1" x14ac:dyDescent="0.2">
      <c r="B29" s="31" t="s">
        <v>5</v>
      </c>
      <c r="C29" s="32" t="s">
        <v>31</v>
      </c>
    </row>
  </sheetData>
  <mergeCells count="11">
    <mergeCell ref="B1:O1"/>
    <mergeCell ref="B2:O2"/>
    <mergeCell ref="B3:O3"/>
    <mergeCell ref="B4:O4"/>
    <mergeCell ref="M20:O20"/>
    <mergeCell ref="E6:G6"/>
    <mergeCell ref="M6:O6"/>
    <mergeCell ref="E13:G13"/>
    <mergeCell ref="M13:O13"/>
    <mergeCell ref="I6:K6"/>
    <mergeCell ref="I13:K13"/>
  </mergeCells>
  <pageMargins left="0.7" right="0.7" top="0.75" bottom="0.75" header="0.3" footer="0.3"/>
  <pageSetup scale="90"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253C65E8-92A4-4D31-92CB-B84C24F816C7}"/>
</file>

<file path=customXml/itemProps2.xml><?xml version="1.0" encoding="utf-8"?>
<ds:datastoreItem xmlns:ds="http://schemas.openxmlformats.org/officeDocument/2006/customXml" ds:itemID="{47E4D894-63A5-449D-AAF2-4E84BE15857A}"/>
</file>

<file path=customXml/itemProps3.xml><?xml version="1.0" encoding="utf-8"?>
<ds:datastoreItem xmlns:ds="http://schemas.openxmlformats.org/officeDocument/2006/customXml" ds:itemID="{66A38141-3C9A-419E-A1EC-AD1A51E6BE0A}"/>
</file>

<file path=customXml/itemProps4.xml><?xml version="1.0" encoding="utf-8"?>
<ds:datastoreItem xmlns:ds="http://schemas.openxmlformats.org/officeDocument/2006/customXml" ds:itemID="{C33786B6-164B-4EDF-8530-BF4FE335FA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 BDJ-18, Page 1 of 1</vt:lpstr>
      <vt:lpstr>'Exh. BDJ-18, Page 1 of 1'!Print_Area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Kelima.Yakupova@pse.com</dc:creator>
  <cp:lastModifiedBy>Yakupova, Kelima </cp:lastModifiedBy>
  <cp:lastPrinted>2022-01-22T01:01:12Z</cp:lastPrinted>
  <dcterms:created xsi:type="dcterms:W3CDTF">2021-12-08T20:27:01Z</dcterms:created>
  <dcterms:modified xsi:type="dcterms:W3CDTF">2022-01-23T19:19:22Z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