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9320" windowHeight="12240" activeTab="4"/>
  </bookViews>
  <sheets>
    <sheet name="RAM-3" sheetId="1" r:id="rId1"/>
    <sheet name="RAM-4" sheetId="2" r:id="rId2"/>
    <sheet name="RAM-5" sheetId="3" r:id="rId3"/>
    <sheet name="RAM-7" sheetId="4" r:id="rId4"/>
    <sheet name="RAM-8" sheetId="5" r:id="rId5"/>
    <sheet name="RAM-9" sheetId="6" r:id="rId6"/>
    <sheet name="RAM-10" sheetId="7" r:id="rId7"/>
    <sheet name="RAM-11" sheetId="8" r:id="rId8"/>
    <sheet name="RAM-12" sheetId="9" r:id="rId9"/>
    <sheet name="RAM-13" sheetId="10" r:id="rId10"/>
    <sheet name="RAM-14" sheetId="11" r:id="rId11"/>
    <sheet name="RAM-15" sheetId="12" r:id="rId12"/>
    <sheet name="RAM-16" sheetId="13" r:id="rId13"/>
    <sheet name="RAM-17" sheetId="14" r:id="rId14"/>
    <sheet name="RAM-19" sheetId="15" r:id="rId15"/>
  </sheets>
  <externalReferences>
    <externalReference r:id="rId18"/>
  </externalReferences>
  <definedNames>
    <definedName name="_xlnm.Print_Area" localSheetId="7">'RAM-11'!$A$1:$E$85</definedName>
    <definedName name="_xlnm.Print_Area" localSheetId="8">'RAM-12'!$A$1:$E$45</definedName>
    <definedName name="_xlnm.Print_Area" localSheetId="9">'RAM-13'!$A$1:$E$36</definedName>
    <definedName name="_xlnm.Print_Area" localSheetId="10">'RAM-14'!$A$1:$M$42</definedName>
    <definedName name="_xlnm.Print_Area" localSheetId="11">'RAM-15'!$A$1:$M$42</definedName>
    <definedName name="_xlnm.Print_Area" localSheetId="13">'RAM-17'!$A$1:$M$37</definedName>
    <definedName name="_xlnm.Print_Area" localSheetId="14">'RAM-19'!$A$1:$C$38</definedName>
    <definedName name="_xlnm.Print_Area" localSheetId="0">'RAM-3'!$A$1:$I$37</definedName>
    <definedName name="_xlnm.Print_Area" localSheetId="1">'RAM-4'!$A$1:$I$37</definedName>
    <definedName name="_xlnm.Print_Area" localSheetId="2">'RAM-5'!$A$1:$G$36</definedName>
    <definedName name="_xlnm.Print_Area" localSheetId="3">'RAM-7'!$A$1:$AA$92</definedName>
    <definedName name="_xlnm.Print_Area" localSheetId="4">'RAM-8'!$A$1:$Q$79</definedName>
    <definedName name="_xlnm.Print_Area" localSheetId="5">'RAM-9'!$A$1:$M$36</definedName>
    <definedName name="_xlnm.Print_Titles" localSheetId="6">'RAM-10'!$1:$7</definedName>
    <definedName name="_xlnm.Print_Titles" localSheetId="7">'RAM-11'!$1:$7</definedName>
    <definedName name="_xlnm.Print_Titles" localSheetId="8">'RAM-12'!$1:$7</definedName>
    <definedName name="_xlnm.Print_Titles" localSheetId="3">'RAM-7'!$1:$11</definedName>
    <definedName name="_xlnm.Print_Titles" localSheetId="4">'RAM-8'!$1:$9</definedName>
    <definedName name="R" localSheetId="11">'RAM-15'!$M$9:$M$32</definedName>
    <definedName name="R">'RAM-8'!$G$10:$G$74</definedName>
    <definedName name="S">'[1]RAM-4'!$H$10:$H$74</definedName>
  </definedNames>
  <calcPr fullCalcOnLoad="1"/>
</workbook>
</file>

<file path=xl/sharedStrings.xml><?xml version="1.0" encoding="utf-8"?>
<sst xmlns="http://schemas.openxmlformats.org/spreadsheetml/2006/main" count="1120" uniqueCount="307">
  <si>
    <t>Rochester Gas &amp; Elec</t>
  </si>
  <si>
    <t>10-Year</t>
  </si>
  <si>
    <t>Source: AUS Utility Reports 09/2007</t>
  </si>
  <si>
    <t xml:space="preserve">  Column 3: Zacks long-term earnings growth forecast, 09/2007</t>
  </si>
  <si>
    <t>Progress Energy Florida</t>
  </si>
  <si>
    <t>Puget Energy</t>
  </si>
  <si>
    <t>Puget Sound Energy Inc.</t>
  </si>
  <si>
    <t>Questar Market Resources Inc.</t>
  </si>
  <si>
    <t>Questar Corp</t>
  </si>
  <si>
    <t xml:space="preserve">Questar Corp </t>
  </si>
  <si>
    <t xml:space="preserve">South Carolina Electric &amp; Gas Co. </t>
  </si>
  <si>
    <t>PacifiCorp</t>
  </si>
  <si>
    <t>Scottish Power Group</t>
  </si>
  <si>
    <t xml:space="preserve">San Diego Gas &amp; Electric Co </t>
  </si>
  <si>
    <t>Southern Company</t>
  </si>
  <si>
    <t>Cleco Power LLC</t>
  </si>
  <si>
    <t>CLECO</t>
  </si>
  <si>
    <t>Virginia Electric&amp; Power Co</t>
  </si>
  <si>
    <t>Detroit Edison Co</t>
  </si>
  <si>
    <t>DTE Energy Company</t>
  </si>
  <si>
    <t>Michigan Consolidated Gas Co.</t>
  </si>
  <si>
    <t>Duke Energy Field Services LLC</t>
  </si>
  <si>
    <t>Southern California Edison Co.</t>
  </si>
  <si>
    <t>Edison International</t>
  </si>
  <si>
    <t>El Paso Electric Co.</t>
  </si>
  <si>
    <t>El Paso Corp</t>
  </si>
  <si>
    <t>Empire District Electric Co.</t>
  </si>
  <si>
    <t>Energen Corp</t>
  </si>
  <si>
    <t>RGS Energy Group Inc.</t>
  </si>
  <si>
    <t>Energy East Corporation</t>
  </si>
  <si>
    <t>Analysts'</t>
  </si>
  <si>
    <t>Forecast</t>
  </si>
  <si>
    <t>Entergy New Orleans Inc.</t>
  </si>
  <si>
    <t>Entergy Mississippi Inc.</t>
  </si>
  <si>
    <t>Entergy Louisiana Inc,</t>
  </si>
  <si>
    <t>Entergy Arkansas Inc.</t>
  </si>
  <si>
    <t>System Energy Resources Inc.</t>
  </si>
  <si>
    <t xml:space="preserve">Equitable Resources Inc. </t>
  </si>
  <si>
    <t>Ohio Edison Co</t>
  </si>
  <si>
    <t>Entergy Gulf States Inc.</t>
  </si>
  <si>
    <t>Entergy Corporation</t>
  </si>
  <si>
    <t>Company</t>
  </si>
  <si>
    <t>Industry</t>
  </si>
  <si>
    <t>Equity</t>
  </si>
  <si>
    <t>ALLETE</t>
  </si>
  <si>
    <t>UTILCENT</t>
  </si>
  <si>
    <t>Alliant Energy</t>
  </si>
  <si>
    <t>Ameren Corp.</t>
  </si>
  <si>
    <t>Amer. Elec. Power</t>
  </si>
  <si>
    <t>Cleco Corp.</t>
  </si>
  <si>
    <t>DTE Energy</t>
  </si>
  <si>
    <t>Edison Int'l</t>
  </si>
  <si>
    <t>UTILWEST</t>
  </si>
  <si>
    <t>El Paso Electric</t>
  </si>
  <si>
    <t>Empire Dist. Elec.</t>
  </si>
  <si>
    <t>Energy East Corp.</t>
  </si>
  <si>
    <t>UTILEAST</t>
  </si>
  <si>
    <t>Entergy Corp.</t>
  </si>
  <si>
    <t>FirstEnergy Corp.</t>
  </si>
  <si>
    <t>FPL Group</t>
  </si>
  <si>
    <t>Hawaiian Elec.</t>
  </si>
  <si>
    <t>IDACORP Inc.</t>
  </si>
  <si>
    <t>MGE Energy</t>
  </si>
  <si>
    <t>Northeast Utilities</t>
  </si>
  <si>
    <t>PG&amp;E Corp.</t>
  </si>
  <si>
    <t>Pinnacle West Capital</t>
  </si>
  <si>
    <t>PNM Resources</t>
  </si>
  <si>
    <t>Progress Energy</t>
  </si>
  <si>
    <t>Portland General Electric Co.</t>
  </si>
  <si>
    <t>Oregon Electric Utility Co</t>
  </si>
  <si>
    <t>Pacific Gas &amp; Electric Co.</t>
  </si>
  <si>
    <t>PG&amp;E National Energy Group Inc</t>
  </si>
  <si>
    <t>Arizona Public Service Co.</t>
  </si>
  <si>
    <t>Pinnacle West Capital Corp.</t>
  </si>
  <si>
    <t>Public Service Co. of New Mexico</t>
  </si>
  <si>
    <t>PNM Resources Inc.</t>
  </si>
  <si>
    <t>Louisville Gas &amp; Electric Co.</t>
  </si>
  <si>
    <t>Powergen Plc</t>
  </si>
  <si>
    <t>Progress Energy Carolinas Inc.</t>
  </si>
  <si>
    <t>Progress Energy Inc</t>
  </si>
  <si>
    <t>Portland General</t>
  </si>
  <si>
    <t>2003-2005 data from S&amp;P Elec Utility Index, S&amp;P Analyst Handbook 2006 and monthly suppements</t>
  </si>
  <si>
    <t>Integrys Energy</t>
  </si>
  <si>
    <t>Vectren Corporation</t>
  </si>
  <si>
    <t>Evergreen Energy Inc</t>
  </si>
  <si>
    <t>Maine &amp; Maritimes Corp</t>
  </si>
  <si>
    <t>MDU Resources</t>
  </si>
  <si>
    <t>Alabama Power Co</t>
  </si>
  <si>
    <t>Georgia Power Co</t>
  </si>
  <si>
    <t>Savannah Electric &amp; Power Co</t>
  </si>
  <si>
    <t>Gulf Power Co.</t>
  </si>
  <si>
    <t>Mississippi Power Co</t>
  </si>
  <si>
    <t>Tampa Electric Co.</t>
  </si>
  <si>
    <t>TECO Energy Inc</t>
  </si>
  <si>
    <t>TXU U.S. Holdings Co.</t>
  </si>
  <si>
    <t>TXU</t>
  </si>
  <si>
    <t>Vectren Utility Holdings Inc.</t>
  </si>
  <si>
    <t>Dec. Bond yields from Ibbotson Associates 2006 Valuation Yearbook Table B-9 Long-Term Government Bonds Yields</t>
  </si>
  <si>
    <t>Earnings</t>
  </si>
  <si>
    <t>Book Value</t>
  </si>
  <si>
    <t>Growth</t>
  </si>
  <si>
    <t>5-Year</t>
  </si>
  <si>
    <t>Allegheny Energy</t>
  </si>
  <si>
    <t>Aquila Inc.</t>
  </si>
  <si>
    <t>Avista Corp.</t>
  </si>
  <si>
    <t>Black Hills</t>
  </si>
  <si>
    <t>Cen. Vermont Pub. Serv.</t>
  </si>
  <si>
    <t>CenterPoint Energy</t>
  </si>
  <si>
    <t>CMS Energy Corp.</t>
  </si>
  <si>
    <t>Florida Public Utilities</t>
  </si>
  <si>
    <t>G't Plains Energy</t>
  </si>
  <si>
    <t>(2)</t>
  </si>
  <si>
    <t>(3)</t>
  </si>
  <si>
    <t>(4)</t>
  </si>
  <si>
    <t>(5)</t>
  </si>
  <si>
    <t>(1)</t>
  </si>
  <si>
    <t>(6)</t>
  </si>
  <si>
    <t>(7)</t>
  </si>
  <si>
    <t>(8)</t>
  </si>
  <si>
    <t>(9)</t>
  </si>
  <si>
    <t>(10)</t>
  </si>
  <si>
    <t>11)</t>
  </si>
  <si>
    <t>(12)</t>
  </si>
  <si>
    <t xml:space="preserve">  Column 4 = Column 2 times (1 + Column 3/100)</t>
  </si>
  <si>
    <t xml:space="preserve">  Column 5 = Column 4 +  Column 3</t>
  </si>
  <si>
    <t xml:space="preserve">  Column 6 = (Column 4 /0.95) +  Column 3</t>
  </si>
  <si>
    <t>Public Service Co. of Oklahoma</t>
  </si>
  <si>
    <t>Southwestern Electric Power Co.</t>
  </si>
  <si>
    <t>Atmos Energy Corp.</t>
  </si>
  <si>
    <t>Atmos</t>
  </si>
  <si>
    <t>Black Hills Power Inc.</t>
  </si>
  <si>
    <t>Central Vermont Public Service</t>
  </si>
  <si>
    <t>Central Vermont</t>
  </si>
  <si>
    <t>Cincinnati Gas &amp; Electric Co.</t>
  </si>
  <si>
    <t>Cinergy Corp.</t>
  </si>
  <si>
    <t>PSI Energy Inc.</t>
  </si>
  <si>
    <t>Union Light Heat &amp; Power Co.</t>
  </si>
  <si>
    <t xml:space="preserve">Dividend </t>
  </si>
  <si>
    <t>EPS</t>
  </si>
  <si>
    <t>Notes:</t>
  </si>
  <si>
    <t xml:space="preserve">% Expected </t>
  </si>
  <si>
    <t>Divid</t>
  </si>
  <si>
    <t>Cost of</t>
  </si>
  <si>
    <t>ROE</t>
  </si>
  <si>
    <t>% Com Eq</t>
  </si>
  <si>
    <t>Cleveland Electric Illuminating Co.</t>
  </si>
  <si>
    <t>Pennsylvania Power Co.</t>
  </si>
  <si>
    <t xml:space="preserve">Florida Power &amp; Light Co. </t>
  </si>
  <si>
    <t>FPL Group Inc</t>
  </si>
  <si>
    <t>Kansas City Power &amp; Light Co.</t>
  </si>
  <si>
    <t>Great Plains Energy</t>
  </si>
  <si>
    <t>Green Mountain Power Corp.</t>
  </si>
  <si>
    <t xml:space="preserve">Green Mountain Power </t>
  </si>
  <si>
    <t>Hawaiian Electric Co. Inc.</t>
  </si>
  <si>
    <t>FirstEnergy</t>
  </si>
  <si>
    <t>Toledo Edison Co.</t>
  </si>
  <si>
    <t>Puget Energy Inc.</t>
  </si>
  <si>
    <t>Southern Co.</t>
  </si>
  <si>
    <t>TECO Energy</t>
  </si>
  <si>
    <t>Wisconsin Energy</t>
  </si>
  <si>
    <t>Xcel Energy Inc.</t>
  </si>
  <si>
    <t>AVERAGE</t>
  </si>
  <si>
    <t>Company Name</t>
  </si>
  <si>
    <t>Beta</t>
  </si>
  <si>
    <t>CH Energy Group</t>
  </si>
  <si>
    <t>Consol. Edison</t>
  </si>
  <si>
    <t>Constellation Energy</t>
  </si>
  <si>
    <t>DPL Inc.</t>
  </si>
  <si>
    <t>Dominion Resources</t>
  </si>
  <si>
    <t>Duke Energy</t>
  </si>
  <si>
    <t>Exelon Corp.</t>
  </si>
  <si>
    <t>NiSource Inc.</t>
  </si>
  <si>
    <t>OGE Energy</t>
  </si>
  <si>
    <t>PPL Corp.</t>
  </si>
  <si>
    <t>Public Serv. Enterprise</t>
  </si>
  <si>
    <t>Moody's</t>
  </si>
  <si>
    <t>Long-Term</t>
  </si>
  <si>
    <t>20 year</t>
  </si>
  <si>
    <t xml:space="preserve"> </t>
  </si>
  <si>
    <t>Electric</t>
  </si>
  <si>
    <t>Government</t>
  </si>
  <si>
    <t>Maturity</t>
  </si>
  <si>
    <t>Bond</t>
  </si>
  <si>
    <t>Utility</t>
  </si>
  <si>
    <t>Capital</t>
  </si>
  <si>
    <t>Stock</t>
  </si>
  <si>
    <t>Risk</t>
  </si>
  <si>
    <t xml:space="preserve">Bond </t>
  </si>
  <si>
    <t>Total</t>
  </si>
  <si>
    <t xml:space="preserve">Stock </t>
  </si>
  <si>
    <t>Gain/(Loss)</t>
  </si>
  <si>
    <t xml:space="preserve">Total </t>
  </si>
  <si>
    <t>Premium</t>
  </si>
  <si>
    <t>Year</t>
  </si>
  <si>
    <t>Yield</t>
  </si>
  <si>
    <t>Value</t>
  </si>
  <si>
    <t>Gain/Loss</t>
  </si>
  <si>
    <t>Interest</t>
  </si>
  <si>
    <t>Return</t>
  </si>
  <si>
    <t>Index</t>
  </si>
  <si>
    <t>Dividend</t>
  </si>
  <si>
    <t>% Growth</t>
  </si>
  <si>
    <t>Over Bond Returns</t>
  </si>
  <si>
    <t>Over Bond Yields</t>
  </si>
  <si>
    <t>Mean</t>
  </si>
  <si>
    <t xml:space="preserve">Source: </t>
  </si>
  <si>
    <t>Mergent  Public Utility Manual December stock prices and dividends</t>
  </si>
  <si>
    <t xml:space="preserve">MidAmerican Energy Holding Co </t>
  </si>
  <si>
    <t>National Fuel Gas Co.</t>
  </si>
  <si>
    <t>National Fuel Gas Co</t>
  </si>
  <si>
    <t>Northern Indiana Public Service Co.</t>
  </si>
  <si>
    <t>NiSource</t>
  </si>
  <si>
    <t>Columbia Energy Group</t>
  </si>
  <si>
    <t>Public Service Co. of New Hampshire</t>
  </si>
  <si>
    <t>Northeast Utilities System</t>
  </si>
  <si>
    <t>Northern Border Partners L.P.</t>
  </si>
  <si>
    <t>Northern Plains</t>
  </si>
  <si>
    <t>Enogex Inc.</t>
  </si>
  <si>
    <t>Oklahoma Gas &amp; Electric Co.</t>
  </si>
  <si>
    <t>OGE Energy Corp</t>
  </si>
  <si>
    <t>Hawaiian Electric Industries Inc</t>
  </si>
  <si>
    <t>Idaho Power Co.</t>
  </si>
  <si>
    <t>IDACORP</t>
  </si>
  <si>
    <t>Kaneb Pipe Line OperPartnership L.P.</t>
  </si>
  <si>
    <t>Kaneb Pipe Line LP</t>
  </si>
  <si>
    <t>Kentucky Utilities Co.</t>
  </si>
  <si>
    <t>LG&amp;E Energy Corp</t>
  </si>
  <si>
    <t>Montana-Dakota Utilities Co.</t>
  </si>
  <si>
    <t>Madison Gas &amp; Electric Co.</t>
  </si>
  <si>
    <t xml:space="preserve">MidAmerican Energy Co </t>
  </si>
  <si>
    <t>NSTAR</t>
  </si>
  <si>
    <t>Otter Tail Corp.</t>
  </si>
  <si>
    <t>Pepco Holdings</t>
  </si>
  <si>
    <t>Rochester Gas &amp; Electric Corp.</t>
  </si>
  <si>
    <t>SCANA Corp.</t>
  </si>
  <si>
    <t>Sempra Energy</t>
  </si>
  <si>
    <t>Sierra Pacific Res.</t>
  </si>
  <si>
    <t>TXU Corp.</t>
  </si>
  <si>
    <t>U.S. Energy Sys Inc</t>
  </si>
  <si>
    <t>UIL Holdings</t>
  </si>
  <si>
    <t>UniSource Energy</t>
  </si>
  <si>
    <t>UNITIL Corp.</t>
  </si>
  <si>
    <t>Vectren Corp.</t>
  </si>
  <si>
    <t>Westar Energy</t>
  </si>
  <si>
    <t>WPS Resources</t>
  </si>
  <si>
    <t>Line No.</t>
  </si>
  <si>
    <t>Line</t>
  </si>
  <si>
    <t>No.</t>
  </si>
  <si>
    <t>Parent</t>
  </si>
  <si>
    <t>AGL Resources Inc</t>
  </si>
  <si>
    <t>Allete Inc.</t>
  </si>
  <si>
    <t>Wisconsin Power &amp; Light Co.</t>
  </si>
  <si>
    <t>Alliant</t>
  </si>
  <si>
    <t>Interstate Power &amp; Light Co.</t>
  </si>
  <si>
    <t>Central Illinois Light Co.</t>
  </si>
  <si>
    <t>Ameren Corp</t>
  </si>
  <si>
    <t>CILCORP</t>
  </si>
  <si>
    <t>Union Electric Co.</t>
  </si>
  <si>
    <t>Kentucky Power Co.</t>
  </si>
  <si>
    <t>American Electric Power</t>
  </si>
  <si>
    <t>Appalachian Power Co.</t>
  </si>
  <si>
    <t>Southern Indiana Gas &amp; Electric Co.</t>
  </si>
  <si>
    <t>Wisconsin Electric Power Co.</t>
  </si>
  <si>
    <t>Wisconsin Energy Corp.</t>
  </si>
  <si>
    <t>Wisconsin Public Service Corp.</t>
  </si>
  <si>
    <t>Southwestern Public Service Co.</t>
  </si>
  <si>
    <t>XCEL Energy Inc</t>
  </si>
  <si>
    <t>Public Service Co. of Colorado</t>
  </si>
  <si>
    <t>Northern States Power Wisconsin</t>
  </si>
  <si>
    <t>Northern States Power Co.</t>
  </si>
  <si>
    <t>PG&amp;E Corp</t>
  </si>
  <si>
    <t>eliminated gas companies, UK utilities, partnerships, non-traded</t>
  </si>
  <si>
    <t>duplicate parents deleted</t>
  </si>
  <si>
    <t>Central Vermont and Greem Mountain Power eliminated market cap &lt; $500M</t>
  </si>
  <si>
    <t>%Util Rev</t>
  </si>
  <si>
    <t>Current</t>
  </si>
  <si>
    <t>Projected</t>
  </si>
  <si>
    <t>Betas of Widely-Traded
Investment-Grade Utilities</t>
  </si>
  <si>
    <t>Source: Value Line Investment Analyzer (Sept. 2007)</t>
  </si>
  <si>
    <t>Betas of the Companies in the
Moody’s Electric Utility Index</t>
  </si>
  <si>
    <t>Betas of Investment-Grade Dividend-Paying
Western Electric Utilities
as Reported in Value Line</t>
  </si>
  <si>
    <t>Source:  Value Line Investment Analyzer (Sept. 2007)</t>
  </si>
  <si>
    <t>Historical Risk Premium for the Electric Utility Industry,
Using Moody’s Electric Utility Index as an Industry Proxy</t>
  </si>
  <si>
    <t>Historical Growth in Earnings, Dividends, and Book Value Per Share of
Utilities in Value Line’s Electric Utility Composite Group</t>
  </si>
  <si>
    <t xml:space="preserve">  Column 5 = Column 4 + Column 3</t>
  </si>
  <si>
    <t xml:space="preserve">  Column 6 = (Column 4 /0.95) + Column 3</t>
  </si>
  <si>
    <t>Puget Energy, Inc.: DCF Analysis Analysts' Growth Forecasts</t>
  </si>
  <si>
    <t>Puget Energy, Inc.: DCF Analysis Value Line Growth Forecasts</t>
  </si>
  <si>
    <t xml:space="preserve">  Column 3 = Zacks long-term earnings growth forecast (Sept. 2007)</t>
  </si>
  <si>
    <t xml:space="preserve">  Column 1, 2 = Value Line Investment Analyzer (Sept. 2007)</t>
  </si>
  <si>
    <t xml:space="preserve">  Column 1, 2, 3 =  Value Line Investment Analyzer (Sept. 2007)</t>
  </si>
  <si>
    <t>Investment-Grade Utilities Designated
as “Integrated” Utilities by S&amp;P</t>
  </si>
  <si>
    <t>Utilities Listed in Exhibit No. ___(RAM-10) After Eliminating Foreign Companies, Private Partnerships, Private Companies, Companies Below Investment-Grade and
Companies Without Value Line Coverage</t>
  </si>
  <si>
    <t>Utilities Listed in Exhibit No. ___(RAM-11) After Eliminating
Companies That Do No Pay Dividends and Companies With
Market Capitalizations Less Than $500 Million</t>
  </si>
  <si>
    <t>Final Proxy Group of Twenty-Five
S&amp;P Integrated Utilities</t>
  </si>
  <si>
    <t xml:space="preserve">  MGE Energy is not included because Zacks did not provide a long-term earnings growth forecast
  for that company.</t>
  </si>
  <si>
    <t xml:space="preserve">  Column 1, 2: Value Line Investment Analyzer (Sept. 2007)</t>
  </si>
  <si>
    <t xml:space="preserve">  Column 3: Zacks long-term earnings growth forecast (Sept. 2007)</t>
  </si>
  <si>
    <t xml:space="preserve">  Column 6 = (Column 4/0.95) + Column 3</t>
  </si>
  <si>
    <t xml:space="preserve">DCF Analysis of S&amp;P Integrated Utilities Proxy Group
Using Value Line Long-Term Earnings Growth Forecasts </t>
  </si>
  <si>
    <t xml:space="preserve">  Column 1, 2, 3: Value Line Investment Analyzer (Sept. 2007)</t>
  </si>
  <si>
    <t xml:space="preserve">DCF Analysis of S&amp;P Integrated Utilities Proxy Group
Using Analysts' Long-Term Earnings Growth Forecasts </t>
  </si>
  <si>
    <t xml:space="preserve">  Duke Energy is not included because Value Line did not provide a long-term earnings growth forecast
  for that company.</t>
  </si>
  <si>
    <t xml:space="preserve">DCF Analysis of Moody’s Electric Utilities Index Proxy Group
Using Value Line Long-Term Earnings Growth Forecasts </t>
  </si>
  <si>
    <t xml:space="preserve">DCF Analysis of Moody’s Electric Utilities Index Proxy Group
Using Analysts' Long-Term Earnings Growth Forecasts </t>
  </si>
  <si>
    <t xml:space="preserve">  CH Energy Group is not included because Value Line did not provide a long-term earnings growth forecast
  for that company.</t>
  </si>
  <si>
    <t>Equity Ratio of Each Utility in the Proxy Group of
Twenty-Five S&amp;P Integrated Utilities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</si>
</sst>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dd\-mmm\-yy"/>
    <numFmt numFmtId="167" formatCode="#,##0.0_);\(#,##0.0\)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u val="single"/>
      <sz val="12.2"/>
      <color indexed="36"/>
      <name val="Arial"/>
      <family val="0"/>
    </font>
    <font>
      <u val="single"/>
      <sz val="12.2"/>
      <color indexed="12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b/>
      <sz val="16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2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54" applyNumberFormat="1" applyFont="1" applyAlignment="1" applyProtection="1">
      <alignment/>
      <protection locked="0"/>
    </xf>
    <xf numFmtId="0" fontId="4" fillId="0" borderId="0" xfId="54" applyFont="1" applyAlignment="1">
      <alignment horizontal="right"/>
      <protection/>
    </xf>
    <xf numFmtId="0" fontId="1" fillId="0" borderId="0" xfId="0" applyFon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54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56" applyNumberFormat="1" applyFont="1" applyAlignment="1">
      <alignment/>
      <protection/>
    </xf>
    <xf numFmtId="0" fontId="8" fillId="0" borderId="0" xfId="54" applyNumberFormat="1" applyFont="1" applyAlignment="1" applyProtection="1">
      <alignment horizontal="center"/>
      <protection locked="0"/>
    </xf>
    <xf numFmtId="0" fontId="0" fillId="0" borderId="0" xfId="57" applyNumberFormat="1" applyFont="1" applyAlignment="1" applyProtection="1">
      <alignment/>
      <protection locked="0"/>
    </xf>
    <xf numFmtId="0" fontId="0" fillId="0" borderId="0" xfId="57" applyNumberFormat="1" applyFont="1" applyAlignment="1">
      <alignment/>
      <protection/>
    </xf>
    <xf numFmtId="0" fontId="10" fillId="0" borderId="0" xfId="57" applyNumberFormat="1" applyFont="1" applyAlignment="1">
      <alignment/>
      <protection/>
    </xf>
    <xf numFmtId="164" fontId="10" fillId="0" borderId="0" xfId="57" applyFont="1" applyAlignment="1">
      <alignment/>
      <protection/>
    </xf>
    <xf numFmtId="0" fontId="10" fillId="0" borderId="0" xfId="57" applyNumberFormat="1" applyFont="1" applyAlignment="1" applyProtection="1">
      <alignment/>
      <protection locked="0"/>
    </xf>
    <xf numFmtId="166" fontId="10" fillId="0" borderId="0" xfId="57" applyNumberFormat="1" applyFont="1">
      <alignment/>
      <protection/>
    </xf>
    <xf numFmtId="15" fontId="10" fillId="0" borderId="0" xfId="57" applyNumberFormat="1" applyFont="1">
      <alignment/>
      <protection/>
    </xf>
    <xf numFmtId="0" fontId="1" fillId="0" borderId="0" xfId="57" applyNumberFormat="1" applyFont="1" applyAlignment="1">
      <alignment/>
      <protection/>
    </xf>
    <xf numFmtId="164" fontId="10" fillId="0" borderId="0" xfId="57" applyFont="1">
      <alignment/>
      <protection/>
    </xf>
    <xf numFmtId="164" fontId="0" fillId="0" borderId="0" xfId="57">
      <alignment/>
      <protection/>
    </xf>
    <xf numFmtId="0" fontId="0" fillId="0" borderId="0" xfId="58" applyNumberFormat="1" applyFont="1" applyAlignment="1" applyProtection="1">
      <alignment/>
      <protection locked="0"/>
    </xf>
    <xf numFmtId="164" fontId="10" fillId="0" borderId="0" xfId="58" applyFont="1" applyAlignment="1">
      <alignment/>
      <protection/>
    </xf>
    <xf numFmtId="0" fontId="10" fillId="0" borderId="0" xfId="58" applyNumberFormat="1" applyFont="1" applyAlignment="1" applyProtection="1">
      <alignment/>
      <protection locked="0"/>
    </xf>
    <xf numFmtId="0" fontId="1" fillId="0" borderId="0" xfId="58" applyNumberFormat="1" applyFont="1" applyAlignment="1">
      <alignment/>
      <protection/>
    </xf>
    <xf numFmtId="0" fontId="8" fillId="0" borderId="0" xfId="54" applyNumberFormat="1" applyFont="1" applyAlignment="1" applyProtection="1">
      <alignment/>
      <protection locked="0"/>
    </xf>
    <xf numFmtId="0" fontId="0" fillId="0" borderId="0" xfId="54" applyNumberFormat="1" applyFont="1" applyAlignment="1">
      <alignment horizontal="centerContinuous"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9" fillId="0" borderId="0" xfId="54" applyNumberFormat="1" applyFont="1" applyAlignment="1" applyProtection="1">
      <alignment horizontal="center"/>
      <protection locked="0"/>
    </xf>
    <xf numFmtId="164" fontId="10" fillId="0" borderId="0" xfId="57" applyNumberFormat="1" applyFont="1" applyAlignment="1" applyProtection="1">
      <alignment horizontal="center"/>
      <protection locked="0"/>
    </xf>
    <xf numFmtId="0" fontId="10" fillId="0" borderId="0" xfId="57" applyNumberFormat="1" applyFont="1" applyAlignment="1" applyProtection="1">
      <alignment/>
      <protection locked="0"/>
    </xf>
    <xf numFmtId="0" fontId="1" fillId="0" borderId="0" xfId="57" applyNumberFormat="1" applyFont="1" applyAlignment="1">
      <alignment/>
      <protection/>
    </xf>
    <xf numFmtId="2" fontId="10" fillId="0" borderId="0" xfId="0" applyNumberFormat="1" applyFont="1" applyAlignment="1">
      <alignment horizontal="center"/>
    </xf>
    <xf numFmtId="0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 horizontal="right"/>
    </xf>
    <xf numFmtId="38" fontId="12" fillId="0" borderId="0" xfId="0" applyNumberFormat="1" applyFont="1" applyAlignment="1" quotePrefix="1">
      <alignment horizontal="center"/>
    </xf>
    <xf numFmtId="38" fontId="12" fillId="0" borderId="0" xfId="53" applyNumberFormat="1" applyFont="1" applyFill="1" applyAlignment="1" quotePrefix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12" fillId="0" borderId="10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2" fillId="0" borderId="0" xfId="0" applyNumberFormat="1" applyFont="1" applyAlignment="1">
      <alignment/>
    </xf>
    <xf numFmtId="2" fontId="1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 applyProtection="1">
      <alignment horizontal="right"/>
      <protection/>
    </xf>
    <xf numFmtId="38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Alignment="1" applyProtection="1">
      <alignment/>
      <protection locked="0"/>
    </xf>
    <xf numFmtId="0" fontId="12" fillId="0" borderId="10" xfId="0" applyNumberFormat="1" applyFont="1" applyBorder="1" applyAlignment="1" applyProtection="1">
      <alignment horizontal="center"/>
      <protection/>
    </xf>
    <xf numFmtId="0" fontId="14" fillId="0" borderId="0" xfId="0" applyNumberFormat="1" applyFont="1" applyAlignment="1" applyProtection="1">
      <alignment horizontal="center"/>
      <protection/>
    </xf>
    <xf numFmtId="0" fontId="12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2" fontId="12" fillId="0" borderId="0" xfId="0" applyNumberFormat="1" applyFont="1" applyFill="1" applyAlignment="1" applyProtection="1">
      <alignment horizontal="center"/>
      <protection/>
    </xf>
    <xf numFmtId="2" fontId="12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 applyProtection="1">
      <alignment horizontal="right"/>
      <protection/>
    </xf>
    <xf numFmtId="0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 horizontal="center"/>
      <protection/>
    </xf>
    <xf numFmtId="0" fontId="12" fillId="0" borderId="0" xfId="0" applyNumberFormat="1" applyFont="1" applyAlignment="1" applyProtection="1" quotePrefix="1">
      <alignment horizontal="center"/>
      <protection locked="0"/>
    </xf>
    <xf numFmtId="0" fontId="12" fillId="0" borderId="0" xfId="54" applyFont="1" applyAlignment="1">
      <alignment/>
      <protection/>
    </xf>
    <xf numFmtId="2" fontId="12" fillId="0" borderId="0" xfId="54" applyNumberFormat="1" applyFont="1" applyAlignment="1">
      <alignment/>
      <protection/>
    </xf>
    <xf numFmtId="0" fontId="12" fillId="0" borderId="0" xfId="54" applyNumberFormat="1" applyFont="1" applyAlignment="1" applyProtection="1">
      <alignment horizontal="center"/>
      <protection locked="0"/>
    </xf>
    <xf numFmtId="0" fontId="12" fillId="0" borderId="0" xfId="54" applyNumberFormat="1" applyFont="1" applyAlignment="1" applyProtection="1">
      <alignment/>
      <protection locked="0"/>
    </xf>
    <xf numFmtId="4" fontId="12" fillId="0" borderId="0" xfId="54" applyNumberFormat="1" applyFont="1" applyAlignment="1">
      <alignment/>
      <protection/>
    </xf>
    <xf numFmtId="0" fontId="12" fillId="0" borderId="0" xfId="54" applyFont="1" applyAlignment="1">
      <alignment horizontal="center"/>
      <protection/>
    </xf>
    <xf numFmtId="4" fontId="12" fillId="0" borderId="0" xfId="54" applyNumberFormat="1" applyFont="1" applyAlignment="1">
      <alignment horizontal="center"/>
      <protection/>
    </xf>
    <xf numFmtId="0" fontId="12" fillId="0" borderId="10" xfId="54" applyNumberFormat="1" applyFont="1" applyBorder="1" applyAlignment="1" applyProtection="1">
      <alignment horizontal="center"/>
      <protection locked="0"/>
    </xf>
    <xf numFmtId="0" fontId="12" fillId="0" borderId="10" xfId="54" applyFont="1" applyBorder="1" applyAlignment="1">
      <alignment horizontal="center"/>
      <protection/>
    </xf>
    <xf numFmtId="0" fontId="14" fillId="0" borderId="0" xfId="54" applyFont="1" applyAlignment="1">
      <alignment horizontal="center"/>
      <protection/>
    </xf>
    <xf numFmtId="4" fontId="12" fillId="0" borderId="10" xfId="54" applyNumberFormat="1" applyFont="1" applyBorder="1" applyAlignment="1">
      <alignment horizontal="center"/>
      <protection/>
    </xf>
    <xf numFmtId="4" fontId="14" fillId="0" borderId="0" xfId="54" applyNumberFormat="1" applyFont="1" applyAlignment="1">
      <alignment horizontal="center"/>
      <protection/>
    </xf>
    <xf numFmtId="37" fontId="12" fillId="0" borderId="0" xfId="54" applyNumberFormat="1" applyFont="1" applyAlignment="1">
      <alignment horizontal="center"/>
      <protection/>
    </xf>
    <xf numFmtId="10" fontId="12" fillId="0" borderId="0" xfId="54" applyNumberFormat="1" applyFont="1" applyAlignment="1">
      <alignment horizontal="right"/>
      <protection/>
    </xf>
    <xf numFmtId="4" fontId="12" fillId="0" borderId="0" xfId="54" applyNumberFormat="1" applyFont="1" applyAlignment="1">
      <alignment horizontal="right"/>
      <protection/>
    </xf>
    <xf numFmtId="2" fontId="12" fillId="0" borderId="0" xfId="54" applyNumberFormat="1" applyFont="1" applyAlignment="1">
      <alignment horizontal="right"/>
      <protection/>
    </xf>
    <xf numFmtId="0" fontId="12" fillId="0" borderId="0" xfId="54" applyFont="1" applyAlignment="1">
      <alignment horizontal="right"/>
      <protection/>
    </xf>
    <xf numFmtId="0" fontId="12" fillId="0" borderId="0" xfId="54" applyNumberFormat="1" applyFont="1">
      <alignment/>
      <protection/>
    </xf>
    <xf numFmtId="10" fontId="12" fillId="0" borderId="0" xfId="54" applyNumberFormat="1" applyFont="1" applyAlignment="1">
      <alignment horizontal="center"/>
      <protection/>
    </xf>
    <xf numFmtId="0" fontId="12" fillId="0" borderId="0" xfId="54" applyFont="1" applyBorder="1" applyAlignment="1">
      <alignment/>
      <protection/>
    </xf>
    <xf numFmtId="10" fontId="12" fillId="0" borderId="0" xfId="54" applyNumberFormat="1" applyFont="1" applyBorder="1" applyAlignment="1">
      <alignment horizontal="right"/>
      <protection/>
    </xf>
    <xf numFmtId="4" fontId="12" fillId="0" borderId="0" xfId="54" applyNumberFormat="1" applyFont="1" applyBorder="1" applyAlignment="1">
      <alignment horizontal="right"/>
      <protection/>
    </xf>
    <xf numFmtId="2" fontId="12" fillId="0" borderId="0" xfId="54" applyNumberFormat="1" applyFont="1" applyBorder="1" applyAlignment="1">
      <alignment horizontal="right"/>
      <protection/>
    </xf>
    <xf numFmtId="10" fontId="12" fillId="0" borderId="0" xfId="54" applyNumberFormat="1" applyFont="1" applyBorder="1" applyAlignment="1">
      <alignment horizontal="center"/>
      <protection/>
    </xf>
    <xf numFmtId="0" fontId="12" fillId="0" borderId="0" xfId="54" applyNumberFormat="1" applyFont="1" applyAlignment="1">
      <alignment horizontal="center"/>
      <protection/>
    </xf>
    <xf numFmtId="0" fontId="13" fillId="0" borderId="0" xfId="54" applyFont="1" applyAlignment="1">
      <alignment/>
      <protection/>
    </xf>
    <xf numFmtId="10" fontId="13" fillId="0" borderId="0" xfId="54" applyNumberFormat="1" applyFont="1" applyAlignment="1">
      <alignment horizontal="right"/>
      <protection/>
    </xf>
    <xf numFmtId="4" fontId="13" fillId="0" borderId="0" xfId="54" applyNumberFormat="1" applyFont="1" applyAlignment="1">
      <alignment horizontal="right"/>
      <protection/>
    </xf>
    <xf numFmtId="2" fontId="13" fillId="0" borderId="0" xfId="54" applyNumberFormat="1" applyFont="1" applyAlignment="1">
      <alignment horizontal="right"/>
      <protection/>
    </xf>
    <xf numFmtId="165" fontId="13" fillId="0" borderId="0" xfId="54" applyNumberFormat="1" applyFont="1" applyAlignment="1">
      <alignment horizontal="center"/>
      <protection/>
    </xf>
    <xf numFmtId="2" fontId="12" fillId="0" borderId="0" xfId="54" applyNumberFormat="1" applyFont="1" applyAlignment="1">
      <alignment horizontal="center"/>
      <protection/>
    </xf>
    <xf numFmtId="0" fontId="13" fillId="0" borderId="0" xfId="0" applyNumberFormat="1" applyFont="1" applyAlignment="1" applyProtection="1">
      <alignment horizontal="center"/>
      <protection locked="0"/>
    </xf>
    <xf numFmtId="0" fontId="19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12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NumberFormat="1" applyFont="1" applyAlignment="1">
      <alignment/>
    </xf>
    <xf numFmtId="164" fontId="21" fillId="0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/>
      <protection locked="0"/>
    </xf>
    <xf numFmtId="164" fontId="12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12" fillId="0" borderId="0" xfId="56" applyNumberFormat="1" applyFont="1" applyAlignment="1">
      <alignment/>
      <protection/>
    </xf>
    <xf numFmtId="0" fontId="12" fillId="0" borderId="0" xfId="56" applyNumberFormat="1" applyFont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11" fillId="0" borderId="0" xfId="56" applyNumberFormat="1" applyFont="1" applyAlignment="1">
      <alignment/>
      <protection/>
    </xf>
    <xf numFmtId="0" fontId="12" fillId="0" borderId="0" xfId="56" applyNumberFormat="1" applyFont="1" applyBorder="1">
      <alignment/>
      <protection/>
    </xf>
    <xf numFmtId="164" fontId="12" fillId="0" borderId="0" xfId="56" applyFont="1">
      <alignment/>
      <protection/>
    </xf>
    <xf numFmtId="0" fontId="11" fillId="0" borderId="0" xfId="57" applyNumberFormat="1" applyFont="1" applyAlignment="1">
      <alignment/>
      <protection/>
    </xf>
    <xf numFmtId="164" fontId="12" fillId="0" borderId="0" xfId="56" applyFont="1" applyAlignment="1">
      <alignment/>
      <protection/>
    </xf>
    <xf numFmtId="164" fontId="12" fillId="0" borderId="0" xfId="56" applyFont="1" applyAlignment="1">
      <alignment horizontal="right"/>
      <protection/>
    </xf>
    <xf numFmtId="38" fontId="12" fillId="0" borderId="0" xfId="56" applyNumberFormat="1" applyFont="1" applyAlignment="1" quotePrefix="1">
      <alignment horizontal="center"/>
      <protection/>
    </xf>
    <xf numFmtId="164" fontId="12" fillId="0" borderId="0" xfId="56" applyFont="1" applyAlignment="1">
      <alignment horizontal="center"/>
      <protection/>
    </xf>
    <xf numFmtId="38" fontId="12" fillId="0" borderId="0" xfId="56" applyNumberFormat="1" applyFont="1" applyAlignment="1">
      <alignment horizontal="center"/>
      <protection/>
    </xf>
    <xf numFmtId="38" fontId="12" fillId="0" borderId="0" xfId="53" applyNumberFormat="1" applyFont="1" applyFill="1" applyAlignment="1">
      <alignment horizontal="center"/>
      <protection/>
    </xf>
    <xf numFmtId="0" fontId="12" fillId="0" borderId="0" xfId="56" applyNumberFormat="1" applyFont="1" applyAlignment="1">
      <alignment horizontal="center"/>
      <protection/>
    </xf>
    <xf numFmtId="0" fontId="12" fillId="0" borderId="0" xfId="56" applyNumberFormat="1" applyFont="1" applyBorder="1" applyAlignment="1">
      <alignment horizontal="center"/>
      <protection/>
    </xf>
    <xf numFmtId="0" fontId="12" fillId="0" borderId="0" xfId="56" applyNumberFormat="1" applyFont="1" applyBorder="1" applyAlignment="1">
      <alignment/>
      <protection/>
    </xf>
    <xf numFmtId="0" fontId="12" fillId="0" borderId="10" xfId="56" applyNumberFormat="1" applyFont="1" applyBorder="1" applyAlignment="1">
      <alignment horizontal="center"/>
      <protection/>
    </xf>
    <xf numFmtId="0" fontId="12" fillId="0" borderId="0" xfId="56" applyNumberFormat="1" applyFont="1" applyAlignment="1" applyProtection="1">
      <alignment horizontal="center"/>
      <protection locked="0"/>
    </xf>
    <xf numFmtId="164" fontId="21" fillId="0" borderId="0" xfId="0" applyNumberFormat="1" applyFont="1" applyAlignment="1" applyProtection="1">
      <alignment horizontal="center"/>
      <protection/>
    </xf>
    <xf numFmtId="164" fontId="21" fillId="0" borderId="0" xfId="0" applyNumberFormat="1" applyFont="1" applyAlignment="1" applyProtection="1">
      <alignment/>
      <protection/>
    </xf>
    <xf numFmtId="164" fontId="21" fillId="0" borderId="0" xfId="56" applyFont="1" applyAlignment="1">
      <alignment horizontal="center"/>
      <protection/>
    </xf>
    <xf numFmtId="0" fontId="13" fillId="0" borderId="0" xfId="56" applyNumberFormat="1" applyFont="1" applyAlignment="1">
      <alignment/>
      <protection/>
    </xf>
    <xf numFmtId="164" fontId="12" fillId="0" borderId="0" xfId="57" applyFont="1" applyAlignment="1">
      <alignment horizontal="center"/>
      <protection/>
    </xf>
    <xf numFmtId="0" fontId="13" fillId="0" borderId="0" xfId="0" applyFont="1" applyAlignment="1">
      <alignment horizontal="right"/>
    </xf>
    <xf numFmtId="0" fontId="23" fillId="0" borderId="0" xfId="0" applyNumberFormat="1" applyFont="1" applyAlignment="1">
      <alignment horizontal="center" vertical="center"/>
    </xf>
    <xf numFmtId="38" fontId="11" fillId="0" borderId="0" xfId="0" applyNumberFormat="1" applyFont="1" applyAlignment="1" quotePrefix="1">
      <alignment horizontal="center"/>
    </xf>
    <xf numFmtId="0" fontId="24" fillId="0" borderId="0" xfId="0" applyNumberFormat="1" applyFont="1" applyAlignment="1">
      <alignment/>
    </xf>
    <xf numFmtId="0" fontId="25" fillId="0" borderId="1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left" vertical="top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>
      <alignment horizontal="left" vertical="top"/>
    </xf>
    <xf numFmtId="0" fontId="25" fillId="33" borderId="0" xfId="0" applyNumberFormat="1" applyFont="1" applyFill="1" applyAlignment="1">
      <alignment horizontal="center" vertical="top"/>
    </xf>
    <xf numFmtId="0" fontId="11" fillId="0" borderId="0" xfId="0" applyFont="1" applyAlignment="1">
      <alignment/>
    </xf>
    <xf numFmtId="0" fontId="25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26" fillId="0" borderId="0" xfId="0" applyNumberFormat="1" applyFont="1" applyAlignment="1">
      <alignment horizontal="left" vertical="top"/>
    </xf>
    <xf numFmtId="0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left" vertical="top"/>
    </xf>
    <xf numFmtId="0" fontId="17" fillId="33" borderId="0" xfId="0" applyNumberFormat="1" applyFont="1" applyFill="1" applyAlignment="1">
      <alignment horizontal="center" vertical="top"/>
    </xf>
    <xf numFmtId="0" fontId="17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/>
    </xf>
    <xf numFmtId="0" fontId="27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12" fillId="0" borderId="0" xfId="57" applyNumberFormat="1" applyFont="1" applyAlignment="1">
      <alignment/>
      <protection/>
    </xf>
    <xf numFmtId="0" fontId="12" fillId="0" borderId="0" xfId="57" applyNumberFormat="1" applyFont="1" applyBorder="1">
      <alignment/>
      <protection/>
    </xf>
    <xf numFmtId="164" fontId="12" fillId="0" borderId="0" xfId="57" applyFont="1" applyAlignment="1">
      <alignment horizontal="right"/>
      <protection/>
    </xf>
    <xf numFmtId="164" fontId="12" fillId="0" borderId="0" xfId="57" applyFont="1" applyAlignment="1">
      <alignment/>
      <protection/>
    </xf>
    <xf numFmtId="38" fontId="12" fillId="0" borderId="0" xfId="57" applyNumberFormat="1" applyFont="1" applyAlignment="1" quotePrefix="1">
      <alignment horizontal="center"/>
      <protection/>
    </xf>
    <xf numFmtId="38" fontId="12" fillId="0" borderId="0" xfId="57" applyNumberFormat="1" applyFont="1" applyAlignment="1">
      <alignment horizontal="center"/>
      <protection/>
    </xf>
    <xf numFmtId="164" fontId="12" fillId="0" borderId="0" xfId="57" applyFont="1" applyBorder="1" applyAlignment="1">
      <alignment horizontal="center"/>
      <protection/>
    </xf>
    <xf numFmtId="0" fontId="12" fillId="0" borderId="0" xfId="57" applyNumberFormat="1" applyFont="1" applyAlignment="1">
      <alignment horizontal="center"/>
      <protection/>
    </xf>
    <xf numFmtId="0" fontId="12" fillId="0" borderId="10" xfId="57" applyNumberFormat="1" applyFont="1" applyBorder="1" applyAlignment="1">
      <alignment horizontal="center"/>
      <protection/>
    </xf>
    <xf numFmtId="0" fontId="12" fillId="0" borderId="0" xfId="57" applyNumberFormat="1" applyFont="1" applyBorder="1" applyAlignment="1">
      <alignment horizontal="center"/>
      <protection/>
    </xf>
    <xf numFmtId="0" fontId="12" fillId="0" borderId="0" xfId="57" applyNumberFormat="1" applyFont="1" applyBorder="1" applyAlignment="1">
      <alignment/>
      <protection/>
    </xf>
    <xf numFmtId="164" fontId="12" fillId="0" borderId="10" xfId="57" applyFont="1" applyBorder="1" applyAlignment="1">
      <alignment horizontal="center"/>
      <protection/>
    </xf>
    <xf numFmtId="0" fontId="12" fillId="0" borderId="0" xfId="57" applyNumberFormat="1" applyFont="1" applyAlignment="1" applyProtection="1">
      <alignment horizontal="center"/>
      <protection locked="0"/>
    </xf>
    <xf numFmtId="0" fontId="12" fillId="0" borderId="0" xfId="57" applyNumberFormat="1" applyFont="1" applyAlignment="1" applyProtection="1">
      <alignment/>
      <protection locked="0"/>
    </xf>
    <xf numFmtId="164" fontId="12" fillId="0" borderId="0" xfId="57" applyFont="1">
      <alignment/>
      <protection/>
    </xf>
    <xf numFmtId="0" fontId="13" fillId="0" borderId="0" xfId="57" applyNumberFormat="1" applyFont="1" applyAlignment="1">
      <alignment/>
      <protection/>
    </xf>
    <xf numFmtId="164" fontId="13" fillId="0" borderId="0" xfId="57" applyFont="1" applyAlignment="1">
      <alignment horizontal="center"/>
      <protection/>
    </xf>
    <xf numFmtId="0" fontId="0" fillId="0" borderId="0" xfId="56" applyNumberFormat="1" applyFont="1" applyAlignment="1">
      <alignment/>
      <protection/>
    </xf>
    <xf numFmtId="0" fontId="4" fillId="0" borderId="0" xfId="56" applyNumberFormat="1" applyFont="1" applyAlignment="1">
      <alignment/>
      <protection/>
    </xf>
    <xf numFmtId="164" fontId="4" fillId="0" borderId="0" xfId="56" applyFont="1" applyAlignment="1">
      <alignment horizontal="right"/>
      <protection/>
    </xf>
    <xf numFmtId="164" fontId="4" fillId="0" borderId="0" xfId="56" applyFont="1" applyAlignment="1">
      <alignment/>
      <protection/>
    </xf>
    <xf numFmtId="0" fontId="10" fillId="0" borderId="0" xfId="0" applyNumberFormat="1" applyFont="1" applyAlignment="1" applyProtection="1" quotePrefix="1">
      <alignment horizontal="center"/>
      <protection locked="0"/>
    </xf>
    <xf numFmtId="0" fontId="10" fillId="0" borderId="0" xfId="56" applyNumberFormat="1" applyFont="1" applyAlignment="1">
      <alignment/>
      <protection/>
    </xf>
    <xf numFmtId="0" fontId="10" fillId="0" borderId="0" xfId="56" applyNumberFormat="1" applyFont="1" applyAlignment="1" applyProtection="1">
      <alignment/>
      <protection locked="0"/>
    </xf>
    <xf numFmtId="0" fontId="1" fillId="0" borderId="0" xfId="56" applyNumberFormat="1" applyFont="1" applyAlignment="1">
      <alignment/>
      <protection/>
    </xf>
    <xf numFmtId="164" fontId="10" fillId="0" borderId="0" xfId="56" applyFont="1">
      <alignment/>
      <protection/>
    </xf>
    <xf numFmtId="0" fontId="0" fillId="0" borderId="0" xfId="56" applyNumberFormat="1" applyFont="1" applyAlignment="1" applyProtection="1">
      <alignment/>
      <protection locked="0"/>
    </xf>
    <xf numFmtId="164" fontId="0" fillId="0" borderId="0" xfId="56" applyFont="1">
      <alignment/>
      <protection/>
    </xf>
    <xf numFmtId="0" fontId="10" fillId="0" borderId="0" xfId="0" applyFont="1" applyAlignment="1">
      <alignment horizontal="center"/>
    </xf>
    <xf numFmtId="164" fontId="13" fillId="0" borderId="0" xfId="56" applyFont="1" applyAlignment="1">
      <alignment horizontal="center"/>
      <protection/>
    </xf>
    <xf numFmtId="0" fontId="11" fillId="0" borderId="0" xfId="58" applyNumberFormat="1" applyFont="1" applyAlignment="1" applyProtection="1">
      <alignment/>
      <protection locked="0"/>
    </xf>
    <xf numFmtId="0" fontId="11" fillId="0" borderId="0" xfId="58" applyNumberFormat="1" applyFont="1" applyAlignment="1">
      <alignment/>
      <protection/>
    </xf>
    <xf numFmtId="164" fontId="11" fillId="0" borderId="0" xfId="58" applyFont="1">
      <alignment/>
      <protection/>
    </xf>
    <xf numFmtId="0" fontId="12" fillId="0" borderId="0" xfId="58" applyNumberFormat="1" applyFont="1" applyAlignment="1">
      <alignment/>
      <protection/>
    </xf>
    <xf numFmtId="164" fontId="12" fillId="0" borderId="0" xfId="58" applyFont="1" applyAlignment="1">
      <alignment horizontal="right"/>
      <protection/>
    </xf>
    <xf numFmtId="164" fontId="12" fillId="0" borderId="0" xfId="58" applyFont="1" applyAlignment="1">
      <alignment/>
      <protection/>
    </xf>
    <xf numFmtId="38" fontId="12" fillId="0" borderId="0" xfId="58" applyNumberFormat="1" applyFont="1" applyAlignment="1" quotePrefix="1">
      <alignment horizontal="center"/>
      <protection/>
    </xf>
    <xf numFmtId="164" fontId="12" fillId="0" borderId="0" xfId="58" applyFont="1" applyAlignment="1">
      <alignment horizontal="center"/>
      <protection/>
    </xf>
    <xf numFmtId="38" fontId="12" fillId="0" borderId="0" xfId="58" applyNumberFormat="1" applyFont="1" applyAlignment="1">
      <alignment horizontal="center"/>
      <protection/>
    </xf>
    <xf numFmtId="0" fontId="12" fillId="0" borderId="0" xfId="58" applyNumberFormat="1" applyFont="1" applyAlignment="1">
      <alignment horizontal="center"/>
      <protection/>
    </xf>
    <xf numFmtId="0" fontId="12" fillId="0" borderId="10" xfId="58" applyNumberFormat="1" applyFont="1" applyBorder="1" applyAlignment="1">
      <alignment horizontal="center"/>
      <protection/>
    </xf>
    <xf numFmtId="0" fontId="12" fillId="0" borderId="0" xfId="58" applyNumberFormat="1" applyFont="1" applyAlignment="1" applyProtection="1">
      <alignment horizontal="center"/>
      <protection locked="0"/>
    </xf>
    <xf numFmtId="0" fontId="12" fillId="0" borderId="0" xfId="58" applyNumberFormat="1" applyFont="1" applyAlignment="1" applyProtection="1">
      <alignment/>
      <protection locked="0"/>
    </xf>
    <xf numFmtId="0" fontId="13" fillId="0" borderId="0" xfId="58" applyNumberFormat="1" applyFont="1" applyAlignment="1">
      <alignment/>
      <protection/>
    </xf>
    <xf numFmtId="164" fontId="13" fillId="0" borderId="0" xfId="58" applyFont="1" applyAlignment="1">
      <alignment horizontal="center"/>
      <protection/>
    </xf>
    <xf numFmtId="0" fontId="11" fillId="0" borderId="0" xfId="0" applyFont="1" applyAlignment="1">
      <alignment/>
    </xf>
    <xf numFmtId="38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59" applyFont="1" applyFill="1" applyAlignment="1">
      <alignment horizontal="center"/>
      <protection/>
    </xf>
    <xf numFmtId="164" fontId="21" fillId="0" borderId="0" xfId="0" applyNumberFormat="1" applyFont="1" applyFill="1" applyAlignment="1" applyProtection="1">
      <alignment horizontal="center"/>
      <protection/>
    </xf>
    <xf numFmtId="16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64" fontId="12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38" fontId="12" fillId="0" borderId="0" xfId="0" applyNumberFormat="1" applyFont="1" applyAlignment="1" quotePrefix="1">
      <alignment horizontal="center"/>
    </xf>
    <xf numFmtId="0" fontId="15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NumberFormat="1" applyFont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0" fontId="12" fillId="0" borderId="0" xfId="0" applyNumberFormat="1" applyFont="1" applyAlignment="1" applyProtection="1">
      <alignment wrapText="1"/>
      <protection locked="0"/>
    </xf>
    <xf numFmtId="0" fontId="15" fillId="0" borderId="0" xfId="0" applyNumberFormat="1" applyFont="1" applyAlignment="1" applyProtection="1">
      <alignment horizontal="center" wrapText="1"/>
      <protection locked="0"/>
    </xf>
    <xf numFmtId="0" fontId="16" fillId="0" borderId="0" xfId="0" applyNumberFormat="1" applyFont="1" applyAlignment="1" applyProtection="1">
      <alignment horizontal="center" wrapText="1"/>
      <protection locked="0"/>
    </xf>
    <xf numFmtId="0" fontId="18" fillId="0" borderId="0" xfId="0" applyNumberFormat="1" applyFont="1" applyAlignment="1" applyProtection="1">
      <alignment wrapText="1"/>
      <protection locked="0"/>
    </xf>
    <xf numFmtId="0" fontId="11" fillId="0" borderId="0" xfId="0" applyNumberFormat="1" applyFont="1" applyAlignment="1" applyProtection="1">
      <alignment wrapText="1"/>
      <protection/>
    </xf>
    <xf numFmtId="0" fontId="10" fillId="0" borderId="0" xfId="0" applyNumberFormat="1" applyFont="1" applyAlignment="1" applyProtection="1">
      <alignment wrapText="1"/>
      <protection locked="0"/>
    </xf>
    <xf numFmtId="0" fontId="15" fillId="0" borderId="0" xfId="54" applyNumberFormat="1" applyFont="1" applyAlignment="1" applyProtection="1">
      <alignment horizontal="center" wrapText="1"/>
      <protection locked="0"/>
    </xf>
    <xf numFmtId="0" fontId="15" fillId="0" borderId="0" xfId="0" applyNumberFormat="1" applyFont="1" applyAlignment="1" applyProtection="1">
      <alignment wrapText="1"/>
      <protection locked="0"/>
    </xf>
    <xf numFmtId="0" fontId="16" fillId="0" borderId="0" xfId="0" applyNumberFormat="1" applyFont="1" applyAlignment="1" applyProtection="1">
      <alignment wrapText="1"/>
      <protection locked="0"/>
    </xf>
    <xf numFmtId="0" fontId="15" fillId="0" borderId="0" xfId="55" applyNumberFormat="1" applyFont="1" applyAlignment="1">
      <alignment horizontal="center" wrapText="1"/>
      <protection/>
    </xf>
    <xf numFmtId="38" fontId="11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22" fillId="0" borderId="0" xfId="0" applyNumberFormat="1" applyFont="1" applyAlignment="1" applyProtection="1">
      <alignment horizontal="center" wrapText="1"/>
      <protection locked="0"/>
    </xf>
    <xf numFmtId="0" fontId="15" fillId="0" borderId="0" xfId="57" applyNumberFormat="1" applyFont="1" applyAlignment="1">
      <alignment horizontal="center" wrapText="1"/>
      <protection/>
    </xf>
    <xf numFmtId="0" fontId="11" fillId="0" borderId="0" xfId="57" applyNumberFormat="1" applyFont="1" applyAlignment="1" applyProtection="1">
      <alignment wrapText="1"/>
      <protection locked="0"/>
    </xf>
    <xf numFmtId="0" fontId="11" fillId="0" borderId="0" xfId="58" applyNumberFormat="1" applyFont="1" applyAlignment="1">
      <alignment wrapText="1"/>
      <protection/>
    </xf>
    <xf numFmtId="0" fontId="0" fillId="0" borderId="0" xfId="0" applyNumberFormat="1" applyFont="1" applyAlignment="1" applyProtection="1">
      <alignment horizont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2001 Netting RevReq2" xfId="53"/>
    <cellStyle name="Normal_Exhibit A-12 Schedule D6-2 " xfId="54"/>
    <cellStyle name="Normal_Exhibit A-12 Schedule D6-5 Page 1 of 2" xfId="55"/>
    <cellStyle name="Normal_Exhibit A-12 Schedule D6-5 Page 2 of 25" xfId="56"/>
    <cellStyle name="Normal_Exhibit A-12 Schedule D6-6 Page 2 of 2" xfId="57"/>
    <cellStyle name="Normal_Exhibit A-12 Schedule D6-7 Page 2 of 2" xfId="58"/>
    <cellStyle name="Normal_Exhibit A-12 Schedule D6-8 Page 1 of 2" xfId="59"/>
    <cellStyle name="Note" xfId="60"/>
    <cellStyle name="Outpu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1266825</xdr:colOff>
      <xdr:row>1</xdr:row>
      <xdr:rowOff>476250</xdr:rowOff>
    </xdr:from>
    <xdr:ext cx="190500" cy="285750"/>
    <xdr:sp>
      <xdr:nvSpPr>
        <xdr:cNvPr id="1" name="TextBox 1"/>
        <xdr:cNvSpPr txBox="1">
          <a:spLocks noChangeArrowheads="1"/>
        </xdr:cNvSpPr>
      </xdr:nvSpPr>
      <xdr:spPr>
        <a:xfrm>
          <a:off x="1895475" y="6667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erra%20Pacific%202007\Morin%20Direct%20Exhibits%20fi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showOutlineSymbols="0" view="pageBreakPreview" zoomScale="60" workbookViewId="0" topLeftCell="A6">
      <selection activeCell="H6" sqref="H6"/>
    </sheetView>
  </sheetViews>
  <sheetFormatPr defaultColWidth="9.6640625" defaultRowHeight="15"/>
  <cols>
    <col min="1" max="1" width="1.66796875" style="35" customWidth="1"/>
    <col min="2" max="2" width="5.6640625" style="35" customWidth="1"/>
    <col min="3" max="3" width="1.66796875" style="35" customWidth="1"/>
    <col min="4" max="4" width="19.5546875" style="35" customWidth="1"/>
    <col min="5" max="5" width="1.66796875" style="35" customWidth="1"/>
    <col min="6" max="6" width="9.4453125" style="35" customWidth="1"/>
    <col min="7" max="7" width="1.66796875" style="35" customWidth="1"/>
    <col min="8" max="8" width="8.4453125" style="35" customWidth="1"/>
    <col min="9" max="9" width="0.88671875" style="35" customWidth="1"/>
    <col min="10" max="16384" width="9.6640625" style="35" customWidth="1"/>
  </cols>
  <sheetData>
    <row r="2" spans="1:9" ht="45.75" customHeight="1">
      <c r="A2" s="220" t="s">
        <v>277</v>
      </c>
      <c r="B2" s="221"/>
      <c r="C2" s="221"/>
      <c r="D2" s="221"/>
      <c r="E2" s="221"/>
      <c r="F2" s="221"/>
      <c r="G2" s="221"/>
      <c r="H2" s="221"/>
      <c r="I2" s="221"/>
    </row>
    <row r="3" spans="8:9" ht="15.75">
      <c r="H3" s="36"/>
      <c r="I3" s="36"/>
    </row>
    <row r="4" spans="4:12" ht="15.75">
      <c r="D4" s="219" t="s">
        <v>115</v>
      </c>
      <c r="E4" s="219"/>
      <c r="F4" s="37" t="s">
        <v>111</v>
      </c>
      <c r="G4" s="37"/>
      <c r="H4" s="38" t="s">
        <v>112</v>
      </c>
      <c r="J4" s="38"/>
      <c r="L4" s="38"/>
    </row>
    <row r="6" spans="2:8" ht="15.75">
      <c r="B6" s="39" t="s">
        <v>245</v>
      </c>
      <c r="C6" s="40"/>
      <c r="D6" s="41" t="s">
        <v>162</v>
      </c>
      <c r="E6" s="42"/>
      <c r="F6" s="41" t="s">
        <v>42</v>
      </c>
      <c r="G6" s="42"/>
      <c r="H6" s="41" t="s">
        <v>163</v>
      </c>
    </row>
    <row r="8" spans="2:8" ht="15.75">
      <c r="B8" s="43">
        <v>1</v>
      </c>
      <c r="C8" s="43"/>
      <c r="D8" s="44" t="s">
        <v>44</v>
      </c>
      <c r="E8" s="44"/>
      <c r="F8" s="44" t="s">
        <v>45</v>
      </c>
      <c r="G8" s="45"/>
      <c r="H8" s="46">
        <v>0.95</v>
      </c>
    </row>
    <row r="9" spans="2:8" ht="15.75">
      <c r="B9" s="43">
        <v>2</v>
      </c>
      <c r="C9" s="43"/>
      <c r="D9" s="44" t="s">
        <v>46</v>
      </c>
      <c r="E9" s="44"/>
      <c r="F9" s="44" t="s">
        <v>45</v>
      </c>
      <c r="G9" s="45"/>
      <c r="H9" s="46">
        <v>0.9</v>
      </c>
    </row>
    <row r="10" spans="2:8" ht="15.75">
      <c r="B10" s="43">
        <v>3</v>
      </c>
      <c r="C10" s="43"/>
      <c r="D10" s="44" t="s">
        <v>48</v>
      </c>
      <c r="E10" s="44"/>
      <c r="F10" s="44" t="s">
        <v>45</v>
      </c>
      <c r="G10" s="45"/>
      <c r="H10" s="46">
        <v>1.15</v>
      </c>
    </row>
    <row r="11" spans="2:8" ht="15.75">
      <c r="B11" s="43">
        <v>4</v>
      </c>
      <c r="C11" s="43"/>
      <c r="D11" s="44" t="s">
        <v>47</v>
      </c>
      <c r="E11" s="44"/>
      <c r="F11" s="44" t="s">
        <v>45</v>
      </c>
      <c r="G11" s="45"/>
      <c r="H11" s="46">
        <v>0.8</v>
      </c>
    </row>
    <row r="12" spans="2:8" ht="15.75">
      <c r="B12" s="43">
        <v>5</v>
      </c>
      <c r="C12" s="43"/>
      <c r="D12" s="44" t="s">
        <v>49</v>
      </c>
      <c r="E12" s="44"/>
      <c r="F12" s="44" t="s">
        <v>45</v>
      </c>
      <c r="G12" s="45"/>
      <c r="H12" s="46">
        <v>1.35</v>
      </c>
    </row>
    <row r="13" spans="2:8" ht="15.75">
      <c r="B13" s="43">
        <v>6</v>
      </c>
      <c r="C13" s="43"/>
      <c r="D13" s="44" t="s">
        <v>50</v>
      </c>
      <c r="E13" s="44"/>
      <c r="F13" s="44" t="s">
        <v>45</v>
      </c>
      <c r="G13" s="45"/>
      <c r="H13" s="46">
        <v>0.8</v>
      </c>
    </row>
    <row r="14" spans="2:10" ht="15.75">
      <c r="B14" s="43">
        <v>7</v>
      </c>
      <c r="C14" s="43"/>
      <c r="D14" s="44" t="s">
        <v>51</v>
      </c>
      <c r="E14" s="44"/>
      <c r="F14" s="44" t="s">
        <v>52</v>
      </c>
      <c r="G14" s="45"/>
      <c r="H14" s="46">
        <v>1.05</v>
      </c>
      <c r="J14" s="47"/>
    </row>
    <row r="15" spans="2:10" ht="15.75">
      <c r="B15" s="43">
        <v>8</v>
      </c>
      <c r="C15" s="43"/>
      <c r="D15" s="44" t="s">
        <v>54</v>
      </c>
      <c r="E15" s="44"/>
      <c r="F15" s="44" t="s">
        <v>45</v>
      </c>
      <c r="G15" s="45"/>
      <c r="H15" s="46">
        <v>0.85</v>
      </c>
      <c r="J15" s="47"/>
    </row>
    <row r="16" spans="2:10" ht="15.75">
      <c r="B16" s="43">
        <v>9</v>
      </c>
      <c r="C16" s="43"/>
      <c r="D16" s="44" t="s">
        <v>55</v>
      </c>
      <c r="E16" s="44"/>
      <c r="F16" s="44" t="s">
        <v>56</v>
      </c>
      <c r="G16" s="45"/>
      <c r="H16" s="46">
        <v>0.85</v>
      </c>
      <c r="J16" s="47"/>
    </row>
    <row r="17" spans="2:10" ht="15.75">
      <c r="B17" s="43">
        <v>10</v>
      </c>
      <c r="C17" s="43"/>
      <c r="D17" s="44" t="s">
        <v>57</v>
      </c>
      <c r="E17" s="44"/>
      <c r="F17" s="44" t="s">
        <v>45</v>
      </c>
      <c r="G17" s="45"/>
      <c r="H17" s="46">
        <v>0.85</v>
      </c>
      <c r="J17" s="47"/>
    </row>
    <row r="18" spans="2:10" ht="15.75">
      <c r="B18" s="43">
        <v>11</v>
      </c>
      <c r="C18" s="43"/>
      <c r="D18" s="44" t="s">
        <v>58</v>
      </c>
      <c r="E18" s="44"/>
      <c r="F18" s="44" t="s">
        <v>56</v>
      </c>
      <c r="G18" s="45"/>
      <c r="H18" s="46">
        <v>0.9</v>
      </c>
      <c r="J18" s="47"/>
    </row>
    <row r="19" spans="2:10" ht="15.75">
      <c r="B19" s="43">
        <v>12</v>
      </c>
      <c r="C19" s="43"/>
      <c r="D19" s="44" t="s">
        <v>59</v>
      </c>
      <c r="E19" s="44"/>
      <c r="F19" s="44" t="s">
        <v>56</v>
      </c>
      <c r="G19" s="45"/>
      <c r="H19" s="46">
        <v>0.8</v>
      </c>
      <c r="J19" s="47"/>
    </row>
    <row r="20" spans="2:10" ht="15.75">
      <c r="B20" s="43">
        <v>13</v>
      </c>
      <c r="C20" s="43"/>
      <c r="D20" s="44" t="s">
        <v>60</v>
      </c>
      <c r="E20" s="44"/>
      <c r="F20" s="44" t="s">
        <v>52</v>
      </c>
      <c r="G20" s="45"/>
      <c r="H20" s="46">
        <v>0.7</v>
      </c>
      <c r="J20" s="47"/>
    </row>
    <row r="21" spans="2:10" ht="15.75">
      <c r="B21" s="43">
        <v>14</v>
      </c>
      <c r="C21" s="43"/>
      <c r="D21" s="44" t="s">
        <v>61</v>
      </c>
      <c r="E21" s="44"/>
      <c r="F21" s="44" t="s">
        <v>52</v>
      </c>
      <c r="G21" s="45"/>
      <c r="H21" s="46">
        <v>1</v>
      </c>
      <c r="J21" s="47"/>
    </row>
    <row r="22" spans="2:8" ht="15.75">
      <c r="B22" s="43">
        <v>15</v>
      </c>
      <c r="C22" s="43"/>
      <c r="D22" s="44" t="s">
        <v>62</v>
      </c>
      <c r="E22" s="44"/>
      <c r="F22" s="44" t="s">
        <v>45</v>
      </c>
      <c r="G22" s="45"/>
      <c r="H22" s="46">
        <v>0.85</v>
      </c>
    </row>
    <row r="23" spans="2:8" ht="15.75">
      <c r="B23" s="43">
        <v>16</v>
      </c>
      <c r="C23" s="43"/>
      <c r="D23" s="44" t="s">
        <v>63</v>
      </c>
      <c r="E23" s="44"/>
      <c r="F23" s="44" t="s">
        <v>56</v>
      </c>
      <c r="G23" s="45"/>
      <c r="H23" s="46">
        <v>0.85</v>
      </c>
    </row>
    <row r="24" spans="2:8" ht="15.75">
      <c r="B24" s="43">
        <v>17</v>
      </c>
      <c r="C24" s="43"/>
      <c r="D24" s="44" t="s">
        <v>64</v>
      </c>
      <c r="E24" s="44"/>
      <c r="F24" s="44" t="s">
        <v>52</v>
      </c>
      <c r="G24" s="45"/>
      <c r="H24" s="46">
        <v>0.95</v>
      </c>
    </row>
    <row r="25" spans="2:8" ht="15.75">
      <c r="B25" s="43">
        <v>18</v>
      </c>
      <c r="C25" s="43"/>
      <c r="D25" s="44" t="s">
        <v>65</v>
      </c>
      <c r="E25" s="44"/>
      <c r="F25" s="44" t="s">
        <v>52</v>
      </c>
      <c r="G25" s="45"/>
      <c r="H25" s="46">
        <v>1</v>
      </c>
    </row>
    <row r="26" spans="2:8" ht="15.75">
      <c r="B26" s="43">
        <v>19</v>
      </c>
      <c r="C26" s="43"/>
      <c r="D26" s="44" t="s">
        <v>66</v>
      </c>
      <c r="E26" s="44"/>
      <c r="F26" s="44" t="s">
        <v>52</v>
      </c>
      <c r="G26" s="45"/>
      <c r="H26" s="46">
        <v>0.95</v>
      </c>
    </row>
    <row r="27" spans="2:8" ht="15.75">
      <c r="B27" s="43">
        <v>20</v>
      </c>
      <c r="C27" s="43"/>
      <c r="D27" s="44" t="s">
        <v>67</v>
      </c>
      <c r="E27" s="44"/>
      <c r="F27" s="44" t="s">
        <v>56</v>
      </c>
      <c r="G27" s="45"/>
      <c r="H27" s="46">
        <v>0.95</v>
      </c>
    </row>
    <row r="28" spans="2:8" ht="15.75">
      <c r="B28" s="43">
        <v>21</v>
      </c>
      <c r="C28" s="43"/>
      <c r="D28" s="44" t="s">
        <v>156</v>
      </c>
      <c r="E28" s="44"/>
      <c r="F28" s="44" t="s">
        <v>52</v>
      </c>
      <c r="G28" s="45"/>
      <c r="H28" s="46">
        <v>0.8</v>
      </c>
    </row>
    <row r="29" spans="2:8" ht="15.75">
      <c r="B29" s="43">
        <v>22</v>
      </c>
      <c r="C29" s="43"/>
      <c r="D29" s="44" t="s">
        <v>157</v>
      </c>
      <c r="E29" s="44"/>
      <c r="F29" s="44" t="s">
        <v>56</v>
      </c>
      <c r="G29" s="45"/>
      <c r="H29" s="46">
        <v>0.75</v>
      </c>
    </row>
    <row r="30" spans="2:8" ht="15.75">
      <c r="B30" s="43">
        <v>23</v>
      </c>
      <c r="C30" s="43"/>
      <c r="D30" s="44" t="s">
        <v>158</v>
      </c>
      <c r="E30" s="44"/>
      <c r="F30" s="44" t="s">
        <v>56</v>
      </c>
      <c r="G30" s="45"/>
      <c r="H30" s="46">
        <v>1.1</v>
      </c>
    </row>
    <row r="31" spans="2:8" ht="15.75">
      <c r="B31" s="43">
        <v>24</v>
      </c>
      <c r="C31" s="43"/>
      <c r="D31" s="44" t="s">
        <v>159</v>
      </c>
      <c r="E31" s="44"/>
      <c r="F31" s="44" t="s">
        <v>45</v>
      </c>
      <c r="G31" s="45"/>
      <c r="H31" s="46">
        <v>0.8</v>
      </c>
    </row>
    <row r="32" spans="2:8" ht="15.75">
      <c r="B32" s="43">
        <v>25</v>
      </c>
      <c r="C32" s="43"/>
      <c r="D32" s="44" t="s">
        <v>160</v>
      </c>
      <c r="E32" s="44"/>
      <c r="F32" s="44" t="s">
        <v>52</v>
      </c>
      <c r="G32" s="45"/>
      <c r="H32" s="46">
        <v>1.05</v>
      </c>
    </row>
    <row r="33" ht="15.75">
      <c r="H33" s="48"/>
    </row>
    <row r="34" spans="2:8" ht="15.75">
      <c r="B34" s="43">
        <v>27</v>
      </c>
      <c r="C34" s="43"/>
      <c r="D34" s="49" t="s">
        <v>161</v>
      </c>
      <c r="E34" s="49"/>
      <c r="F34" s="50"/>
      <c r="G34" s="50"/>
      <c r="H34" s="51">
        <f>AVERAGE(H8:H32)</f>
        <v>0.92</v>
      </c>
    </row>
    <row r="35" ht="15.75">
      <c r="H35" s="47"/>
    </row>
    <row r="36" spans="2:8" ht="15.75">
      <c r="B36" s="222" t="s">
        <v>278</v>
      </c>
      <c r="C36" s="223"/>
      <c r="D36" s="223"/>
      <c r="E36" s="223"/>
      <c r="F36" s="223"/>
      <c r="G36" s="223"/>
      <c r="H36" s="223"/>
    </row>
    <row r="37" ht="15.75">
      <c r="H37" s="47"/>
    </row>
    <row r="38" ht="15.75">
      <c r="H38" s="47"/>
    </row>
    <row r="41" ht="15.75">
      <c r="H41" s="47"/>
    </row>
    <row r="42" ht="15.75">
      <c r="H42" s="47"/>
    </row>
    <row r="43" ht="15.75">
      <c r="H43" s="47"/>
    </row>
    <row r="44" ht="15.75">
      <c r="H44" s="47"/>
    </row>
  </sheetData>
  <sheetProtection/>
  <mergeCells count="3">
    <mergeCell ref="D4:E4"/>
    <mergeCell ref="A2:I2"/>
    <mergeCell ref="B36:H36"/>
  </mergeCells>
  <printOptions horizontalCentered="1" verticalCentered="1"/>
  <pageMargins left="1" right="1" top="1" bottom="1" header="0.5" footer="0.5"/>
  <pageSetup fitToHeight="1" fitToWidth="1" horizontalDpi="1200" verticalDpi="1200" orientation="portrait" r:id="rId1"/>
  <headerFooter alignWithMargins="0">
    <oddHeader>&amp;R&amp;"Times New Roman,Regular"Exhibit No. ___(RAM-3)
Page 1 of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OutlineSymbols="0" zoomScale="130" zoomScaleNormal="130" workbookViewId="0" topLeftCell="A1">
      <selection activeCell="A2" sqref="A2:E2"/>
    </sheetView>
  </sheetViews>
  <sheetFormatPr defaultColWidth="9.6640625" defaultRowHeight="15"/>
  <cols>
    <col min="1" max="1" width="5.6640625" style="52" customWidth="1"/>
    <col min="2" max="2" width="1.66796875" style="52" customWidth="1"/>
    <col min="3" max="3" width="25.6640625" style="52" customWidth="1"/>
    <col min="4" max="4" width="1.66796875" style="52" customWidth="1"/>
    <col min="5" max="5" width="9.6640625" style="52" customWidth="1"/>
    <col min="6" max="16384" width="9.6640625" style="52" customWidth="1"/>
  </cols>
  <sheetData>
    <row r="1" spans="1:5" ht="15.75">
      <c r="A1" s="35"/>
      <c r="B1" s="35"/>
      <c r="C1" s="35"/>
      <c r="D1" s="35"/>
      <c r="E1" s="35"/>
    </row>
    <row r="2" spans="1:5" ht="40.5" customHeight="1">
      <c r="A2" s="225" t="s">
        <v>294</v>
      </c>
      <c r="B2" s="225"/>
      <c r="C2" s="225"/>
      <c r="D2" s="225"/>
      <c r="E2" s="225"/>
    </row>
    <row r="3" spans="4:5" ht="15.75">
      <c r="D3" s="100"/>
      <c r="E3" s="35"/>
    </row>
    <row r="4" spans="1:5" ht="15.75">
      <c r="A4" s="35"/>
      <c r="C4" s="219" t="s">
        <v>115</v>
      </c>
      <c r="D4" s="219"/>
      <c r="E4" s="37" t="s">
        <v>111</v>
      </c>
    </row>
    <row r="5" spans="1:3" ht="15.75">
      <c r="A5" s="35"/>
      <c r="B5" s="35"/>
      <c r="C5" s="35"/>
    </row>
    <row r="6" spans="1:5" ht="15.75" customHeight="1">
      <c r="A6" s="39" t="s">
        <v>245</v>
      </c>
      <c r="B6" s="43"/>
      <c r="C6" s="41" t="s">
        <v>162</v>
      </c>
      <c r="E6" s="41" t="s">
        <v>274</v>
      </c>
    </row>
    <row r="7" spans="1:4" ht="15.75" customHeight="1">
      <c r="A7" s="153"/>
      <c r="B7" s="153"/>
      <c r="C7" s="154"/>
      <c r="D7" s="154"/>
    </row>
    <row r="8" spans="1:5" ht="15.75" customHeight="1">
      <c r="A8" s="156">
        <v>1</v>
      </c>
      <c r="B8" s="153"/>
      <c r="C8" s="58" t="s">
        <v>44</v>
      </c>
      <c r="E8" s="45">
        <v>84</v>
      </c>
    </row>
    <row r="9" spans="1:5" ht="15.75" customHeight="1">
      <c r="A9" s="156">
        <v>2</v>
      </c>
      <c r="B9" s="153"/>
      <c r="C9" s="58" t="s">
        <v>46</v>
      </c>
      <c r="E9" s="45">
        <v>71</v>
      </c>
    </row>
    <row r="10" spans="1:5" ht="15.75" customHeight="1">
      <c r="A10" s="156">
        <v>3</v>
      </c>
      <c r="B10" s="153"/>
      <c r="C10" s="58" t="s">
        <v>48</v>
      </c>
      <c r="E10" s="45">
        <v>93</v>
      </c>
    </row>
    <row r="11" spans="1:5" ht="15.75" customHeight="1">
      <c r="A11" s="156">
        <v>4</v>
      </c>
      <c r="B11" s="153"/>
      <c r="C11" s="58" t="s">
        <v>47</v>
      </c>
      <c r="E11" s="45">
        <v>82</v>
      </c>
    </row>
    <row r="12" spans="1:5" ht="15.75" customHeight="1">
      <c r="A12" s="156">
        <v>5</v>
      </c>
      <c r="B12" s="153"/>
      <c r="C12" s="58" t="s">
        <v>49</v>
      </c>
      <c r="E12" s="45">
        <v>96</v>
      </c>
    </row>
    <row r="13" spans="1:5" ht="15.75" customHeight="1">
      <c r="A13" s="156">
        <v>6</v>
      </c>
      <c r="B13" s="153"/>
      <c r="C13" s="58" t="s">
        <v>50</v>
      </c>
      <c r="E13" s="45">
        <v>52</v>
      </c>
    </row>
    <row r="14" spans="1:5" ht="15.75" customHeight="1">
      <c r="A14" s="156">
        <v>7</v>
      </c>
      <c r="B14" s="153"/>
      <c r="C14" s="58" t="s">
        <v>51</v>
      </c>
      <c r="E14" s="45">
        <v>81</v>
      </c>
    </row>
    <row r="15" spans="1:5" ht="15.75" customHeight="1">
      <c r="A15" s="156">
        <v>8</v>
      </c>
      <c r="B15" s="153"/>
      <c r="C15" s="58" t="s">
        <v>54</v>
      </c>
      <c r="E15" s="45">
        <v>86</v>
      </c>
    </row>
    <row r="16" spans="1:5" ht="15.75" customHeight="1">
      <c r="A16" s="156">
        <v>9</v>
      </c>
      <c r="B16" s="153"/>
      <c r="C16" s="58" t="s">
        <v>55</v>
      </c>
      <c r="E16" s="45">
        <v>57</v>
      </c>
    </row>
    <row r="17" spans="1:5" ht="15.75" customHeight="1">
      <c r="A17" s="156">
        <v>10</v>
      </c>
      <c r="B17" s="153"/>
      <c r="C17" s="58" t="s">
        <v>57</v>
      </c>
      <c r="E17" s="45">
        <v>82</v>
      </c>
    </row>
    <row r="18" spans="1:5" ht="15.75" customHeight="1">
      <c r="A18" s="156">
        <v>11</v>
      </c>
      <c r="B18" s="153"/>
      <c r="C18" s="58" t="s">
        <v>58</v>
      </c>
      <c r="E18" s="45">
        <v>87</v>
      </c>
    </row>
    <row r="19" spans="1:5" ht="15.75" customHeight="1">
      <c r="A19" s="156">
        <v>12</v>
      </c>
      <c r="B19" s="153"/>
      <c r="C19" s="58" t="s">
        <v>59</v>
      </c>
      <c r="E19" s="45">
        <v>77</v>
      </c>
    </row>
    <row r="20" spans="1:5" ht="15.75" customHeight="1">
      <c r="A20" s="156">
        <v>13</v>
      </c>
      <c r="B20" s="153"/>
      <c r="C20" s="58" t="s">
        <v>60</v>
      </c>
      <c r="E20" s="45">
        <v>83</v>
      </c>
    </row>
    <row r="21" spans="1:5" ht="15.75" customHeight="1">
      <c r="A21" s="156">
        <v>14</v>
      </c>
      <c r="B21" s="153"/>
      <c r="C21" s="58" t="s">
        <v>61</v>
      </c>
      <c r="E21" s="45">
        <v>99</v>
      </c>
    </row>
    <row r="22" spans="1:5" ht="15.75" customHeight="1">
      <c r="A22" s="156">
        <v>15</v>
      </c>
      <c r="B22" s="153"/>
      <c r="C22" s="58" t="s">
        <v>62</v>
      </c>
      <c r="E22" s="45">
        <v>62</v>
      </c>
    </row>
    <row r="23" spans="1:5" ht="15.75" customHeight="1">
      <c r="A23" s="156">
        <v>16</v>
      </c>
      <c r="B23" s="153"/>
      <c r="C23" s="58" t="s">
        <v>63</v>
      </c>
      <c r="E23" s="45">
        <v>84</v>
      </c>
    </row>
    <row r="24" spans="1:5" ht="15.75" customHeight="1">
      <c r="A24" s="156">
        <v>17</v>
      </c>
      <c r="B24" s="153"/>
      <c r="C24" s="58" t="s">
        <v>64</v>
      </c>
      <c r="E24" s="45">
        <v>71</v>
      </c>
    </row>
    <row r="25" spans="1:5" ht="15.75" customHeight="1">
      <c r="A25" s="156">
        <v>18</v>
      </c>
      <c r="B25" s="153"/>
      <c r="C25" s="58" t="s">
        <v>65</v>
      </c>
      <c r="E25" s="45">
        <v>80</v>
      </c>
    </row>
    <row r="26" spans="1:5" ht="15.75" customHeight="1">
      <c r="A26" s="156">
        <v>19</v>
      </c>
      <c r="B26" s="153"/>
      <c r="C26" s="58" t="s">
        <v>66</v>
      </c>
      <c r="E26" s="45">
        <v>79</v>
      </c>
    </row>
    <row r="27" spans="1:5" ht="15.75" customHeight="1">
      <c r="A27" s="156">
        <v>20</v>
      </c>
      <c r="B27" s="153"/>
      <c r="C27" s="58" t="s">
        <v>67</v>
      </c>
      <c r="E27" s="45">
        <v>88</v>
      </c>
    </row>
    <row r="28" spans="1:5" ht="15.75" customHeight="1">
      <c r="A28" s="156">
        <v>21</v>
      </c>
      <c r="B28" s="153"/>
      <c r="C28" s="58" t="s">
        <v>156</v>
      </c>
      <c r="E28" s="45">
        <v>61</v>
      </c>
    </row>
    <row r="29" spans="1:5" ht="15.75" customHeight="1">
      <c r="A29" s="156">
        <v>22</v>
      </c>
      <c r="B29" s="153"/>
      <c r="C29" s="58" t="s">
        <v>157</v>
      </c>
      <c r="E29" s="45">
        <v>98</v>
      </c>
    </row>
    <row r="30" spans="1:5" ht="15.75" customHeight="1">
      <c r="A30" s="156">
        <v>23</v>
      </c>
      <c r="B30" s="153"/>
      <c r="C30" s="58" t="s">
        <v>158</v>
      </c>
      <c r="E30" s="45">
        <v>61</v>
      </c>
    </row>
    <row r="31" spans="1:5" ht="15.75" customHeight="1">
      <c r="A31" s="156">
        <v>24</v>
      </c>
      <c r="B31" s="153"/>
      <c r="C31" s="58" t="s">
        <v>159</v>
      </c>
      <c r="E31" s="45">
        <v>63</v>
      </c>
    </row>
    <row r="32" spans="1:5" ht="15.75" customHeight="1">
      <c r="A32" s="156">
        <v>25</v>
      </c>
      <c r="B32" s="153"/>
      <c r="C32" s="58" t="s">
        <v>160</v>
      </c>
      <c r="E32" s="45">
        <v>78</v>
      </c>
    </row>
    <row r="33" ht="15.75" customHeight="1">
      <c r="E33" s="45"/>
    </row>
    <row r="34" spans="1:5" ht="15.75" customHeight="1">
      <c r="A34" s="45">
        <v>27</v>
      </c>
      <c r="C34" s="160" t="s">
        <v>161</v>
      </c>
      <c r="D34" s="160"/>
      <c r="E34" s="162">
        <f>AVERAGE(E8:E32)</f>
        <v>78.2</v>
      </c>
    </row>
    <row r="35" ht="15.75" customHeight="1"/>
    <row r="36" spans="1:5" ht="15.75" customHeight="1">
      <c r="A36" s="222" t="s">
        <v>2</v>
      </c>
      <c r="B36" s="229"/>
      <c r="C36" s="229"/>
      <c r="D36" s="229"/>
      <c r="E36" s="229"/>
    </row>
    <row r="37" spans="1:5" ht="15.75">
      <c r="A37" s="145"/>
      <c r="B37" s="145"/>
      <c r="C37" s="145"/>
      <c r="D37" s="145"/>
      <c r="E37" s="145"/>
    </row>
    <row r="38" ht="18.75">
      <c r="E38" s="161"/>
    </row>
    <row r="39" ht="18.75">
      <c r="E39" s="161"/>
    </row>
    <row r="40" ht="18.75">
      <c r="E40" s="161"/>
    </row>
    <row r="41" ht="18.75">
      <c r="E41" s="161"/>
    </row>
    <row r="42" ht="18.75">
      <c r="E42" s="161"/>
    </row>
    <row r="43" ht="18.75">
      <c r="E43" s="161"/>
    </row>
    <row r="44" ht="18.75">
      <c r="E44" s="161"/>
    </row>
    <row r="45" ht="18.75">
      <c r="E45" s="161"/>
    </row>
    <row r="46" ht="18.75">
      <c r="E46" s="161"/>
    </row>
    <row r="47" ht="18.75">
      <c r="E47" s="161"/>
    </row>
  </sheetData>
  <sheetProtection/>
  <mergeCells count="3">
    <mergeCell ref="C4:D4"/>
    <mergeCell ref="A2:E2"/>
    <mergeCell ref="A36:E36"/>
  </mergeCells>
  <printOptions horizontalCentered="1"/>
  <pageMargins left="1" right="1" top="1" bottom="1" header="0.5" footer="0.5"/>
  <pageSetup fitToHeight="1" fitToWidth="1" horizontalDpi="1200" verticalDpi="1200" orientation="portrait" r:id="rId1"/>
  <headerFooter alignWithMargins="0">
    <oddHeader>&amp;R&amp;"Times New Roman,Regular"Exhibit No. ___(RAM-13)
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R43"/>
  <sheetViews>
    <sheetView showOutlineSymbols="0" view="pageLayout" zoomScaleNormal="130" workbookViewId="0" topLeftCell="A1">
      <selection activeCell="A2" sqref="A2:M2"/>
    </sheetView>
  </sheetViews>
  <sheetFormatPr defaultColWidth="9.6640625" defaultRowHeight="15"/>
  <cols>
    <col min="1" max="1" width="5.6640625" style="189" customWidth="1"/>
    <col min="2" max="2" width="1.66796875" style="189" customWidth="1"/>
    <col min="3" max="3" width="17.6640625" style="189" customWidth="1"/>
    <col min="4" max="4" width="1.66796875" style="189" customWidth="1"/>
    <col min="5" max="5" width="8.10546875" style="189" customWidth="1"/>
    <col min="6" max="6" width="1.66796875" style="189" customWidth="1"/>
    <col min="7" max="7" width="7.5546875" style="189" customWidth="1"/>
    <col min="8" max="8" width="1.66796875" style="189" customWidth="1"/>
    <col min="9" max="9" width="9.6640625" style="189" customWidth="1"/>
    <col min="10" max="10" width="1.66796875" style="189" customWidth="1"/>
    <col min="11" max="11" width="7.4453125" style="189" customWidth="1"/>
    <col min="12" max="12" width="0.88671875" style="189" customWidth="1"/>
    <col min="13" max="13" width="6.88671875" style="189" customWidth="1"/>
    <col min="14" max="16384" width="9.6640625" style="189" customWidth="1"/>
  </cols>
  <sheetData>
    <row r="1" spans="1:13" ht="1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9.75" customHeight="1">
      <c r="A2" s="233" t="s">
        <v>299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5">
      <c r="A3" s="181"/>
      <c r="B3" s="183"/>
      <c r="C3" s="180"/>
      <c r="D3" s="180"/>
      <c r="E3" s="182"/>
      <c r="F3" s="180"/>
      <c r="G3" s="180"/>
      <c r="H3" s="180"/>
      <c r="I3" s="180"/>
      <c r="J3" s="180"/>
      <c r="K3" s="180"/>
      <c r="L3" s="180"/>
      <c r="M3" s="180"/>
    </row>
    <row r="4" spans="1:25" ht="15.75">
      <c r="A4" s="109"/>
      <c r="B4" s="116"/>
      <c r="C4" s="65" t="s">
        <v>115</v>
      </c>
      <c r="D4" s="65"/>
      <c r="E4" s="65" t="s">
        <v>111</v>
      </c>
      <c r="F4" s="65"/>
      <c r="G4" s="65" t="s">
        <v>112</v>
      </c>
      <c r="H4" s="38"/>
      <c r="I4" s="65" t="s">
        <v>113</v>
      </c>
      <c r="J4" s="65"/>
      <c r="K4" s="65" t="s">
        <v>114</v>
      </c>
      <c r="L4" s="65"/>
      <c r="M4" s="65" t="s">
        <v>116</v>
      </c>
      <c r="N4" s="191"/>
      <c r="O4" s="184"/>
      <c r="P4" s="184"/>
      <c r="Q4" s="184"/>
      <c r="R4" s="184"/>
      <c r="S4" s="184"/>
      <c r="T4" s="191"/>
      <c r="U4" s="184"/>
      <c r="V4" s="184"/>
      <c r="W4" s="184"/>
      <c r="X4" s="184"/>
      <c r="Y4" s="184"/>
    </row>
    <row r="5" spans="1:13" ht="15.75">
      <c r="A5" s="109"/>
      <c r="B5" s="116"/>
      <c r="C5" s="118"/>
      <c r="D5" s="118"/>
      <c r="E5" s="118"/>
      <c r="F5" s="109"/>
      <c r="G5" s="38"/>
      <c r="H5" s="109"/>
      <c r="I5" s="119"/>
      <c r="J5" s="119"/>
      <c r="K5" s="119"/>
      <c r="L5" s="119"/>
      <c r="M5" s="119"/>
    </row>
    <row r="6" spans="1:13" ht="15.75">
      <c r="A6" s="109"/>
      <c r="B6" s="116"/>
      <c r="C6" s="118"/>
      <c r="D6" s="118"/>
      <c r="E6" s="120" t="s">
        <v>275</v>
      </c>
      <c r="F6" s="109"/>
      <c r="G6" s="121" t="s">
        <v>276</v>
      </c>
      <c r="H6" s="109"/>
      <c r="I6" s="122" t="s">
        <v>140</v>
      </c>
      <c r="J6" s="122"/>
      <c r="K6" s="109"/>
      <c r="L6" s="122"/>
      <c r="M6" s="109"/>
    </row>
    <row r="7" spans="1:13" ht="15.75">
      <c r="A7" s="123" t="s">
        <v>246</v>
      </c>
      <c r="B7" s="124"/>
      <c r="C7" s="124"/>
      <c r="D7" s="124"/>
      <c r="E7" s="123" t="s">
        <v>137</v>
      </c>
      <c r="F7" s="124"/>
      <c r="G7" s="123" t="s">
        <v>138</v>
      </c>
      <c r="H7" s="124"/>
      <c r="I7" s="123" t="s">
        <v>141</v>
      </c>
      <c r="J7" s="123"/>
      <c r="K7" s="123" t="s">
        <v>142</v>
      </c>
      <c r="L7" s="123"/>
      <c r="M7" s="123"/>
    </row>
    <row r="8" spans="1:13" ht="15.75">
      <c r="A8" s="125" t="s">
        <v>247</v>
      </c>
      <c r="B8" s="123"/>
      <c r="C8" s="125" t="s">
        <v>162</v>
      </c>
      <c r="D8" s="123"/>
      <c r="E8" s="125" t="s">
        <v>194</v>
      </c>
      <c r="F8" s="124"/>
      <c r="G8" s="125" t="s">
        <v>100</v>
      </c>
      <c r="H8" s="124"/>
      <c r="I8" s="125" t="s">
        <v>194</v>
      </c>
      <c r="J8" s="123"/>
      <c r="K8" s="125" t="s">
        <v>43</v>
      </c>
      <c r="L8" s="123"/>
      <c r="M8" s="125" t="s">
        <v>143</v>
      </c>
    </row>
    <row r="9" spans="1:13" ht="15.7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s="186" customFormat="1" ht="15" customHeight="1">
      <c r="A10" s="126">
        <v>1</v>
      </c>
      <c r="B10" s="110"/>
      <c r="C10" s="58" t="s">
        <v>44</v>
      </c>
      <c r="D10" s="35"/>
      <c r="E10" s="127">
        <v>4.03</v>
      </c>
      <c r="F10" s="128"/>
      <c r="G10" s="127">
        <v>10.5</v>
      </c>
      <c r="H10" s="129"/>
      <c r="I10" s="119">
        <f aca="true" t="shared" si="0" ref="I10:I31">E10*(1+G10/100)</f>
        <v>4.45315</v>
      </c>
      <c r="J10" s="119"/>
      <c r="K10" s="119">
        <f aca="true" t="shared" si="1" ref="K10:K31">I10+G10</f>
        <v>14.95315</v>
      </c>
      <c r="L10" s="119"/>
      <c r="M10" s="119">
        <f aca="true" t="shared" si="2" ref="M10:M31">I10/0.95+G10</f>
        <v>15.187526315789473</v>
      </c>
    </row>
    <row r="11" spans="1:13" s="186" customFormat="1" ht="15.75">
      <c r="A11" s="126">
        <v>2</v>
      </c>
      <c r="B11" s="110"/>
      <c r="C11" s="58" t="s">
        <v>46</v>
      </c>
      <c r="D11" s="35"/>
      <c r="E11" s="127">
        <v>3.51</v>
      </c>
      <c r="F11" s="128"/>
      <c r="G11" s="127">
        <v>5</v>
      </c>
      <c r="H11" s="129"/>
      <c r="I11" s="119">
        <f t="shared" si="0"/>
        <v>3.6854999999999998</v>
      </c>
      <c r="J11" s="119"/>
      <c r="K11" s="119">
        <f t="shared" si="1"/>
        <v>8.6855</v>
      </c>
      <c r="L11" s="119"/>
      <c r="M11" s="119">
        <f t="shared" si="2"/>
        <v>8.879473684210527</v>
      </c>
    </row>
    <row r="12" spans="1:13" s="186" customFormat="1" ht="15.75">
      <c r="A12" s="126">
        <v>3</v>
      </c>
      <c r="B12" s="110"/>
      <c r="C12" s="58" t="s">
        <v>48</v>
      </c>
      <c r="D12" s="35"/>
      <c r="E12" s="127">
        <v>3.64</v>
      </c>
      <c r="F12" s="128"/>
      <c r="G12" s="127">
        <v>6.5</v>
      </c>
      <c r="H12" s="129"/>
      <c r="I12" s="119">
        <f t="shared" si="0"/>
        <v>3.8766</v>
      </c>
      <c r="J12" s="119"/>
      <c r="K12" s="119">
        <f t="shared" si="1"/>
        <v>10.3766</v>
      </c>
      <c r="L12" s="119"/>
      <c r="M12" s="119">
        <f t="shared" si="2"/>
        <v>10.580631578947369</v>
      </c>
    </row>
    <row r="13" spans="1:13" s="186" customFormat="1" ht="15.75">
      <c r="A13" s="126">
        <v>4</v>
      </c>
      <c r="B13" s="110"/>
      <c r="C13" s="58" t="s">
        <v>47</v>
      </c>
      <c r="D13" s="35"/>
      <c r="E13" s="127">
        <v>4.91</v>
      </c>
      <c r="F13" s="128"/>
      <c r="G13" s="127">
        <v>2.5</v>
      </c>
      <c r="H13" s="129"/>
      <c r="I13" s="119">
        <f t="shared" si="0"/>
        <v>5.03275</v>
      </c>
      <c r="J13" s="119"/>
      <c r="K13" s="119">
        <f t="shared" si="1"/>
        <v>7.53275</v>
      </c>
      <c r="L13" s="119"/>
      <c r="M13" s="119">
        <f t="shared" si="2"/>
        <v>7.797631578947369</v>
      </c>
    </row>
    <row r="14" spans="1:13" s="186" customFormat="1" ht="15.75">
      <c r="A14" s="126">
        <v>5</v>
      </c>
      <c r="B14" s="110"/>
      <c r="C14" s="58" t="s">
        <v>49</v>
      </c>
      <c r="D14" s="35"/>
      <c r="E14" s="127">
        <v>3.83</v>
      </c>
      <c r="F14" s="128"/>
      <c r="G14" s="127">
        <v>4</v>
      </c>
      <c r="H14" s="129"/>
      <c r="I14" s="119">
        <f t="shared" si="0"/>
        <v>3.9832</v>
      </c>
      <c r="J14" s="119"/>
      <c r="K14" s="119">
        <f t="shared" si="1"/>
        <v>7.9832</v>
      </c>
      <c r="L14" s="119"/>
      <c r="M14" s="119">
        <f t="shared" si="2"/>
        <v>8.192842105263157</v>
      </c>
    </row>
    <row r="15" spans="1:13" s="186" customFormat="1" ht="15.75">
      <c r="A15" s="126">
        <v>6</v>
      </c>
      <c r="B15" s="110"/>
      <c r="C15" s="58" t="s">
        <v>50</v>
      </c>
      <c r="D15" s="35"/>
      <c r="E15" s="127">
        <v>4.48</v>
      </c>
      <c r="F15" s="128"/>
      <c r="G15" s="127">
        <v>4</v>
      </c>
      <c r="H15" s="129"/>
      <c r="I15" s="119">
        <f t="shared" si="0"/>
        <v>4.6592</v>
      </c>
      <c r="J15" s="119"/>
      <c r="K15" s="119">
        <f t="shared" si="1"/>
        <v>8.6592</v>
      </c>
      <c r="L15" s="119"/>
      <c r="M15" s="119">
        <f t="shared" si="2"/>
        <v>8.90442105263158</v>
      </c>
    </row>
    <row r="16" spans="1:13" s="186" customFormat="1" ht="15.75">
      <c r="A16" s="126">
        <v>7</v>
      </c>
      <c r="B16" s="110"/>
      <c r="C16" s="58" t="s">
        <v>51</v>
      </c>
      <c r="D16" s="35"/>
      <c r="E16" s="127">
        <v>2.18</v>
      </c>
      <c r="F16" s="128"/>
      <c r="G16" s="127">
        <v>6.5</v>
      </c>
      <c r="H16" s="129"/>
      <c r="I16" s="119">
        <f t="shared" si="0"/>
        <v>2.3217</v>
      </c>
      <c r="J16" s="119"/>
      <c r="K16" s="119">
        <f t="shared" si="1"/>
        <v>8.8217</v>
      </c>
      <c r="L16" s="119"/>
      <c r="M16" s="119">
        <f t="shared" si="2"/>
        <v>8.943894736842106</v>
      </c>
    </row>
    <row r="17" spans="1:13" s="186" customFormat="1" ht="15.75">
      <c r="A17" s="126">
        <v>8</v>
      </c>
      <c r="B17" s="110"/>
      <c r="C17" s="58" t="s">
        <v>54</v>
      </c>
      <c r="D17" s="35"/>
      <c r="E17" s="127">
        <v>5.74</v>
      </c>
      <c r="F17" s="128"/>
      <c r="G17" s="127">
        <v>11</v>
      </c>
      <c r="H17" s="129"/>
      <c r="I17" s="119">
        <f t="shared" si="0"/>
        <v>6.3714</v>
      </c>
      <c r="J17" s="119"/>
      <c r="K17" s="119">
        <f t="shared" si="1"/>
        <v>17.3714</v>
      </c>
      <c r="L17" s="119"/>
      <c r="M17" s="119">
        <f t="shared" si="2"/>
        <v>17.706736842105265</v>
      </c>
    </row>
    <row r="18" spans="1:13" s="186" customFormat="1" ht="15.75">
      <c r="A18" s="126">
        <v>9</v>
      </c>
      <c r="B18" s="110"/>
      <c r="C18" s="58" t="s">
        <v>55</v>
      </c>
      <c r="D18" s="35"/>
      <c r="E18" s="127">
        <v>4.6</v>
      </c>
      <c r="F18" s="128"/>
      <c r="G18" s="127">
        <v>2.5</v>
      </c>
      <c r="H18" s="129"/>
      <c r="I18" s="119">
        <f t="shared" si="0"/>
        <v>4.714999999999999</v>
      </c>
      <c r="J18" s="119"/>
      <c r="K18" s="119">
        <f t="shared" si="1"/>
        <v>7.214999999999999</v>
      </c>
      <c r="L18" s="119"/>
      <c r="M18" s="119">
        <f t="shared" si="2"/>
        <v>7.463157894736841</v>
      </c>
    </row>
    <row r="19" spans="1:13" s="186" customFormat="1" ht="15.75">
      <c r="A19" s="126">
        <v>10</v>
      </c>
      <c r="B19" s="110"/>
      <c r="C19" s="58" t="s">
        <v>57</v>
      </c>
      <c r="D19" s="35"/>
      <c r="E19" s="127">
        <v>2.84</v>
      </c>
      <c r="F19" s="128"/>
      <c r="G19" s="127">
        <v>7.5</v>
      </c>
      <c r="H19" s="129"/>
      <c r="I19" s="119">
        <f t="shared" si="0"/>
        <v>3.053</v>
      </c>
      <c r="J19" s="119"/>
      <c r="K19" s="119">
        <f t="shared" si="1"/>
        <v>10.553</v>
      </c>
      <c r="L19" s="119"/>
      <c r="M19" s="119">
        <f t="shared" si="2"/>
        <v>10.713684210526315</v>
      </c>
    </row>
    <row r="20" spans="1:13" s="186" customFormat="1" ht="15.75">
      <c r="A20" s="126">
        <v>11</v>
      </c>
      <c r="B20" s="110"/>
      <c r="C20" s="58" t="s">
        <v>58</v>
      </c>
      <c r="D20" s="35"/>
      <c r="E20" s="127">
        <v>3.33</v>
      </c>
      <c r="F20" s="128"/>
      <c r="G20" s="127">
        <v>9</v>
      </c>
      <c r="H20" s="129"/>
      <c r="I20" s="119">
        <f t="shared" si="0"/>
        <v>3.6297</v>
      </c>
      <c r="J20" s="119"/>
      <c r="K20" s="119">
        <f t="shared" si="1"/>
        <v>12.6297</v>
      </c>
      <c r="L20" s="119"/>
      <c r="M20" s="119">
        <f t="shared" si="2"/>
        <v>12.820736842105264</v>
      </c>
    </row>
    <row r="21" spans="1:13" s="186" customFormat="1" ht="15.75">
      <c r="A21" s="126">
        <v>12</v>
      </c>
      <c r="B21" s="110"/>
      <c r="C21" s="58" t="s">
        <v>59</v>
      </c>
      <c r="D21" s="35"/>
      <c r="E21" s="127">
        <v>2.75</v>
      </c>
      <c r="F21" s="128"/>
      <c r="G21" s="127">
        <v>8.5</v>
      </c>
      <c r="H21" s="129"/>
      <c r="I21" s="119">
        <f t="shared" si="0"/>
        <v>2.9837499999999997</v>
      </c>
      <c r="J21" s="119"/>
      <c r="K21" s="119">
        <f t="shared" si="1"/>
        <v>11.48375</v>
      </c>
      <c r="L21" s="119"/>
      <c r="M21" s="119">
        <f t="shared" si="2"/>
        <v>11.64078947368421</v>
      </c>
    </row>
    <row r="22" spans="1:13" s="186" customFormat="1" ht="15.75">
      <c r="A22" s="126">
        <v>13</v>
      </c>
      <c r="B22" s="110"/>
      <c r="C22" s="58" t="s">
        <v>60</v>
      </c>
      <c r="D22" s="35"/>
      <c r="E22" s="127">
        <v>5.98</v>
      </c>
      <c r="F22" s="128"/>
      <c r="G22" s="127">
        <v>1.5</v>
      </c>
      <c r="H22" s="129"/>
      <c r="I22" s="119">
        <f t="shared" si="0"/>
        <v>6.0697</v>
      </c>
      <c r="J22" s="119"/>
      <c r="K22" s="119">
        <f t="shared" si="1"/>
        <v>7.5697</v>
      </c>
      <c r="L22" s="119"/>
      <c r="M22" s="119">
        <f t="shared" si="2"/>
        <v>7.889157894736843</v>
      </c>
    </row>
    <row r="23" spans="1:13" s="186" customFormat="1" ht="15.75">
      <c r="A23" s="126">
        <v>14</v>
      </c>
      <c r="B23" s="110"/>
      <c r="C23" s="58" t="s">
        <v>61</v>
      </c>
      <c r="D23" s="35"/>
      <c r="E23" s="127">
        <v>3.77</v>
      </c>
      <c r="F23" s="128"/>
      <c r="G23" s="127">
        <v>2</v>
      </c>
      <c r="H23" s="129"/>
      <c r="I23" s="119">
        <f t="shared" si="0"/>
        <v>3.8454</v>
      </c>
      <c r="J23" s="119"/>
      <c r="K23" s="119">
        <f t="shared" si="1"/>
        <v>5.8454</v>
      </c>
      <c r="L23" s="119"/>
      <c r="M23" s="119">
        <f t="shared" si="2"/>
        <v>6.047789473684211</v>
      </c>
    </row>
    <row r="24" spans="1:13" s="186" customFormat="1" ht="15.75">
      <c r="A24" s="126">
        <v>15</v>
      </c>
      <c r="B24" s="110"/>
      <c r="C24" s="58" t="s">
        <v>62</v>
      </c>
      <c r="D24" s="35"/>
      <c r="E24" s="127">
        <v>4.37</v>
      </c>
      <c r="F24" s="128"/>
      <c r="G24" s="127">
        <v>6.5</v>
      </c>
      <c r="H24" s="129"/>
      <c r="I24" s="119">
        <f t="shared" si="0"/>
        <v>4.65405</v>
      </c>
      <c r="J24" s="119"/>
      <c r="K24" s="119">
        <f t="shared" si="1"/>
        <v>11.15405</v>
      </c>
      <c r="L24" s="119"/>
      <c r="M24" s="119">
        <f t="shared" si="2"/>
        <v>11.399000000000001</v>
      </c>
    </row>
    <row r="25" spans="1:13" s="186" customFormat="1" ht="15.75">
      <c r="A25" s="126">
        <v>16</v>
      </c>
      <c r="B25" s="110"/>
      <c r="C25" s="58" t="s">
        <v>63</v>
      </c>
      <c r="D25" s="35"/>
      <c r="E25" s="127">
        <v>2.95</v>
      </c>
      <c r="F25" s="128"/>
      <c r="G25" s="127">
        <v>13.5</v>
      </c>
      <c r="H25" s="129"/>
      <c r="I25" s="119">
        <f t="shared" si="0"/>
        <v>3.34825</v>
      </c>
      <c r="J25" s="119"/>
      <c r="K25" s="119">
        <f t="shared" si="1"/>
        <v>16.84825</v>
      </c>
      <c r="L25" s="119"/>
      <c r="M25" s="119">
        <f t="shared" si="2"/>
        <v>17.024473684210527</v>
      </c>
    </row>
    <row r="26" spans="1:13" s="186" customFormat="1" ht="15.75">
      <c r="A26" s="126">
        <v>17</v>
      </c>
      <c r="B26" s="110"/>
      <c r="C26" s="58" t="s">
        <v>64</v>
      </c>
      <c r="D26" s="35"/>
      <c r="E26" s="127">
        <v>3.22</v>
      </c>
      <c r="F26" s="128"/>
      <c r="G26" s="127">
        <v>4.5</v>
      </c>
      <c r="H26" s="129"/>
      <c r="I26" s="119">
        <f t="shared" si="0"/>
        <v>3.3649</v>
      </c>
      <c r="J26" s="119"/>
      <c r="K26" s="119">
        <f t="shared" si="1"/>
        <v>7.8649000000000004</v>
      </c>
      <c r="L26" s="119"/>
      <c r="M26" s="119">
        <f t="shared" si="2"/>
        <v>8.042</v>
      </c>
    </row>
    <row r="27" spans="1:13" s="186" customFormat="1" ht="15.75">
      <c r="A27" s="126">
        <v>18</v>
      </c>
      <c r="B27" s="110"/>
      <c r="C27" s="58" t="s">
        <v>65</v>
      </c>
      <c r="D27" s="35"/>
      <c r="E27" s="127">
        <v>5.38</v>
      </c>
      <c r="F27" s="128"/>
      <c r="G27" s="127">
        <v>1.5</v>
      </c>
      <c r="H27" s="129"/>
      <c r="I27" s="119">
        <f t="shared" si="0"/>
        <v>5.460699999999999</v>
      </c>
      <c r="J27" s="119"/>
      <c r="K27" s="119">
        <f t="shared" si="1"/>
        <v>6.960699999999999</v>
      </c>
      <c r="L27" s="119"/>
      <c r="M27" s="119">
        <f t="shared" si="2"/>
        <v>7.248105263157894</v>
      </c>
    </row>
    <row r="28" spans="1:13" s="186" customFormat="1" ht="15.75">
      <c r="A28" s="126">
        <v>19</v>
      </c>
      <c r="B28" s="110"/>
      <c r="C28" s="58" t="s">
        <v>66</v>
      </c>
      <c r="D28" s="35"/>
      <c r="E28" s="127">
        <v>4.27</v>
      </c>
      <c r="F28" s="128"/>
      <c r="G28" s="127">
        <v>4.5</v>
      </c>
      <c r="H28" s="129"/>
      <c r="I28" s="119">
        <f t="shared" si="0"/>
        <v>4.462149999999999</v>
      </c>
      <c r="J28" s="119"/>
      <c r="K28" s="119">
        <f t="shared" si="1"/>
        <v>8.96215</v>
      </c>
      <c r="L28" s="119"/>
      <c r="M28" s="119">
        <f t="shared" si="2"/>
        <v>9.197</v>
      </c>
    </row>
    <row r="29" spans="1:13" s="186" customFormat="1" ht="15.75">
      <c r="A29" s="126">
        <v>20</v>
      </c>
      <c r="B29" s="110"/>
      <c r="C29" s="58" t="s">
        <v>67</v>
      </c>
      <c r="D29" s="35"/>
      <c r="E29" s="127">
        <v>5.28</v>
      </c>
      <c r="F29" s="128"/>
      <c r="G29" s="127">
        <v>3.5</v>
      </c>
      <c r="H29" s="129"/>
      <c r="I29" s="119">
        <f t="shared" si="0"/>
        <v>5.464799999999999</v>
      </c>
      <c r="J29" s="119"/>
      <c r="K29" s="119">
        <f t="shared" si="1"/>
        <v>8.9648</v>
      </c>
      <c r="L29" s="119"/>
      <c r="M29" s="119">
        <f t="shared" si="2"/>
        <v>9.252421052631579</v>
      </c>
    </row>
    <row r="30" spans="1:13" s="186" customFormat="1" ht="15.75">
      <c r="A30" s="126">
        <v>21</v>
      </c>
      <c r="B30" s="110"/>
      <c r="C30" s="58" t="s">
        <v>156</v>
      </c>
      <c r="D30" s="35"/>
      <c r="E30" s="127">
        <v>4.2</v>
      </c>
      <c r="F30" s="128"/>
      <c r="G30" s="127">
        <v>6</v>
      </c>
      <c r="H30" s="129"/>
      <c r="I30" s="119">
        <f t="shared" si="0"/>
        <v>4.452000000000001</v>
      </c>
      <c r="J30" s="119"/>
      <c r="K30" s="119">
        <f t="shared" si="1"/>
        <v>10.452000000000002</v>
      </c>
      <c r="L30" s="119"/>
      <c r="M30" s="119">
        <f t="shared" si="2"/>
        <v>10.686315789473685</v>
      </c>
    </row>
    <row r="31" spans="1:13" s="186" customFormat="1" ht="15.75">
      <c r="A31" s="126">
        <v>22</v>
      </c>
      <c r="B31" s="110"/>
      <c r="C31" s="58" t="s">
        <v>157</v>
      </c>
      <c r="D31" s="35"/>
      <c r="E31" s="127">
        <v>4.51</v>
      </c>
      <c r="F31" s="128"/>
      <c r="G31" s="127">
        <v>3</v>
      </c>
      <c r="H31" s="129"/>
      <c r="I31" s="119">
        <f t="shared" si="0"/>
        <v>4.6453</v>
      </c>
      <c r="J31" s="119"/>
      <c r="K31" s="119">
        <f t="shared" si="1"/>
        <v>7.6453</v>
      </c>
      <c r="L31" s="119"/>
      <c r="M31" s="119">
        <f t="shared" si="2"/>
        <v>7.8897894736842105</v>
      </c>
    </row>
    <row r="32" spans="1:13" s="186" customFormat="1" ht="15.75">
      <c r="A32" s="126">
        <v>23</v>
      </c>
      <c r="B32" s="110"/>
      <c r="C32" s="58" t="s">
        <v>158</v>
      </c>
      <c r="D32" s="35"/>
      <c r="E32" s="127">
        <v>5.04</v>
      </c>
      <c r="F32" s="128"/>
      <c r="G32" s="127">
        <v>4.5</v>
      </c>
      <c r="H32" s="129"/>
      <c r="I32" s="119">
        <f>E32*(1+G32/100)</f>
        <v>5.2668</v>
      </c>
      <c r="J32" s="119"/>
      <c r="K32" s="119">
        <f>I32+G32</f>
        <v>9.7668</v>
      </c>
      <c r="L32" s="119"/>
      <c r="M32" s="119">
        <f>I32/0.95+G32</f>
        <v>10.044</v>
      </c>
    </row>
    <row r="33" spans="1:13" s="186" customFormat="1" ht="15.75">
      <c r="A33" s="126">
        <v>24</v>
      </c>
      <c r="B33" s="110"/>
      <c r="C33" s="58" t="s">
        <v>159</v>
      </c>
      <c r="D33" s="35"/>
      <c r="E33" s="127">
        <v>2.36</v>
      </c>
      <c r="F33" s="128"/>
      <c r="G33" s="127">
        <v>7</v>
      </c>
      <c r="H33" s="129"/>
      <c r="I33" s="119">
        <f>E33*(1+G33/100)</f>
        <v>2.5252</v>
      </c>
      <c r="J33" s="119"/>
      <c r="K33" s="119">
        <f>I33+G33</f>
        <v>9.5252</v>
      </c>
      <c r="L33" s="119"/>
      <c r="M33" s="119">
        <f>I33/0.95+G33</f>
        <v>9.658105263157895</v>
      </c>
    </row>
    <row r="34" spans="1:13" s="186" customFormat="1" ht="15.75">
      <c r="A34" s="126">
        <v>25</v>
      </c>
      <c r="B34" s="110"/>
      <c r="C34" s="58" t="s">
        <v>160</v>
      </c>
      <c r="D34" s="35"/>
      <c r="E34" s="127">
        <v>4.42</v>
      </c>
      <c r="F34" s="128"/>
      <c r="G34" s="127">
        <v>5.5</v>
      </c>
      <c r="H34" s="129"/>
      <c r="I34" s="119">
        <f>E34*(1+G34/100)</f>
        <v>4.6631</v>
      </c>
      <c r="J34" s="119"/>
      <c r="K34" s="119">
        <f>I34+G34</f>
        <v>10.1631</v>
      </c>
      <c r="L34" s="119"/>
      <c r="M34" s="119">
        <f>I34/0.95+G34</f>
        <v>10.408526315789473</v>
      </c>
    </row>
    <row r="35" spans="1:13" s="186" customFormat="1" ht="15.75">
      <c r="A35" s="110"/>
      <c r="B35" s="110"/>
      <c r="C35" s="110"/>
      <c r="D35" s="110"/>
      <c r="E35" s="129"/>
      <c r="F35" s="129"/>
      <c r="G35" s="129"/>
      <c r="H35" s="129"/>
      <c r="I35" s="119"/>
      <c r="J35" s="119"/>
      <c r="K35" s="119"/>
      <c r="L35" s="119"/>
      <c r="M35" s="119"/>
    </row>
    <row r="36" spans="1:200" s="186" customFormat="1" ht="15.75">
      <c r="A36" s="126">
        <v>27</v>
      </c>
      <c r="B36" s="110"/>
      <c r="C36" s="130" t="s">
        <v>161</v>
      </c>
      <c r="D36" s="130"/>
      <c r="E36" s="192">
        <f>AVERAGE(E10:E34)</f>
        <v>4.063600000000001</v>
      </c>
      <c r="F36" s="192"/>
      <c r="G36" s="192">
        <f aca="true" t="shared" si="3" ref="G36:M36">AVERAGE(G10:G34)</f>
        <v>5.64</v>
      </c>
      <c r="H36" s="192"/>
      <c r="I36" s="192">
        <f t="shared" si="3"/>
        <v>4.279491999999999</v>
      </c>
      <c r="J36" s="192"/>
      <c r="K36" s="192">
        <f t="shared" si="3"/>
        <v>9.919492000000002</v>
      </c>
      <c r="L36" s="192" t="e">
        <f t="shared" si="3"/>
        <v>#DIV/0!</v>
      </c>
      <c r="M36" s="192">
        <f t="shared" si="3"/>
        <v>10.144728421052635</v>
      </c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7"/>
      <c r="EA36" s="187"/>
      <c r="EB36" s="187"/>
      <c r="EC36" s="187"/>
      <c r="ED36" s="187"/>
      <c r="EE36" s="187"/>
      <c r="EF36" s="187"/>
      <c r="EG36" s="187"/>
      <c r="EH36" s="187"/>
      <c r="EI36" s="187"/>
      <c r="EJ36" s="187"/>
      <c r="EK36" s="187"/>
      <c r="EL36" s="187"/>
      <c r="EM36" s="187"/>
      <c r="EN36" s="187"/>
      <c r="EO36" s="187"/>
      <c r="EP36" s="187"/>
      <c r="EQ36" s="187"/>
      <c r="ER36" s="187"/>
      <c r="ES36" s="187"/>
      <c r="ET36" s="187"/>
      <c r="EU36" s="187"/>
      <c r="EV36" s="187"/>
      <c r="EW36" s="187"/>
      <c r="EX36" s="187"/>
      <c r="EY36" s="187"/>
      <c r="EZ36" s="187"/>
      <c r="FA36" s="187"/>
      <c r="FB36" s="187"/>
      <c r="FC36" s="187"/>
      <c r="FD36" s="187"/>
      <c r="FE36" s="187"/>
      <c r="FF36" s="187"/>
      <c r="FG36" s="187"/>
      <c r="FH36" s="187"/>
      <c r="FI36" s="187"/>
      <c r="FJ36" s="187"/>
      <c r="FK36" s="187"/>
      <c r="FL36" s="187"/>
      <c r="FM36" s="187"/>
      <c r="FN36" s="187"/>
      <c r="FO36" s="187"/>
      <c r="FP36" s="187"/>
      <c r="FQ36" s="187"/>
      <c r="FR36" s="187"/>
      <c r="FS36" s="187"/>
      <c r="FT36" s="187"/>
      <c r="FU36" s="187"/>
      <c r="FV36" s="187"/>
      <c r="FW36" s="187"/>
      <c r="FX36" s="187"/>
      <c r="FY36" s="187"/>
      <c r="FZ36" s="187"/>
      <c r="GA36" s="187"/>
      <c r="GB36" s="187"/>
      <c r="GC36" s="187"/>
      <c r="GD36" s="187"/>
      <c r="GE36" s="187"/>
      <c r="GF36" s="187"/>
      <c r="GG36" s="187"/>
      <c r="GH36" s="187"/>
      <c r="GI36" s="187"/>
      <c r="GJ36" s="187"/>
      <c r="GK36" s="187"/>
      <c r="GL36" s="187"/>
      <c r="GM36" s="187"/>
      <c r="GN36" s="187"/>
      <c r="GO36" s="187"/>
      <c r="GP36" s="187"/>
      <c r="GQ36" s="187"/>
      <c r="GR36" s="187"/>
    </row>
    <row r="37" spans="1:200" s="186" customFormat="1" ht="15.75">
      <c r="A37" s="110"/>
      <c r="B37" s="110"/>
      <c r="C37" s="130"/>
      <c r="D37" s="130"/>
      <c r="E37" s="116"/>
      <c r="F37" s="116"/>
      <c r="G37" s="116"/>
      <c r="H37" s="116"/>
      <c r="I37" s="116"/>
      <c r="J37" s="116"/>
      <c r="K37" s="116"/>
      <c r="L37" s="116"/>
      <c r="M37" s="116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7"/>
      <c r="EA37" s="187"/>
      <c r="EB37" s="187"/>
      <c r="EC37" s="187"/>
      <c r="ED37" s="187"/>
      <c r="EE37" s="187"/>
      <c r="EF37" s="187"/>
      <c r="EG37" s="187"/>
      <c r="EH37" s="187"/>
      <c r="EI37" s="187"/>
      <c r="EJ37" s="187"/>
      <c r="EK37" s="187"/>
      <c r="EL37" s="187"/>
      <c r="EM37" s="187"/>
      <c r="EN37" s="187"/>
      <c r="EO37" s="187"/>
      <c r="EP37" s="187"/>
      <c r="EQ37" s="187"/>
      <c r="ER37" s="187"/>
      <c r="ES37" s="187"/>
      <c r="ET37" s="187"/>
      <c r="EU37" s="187"/>
      <c r="EV37" s="187"/>
      <c r="EW37" s="187"/>
      <c r="EX37" s="187"/>
      <c r="EY37" s="187"/>
      <c r="EZ37" s="187"/>
      <c r="FA37" s="187"/>
      <c r="FB37" s="187"/>
      <c r="FC37" s="187"/>
      <c r="FD37" s="187"/>
      <c r="FE37" s="187"/>
      <c r="FF37" s="187"/>
      <c r="FG37" s="187"/>
      <c r="FH37" s="187"/>
      <c r="FI37" s="187"/>
      <c r="FJ37" s="187"/>
      <c r="FK37" s="187"/>
      <c r="FL37" s="187"/>
      <c r="FM37" s="187"/>
      <c r="FN37" s="187"/>
      <c r="FO37" s="187"/>
      <c r="FP37" s="187"/>
      <c r="FQ37" s="187"/>
      <c r="FR37" s="187"/>
      <c r="FS37" s="187"/>
      <c r="FT37" s="187"/>
      <c r="FU37" s="187"/>
      <c r="FV37" s="187"/>
      <c r="FW37" s="187"/>
      <c r="FX37" s="187"/>
      <c r="FY37" s="187"/>
      <c r="FZ37" s="187"/>
      <c r="GA37" s="187"/>
      <c r="GB37" s="187"/>
      <c r="GC37" s="187"/>
      <c r="GD37" s="187"/>
      <c r="GE37" s="187"/>
      <c r="GF37" s="187"/>
      <c r="GG37" s="187"/>
      <c r="GH37" s="187"/>
      <c r="GI37" s="187"/>
      <c r="GJ37" s="187"/>
      <c r="GK37" s="187"/>
      <c r="GL37" s="187"/>
      <c r="GM37" s="187"/>
      <c r="GN37" s="187"/>
      <c r="GO37" s="187"/>
      <c r="GP37" s="187"/>
      <c r="GQ37" s="187"/>
      <c r="GR37" s="187"/>
    </row>
    <row r="38" spans="1:10" s="186" customFormat="1" ht="12.75">
      <c r="A38" s="112" t="s">
        <v>139</v>
      </c>
      <c r="D38" s="185"/>
      <c r="E38" s="188"/>
      <c r="F38" s="188"/>
      <c r="G38" s="188"/>
      <c r="H38" s="188"/>
      <c r="I38" s="188"/>
      <c r="J38" s="188"/>
    </row>
    <row r="39" spans="1:10" s="186" customFormat="1" ht="12.75">
      <c r="A39" s="112" t="s">
        <v>300</v>
      </c>
      <c r="D39" s="185"/>
      <c r="E39" s="188"/>
      <c r="F39" s="188"/>
      <c r="G39" s="188"/>
      <c r="H39" s="188"/>
      <c r="I39" s="188"/>
      <c r="J39" s="188"/>
    </row>
    <row r="40" spans="1:10" s="186" customFormat="1" ht="12.75">
      <c r="A40" s="112" t="s">
        <v>123</v>
      </c>
      <c r="D40" s="185"/>
      <c r="E40" s="188"/>
      <c r="F40" s="188"/>
      <c r="G40" s="188"/>
      <c r="H40" s="188"/>
      <c r="I40" s="188"/>
      <c r="J40" s="188"/>
    </row>
    <row r="41" spans="1:10" s="186" customFormat="1" ht="12.75">
      <c r="A41" s="112" t="s">
        <v>124</v>
      </c>
      <c r="D41" s="185"/>
      <c r="E41" s="188"/>
      <c r="F41" s="188"/>
      <c r="G41" s="188"/>
      <c r="H41" s="188"/>
      <c r="I41" s="188"/>
      <c r="J41" s="188"/>
    </row>
    <row r="42" spans="1:10" s="186" customFormat="1" ht="12.75">
      <c r="A42" s="112" t="s">
        <v>125</v>
      </c>
      <c r="D42" s="185"/>
      <c r="E42" s="188"/>
      <c r="F42" s="188"/>
      <c r="I42" s="188"/>
      <c r="J42" s="188"/>
    </row>
    <row r="43" spans="3:6" ht="15">
      <c r="C43" s="180"/>
      <c r="D43" s="180"/>
      <c r="E43" s="190"/>
      <c r="F43" s="190"/>
    </row>
  </sheetData>
  <sheetProtection/>
  <mergeCells count="1">
    <mergeCell ref="A2:M2"/>
  </mergeCells>
  <printOptions horizontalCentered="1"/>
  <pageMargins left="1" right="0.6878125" top="1" bottom="1" header="0.5" footer="0.5"/>
  <pageSetup horizontalDpi="1200" verticalDpi="1200" orientation="portrait" scale="93" r:id="rId2"/>
  <headerFooter alignWithMargins="0">
    <oddHeader>&amp;R&amp;"Times New Roman,Regular"Exhibit No. ___(RAM-14)
Page &amp;P of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47"/>
  <sheetViews>
    <sheetView showOutlineSymbols="0" workbookViewId="0" topLeftCell="A1">
      <selection activeCell="A1" sqref="A1:M1"/>
    </sheetView>
  </sheetViews>
  <sheetFormatPr defaultColWidth="9.6640625" defaultRowHeight="15"/>
  <cols>
    <col min="1" max="1" width="3.99609375" style="12" customWidth="1"/>
    <col min="2" max="2" width="1.66796875" style="12" customWidth="1"/>
    <col min="3" max="3" width="15.6640625" style="12" customWidth="1"/>
    <col min="4" max="4" width="1.66796875" style="12" customWidth="1"/>
    <col min="5" max="5" width="8.4453125" style="12" customWidth="1"/>
    <col min="6" max="6" width="1.66796875" style="12" customWidth="1"/>
    <col min="7" max="7" width="8.10546875" style="12" customWidth="1"/>
    <col min="8" max="8" width="1.66796875" style="12" customWidth="1"/>
    <col min="9" max="9" width="9.6640625" style="12" customWidth="1"/>
    <col min="10" max="10" width="1.66796875" style="12" customWidth="1"/>
    <col min="11" max="11" width="6.99609375" style="12" customWidth="1"/>
    <col min="12" max="12" width="1.5625" style="12" customWidth="1"/>
    <col min="13" max="13" width="6.3359375" style="12" customWidth="1"/>
    <col min="14" max="14" width="9.6640625" style="12" customWidth="1"/>
    <col min="15" max="15" width="13.6640625" style="12" customWidth="1"/>
    <col min="16" max="16" width="10.6640625" style="12" customWidth="1"/>
    <col min="17" max="16384" width="9.6640625" style="12" customWidth="1"/>
  </cols>
  <sheetData>
    <row r="1" spans="1:13" ht="45" customHeight="1">
      <c r="A1" s="238" t="s">
        <v>301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5.75">
      <c r="A2" s="163"/>
      <c r="B2" s="166"/>
      <c r="C2" s="163"/>
      <c r="D2" s="163"/>
      <c r="E2" s="165"/>
      <c r="F2" s="163"/>
      <c r="G2" s="163"/>
      <c r="H2" s="163"/>
      <c r="I2" s="163"/>
      <c r="J2" s="163"/>
      <c r="K2" s="163"/>
      <c r="L2" s="163"/>
      <c r="M2" s="163"/>
    </row>
    <row r="3" spans="1:13" ht="15.75">
      <c r="A3" s="163"/>
      <c r="B3" s="166"/>
      <c r="C3" s="65" t="s">
        <v>115</v>
      </c>
      <c r="D3" s="65"/>
      <c r="E3" s="65" t="s">
        <v>111</v>
      </c>
      <c r="F3" s="65"/>
      <c r="G3" s="65" t="s">
        <v>112</v>
      </c>
      <c r="H3" s="38"/>
      <c r="I3" s="65" t="s">
        <v>113</v>
      </c>
      <c r="J3" s="65"/>
      <c r="K3" s="65" t="s">
        <v>114</v>
      </c>
      <c r="L3" s="65"/>
      <c r="M3" s="65" t="s">
        <v>116</v>
      </c>
    </row>
    <row r="4" spans="1:13" ht="15.75">
      <c r="A4" s="163"/>
      <c r="B4" s="166"/>
      <c r="C4" s="167"/>
      <c r="D4" s="167"/>
      <c r="E4" s="167"/>
      <c r="F4" s="163"/>
      <c r="G4" s="38"/>
      <c r="H4" s="163"/>
      <c r="I4" s="131"/>
      <c r="J4" s="131"/>
      <c r="K4" s="131"/>
      <c r="L4" s="131"/>
      <c r="M4" s="131"/>
    </row>
    <row r="5" spans="1:13" ht="15.75">
      <c r="A5" s="163"/>
      <c r="B5" s="166"/>
      <c r="C5" s="167"/>
      <c r="D5" s="167"/>
      <c r="E5" s="168" t="s">
        <v>275</v>
      </c>
      <c r="F5" s="163"/>
      <c r="G5" s="169" t="s">
        <v>30</v>
      </c>
      <c r="H5" s="163"/>
      <c r="I5" s="170" t="s">
        <v>140</v>
      </c>
      <c r="J5" s="170"/>
      <c r="K5" s="163"/>
      <c r="L5" s="170"/>
      <c r="M5" s="163"/>
    </row>
    <row r="6" spans="1:13" ht="15.75">
      <c r="A6" s="170" t="s">
        <v>246</v>
      </c>
      <c r="B6" s="163"/>
      <c r="C6" s="163"/>
      <c r="D6" s="163"/>
      <c r="E6" s="170" t="s">
        <v>137</v>
      </c>
      <c r="F6" s="163"/>
      <c r="G6" s="131" t="s">
        <v>100</v>
      </c>
      <c r="H6" s="163"/>
      <c r="I6" s="170" t="s">
        <v>141</v>
      </c>
      <c r="J6" s="170"/>
      <c r="K6" s="170" t="s">
        <v>142</v>
      </c>
      <c r="L6" s="170"/>
      <c r="M6" s="170"/>
    </row>
    <row r="7" spans="1:13" ht="15.75">
      <c r="A7" s="171" t="s">
        <v>247</v>
      </c>
      <c r="B7" s="172"/>
      <c r="C7" s="171" t="s">
        <v>162</v>
      </c>
      <c r="D7" s="172"/>
      <c r="E7" s="171" t="s">
        <v>194</v>
      </c>
      <c r="F7" s="173"/>
      <c r="G7" s="174" t="s">
        <v>31</v>
      </c>
      <c r="H7" s="173"/>
      <c r="I7" s="171" t="s">
        <v>194</v>
      </c>
      <c r="J7" s="172"/>
      <c r="K7" s="171" t="s">
        <v>43</v>
      </c>
      <c r="L7" s="172"/>
      <c r="M7" s="171" t="s">
        <v>143</v>
      </c>
    </row>
    <row r="8" spans="1:13" ht="15.7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20" s="16" customFormat="1" ht="15.75" customHeight="1">
      <c r="A9" s="175">
        <v>1</v>
      </c>
      <c r="B9" s="176"/>
      <c r="C9" s="58" t="s">
        <v>44</v>
      </c>
      <c r="D9" s="35"/>
      <c r="E9" s="127">
        <v>4.03</v>
      </c>
      <c r="F9" s="103"/>
      <c r="G9" s="103">
        <v>5</v>
      </c>
      <c r="H9" s="131"/>
      <c r="I9" s="131">
        <f aca="true" t="shared" si="0" ref="I9:I28">E9*(1+G9/100)</f>
        <v>4.2315000000000005</v>
      </c>
      <c r="J9" s="131"/>
      <c r="K9" s="131">
        <f aca="true" t="shared" si="1" ref="K9:K28">I9+G9</f>
        <v>9.2315</v>
      </c>
      <c r="L9" s="131"/>
      <c r="M9" s="131">
        <f aca="true" t="shared" si="2" ref="M9:M28">I9/0.95+G9</f>
        <v>9.45421052631579</v>
      </c>
      <c r="N9" s="32"/>
      <c r="P9" s="17"/>
      <c r="T9" s="15"/>
    </row>
    <row r="10" spans="1:20" s="16" customFormat="1" ht="15.75" customHeight="1">
      <c r="A10" s="175">
        <v>2</v>
      </c>
      <c r="B10" s="176"/>
      <c r="C10" s="58" t="s">
        <v>46</v>
      </c>
      <c r="D10" s="35"/>
      <c r="E10" s="127">
        <v>3.51</v>
      </c>
      <c r="F10" s="103"/>
      <c r="G10" s="103">
        <v>6</v>
      </c>
      <c r="H10" s="131"/>
      <c r="I10" s="131">
        <f t="shared" si="0"/>
        <v>3.7206</v>
      </c>
      <c r="J10" s="131"/>
      <c r="K10" s="131">
        <f t="shared" si="1"/>
        <v>9.720600000000001</v>
      </c>
      <c r="L10" s="131"/>
      <c r="M10" s="131">
        <f t="shared" si="2"/>
        <v>9.916421052631579</v>
      </c>
      <c r="N10" s="32"/>
      <c r="P10" s="14"/>
      <c r="T10" s="15"/>
    </row>
    <row r="11" spans="1:20" s="16" customFormat="1" ht="15.75" customHeight="1">
      <c r="A11" s="175">
        <v>3</v>
      </c>
      <c r="B11" s="176"/>
      <c r="C11" s="58" t="s">
        <v>48</v>
      </c>
      <c r="D11" s="35"/>
      <c r="E11" s="127">
        <v>3.64</v>
      </c>
      <c r="F11" s="103"/>
      <c r="G11" s="103">
        <v>4.67</v>
      </c>
      <c r="H11" s="131"/>
      <c r="I11" s="131">
        <f t="shared" si="0"/>
        <v>3.809988</v>
      </c>
      <c r="J11" s="131"/>
      <c r="K11" s="131">
        <f t="shared" si="1"/>
        <v>8.479988</v>
      </c>
      <c r="L11" s="131"/>
      <c r="M11" s="131">
        <f t="shared" si="2"/>
        <v>8.680513684210528</v>
      </c>
      <c r="N11" s="32"/>
      <c r="O11" s="15"/>
      <c r="P11" s="18"/>
      <c r="T11" s="15"/>
    </row>
    <row r="12" spans="1:20" s="16" customFormat="1" ht="15.75" customHeight="1">
      <c r="A12" s="175">
        <v>4</v>
      </c>
      <c r="B12" s="176"/>
      <c r="C12" s="58" t="s">
        <v>47</v>
      </c>
      <c r="D12" s="35"/>
      <c r="E12" s="127">
        <v>4.91</v>
      </c>
      <c r="F12" s="103"/>
      <c r="G12" s="103">
        <v>7</v>
      </c>
      <c r="H12" s="131"/>
      <c r="I12" s="131">
        <f t="shared" si="0"/>
        <v>5.2537</v>
      </c>
      <c r="J12" s="131"/>
      <c r="K12" s="131">
        <f t="shared" si="1"/>
        <v>12.2537</v>
      </c>
      <c r="L12" s="131"/>
      <c r="M12" s="131">
        <f t="shared" si="2"/>
        <v>12.530210526315791</v>
      </c>
      <c r="N12" s="32"/>
      <c r="O12" s="15"/>
      <c r="P12" s="14"/>
      <c r="T12" s="15"/>
    </row>
    <row r="13" spans="1:20" s="16" customFormat="1" ht="15.75" customHeight="1">
      <c r="A13" s="175">
        <v>5</v>
      </c>
      <c r="B13" s="176"/>
      <c r="C13" s="58" t="s">
        <v>49</v>
      </c>
      <c r="D13" s="35"/>
      <c r="E13" s="127">
        <v>3.83</v>
      </c>
      <c r="F13" s="103"/>
      <c r="G13" s="103">
        <v>8.5</v>
      </c>
      <c r="H13" s="131"/>
      <c r="I13" s="131">
        <f t="shared" si="0"/>
        <v>4.15555</v>
      </c>
      <c r="J13" s="131"/>
      <c r="K13" s="131">
        <f t="shared" si="1"/>
        <v>12.65555</v>
      </c>
      <c r="L13" s="131"/>
      <c r="M13" s="131">
        <f t="shared" si="2"/>
        <v>12.874263157894738</v>
      </c>
      <c r="N13" s="32"/>
      <c r="T13" s="15"/>
    </row>
    <row r="14" spans="1:20" s="16" customFormat="1" ht="15.75" customHeight="1">
      <c r="A14" s="175">
        <v>6</v>
      </c>
      <c r="B14" s="176"/>
      <c r="C14" s="58" t="s">
        <v>50</v>
      </c>
      <c r="D14" s="35"/>
      <c r="E14" s="127">
        <v>4.48</v>
      </c>
      <c r="F14" s="103"/>
      <c r="G14" s="103">
        <v>5.67</v>
      </c>
      <c r="H14" s="131"/>
      <c r="I14" s="131">
        <f t="shared" si="0"/>
        <v>4.7340160000000004</v>
      </c>
      <c r="J14" s="131"/>
      <c r="K14" s="131">
        <f t="shared" si="1"/>
        <v>10.404016</v>
      </c>
      <c r="L14" s="131"/>
      <c r="M14" s="131">
        <f t="shared" si="2"/>
        <v>10.653174736842105</v>
      </c>
      <c r="N14" s="32"/>
      <c r="T14" s="15"/>
    </row>
    <row r="15" spans="1:20" s="16" customFormat="1" ht="15.75" customHeight="1">
      <c r="A15" s="175">
        <v>7</v>
      </c>
      <c r="B15" s="176"/>
      <c r="C15" s="58" t="s">
        <v>51</v>
      </c>
      <c r="D15" s="35"/>
      <c r="E15" s="127">
        <v>2.18</v>
      </c>
      <c r="F15" s="103"/>
      <c r="G15" s="103">
        <v>9.5</v>
      </c>
      <c r="H15" s="131"/>
      <c r="I15" s="131">
        <f t="shared" si="0"/>
        <v>2.3871</v>
      </c>
      <c r="J15" s="131"/>
      <c r="K15" s="131">
        <f t="shared" si="1"/>
        <v>11.8871</v>
      </c>
      <c r="L15" s="131"/>
      <c r="M15" s="131">
        <f t="shared" si="2"/>
        <v>12.012736842105264</v>
      </c>
      <c r="N15" s="32"/>
      <c r="O15" s="19"/>
      <c r="T15" s="15"/>
    </row>
    <row r="16" spans="1:20" s="16" customFormat="1" ht="15.75" customHeight="1">
      <c r="A16" s="175">
        <v>8</v>
      </c>
      <c r="B16" s="176"/>
      <c r="C16" s="58" t="s">
        <v>54</v>
      </c>
      <c r="D16" s="35"/>
      <c r="E16" s="127">
        <v>5.74</v>
      </c>
      <c r="F16" s="103"/>
      <c r="G16" s="103">
        <v>3</v>
      </c>
      <c r="H16" s="131"/>
      <c r="I16" s="131">
        <f t="shared" si="0"/>
        <v>5.9122</v>
      </c>
      <c r="J16" s="131"/>
      <c r="K16" s="131">
        <f t="shared" si="1"/>
        <v>8.9122</v>
      </c>
      <c r="L16" s="131"/>
      <c r="M16" s="131">
        <f t="shared" si="2"/>
        <v>9.223368421052633</v>
      </c>
      <c r="N16" s="32"/>
      <c r="T16" s="15"/>
    </row>
    <row r="17" spans="1:20" s="16" customFormat="1" ht="15.75" customHeight="1">
      <c r="A17" s="175">
        <v>9</v>
      </c>
      <c r="B17" s="176"/>
      <c r="C17" s="58" t="s">
        <v>55</v>
      </c>
      <c r="D17" s="35"/>
      <c r="E17" s="127">
        <v>4.6</v>
      </c>
      <c r="F17" s="103"/>
      <c r="G17" s="103">
        <v>3.5</v>
      </c>
      <c r="H17" s="131"/>
      <c r="I17" s="131">
        <f t="shared" si="0"/>
        <v>4.760999999999999</v>
      </c>
      <c r="J17" s="131"/>
      <c r="K17" s="131">
        <f t="shared" si="1"/>
        <v>8.261</v>
      </c>
      <c r="L17" s="131"/>
      <c r="M17" s="131">
        <f t="shared" si="2"/>
        <v>8.51157894736842</v>
      </c>
      <c r="N17" s="32"/>
      <c r="T17" s="15"/>
    </row>
    <row r="18" spans="1:20" s="16" customFormat="1" ht="15.75" customHeight="1">
      <c r="A18" s="175">
        <v>10</v>
      </c>
      <c r="B18" s="176"/>
      <c r="C18" s="58" t="s">
        <v>57</v>
      </c>
      <c r="D18" s="35"/>
      <c r="E18" s="127">
        <v>2.84</v>
      </c>
      <c r="F18" s="103"/>
      <c r="G18" s="103">
        <v>12.2</v>
      </c>
      <c r="H18" s="131"/>
      <c r="I18" s="131">
        <f t="shared" si="0"/>
        <v>3.1864799999999995</v>
      </c>
      <c r="J18" s="131"/>
      <c r="K18" s="131">
        <f t="shared" si="1"/>
        <v>15.386479999999999</v>
      </c>
      <c r="L18" s="131"/>
      <c r="M18" s="131">
        <f t="shared" si="2"/>
        <v>15.55418947368421</v>
      </c>
      <c r="N18" s="32"/>
      <c r="T18" s="15"/>
    </row>
    <row r="19" spans="1:20" s="16" customFormat="1" ht="15.75" customHeight="1">
      <c r="A19" s="175">
        <v>11</v>
      </c>
      <c r="B19" s="176"/>
      <c r="C19" s="58" t="s">
        <v>58</v>
      </c>
      <c r="D19" s="35"/>
      <c r="E19" s="127">
        <v>3.33</v>
      </c>
      <c r="F19" s="103"/>
      <c r="G19" s="103">
        <v>7.6</v>
      </c>
      <c r="H19" s="131"/>
      <c r="I19" s="131">
        <f t="shared" si="0"/>
        <v>3.5830800000000003</v>
      </c>
      <c r="J19" s="131"/>
      <c r="K19" s="131">
        <f t="shared" si="1"/>
        <v>11.18308</v>
      </c>
      <c r="L19" s="131"/>
      <c r="M19" s="131">
        <f t="shared" si="2"/>
        <v>11.371663157894737</v>
      </c>
      <c r="N19" s="32"/>
      <c r="T19" s="15"/>
    </row>
    <row r="20" spans="1:20" s="16" customFormat="1" ht="15.75" customHeight="1">
      <c r="A20" s="175">
        <v>12</v>
      </c>
      <c r="B20" s="176"/>
      <c r="C20" s="58" t="s">
        <v>59</v>
      </c>
      <c r="D20" s="35"/>
      <c r="E20" s="127">
        <v>2.75</v>
      </c>
      <c r="F20" s="103"/>
      <c r="G20" s="103">
        <v>10.29</v>
      </c>
      <c r="H20" s="131"/>
      <c r="I20" s="131">
        <f t="shared" si="0"/>
        <v>3.032975</v>
      </c>
      <c r="J20" s="131"/>
      <c r="K20" s="131">
        <f t="shared" si="1"/>
        <v>13.322975</v>
      </c>
      <c r="L20" s="131"/>
      <c r="M20" s="131">
        <f t="shared" si="2"/>
        <v>13.482605263157893</v>
      </c>
      <c r="N20" s="32"/>
      <c r="T20" s="15"/>
    </row>
    <row r="21" spans="1:20" s="16" customFormat="1" ht="15.75" customHeight="1">
      <c r="A21" s="175">
        <v>13</v>
      </c>
      <c r="B21" s="176"/>
      <c r="C21" s="58" t="s">
        <v>60</v>
      </c>
      <c r="D21" s="35"/>
      <c r="E21" s="127">
        <v>5.98</v>
      </c>
      <c r="F21" s="103"/>
      <c r="G21" s="103">
        <v>4.88</v>
      </c>
      <c r="H21" s="131"/>
      <c r="I21" s="131">
        <f t="shared" si="0"/>
        <v>6.2718240000000005</v>
      </c>
      <c r="J21" s="131"/>
      <c r="K21" s="131">
        <f t="shared" si="1"/>
        <v>11.151824000000001</v>
      </c>
      <c r="L21" s="131"/>
      <c r="M21" s="131">
        <f t="shared" si="2"/>
        <v>11.48192</v>
      </c>
      <c r="N21" s="32"/>
      <c r="T21" s="15"/>
    </row>
    <row r="22" spans="1:20" s="16" customFormat="1" ht="15.75" customHeight="1">
      <c r="A22" s="175">
        <v>14</v>
      </c>
      <c r="B22" s="176"/>
      <c r="C22" s="58" t="s">
        <v>61</v>
      </c>
      <c r="D22" s="35"/>
      <c r="E22" s="127">
        <v>3.77</v>
      </c>
      <c r="F22" s="103"/>
      <c r="G22" s="103">
        <v>6</v>
      </c>
      <c r="H22" s="131"/>
      <c r="I22" s="131">
        <f t="shared" si="0"/>
        <v>3.9962000000000004</v>
      </c>
      <c r="J22" s="131"/>
      <c r="K22" s="131">
        <f t="shared" si="1"/>
        <v>9.9962</v>
      </c>
      <c r="L22" s="131"/>
      <c r="M22" s="131">
        <f t="shared" si="2"/>
        <v>10.206526315789475</v>
      </c>
      <c r="N22" s="32"/>
      <c r="T22" s="15"/>
    </row>
    <row r="23" spans="1:20" s="16" customFormat="1" ht="15.75" customHeight="1">
      <c r="A23" s="175">
        <v>15</v>
      </c>
      <c r="B23" s="176"/>
      <c r="C23" s="58" t="s">
        <v>63</v>
      </c>
      <c r="D23" s="35"/>
      <c r="E23" s="127">
        <v>2.95</v>
      </c>
      <c r="F23" s="103"/>
      <c r="G23" s="103">
        <v>13.33</v>
      </c>
      <c r="H23" s="131"/>
      <c r="I23" s="131">
        <f t="shared" si="0"/>
        <v>3.343235</v>
      </c>
      <c r="J23" s="131"/>
      <c r="K23" s="131">
        <f t="shared" si="1"/>
        <v>16.673235</v>
      </c>
      <c r="L23" s="131"/>
      <c r="M23" s="131">
        <f t="shared" si="2"/>
        <v>16.849194736842104</v>
      </c>
      <c r="N23" s="32"/>
      <c r="T23" s="15"/>
    </row>
    <row r="24" spans="1:20" s="16" customFormat="1" ht="15.75" customHeight="1">
      <c r="A24" s="175">
        <v>16</v>
      </c>
      <c r="B24" s="176"/>
      <c r="C24" s="58" t="s">
        <v>64</v>
      </c>
      <c r="D24" s="35"/>
      <c r="E24" s="127">
        <v>3.22</v>
      </c>
      <c r="F24" s="103"/>
      <c r="G24" s="103">
        <v>8.6</v>
      </c>
      <c r="H24" s="131"/>
      <c r="I24" s="131">
        <f t="shared" si="0"/>
        <v>3.4969200000000003</v>
      </c>
      <c r="J24" s="131"/>
      <c r="K24" s="131">
        <f t="shared" si="1"/>
        <v>12.09692</v>
      </c>
      <c r="L24" s="131"/>
      <c r="M24" s="131">
        <f t="shared" si="2"/>
        <v>12.28096842105263</v>
      </c>
      <c r="N24" s="32"/>
      <c r="T24" s="15"/>
    </row>
    <row r="25" spans="1:20" s="16" customFormat="1" ht="15.75" customHeight="1">
      <c r="A25" s="175">
        <v>17</v>
      </c>
      <c r="B25" s="176"/>
      <c r="C25" s="58" t="s">
        <v>65</v>
      </c>
      <c r="D25" s="35"/>
      <c r="E25" s="127">
        <v>5.38</v>
      </c>
      <c r="F25" s="103"/>
      <c r="G25" s="103">
        <v>6.67</v>
      </c>
      <c r="H25" s="131"/>
      <c r="I25" s="131">
        <f t="shared" si="0"/>
        <v>5.738846</v>
      </c>
      <c r="J25" s="131"/>
      <c r="K25" s="131">
        <f t="shared" si="1"/>
        <v>12.408846</v>
      </c>
      <c r="L25" s="131"/>
      <c r="M25" s="131">
        <f t="shared" si="2"/>
        <v>12.71089052631579</v>
      </c>
      <c r="N25" s="32"/>
      <c r="T25" s="15"/>
    </row>
    <row r="26" spans="1:20" s="16" customFormat="1" ht="15.75" customHeight="1">
      <c r="A26" s="175">
        <v>18</v>
      </c>
      <c r="B26" s="176"/>
      <c r="C26" s="58" t="s">
        <v>66</v>
      </c>
      <c r="D26" s="35"/>
      <c r="E26" s="127">
        <v>4.27</v>
      </c>
      <c r="F26" s="103"/>
      <c r="G26" s="103">
        <v>8.75</v>
      </c>
      <c r="H26" s="131"/>
      <c r="I26" s="131">
        <f t="shared" si="0"/>
        <v>4.643624999999999</v>
      </c>
      <c r="J26" s="131"/>
      <c r="K26" s="131">
        <f t="shared" si="1"/>
        <v>13.393625</v>
      </c>
      <c r="L26" s="131"/>
      <c r="M26" s="131">
        <f t="shared" si="2"/>
        <v>13.638026315789473</v>
      </c>
      <c r="N26" s="32"/>
      <c r="T26" s="15"/>
    </row>
    <row r="27" spans="1:20" s="16" customFormat="1" ht="15.75" customHeight="1">
      <c r="A27" s="175">
        <v>19</v>
      </c>
      <c r="B27" s="176"/>
      <c r="C27" s="58" t="s">
        <v>67</v>
      </c>
      <c r="D27" s="35"/>
      <c r="E27" s="127">
        <v>5.28</v>
      </c>
      <c r="F27" s="103"/>
      <c r="G27" s="103">
        <v>4.5</v>
      </c>
      <c r="H27" s="131"/>
      <c r="I27" s="131">
        <f t="shared" si="0"/>
        <v>5.5176</v>
      </c>
      <c r="J27" s="131"/>
      <c r="K27" s="131">
        <f t="shared" si="1"/>
        <v>10.0176</v>
      </c>
      <c r="L27" s="131"/>
      <c r="M27" s="131">
        <f t="shared" si="2"/>
        <v>10.308</v>
      </c>
      <c r="N27" s="32"/>
      <c r="T27" s="15"/>
    </row>
    <row r="28" spans="1:20" s="16" customFormat="1" ht="15.75" customHeight="1">
      <c r="A28" s="175">
        <v>20</v>
      </c>
      <c r="B28" s="176"/>
      <c r="C28" s="58" t="s">
        <v>156</v>
      </c>
      <c r="D28" s="35"/>
      <c r="E28" s="127">
        <v>4.2</v>
      </c>
      <c r="F28" s="103"/>
      <c r="G28" s="103">
        <v>5.5</v>
      </c>
      <c r="H28" s="131"/>
      <c r="I28" s="131">
        <f t="shared" si="0"/>
        <v>4.431</v>
      </c>
      <c r="J28" s="131"/>
      <c r="K28" s="131">
        <f t="shared" si="1"/>
        <v>9.931000000000001</v>
      </c>
      <c r="L28" s="131"/>
      <c r="M28" s="131">
        <f t="shared" si="2"/>
        <v>10.16421052631579</v>
      </c>
      <c r="N28" s="32"/>
      <c r="T28" s="15"/>
    </row>
    <row r="29" spans="1:20" s="16" customFormat="1" ht="15.75" customHeight="1">
      <c r="A29" s="175">
        <v>21</v>
      </c>
      <c r="B29" s="176"/>
      <c r="C29" s="58" t="s">
        <v>157</v>
      </c>
      <c r="D29" s="35"/>
      <c r="E29" s="127">
        <v>4.51</v>
      </c>
      <c r="F29" s="103"/>
      <c r="G29" s="103">
        <v>4.43</v>
      </c>
      <c r="H29" s="131"/>
      <c r="I29" s="131">
        <f>E29*(1+G29/100)</f>
        <v>4.7097929999999995</v>
      </c>
      <c r="J29" s="131"/>
      <c r="K29" s="131">
        <f>I29+G29</f>
        <v>9.139793</v>
      </c>
      <c r="L29" s="131"/>
      <c r="M29" s="131">
        <f>I29/0.95+G29</f>
        <v>9.387676842105263</v>
      </c>
      <c r="N29" s="32"/>
      <c r="T29" s="15"/>
    </row>
    <row r="30" spans="1:20" s="16" customFormat="1" ht="15.75" customHeight="1">
      <c r="A30" s="175">
        <v>22</v>
      </c>
      <c r="B30" s="176"/>
      <c r="C30" s="58" t="s">
        <v>158</v>
      </c>
      <c r="D30" s="35"/>
      <c r="E30" s="127">
        <v>5.04</v>
      </c>
      <c r="F30" s="103"/>
      <c r="G30" s="103">
        <v>6.25</v>
      </c>
      <c r="H30" s="131"/>
      <c r="I30" s="131">
        <f>E30*(1+G30/100)</f>
        <v>5.355</v>
      </c>
      <c r="J30" s="131"/>
      <c r="K30" s="131">
        <f>I30+G30</f>
        <v>11.605</v>
      </c>
      <c r="L30" s="131"/>
      <c r="M30" s="131">
        <f>I30/0.95+G30</f>
        <v>11.88684210526316</v>
      </c>
      <c r="N30" s="32"/>
      <c r="T30" s="15"/>
    </row>
    <row r="31" spans="1:20" s="16" customFormat="1" ht="15.75" customHeight="1">
      <c r="A31" s="175">
        <v>23</v>
      </c>
      <c r="B31" s="176"/>
      <c r="C31" s="58" t="s">
        <v>159</v>
      </c>
      <c r="D31" s="35"/>
      <c r="E31" s="127">
        <v>2.36</v>
      </c>
      <c r="F31" s="103"/>
      <c r="G31" s="103">
        <v>9.33</v>
      </c>
      <c r="H31" s="131"/>
      <c r="I31" s="131">
        <f>E31*(1+G31/100)</f>
        <v>2.5801879999999997</v>
      </c>
      <c r="J31" s="131"/>
      <c r="K31" s="131">
        <f>I31+G31</f>
        <v>11.910188</v>
      </c>
      <c r="L31" s="131"/>
      <c r="M31" s="131">
        <f>I31/0.95+G31</f>
        <v>12.045987368421052</v>
      </c>
      <c r="N31" s="32"/>
      <c r="T31" s="15"/>
    </row>
    <row r="32" spans="1:20" s="16" customFormat="1" ht="15.75" customHeight="1">
      <c r="A32" s="175">
        <v>24</v>
      </c>
      <c r="B32" s="176"/>
      <c r="C32" s="58" t="s">
        <v>160</v>
      </c>
      <c r="D32" s="35"/>
      <c r="E32" s="127">
        <v>4.42</v>
      </c>
      <c r="F32" s="103"/>
      <c r="G32" s="103">
        <v>4.83</v>
      </c>
      <c r="H32" s="177"/>
      <c r="I32" s="131">
        <f>E32*(1+G32/100)</f>
        <v>4.6334859999999995</v>
      </c>
      <c r="J32" s="131"/>
      <c r="K32" s="131">
        <f>I32+G32</f>
        <v>9.463486</v>
      </c>
      <c r="L32" s="131"/>
      <c r="M32" s="131">
        <f>I32/0.95+G32</f>
        <v>9.707353684210526</v>
      </c>
      <c r="N32" s="32"/>
      <c r="T32" s="15"/>
    </row>
    <row r="33" spans="1:202" s="16" customFormat="1" ht="15.75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33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</row>
    <row r="34" spans="1:13" s="16" customFormat="1" ht="15.75" customHeight="1">
      <c r="A34" s="175">
        <v>26</v>
      </c>
      <c r="B34" s="176"/>
      <c r="C34" s="178" t="s">
        <v>161</v>
      </c>
      <c r="D34" s="178"/>
      <c r="E34" s="179">
        <f>AVERAGE(E9:E32)</f>
        <v>4.050833333333334</v>
      </c>
      <c r="F34" s="179"/>
      <c r="G34" s="179">
        <f>AVERAGE(G9:G32)</f>
        <v>6.916666666666668</v>
      </c>
      <c r="H34" s="179"/>
      <c r="I34" s="179">
        <f>AVERAGE(I9:I32)</f>
        <v>4.311912750000001</v>
      </c>
      <c r="J34" s="179"/>
      <c r="K34" s="179">
        <f>AVERAGE(K9:K32)</f>
        <v>11.228579416666664</v>
      </c>
      <c r="L34" s="179"/>
      <c r="M34" s="179">
        <f>AVERAGE(M9:M32)</f>
        <v>11.455522192982457</v>
      </c>
    </row>
    <row r="35" spans="1:13" s="16" customFormat="1" ht="15.75" customHeight="1">
      <c r="A35" s="176"/>
      <c r="B35" s="176"/>
      <c r="C35" s="178"/>
      <c r="D35" s="178"/>
      <c r="E35" s="166"/>
      <c r="F35" s="166"/>
      <c r="G35" s="166"/>
      <c r="H35" s="166"/>
      <c r="I35" s="166"/>
      <c r="J35" s="166"/>
      <c r="K35" s="166"/>
      <c r="L35" s="166"/>
      <c r="M35" s="166"/>
    </row>
    <row r="36" s="16" customFormat="1" ht="15.75" customHeight="1">
      <c r="A36" s="115" t="s">
        <v>139</v>
      </c>
    </row>
    <row r="37" spans="1:10" s="16" customFormat="1" ht="15.75" customHeight="1">
      <c r="A37" s="115" t="s">
        <v>296</v>
      </c>
      <c r="C37" s="14"/>
      <c r="D37" s="14"/>
      <c r="E37" s="20"/>
      <c r="F37" s="20"/>
      <c r="G37" s="20"/>
      <c r="H37" s="20"/>
      <c r="I37" s="20"/>
      <c r="J37" s="20"/>
    </row>
    <row r="38" spans="1:10" s="16" customFormat="1" ht="15.75" customHeight="1">
      <c r="A38" s="115" t="s">
        <v>297</v>
      </c>
      <c r="C38" s="14"/>
      <c r="D38" s="14"/>
      <c r="E38" s="20"/>
      <c r="F38" s="20"/>
      <c r="G38" s="20"/>
      <c r="H38" s="20"/>
      <c r="I38" s="20"/>
      <c r="J38" s="20"/>
    </row>
    <row r="39" spans="1:10" s="16" customFormat="1" ht="15.75" customHeight="1">
      <c r="A39" s="112" t="s">
        <v>123</v>
      </c>
      <c r="C39" s="14"/>
      <c r="D39" s="14"/>
      <c r="E39" s="20"/>
      <c r="F39" s="20"/>
      <c r="G39" s="20"/>
      <c r="H39" s="20"/>
      <c r="I39" s="20"/>
      <c r="J39" s="20"/>
    </row>
    <row r="40" spans="1:10" s="16" customFormat="1" ht="15.75" customHeight="1">
      <c r="A40" s="112" t="s">
        <v>284</v>
      </c>
      <c r="C40" s="10"/>
      <c r="D40" s="14"/>
      <c r="E40" s="20"/>
      <c r="F40" s="20"/>
      <c r="G40" s="20"/>
      <c r="H40" s="20"/>
      <c r="I40" s="20"/>
      <c r="J40" s="20"/>
    </row>
    <row r="41" spans="1:14" ht="15.75" customHeight="1">
      <c r="A41" s="112" t="s">
        <v>298</v>
      </c>
      <c r="B41" s="16"/>
      <c r="C41" s="10"/>
      <c r="D41" s="14"/>
      <c r="E41" s="20"/>
      <c r="F41" s="20"/>
      <c r="G41" s="20"/>
      <c r="H41" s="20"/>
      <c r="I41" s="20"/>
      <c r="J41" s="20"/>
      <c r="K41" s="16"/>
      <c r="L41" s="16"/>
      <c r="M41" s="16"/>
      <c r="N41" s="16"/>
    </row>
    <row r="42" spans="1:14" ht="27.75" customHeight="1">
      <c r="A42" s="239" t="s">
        <v>295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16"/>
    </row>
    <row r="43" ht="15">
      <c r="M43" s="21"/>
    </row>
    <row r="44" ht="15">
      <c r="M44" s="21"/>
    </row>
    <row r="45" spans="11:13" ht="15">
      <c r="K45" s="13"/>
      <c r="L45" s="13"/>
      <c r="M45" s="21"/>
    </row>
    <row r="47" spans="5:13" ht="15">
      <c r="E47" s="31"/>
      <c r="F47" s="31"/>
      <c r="G47" s="31"/>
      <c r="H47" s="31"/>
      <c r="I47" s="31"/>
      <c r="J47" s="31"/>
      <c r="K47" s="31"/>
      <c r="L47" s="31"/>
      <c r="M47" s="31"/>
    </row>
  </sheetData>
  <sheetProtection/>
  <mergeCells count="2">
    <mergeCell ref="A1:M1"/>
    <mergeCell ref="A42:M42"/>
  </mergeCells>
  <printOptions horizontalCentered="1"/>
  <pageMargins left="1" right="1" top="1" bottom="1" header="0.5" footer="0.5"/>
  <pageSetup fitToHeight="1" fitToWidth="1" horizontalDpi="1200" verticalDpi="1200" orientation="portrait" scale="93" r:id="rId1"/>
  <headerFooter alignWithMargins="0">
    <oddHeader>&amp;R&amp;"Times New Roman,Regular"Exhibit No. ___(RAM-15)
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37"/>
  <sheetViews>
    <sheetView showOutlineSymbols="0" view="pageLayout" zoomScaleNormal="150" workbookViewId="0" topLeftCell="A30">
      <selection activeCell="E34" sqref="E34"/>
    </sheetView>
  </sheetViews>
  <sheetFormatPr defaultColWidth="9.6640625" defaultRowHeight="15"/>
  <cols>
    <col min="1" max="1" width="4.99609375" style="22" customWidth="1"/>
    <col min="2" max="2" width="1.66796875" style="22" customWidth="1"/>
    <col min="3" max="3" width="15.99609375" style="22" customWidth="1"/>
    <col min="4" max="4" width="1.66796875" style="22" customWidth="1"/>
    <col min="5" max="5" width="8.10546875" style="22" customWidth="1"/>
    <col min="6" max="6" width="1.66796875" style="22" customWidth="1"/>
    <col min="7" max="7" width="8.3359375" style="22" customWidth="1"/>
    <col min="8" max="8" width="1.66796875" style="22" customWidth="1"/>
    <col min="9" max="9" width="8.6640625" style="22" customWidth="1"/>
    <col min="10" max="10" width="1.66796875" style="22" customWidth="1"/>
    <col min="11" max="11" width="7.4453125" style="22" customWidth="1"/>
    <col min="12" max="12" width="0.88671875" style="22" customWidth="1"/>
    <col min="13" max="13" width="5.6640625" style="22" customWidth="1"/>
    <col min="14" max="16384" width="9.6640625" style="22" customWidth="1"/>
  </cols>
  <sheetData>
    <row r="1" spans="1:13" ht="15.7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39.75" customHeight="1">
      <c r="A2" s="233" t="s">
        <v>303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5.75">
      <c r="A3" s="196"/>
      <c r="B3" s="198"/>
      <c r="C3" s="196"/>
      <c r="D3" s="196"/>
      <c r="E3" s="197"/>
      <c r="F3" s="196"/>
      <c r="G3" s="196"/>
      <c r="H3" s="196"/>
      <c r="I3" s="196"/>
      <c r="J3" s="196"/>
      <c r="K3" s="196"/>
      <c r="L3" s="196"/>
      <c r="M3" s="196"/>
    </row>
    <row r="4" spans="1:13" ht="15.75">
      <c r="A4" s="196"/>
      <c r="B4" s="198"/>
      <c r="C4" s="65" t="s">
        <v>115</v>
      </c>
      <c r="D4" s="65"/>
      <c r="E4" s="65" t="s">
        <v>111</v>
      </c>
      <c r="F4" s="65"/>
      <c r="G4" s="65" t="s">
        <v>112</v>
      </c>
      <c r="H4" s="38"/>
      <c r="I4" s="65" t="s">
        <v>113</v>
      </c>
      <c r="J4" s="65"/>
      <c r="K4" s="65" t="s">
        <v>114</v>
      </c>
      <c r="L4" s="65"/>
      <c r="M4" s="65" t="s">
        <v>116</v>
      </c>
    </row>
    <row r="5" spans="1:13" ht="15.75">
      <c r="A5" s="196"/>
      <c r="B5" s="198"/>
      <c r="C5" s="199"/>
      <c r="D5" s="199"/>
      <c r="E5" s="199"/>
      <c r="F5" s="196"/>
      <c r="G5" s="38"/>
      <c r="H5" s="196"/>
      <c r="I5" s="200"/>
      <c r="J5" s="200"/>
      <c r="K5" s="200"/>
      <c r="L5" s="200"/>
      <c r="M5" s="200"/>
    </row>
    <row r="6" spans="1:13" ht="15.75">
      <c r="A6" s="196"/>
      <c r="B6" s="198"/>
      <c r="C6" s="199"/>
      <c r="D6" s="199"/>
      <c r="E6" s="201" t="s">
        <v>275</v>
      </c>
      <c r="F6" s="196"/>
      <c r="G6" s="121" t="s">
        <v>276</v>
      </c>
      <c r="H6" s="196"/>
      <c r="I6" s="202" t="s">
        <v>140</v>
      </c>
      <c r="J6" s="202"/>
      <c r="K6" s="196"/>
      <c r="L6" s="202"/>
      <c r="M6" s="196"/>
    </row>
    <row r="7" spans="1:13" ht="15.75">
      <c r="A7" s="202"/>
      <c r="B7" s="196"/>
      <c r="C7" s="196"/>
      <c r="D7" s="196"/>
      <c r="E7" s="202" t="s">
        <v>137</v>
      </c>
      <c r="F7" s="196"/>
      <c r="G7" s="202" t="s">
        <v>138</v>
      </c>
      <c r="H7" s="196"/>
      <c r="I7" s="202" t="s">
        <v>141</v>
      </c>
      <c r="J7" s="202"/>
      <c r="K7" s="202" t="s">
        <v>142</v>
      </c>
      <c r="L7" s="202"/>
      <c r="M7" s="202"/>
    </row>
    <row r="8" spans="1:13" ht="15.75">
      <c r="A8" s="203" t="s">
        <v>245</v>
      </c>
      <c r="B8" s="202"/>
      <c r="C8" s="203" t="s">
        <v>162</v>
      </c>
      <c r="D8" s="202"/>
      <c r="E8" s="203" t="s">
        <v>194</v>
      </c>
      <c r="F8" s="196"/>
      <c r="G8" s="203" t="s">
        <v>100</v>
      </c>
      <c r="H8" s="196"/>
      <c r="I8" s="203" t="s">
        <v>194</v>
      </c>
      <c r="J8" s="202"/>
      <c r="K8" s="203" t="s">
        <v>43</v>
      </c>
      <c r="L8" s="202"/>
      <c r="M8" s="203" t="s">
        <v>143</v>
      </c>
    </row>
    <row r="9" spans="1:13" ht="15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</row>
    <row r="10" spans="1:13" s="24" customFormat="1" ht="15.75">
      <c r="A10" s="204">
        <v>1</v>
      </c>
      <c r="B10" s="205"/>
      <c r="C10" s="58" t="s">
        <v>48</v>
      </c>
      <c r="D10" s="58"/>
      <c r="E10" s="127">
        <v>3.64</v>
      </c>
      <c r="F10" s="127"/>
      <c r="G10" s="127">
        <v>6.5</v>
      </c>
      <c r="H10" s="200"/>
      <c r="I10" s="200">
        <f aca="true" t="shared" si="0" ref="I10:I24">E10*(1+G10/100)</f>
        <v>3.8766</v>
      </c>
      <c r="J10" s="200"/>
      <c r="K10" s="200">
        <f aca="true" t="shared" si="1" ref="K10:K24">I10+G10</f>
        <v>10.3766</v>
      </c>
      <c r="L10" s="200"/>
      <c r="M10" s="200">
        <f aca="true" t="shared" si="2" ref="M10:M24">I10/0.95+G10</f>
        <v>10.580631578947369</v>
      </c>
    </row>
    <row r="11" spans="1:13" s="24" customFormat="1" ht="15.75">
      <c r="A11" s="204">
        <v>2</v>
      </c>
      <c r="B11" s="205"/>
      <c r="C11" s="58" t="s">
        <v>164</v>
      </c>
      <c r="D11" s="58"/>
      <c r="E11" s="127">
        <v>4.84</v>
      </c>
      <c r="F11" s="127"/>
      <c r="G11" s="127">
        <v>3</v>
      </c>
      <c r="H11" s="200"/>
      <c r="I11" s="200">
        <f t="shared" si="0"/>
        <v>4.9852</v>
      </c>
      <c r="J11" s="200"/>
      <c r="K11" s="200">
        <f t="shared" si="1"/>
        <v>7.9852</v>
      </c>
      <c r="L11" s="200"/>
      <c r="M11" s="200">
        <f t="shared" si="2"/>
        <v>8.247578947368421</v>
      </c>
    </row>
    <row r="12" spans="1:13" s="24" customFormat="1" ht="15.75">
      <c r="A12" s="204">
        <v>3</v>
      </c>
      <c r="B12" s="205"/>
      <c r="C12" s="58" t="s">
        <v>165</v>
      </c>
      <c r="D12" s="58"/>
      <c r="E12" s="127">
        <v>5.07</v>
      </c>
      <c r="F12" s="127"/>
      <c r="G12" s="127">
        <v>3.5</v>
      </c>
      <c r="H12" s="200"/>
      <c r="I12" s="200">
        <f t="shared" si="0"/>
        <v>5.24745</v>
      </c>
      <c r="J12" s="200"/>
      <c r="K12" s="200">
        <f t="shared" si="1"/>
        <v>8.74745</v>
      </c>
      <c r="L12" s="200"/>
      <c r="M12" s="200">
        <f t="shared" si="2"/>
        <v>9.023631578947368</v>
      </c>
    </row>
    <row r="13" spans="1:13" s="24" customFormat="1" ht="15.75">
      <c r="A13" s="204">
        <v>4</v>
      </c>
      <c r="B13" s="205"/>
      <c r="C13" s="58" t="s">
        <v>166</v>
      </c>
      <c r="D13" s="58"/>
      <c r="E13" s="127">
        <v>2.28</v>
      </c>
      <c r="F13" s="127"/>
      <c r="G13" s="127">
        <v>14.5</v>
      </c>
      <c r="H13" s="200"/>
      <c r="I13" s="200">
        <f t="shared" si="0"/>
        <v>2.6106</v>
      </c>
      <c r="J13" s="200"/>
      <c r="K13" s="200">
        <f t="shared" si="1"/>
        <v>17.110599999999998</v>
      </c>
      <c r="L13" s="200"/>
      <c r="M13" s="200">
        <f t="shared" si="2"/>
        <v>17.248</v>
      </c>
    </row>
    <row r="14" spans="1:13" s="24" customFormat="1" ht="15.75">
      <c r="A14" s="204">
        <v>5</v>
      </c>
      <c r="B14" s="205"/>
      <c r="C14" s="58" t="s">
        <v>168</v>
      </c>
      <c r="D14" s="58"/>
      <c r="E14" s="127">
        <v>3.81</v>
      </c>
      <c r="F14" s="127"/>
      <c r="G14" s="127">
        <v>9.5</v>
      </c>
      <c r="H14" s="200"/>
      <c r="I14" s="200">
        <f t="shared" si="0"/>
        <v>4.17195</v>
      </c>
      <c r="J14" s="200"/>
      <c r="K14" s="200">
        <f t="shared" si="1"/>
        <v>13.671949999999999</v>
      </c>
      <c r="L14" s="200"/>
      <c r="M14" s="200">
        <f t="shared" si="2"/>
        <v>13.891526315789474</v>
      </c>
    </row>
    <row r="15" spans="1:13" s="24" customFormat="1" ht="15.75">
      <c r="A15" s="204">
        <v>6</v>
      </c>
      <c r="B15" s="205"/>
      <c r="C15" s="58" t="s">
        <v>167</v>
      </c>
      <c r="D15" s="58"/>
      <c r="E15" s="127">
        <v>4</v>
      </c>
      <c r="F15" s="127"/>
      <c r="G15" s="127">
        <v>7</v>
      </c>
      <c r="H15" s="200"/>
      <c r="I15" s="200">
        <f t="shared" si="0"/>
        <v>4.28</v>
      </c>
      <c r="J15" s="200"/>
      <c r="K15" s="200">
        <f t="shared" si="1"/>
        <v>11.280000000000001</v>
      </c>
      <c r="L15" s="200"/>
      <c r="M15" s="200">
        <f t="shared" si="2"/>
        <v>11.505263157894738</v>
      </c>
    </row>
    <row r="16" spans="1:13" s="24" customFormat="1" ht="15.75">
      <c r="A16" s="204">
        <v>7</v>
      </c>
      <c r="B16" s="205"/>
      <c r="C16" s="58" t="s">
        <v>50</v>
      </c>
      <c r="D16" s="58"/>
      <c r="E16" s="127">
        <v>4.48</v>
      </c>
      <c r="F16" s="127"/>
      <c r="G16" s="127">
        <v>4</v>
      </c>
      <c r="H16" s="200"/>
      <c r="I16" s="200">
        <f t="shared" si="0"/>
        <v>4.6592</v>
      </c>
      <c r="J16" s="200"/>
      <c r="K16" s="200">
        <f t="shared" si="1"/>
        <v>8.6592</v>
      </c>
      <c r="L16" s="200"/>
      <c r="M16" s="200">
        <f t="shared" si="2"/>
        <v>8.90442105263158</v>
      </c>
    </row>
    <row r="17" spans="1:13" s="24" customFormat="1" ht="15.75">
      <c r="A17" s="204">
        <v>8</v>
      </c>
      <c r="B17" s="205"/>
      <c r="C17" s="58" t="s">
        <v>55</v>
      </c>
      <c r="D17" s="58"/>
      <c r="E17" s="127">
        <v>4.6</v>
      </c>
      <c r="F17" s="127"/>
      <c r="G17" s="127">
        <v>2.5</v>
      </c>
      <c r="H17" s="200"/>
      <c r="I17" s="200">
        <f t="shared" si="0"/>
        <v>4.714999999999999</v>
      </c>
      <c r="J17" s="200"/>
      <c r="K17" s="200">
        <f t="shared" si="1"/>
        <v>7.214999999999999</v>
      </c>
      <c r="L17" s="200"/>
      <c r="M17" s="200">
        <f t="shared" si="2"/>
        <v>7.463157894736841</v>
      </c>
    </row>
    <row r="18" spans="1:13" s="24" customFormat="1" ht="15.75">
      <c r="A18" s="204">
        <v>9</v>
      </c>
      <c r="B18" s="205"/>
      <c r="C18" s="58" t="s">
        <v>170</v>
      </c>
      <c r="D18" s="58"/>
      <c r="E18" s="127">
        <v>2.39</v>
      </c>
      <c r="F18" s="127"/>
      <c r="G18" s="127">
        <v>10.5</v>
      </c>
      <c r="H18" s="200"/>
      <c r="I18" s="200">
        <f t="shared" si="0"/>
        <v>2.64095</v>
      </c>
      <c r="J18" s="200"/>
      <c r="K18" s="200">
        <f t="shared" si="1"/>
        <v>13.14095</v>
      </c>
      <c r="L18" s="200"/>
      <c r="M18" s="200">
        <f t="shared" si="2"/>
        <v>13.279947368421052</v>
      </c>
    </row>
    <row r="19" spans="1:13" s="24" customFormat="1" ht="15.75">
      <c r="A19" s="204">
        <v>10</v>
      </c>
      <c r="B19" s="205"/>
      <c r="C19" s="58" t="s">
        <v>58</v>
      </c>
      <c r="D19" s="58"/>
      <c r="E19" s="127">
        <v>3.33</v>
      </c>
      <c r="F19" s="127"/>
      <c r="G19" s="127">
        <v>9</v>
      </c>
      <c r="H19" s="200"/>
      <c r="I19" s="200">
        <f t="shared" si="0"/>
        <v>3.6297</v>
      </c>
      <c r="J19" s="200"/>
      <c r="K19" s="200">
        <f t="shared" si="1"/>
        <v>12.6297</v>
      </c>
      <c r="L19" s="200"/>
      <c r="M19" s="200">
        <f t="shared" si="2"/>
        <v>12.820736842105264</v>
      </c>
    </row>
    <row r="20" spans="1:13" s="24" customFormat="1" ht="15.75">
      <c r="A20" s="204">
        <v>11</v>
      </c>
      <c r="B20" s="205"/>
      <c r="C20" s="58" t="s">
        <v>61</v>
      </c>
      <c r="D20" s="58"/>
      <c r="E20" s="127">
        <v>3.77</v>
      </c>
      <c r="F20" s="127"/>
      <c r="G20" s="127">
        <v>2</v>
      </c>
      <c r="H20" s="200"/>
      <c r="I20" s="200">
        <f t="shared" si="0"/>
        <v>3.8454</v>
      </c>
      <c r="J20" s="200"/>
      <c r="K20" s="200">
        <f t="shared" si="1"/>
        <v>5.8454</v>
      </c>
      <c r="L20" s="200"/>
      <c r="M20" s="200">
        <f t="shared" si="2"/>
        <v>6.047789473684211</v>
      </c>
    </row>
    <row r="21" spans="1:13" s="24" customFormat="1" ht="15.75">
      <c r="A21" s="204">
        <v>12</v>
      </c>
      <c r="B21" s="205"/>
      <c r="C21" s="58" t="s">
        <v>171</v>
      </c>
      <c r="D21" s="58"/>
      <c r="E21" s="127">
        <v>4.81</v>
      </c>
      <c r="F21" s="127"/>
      <c r="G21" s="127">
        <v>2.5</v>
      </c>
      <c r="H21" s="200"/>
      <c r="I21" s="200">
        <f t="shared" si="0"/>
        <v>4.930249999999999</v>
      </c>
      <c r="J21" s="200"/>
      <c r="K21" s="200">
        <f t="shared" si="1"/>
        <v>7.430249999999999</v>
      </c>
      <c r="L21" s="200"/>
      <c r="M21" s="200">
        <f t="shared" si="2"/>
        <v>7.689736842105263</v>
      </c>
    </row>
    <row r="22" spans="1:13" s="24" customFormat="1" ht="15.75">
      <c r="A22" s="204">
        <v>13</v>
      </c>
      <c r="B22" s="205"/>
      <c r="C22" s="58" t="s">
        <v>172</v>
      </c>
      <c r="D22" s="58"/>
      <c r="E22" s="127">
        <v>4.32</v>
      </c>
      <c r="F22" s="127"/>
      <c r="G22" s="127">
        <v>5.5</v>
      </c>
      <c r="H22" s="200"/>
      <c r="I22" s="200">
        <f t="shared" si="0"/>
        <v>4.5576</v>
      </c>
      <c r="J22" s="200"/>
      <c r="K22" s="200">
        <f t="shared" si="1"/>
        <v>10.0576</v>
      </c>
      <c r="L22" s="200"/>
      <c r="M22" s="200">
        <f t="shared" si="2"/>
        <v>10.297473684210527</v>
      </c>
    </row>
    <row r="23" spans="1:13" s="24" customFormat="1" ht="15.75">
      <c r="A23" s="204">
        <v>14</v>
      </c>
      <c r="B23" s="205"/>
      <c r="C23" s="58" t="s">
        <v>173</v>
      </c>
      <c r="D23" s="58"/>
      <c r="E23" s="127">
        <v>2.61</v>
      </c>
      <c r="F23" s="127"/>
      <c r="G23" s="127">
        <v>13</v>
      </c>
      <c r="H23" s="200"/>
      <c r="I23" s="200">
        <f t="shared" si="0"/>
        <v>2.9492999999999996</v>
      </c>
      <c r="J23" s="200"/>
      <c r="K23" s="200">
        <f t="shared" si="1"/>
        <v>15.9493</v>
      </c>
      <c r="L23" s="200"/>
      <c r="M23" s="200">
        <f t="shared" si="2"/>
        <v>16.104526315789474</v>
      </c>
    </row>
    <row r="24" spans="1:13" s="24" customFormat="1" ht="15.75">
      <c r="A24" s="204">
        <v>15</v>
      </c>
      <c r="B24" s="205"/>
      <c r="C24" s="58" t="s">
        <v>67</v>
      </c>
      <c r="D24" s="58"/>
      <c r="E24" s="127">
        <v>5.28</v>
      </c>
      <c r="F24" s="127"/>
      <c r="G24" s="127">
        <v>3.5</v>
      </c>
      <c r="H24" s="200"/>
      <c r="I24" s="200">
        <f t="shared" si="0"/>
        <v>5.464799999999999</v>
      </c>
      <c r="J24" s="200"/>
      <c r="K24" s="200">
        <f t="shared" si="1"/>
        <v>8.9648</v>
      </c>
      <c r="L24" s="200"/>
      <c r="M24" s="200">
        <f t="shared" si="2"/>
        <v>9.252421052631579</v>
      </c>
    </row>
    <row r="25" spans="1:13" s="24" customFormat="1" ht="15.75">
      <c r="A25" s="204">
        <v>16</v>
      </c>
      <c r="B25" s="205"/>
      <c r="C25" s="58" t="s">
        <v>174</v>
      </c>
      <c r="D25" s="58"/>
      <c r="E25" s="127">
        <v>2.75</v>
      </c>
      <c r="F25" s="127"/>
      <c r="G25" s="127">
        <v>11.5</v>
      </c>
      <c r="H25" s="200"/>
      <c r="I25" s="200">
        <f>E25*(1+G25/100)</f>
        <v>3.06625</v>
      </c>
      <c r="J25" s="200"/>
      <c r="K25" s="200">
        <f>I25+G25</f>
        <v>14.56625</v>
      </c>
      <c r="L25" s="200"/>
      <c r="M25" s="200">
        <f>I25/0.95+G25</f>
        <v>14.727631578947369</v>
      </c>
    </row>
    <row r="26" spans="1:13" s="24" customFormat="1" ht="15.75">
      <c r="A26" s="204">
        <v>17</v>
      </c>
      <c r="B26" s="205"/>
      <c r="C26" s="58" t="s">
        <v>157</v>
      </c>
      <c r="D26" s="58"/>
      <c r="E26" s="127">
        <v>4.51</v>
      </c>
      <c r="F26" s="127"/>
      <c r="G26" s="127">
        <v>3</v>
      </c>
      <c r="H26" s="200"/>
      <c r="I26" s="200">
        <f>E26*(1+G26/100)</f>
        <v>4.6453</v>
      </c>
      <c r="J26" s="200"/>
      <c r="K26" s="200">
        <f>I26+G26</f>
        <v>7.6453</v>
      </c>
      <c r="L26" s="200"/>
      <c r="M26" s="200">
        <f>I26/0.95+G26</f>
        <v>7.8897894736842105</v>
      </c>
    </row>
    <row r="27" spans="1:13" s="24" customFormat="1" ht="15.75">
      <c r="A27" s="204">
        <v>18</v>
      </c>
      <c r="B27" s="205"/>
      <c r="C27" s="58" t="s">
        <v>158</v>
      </c>
      <c r="D27" s="58"/>
      <c r="E27" s="127">
        <v>5.04</v>
      </c>
      <c r="F27" s="127"/>
      <c r="G27" s="127">
        <v>4.5</v>
      </c>
      <c r="H27" s="200"/>
      <c r="I27" s="200">
        <f>E27*(1+G27/100)</f>
        <v>5.2668</v>
      </c>
      <c r="J27" s="200"/>
      <c r="K27" s="200">
        <f>I27+G27</f>
        <v>9.7668</v>
      </c>
      <c r="L27" s="200"/>
      <c r="M27" s="200">
        <f>I27/0.95+G27</f>
        <v>10.044</v>
      </c>
    </row>
    <row r="28" spans="1:13" s="24" customFormat="1" ht="15.75">
      <c r="A28" s="204">
        <v>19</v>
      </c>
      <c r="B28" s="205"/>
      <c r="C28" s="58" t="s">
        <v>160</v>
      </c>
      <c r="D28" s="58"/>
      <c r="E28" s="127">
        <v>4.42</v>
      </c>
      <c r="F28" s="127"/>
      <c r="G28" s="127">
        <v>5.5</v>
      </c>
      <c r="H28" s="200"/>
      <c r="I28" s="200">
        <f>E28*(1+G28/100)</f>
        <v>4.6631</v>
      </c>
      <c r="J28" s="200"/>
      <c r="K28" s="200">
        <f>I28+G28</f>
        <v>10.1631</v>
      </c>
      <c r="L28" s="200"/>
      <c r="M28" s="200">
        <f>I28/0.95+G28</f>
        <v>10.408526315789473</v>
      </c>
    </row>
    <row r="29" spans="1:203" s="24" customFormat="1" ht="15.7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</row>
    <row r="30" spans="1:203" s="24" customFormat="1" ht="15.75">
      <c r="A30" s="204">
        <v>21</v>
      </c>
      <c r="B30" s="205"/>
      <c r="C30" s="206" t="s">
        <v>161</v>
      </c>
      <c r="D30" s="206"/>
      <c r="E30" s="207">
        <f>AVERAGE(E10:E28)</f>
        <v>3.9973684210526326</v>
      </c>
      <c r="F30" s="207"/>
      <c r="G30" s="207">
        <f>AVERAGE(G10:G28)</f>
        <v>6.368421052631579</v>
      </c>
      <c r="H30" s="207"/>
      <c r="I30" s="207">
        <f>AVERAGE(I10:I28)</f>
        <v>4.2213394736842105</v>
      </c>
      <c r="J30" s="207"/>
      <c r="K30" s="207">
        <f>AVERAGE(K10:K28)</f>
        <v>10.58976052631579</v>
      </c>
      <c r="L30" s="207"/>
      <c r="M30" s="207">
        <f>AVERAGE(M10:M28)</f>
        <v>10.811936288088642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</row>
    <row r="31" spans="3:13" s="24" customFormat="1" ht="12.75">
      <c r="C31" s="25"/>
      <c r="D31" s="25"/>
      <c r="E31" s="23"/>
      <c r="F31" s="23"/>
      <c r="G31" s="23"/>
      <c r="H31" s="23"/>
      <c r="I31" s="23"/>
      <c r="J31" s="23"/>
      <c r="K31" s="23"/>
      <c r="L31" s="23"/>
      <c r="M31" s="23"/>
    </row>
    <row r="32" spans="1:13" s="24" customFormat="1" ht="12.75">
      <c r="A32" s="112" t="s">
        <v>139</v>
      </c>
      <c r="B32" s="193"/>
      <c r="C32" s="193"/>
      <c r="D32" s="194"/>
      <c r="E32" s="195"/>
      <c r="F32" s="195"/>
      <c r="G32" s="195"/>
      <c r="H32" s="195"/>
      <c r="I32" s="195"/>
      <c r="J32" s="195"/>
      <c r="K32" s="193"/>
      <c r="L32" s="193"/>
      <c r="M32" s="193"/>
    </row>
    <row r="33" spans="1:13" s="24" customFormat="1" ht="12.75">
      <c r="A33" s="112" t="s">
        <v>300</v>
      </c>
      <c r="B33" s="193"/>
      <c r="C33" s="193"/>
      <c r="D33" s="194"/>
      <c r="E33" s="195"/>
      <c r="F33" s="195"/>
      <c r="G33" s="195"/>
      <c r="H33" s="195"/>
      <c r="I33" s="195"/>
      <c r="J33" s="195"/>
      <c r="K33" s="193"/>
      <c r="L33" s="193"/>
      <c r="M33" s="193"/>
    </row>
    <row r="34" spans="1:13" s="24" customFormat="1" ht="12.75">
      <c r="A34" s="112" t="s">
        <v>123</v>
      </c>
      <c r="B34" s="193"/>
      <c r="C34" s="193"/>
      <c r="D34" s="194"/>
      <c r="E34" s="195"/>
      <c r="F34" s="195"/>
      <c r="G34" s="195"/>
      <c r="H34" s="195"/>
      <c r="I34" s="195"/>
      <c r="J34" s="195"/>
      <c r="K34" s="193"/>
      <c r="L34" s="193"/>
      <c r="M34" s="193"/>
    </row>
    <row r="35" spans="1:13" s="24" customFormat="1" ht="12.75">
      <c r="A35" s="112" t="s">
        <v>284</v>
      </c>
      <c r="B35" s="193"/>
      <c r="C35" s="193"/>
      <c r="D35" s="194"/>
      <c r="E35" s="195"/>
      <c r="F35" s="195"/>
      <c r="G35" s="195"/>
      <c r="H35" s="195"/>
      <c r="I35" s="195"/>
      <c r="J35" s="195"/>
      <c r="K35" s="193"/>
      <c r="L35" s="193"/>
      <c r="M35" s="193"/>
    </row>
    <row r="36" spans="1:13" s="24" customFormat="1" ht="12.75">
      <c r="A36" s="112" t="s">
        <v>285</v>
      </c>
      <c r="B36" s="193"/>
      <c r="C36" s="193"/>
      <c r="D36" s="194"/>
      <c r="E36" s="195"/>
      <c r="F36" s="195"/>
      <c r="G36" s="193"/>
      <c r="H36" s="193"/>
      <c r="I36" s="195"/>
      <c r="J36" s="195"/>
      <c r="K36" s="193"/>
      <c r="L36" s="193"/>
      <c r="M36" s="193"/>
    </row>
    <row r="37" spans="1:13" s="24" customFormat="1" ht="26.25" customHeight="1">
      <c r="A37" s="240" t="s">
        <v>302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</row>
    <row r="38" s="24" customFormat="1" ht="12.75"/>
    <row r="39" s="24" customFormat="1" ht="12.75"/>
    <row r="40" s="24" customFormat="1" ht="12.75"/>
    <row r="41" s="24" customFormat="1" ht="12.75"/>
  </sheetData>
  <sheetProtection/>
  <mergeCells count="2">
    <mergeCell ref="A37:M37"/>
    <mergeCell ref="A2:M2"/>
  </mergeCells>
  <printOptions horizontalCentered="1"/>
  <pageMargins left="1" right="1" top="1" bottom="1" header="0.5" footer="0.5"/>
  <pageSetup fitToHeight="1" fitToWidth="1" horizontalDpi="1200" verticalDpi="1200" orientation="portrait" r:id="rId1"/>
  <headerFooter alignWithMargins="0">
    <oddHeader>&amp;R&amp;"Times New Roman,Regular"Exhibit No. ___(RAM-16)
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38"/>
  <sheetViews>
    <sheetView showOutlineSymbols="0" view="pageLayout" zoomScaleNormal="130" workbookViewId="0" topLeftCell="A1">
      <selection activeCell="I8" sqref="I8"/>
    </sheetView>
  </sheetViews>
  <sheetFormatPr defaultColWidth="9.6640625" defaultRowHeight="15"/>
  <cols>
    <col min="1" max="1" width="5.6640625" style="29" customWidth="1"/>
    <col min="2" max="2" width="1.66796875" style="29" customWidth="1"/>
    <col min="3" max="3" width="15.5546875" style="29" customWidth="1"/>
    <col min="4" max="4" width="1.66796875" style="29" customWidth="1"/>
    <col min="5" max="5" width="7.3359375" style="29" customWidth="1"/>
    <col min="6" max="6" width="1.66796875" style="29" customWidth="1"/>
    <col min="7" max="7" width="8.6640625" style="29" customWidth="1"/>
    <col min="8" max="8" width="1.66796875" style="29" customWidth="1"/>
    <col min="9" max="9" width="9.6640625" style="29" customWidth="1"/>
    <col min="10" max="10" width="1.66796875" style="29" customWidth="1"/>
    <col min="11" max="11" width="7.99609375" style="29" customWidth="1"/>
    <col min="12" max="12" width="0.88671875" style="29" customWidth="1"/>
    <col min="13" max="13" width="5.5546875" style="29" customWidth="1"/>
    <col min="14" max="16384" width="9.6640625" style="29" customWidth="1"/>
  </cols>
  <sheetData>
    <row r="1" spans="1:14" ht="39.75" customHeight="1">
      <c r="A1" s="238" t="s">
        <v>304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1"/>
    </row>
    <row r="2" spans="1:14" ht="15.75" customHeight="1">
      <c r="A2" s="35"/>
      <c r="B2" s="52"/>
      <c r="C2" s="35"/>
      <c r="D2" s="35"/>
      <c r="E2" s="36"/>
      <c r="F2" s="35"/>
      <c r="G2" s="35"/>
      <c r="H2" s="35"/>
      <c r="I2" s="35"/>
      <c r="J2" s="35"/>
      <c r="K2" s="35"/>
      <c r="L2" s="35"/>
      <c r="M2" s="35"/>
      <c r="N2" s="1"/>
    </row>
    <row r="3" spans="1:14" ht="15.75" customHeight="1">
      <c r="A3" s="35"/>
      <c r="B3" s="52"/>
      <c r="C3" s="65" t="s">
        <v>115</v>
      </c>
      <c r="D3" s="65"/>
      <c r="E3" s="65" t="s">
        <v>111</v>
      </c>
      <c r="F3" s="65"/>
      <c r="G3" s="65" t="s">
        <v>112</v>
      </c>
      <c r="H3" s="38"/>
      <c r="I3" s="65" t="s">
        <v>113</v>
      </c>
      <c r="J3" s="65"/>
      <c r="K3" s="65" t="s">
        <v>114</v>
      </c>
      <c r="L3" s="65"/>
      <c r="M3" s="65" t="s">
        <v>116</v>
      </c>
      <c r="N3" s="1"/>
    </row>
    <row r="4" spans="1:14" ht="15.75" customHeight="1">
      <c r="A4" s="35"/>
      <c r="B4" s="52"/>
      <c r="C4" s="37"/>
      <c r="D4" s="37"/>
      <c r="E4" s="37"/>
      <c r="F4" s="35"/>
      <c r="G4" s="38"/>
      <c r="H4" s="35"/>
      <c r="I4" s="45"/>
      <c r="J4" s="45"/>
      <c r="K4" s="45"/>
      <c r="L4" s="45"/>
      <c r="M4" s="45"/>
      <c r="N4" s="1"/>
    </row>
    <row r="5" spans="1:14" ht="15.75" customHeight="1">
      <c r="A5" s="35"/>
      <c r="B5" s="52"/>
      <c r="C5" s="37"/>
      <c r="D5" s="37"/>
      <c r="E5" s="209" t="s">
        <v>275</v>
      </c>
      <c r="F5" s="35"/>
      <c r="G5" s="210" t="s">
        <v>30</v>
      </c>
      <c r="H5" s="35"/>
      <c r="I5" s="100" t="s">
        <v>140</v>
      </c>
      <c r="J5" s="100"/>
      <c r="K5" s="35"/>
      <c r="L5" s="100"/>
      <c r="M5" s="35"/>
      <c r="N5" s="1"/>
    </row>
    <row r="6" spans="1:14" ht="15.75" customHeight="1">
      <c r="A6" s="43"/>
      <c r="B6" s="35"/>
      <c r="C6" s="35"/>
      <c r="D6" s="35"/>
      <c r="E6" s="43" t="s">
        <v>137</v>
      </c>
      <c r="F6" s="35"/>
      <c r="G6" s="45" t="s">
        <v>100</v>
      </c>
      <c r="H6" s="35"/>
      <c r="I6" s="100" t="s">
        <v>141</v>
      </c>
      <c r="J6" s="100"/>
      <c r="K6" s="100" t="s">
        <v>142</v>
      </c>
      <c r="L6" s="100"/>
      <c r="M6" s="100"/>
      <c r="N6" s="1"/>
    </row>
    <row r="7" spans="1:14" ht="15.75" customHeight="1">
      <c r="A7" s="39" t="s">
        <v>245</v>
      </c>
      <c r="B7" s="43"/>
      <c r="C7" s="41" t="s">
        <v>162</v>
      </c>
      <c r="D7" s="100"/>
      <c r="E7" s="41" t="s">
        <v>194</v>
      </c>
      <c r="F7" s="35"/>
      <c r="G7" s="101" t="s">
        <v>31</v>
      </c>
      <c r="H7" s="35"/>
      <c r="I7" s="41" t="s">
        <v>194</v>
      </c>
      <c r="J7" s="100"/>
      <c r="K7" s="41" t="s">
        <v>43</v>
      </c>
      <c r="L7" s="100"/>
      <c r="M7" s="41" t="s">
        <v>143</v>
      </c>
      <c r="N7" s="1"/>
    </row>
    <row r="8" spans="1:14" ht="15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1"/>
    </row>
    <row r="9" spans="1:14" s="7" customFormat="1" ht="15.75" customHeight="1">
      <c r="A9" s="100">
        <v>1</v>
      </c>
      <c r="B9" s="100"/>
      <c r="C9" s="58" t="s">
        <v>48</v>
      </c>
      <c r="D9" s="58"/>
      <c r="E9" s="127">
        <v>3.64</v>
      </c>
      <c r="F9" s="211"/>
      <c r="G9" s="212">
        <v>4.67</v>
      </c>
      <c r="H9" s="107"/>
      <c r="I9" s="107">
        <f aca="true" t="shared" si="0" ref="I9:I25">E9*(1+G9/100)</f>
        <v>3.809988</v>
      </c>
      <c r="J9" s="107"/>
      <c r="K9" s="107">
        <f aca="true" t="shared" si="1" ref="K9:K25">I9+G9</f>
        <v>8.479988</v>
      </c>
      <c r="L9" s="107"/>
      <c r="M9" s="107">
        <f aca="true" t="shared" si="2" ref="M9:M25">I9/0.95+G9</f>
        <v>8.680513684210528</v>
      </c>
      <c r="N9" s="9"/>
    </row>
    <row r="10" spans="1:14" s="7" customFormat="1" ht="15.75" customHeight="1">
      <c r="A10" s="100">
        <v>2</v>
      </c>
      <c r="B10" s="100"/>
      <c r="C10" s="58" t="s">
        <v>165</v>
      </c>
      <c r="D10" s="58"/>
      <c r="E10" s="127">
        <v>5.07</v>
      </c>
      <c r="F10" s="211"/>
      <c r="G10" s="212">
        <v>3.5</v>
      </c>
      <c r="H10" s="107"/>
      <c r="I10" s="107">
        <f t="shared" si="0"/>
        <v>5.24745</v>
      </c>
      <c r="J10" s="107"/>
      <c r="K10" s="107">
        <f t="shared" si="1"/>
        <v>8.74745</v>
      </c>
      <c r="L10" s="107"/>
      <c r="M10" s="107">
        <f t="shared" si="2"/>
        <v>9.023631578947368</v>
      </c>
      <c r="N10" s="9"/>
    </row>
    <row r="11" spans="1:14" s="7" customFormat="1" ht="15.75" customHeight="1">
      <c r="A11" s="100">
        <v>3</v>
      </c>
      <c r="B11" s="100"/>
      <c r="C11" s="58" t="s">
        <v>166</v>
      </c>
      <c r="D11" s="58"/>
      <c r="E11" s="127">
        <v>2.28</v>
      </c>
      <c r="F11" s="211"/>
      <c r="G11" s="212">
        <v>12.33</v>
      </c>
      <c r="H11" s="107"/>
      <c r="I11" s="107">
        <f t="shared" si="0"/>
        <v>2.5611239999999995</v>
      </c>
      <c r="J11" s="107"/>
      <c r="K11" s="107">
        <f t="shared" si="1"/>
        <v>14.891124</v>
      </c>
      <c r="L11" s="107"/>
      <c r="M11" s="107">
        <f t="shared" si="2"/>
        <v>15.02592</v>
      </c>
      <c r="N11" s="9"/>
    </row>
    <row r="12" spans="1:14" s="7" customFormat="1" ht="15.75" customHeight="1">
      <c r="A12" s="100">
        <v>4</v>
      </c>
      <c r="B12" s="100"/>
      <c r="C12" s="58" t="s">
        <v>168</v>
      </c>
      <c r="D12" s="58"/>
      <c r="E12" s="127">
        <v>3.81</v>
      </c>
      <c r="F12" s="211"/>
      <c r="G12" s="212">
        <v>8.33</v>
      </c>
      <c r="H12" s="107"/>
      <c r="I12" s="107">
        <f t="shared" si="0"/>
        <v>4.1273729999999995</v>
      </c>
      <c r="J12" s="107"/>
      <c r="K12" s="107">
        <f t="shared" si="1"/>
        <v>12.457373</v>
      </c>
      <c r="L12" s="107"/>
      <c r="M12" s="107">
        <f t="shared" si="2"/>
        <v>12.674603157894737</v>
      </c>
      <c r="N12" s="9"/>
    </row>
    <row r="13" spans="1:14" s="7" customFormat="1" ht="15.75" customHeight="1">
      <c r="A13" s="100">
        <v>5</v>
      </c>
      <c r="B13" s="100"/>
      <c r="C13" s="58" t="s">
        <v>167</v>
      </c>
      <c r="D13" s="58"/>
      <c r="E13" s="127">
        <v>4</v>
      </c>
      <c r="F13" s="211"/>
      <c r="G13" s="212">
        <v>8.67</v>
      </c>
      <c r="H13" s="107"/>
      <c r="I13" s="107">
        <f t="shared" si="0"/>
        <v>4.3468</v>
      </c>
      <c r="J13" s="107"/>
      <c r="K13" s="107">
        <f t="shared" si="1"/>
        <v>13.0168</v>
      </c>
      <c r="L13" s="107"/>
      <c r="M13" s="107">
        <f t="shared" si="2"/>
        <v>13.245578947368422</v>
      </c>
      <c r="N13" s="9"/>
    </row>
    <row r="14" spans="1:14" s="7" customFormat="1" ht="15.75" customHeight="1">
      <c r="A14" s="100">
        <v>6</v>
      </c>
      <c r="B14" s="100"/>
      <c r="C14" s="58" t="s">
        <v>50</v>
      </c>
      <c r="D14" s="58"/>
      <c r="E14" s="127">
        <v>4.48</v>
      </c>
      <c r="F14" s="211"/>
      <c r="G14" s="212">
        <v>5.67</v>
      </c>
      <c r="H14" s="107"/>
      <c r="I14" s="107">
        <f t="shared" si="0"/>
        <v>4.7340160000000004</v>
      </c>
      <c r="J14" s="107"/>
      <c r="K14" s="107">
        <f t="shared" si="1"/>
        <v>10.404016</v>
      </c>
      <c r="L14" s="107"/>
      <c r="M14" s="107">
        <f t="shared" si="2"/>
        <v>10.653174736842105</v>
      </c>
      <c r="N14" s="9"/>
    </row>
    <row r="15" spans="1:14" s="7" customFormat="1" ht="15.75" customHeight="1">
      <c r="A15" s="100">
        <v>7</v>
      </c>
      <c r="B15" s="100"/>
      <c r="C15" s="58" t="s">
        <v>169</v>
      </c>
      <c r="D15" s="58"/>
      <c r="E15" s="127">
        <v>4.76</v>
      </c>
      <c r="F15" s="211"/>
      <c r="G15" s="212">
        <v>6</v>
      </c>
      <c r="H15" s="107"/>
      <c r="I15" s="107">
        <f t="shared" si="0"/>
        <v>5.0456</v>
      </c>
      <c r="J15" s="107"/>
      <c r="K15" s="107">
        <f t="shared" si="1"/>
        <v>11.0456</v>
      </c>
      <c r="L15" s="107"/>
      <c r="M15" s="107">
        <f t="shared" si="2"/>
        <v>11.311157894736843</v>
      </c>
      <c r="N15" s="9"/>
    </row>
    <row r="16" spans="1:14" s="7" customFormat="1" ht="15.75" customHeight="1">
      <c r="A16" s="100">
        <v>8</v>
      </c>
      <c r="B16" s="100"/>
      <c r="C16" s="58" t="s">
        <v>55</v>
      </c>
      <c r="D16" s="58"/>
      <c r="E16" s="127">
        <v>4.6</v>
      </c>
      <c r="F16" s="211"/>
      <c r="G16" s="212">
        <v>3.5</v>
      </c>
      <c r="H16" s="107"/>
      <c r="I16" s="107">
        <f t="shared" si="0"/>
        <v>4.760999999999999</v>
      </c>
      <c r="J16" s="107"/>
      <c r="K16" s="107">
        <f t="shared" si="1"/>
        <v>8.261</v>
      </c>
      <c r="L16" s="107"/>
      <c r="M16" s="107">
        <f t="shared" si="2"/>
        <v>8.51157894736842</v>
      </c>
      <c r="N16" s="9"/>
    </row>
    <row r="17" spans="1:14" s="7" customFormat="1" ht="15.75" customHeight="1">
      <c r="A17" s="100">
        <v>9</v>
      </c>
      <c r="B17" s="100"/>
      <c r="C17" s="58" t="s">
        <v>170</v>
      </c>
      <c r="D17" s="58"/>
      <c r="E17" s="127">
        <v>2.39</v>
      </c>
      <c r="F17" s="211"/>
      <c r="G17" s="212">
        <v>10.5</v>
      </c>
      <c r="H17" s="107"/>
      <c r="I17" s="107">
        <f t="shared" si="0"/>
        <v>2.64095</v>
      </c>
      <c r="J17" s="107"/>
      <c r="K17" s="107">
        <f t="shared" si="1"/>
        <v>13.14095</v>
      </c>
      <c r="L17" s="107"/>
      <c r="M17" s="107">
        <f t="shared" si="2"/>
        <v>13.279947368421052</v>
      </c>
      <c r="N17" s="9"/>
    </row>
    <row r="18" spans="1:14" s="7" customFormat="1" ht="15.75" customHeight="1">
      <c r="A18" s="100">
        <v>10</v>
      </c>
      <c r="B18" s="100"/>
      <c r="C18" s="58" t="s">
        <v>58</v>
      </c>
      <c r="D18" s="58"/>
      <c r="E18" s="127">
        <v>3.33</v>
      </c>
      <c r="F18" s="211"/>
      <c r="G18" s="212">
        <v>7.6</v>
      </c>
      <c r="H18" s="107"/>
      <c r="I18" s="107">
        <f t="shared" si="0"/>
        <v>3.5830800000000003</v>
      </c>
      <c r="J18" s="107"/>
      <c r="K18" s="107">
        <f t="shared" si="1"/>
        <v>11.18308</v>
      </c>
      <c r="L18" s="107"/>
      <c r="M18" s="107">
        <f t="shared" si="2"/>
        <v>11.371663157894737</v>
      </c>
      <c r="N18" s="9"/>
    </row>
    <row r="19" spans="1:14" s="7" customFormat="1" ht="15.75" customHeight="1">
      <c r="A19" s="100">
        <v>11</v>
      </c>
      <c r="B19" s="100"/>
      <c r="C19" s="58" t="s">
        <v>61</v>
      </c>
      <c r="D19" s="58"/>
      <c r="E19" s="127">
        <v>3.77</v>
      </c>
      <c r="F19" s="211"/>
      <c r="G19" s="212">
        <v>6</v>
      </c>
      <c r="H19" s="107"/>
      <c r="I19" s="107">
        <f t="shared" si="0"/>
        <v>3.9962000000000004</v>
      </c>
      <c r="J19" s="107"/>
      <c r="K19" s="107">
        <f t="shared" si="1"/>
        <v>9.9962</v>
      </c>
      <c r="L19" s="107"/>
      <c r="M19" s="107">
        <f t="shared" si="2"/>
        <v>10.206526315789475</v>
      </c>
      <c r="N19" s="9"/>
    </row>
    <row r="20" spans="1:14" s="7" customFormat="1" ht="15.75" customHeight="1">
      <c r="A20" s="100">
        <v>12</v>
      </c>
      <c r="B20" s="100"/>
      <c r="C20" s="58" t="s">
        <v>171</v>
      </c>
      <c r="D20" s="58"/>
      <c r="E20" s="127">
        <v>4.81</v>
      </c>
      <c r="F20" s="211"/>
      <c r="G20" s="212">
        <v>3.5</v>
      </c>
      <c r="H20" s="107"/>
      <c r="I20" s="107">
        <f t="shared" si="0"/>
        <v>4.978349999999999</v>
      </c>
      <c r="J20" s="107"/>
      <c r="K20" s="107">
        <f t="shared" si="1"/>
        <v>8.478349999999999</v>
      </c>
      <c r="L20" s="107"/>
      <c r="M20" s="107">
        <f t="shared" si="2"/>
        <v>8.740368421052631</v>
      </c>
      <c r="N20" s="9"/>
    </row>
    <row r="21" spans="1:14" s="7" customFormat="1" ht="15.75" customHeight="1">
      <c r="A21" s="100">
        <v>13</v>
      </c>
      <c r="B21" s="100"/>
      <c r="C21" s="58" t="s">
        <v>172</v>
      </c>
      <c r="D21" s="58"/>
      <c r="E21" s="127">
        <v>4.32</v>
      </c>
      <c r="F21" s="211"/>
      <c r="G21" s="212">
        <v>4.5</v>
      </c>
      <c r="H21" s="107"/>
      <c r="I21" s="107">
        <f t="shared" si="0"/>
        <v>4.5144</v>
      </c>
      <c r="J21" s="107"/>
      <c r="K21" s="107">
        <f t="shared" si="1"/>
        <v>9.0144</v>
      </c>
      <c r="L21" s="107"/>
      <c r="M21" s="107">
        <f t="shared" si="2"/>
        <v>9.252</v>
      </c>
      <c r="N21" s="9"/>
    </row>
    <row r="22" spans="1:14" s="7" customFormat="1" ht="15.75" customHeight="1">
      <c r="A22" s="100">
        <v>14</v>
      </c>
      <c r="B22" s="100"/>
      <c r="C22" s="58" t="s">
        <v>173</v>
      </c>
      <c r="D22" s="58"/>
      <c r="E22" s="127">
        <v>2.61</v>
      </c>
      <c r="F22" s="211"/>
      <c r="G22" s="212">
        <v>13</v>
      </c>
      <c r="H22" s="107"/>
      <c r="I22" s="107">
        <f t="shared" si="0"/>
        <v>2.9492999999999996</v>
      </c>
      <c r="J22" s="107"/>
      <c r="K22" s="107">
        <f t="shared" si="1"/>
        <v>15.9493</v>
      </c>
      <c r="L22" s="107"/>
      <c r="M22" s="107">
        <f t="shared" si="2"/>
        <v>16.104526315789474</v>
      </c>
      <c r="N22" s="9"/>
    </row>
    <row r="23" spans="1:14" s="7" customFormat="1" ht="15.75" customHeight="1">
      <c r="A23" s="100">
        <v>15</v>
      </c>
      <c r="B23" s="100"/>
      <c r="C23" s="58" t="s">
        <v>67</v>
      </c>
      <c r="D23" s="58"/>
      <c r="E23" s="127">
        <v>5.28</v>
      </c>
      <c r="F23" s="211"/>
      <c r="G23" s="212">
        <v>4.5</v>
      </c>
      <c r="H23" s="107"/>
      <c r="I23" s="107">
        <f t="shared" si="0"/>
        <v>5.5176</v>
      </c>
      <c r="J23" s="107"/>
      <c r="K23" s="107">
        <f t="shared" si="1"/>
        <v>10.0176</v>
      </c>
      <c r="L23" s="107"/>
      <c r="M23" s="107">
        <f t="shared" si="2"/>
        <v>10.308</v>
      </c>
      <c r="N23" s="9"/>
    </row>
    <row r="24" spans="1:14" s="7" customFormat="1" ht="15.75" customHeight="1">
      <c r="A24" s="100">
        <v>16</v>
      </c>
      <c r="B24" s="100"/>
      <c r="C24" s="58" t="s">
        <v>174</v>
      </c>
      <c r="D24" s="58"/>
      <c r="E24" s="127">
        <v>2.75</v>
      </c>
      <c r="F24" s="211"/>
      <c r="G24" s="212">
        <v>12.75</v>
      </c>
      <c r="H24" s="107"/>
      <c r="I24" s="107">
        <f t="shared" si="0"/>
        <v>3.100625</v>
      </c>
      <c r="J24" s="107"/>
      <c r="K24" s="107">
        <f t="shared" si="1"/>
        <v>15.850625</v>
      </c>
      <c r="L24" s="107"/>
      <c r="M24" s="107">
        <f t="shared" si="2"/>
        <v>16.013815789473686</v>
      </c>
      <c r="N24" s="9"/>
    </row>
    <row r="25" spans="1:14" s="7" customFormat="1" ht="15.75" customHeight="1">
      <c r="A25" s="100">
        <v>17</v>
      </c>
      <c r="B25" s="100"/>
      <c r="C25" s="58" t="s">
        <v>157</v>
      </c>
      <c r="D25" s="58"/>
      <c r="E25" s="127">
        <v>4.51</v>
      </c>
      <c r="F25" s="211"/>
      <c r="G25" s="212">
        <v>4.43</v>
      </c>
      <c r="H25" s="107"/>
      <c r="I25" s="107">
        <f t="shared" si="0"/>
        <v>4.7097929999999995</v>
      </c>
      <c r="J25" s="107"/>
      <c r="K25" s="107">
        <f t="shared" si="1"/>
        <v>9.139793</v>
      </c>
      <c r="L25" s="107"/>
      <c r="M25" s="107">
        <f t="shared" si="2"/>
        <v>9.387676842105263</v>
      </c>
      <c r="N25" s="9"/>
    </row>
    <row r="26" spans="1:14" s="7" customFormat="1" ht="15.75" customHeight="1">
      <c r="A26" s="100">
        <v>18</v>
      </c>
      <c r="B26" s="100"/>
      <c r="C26" s="58" t="s">
        <v>158</v>
      </c>
      <c r="D26" s="58"/>
      <c r="E26" s="127">
        <v>5.04</v>
      </c>
      <c r="F26" s="211"/>
      <c r="G26" s="212">
        <v>6.25</v>
      </c>
      <c r="H26" s="107"/>
      <c r="I26" s="107">
        <f>E26*(1+G26/100)</f>
        <v>5.355</v>
      </c>
      <c r="J26" s="107"/>
      <c r="K26" s="107">
        <f>I26+G26</f>
        <v>11.605</v>
      </c>
      <c r="L26" s="107"/>
      <c r="M26" s="107">
        <f>I26/0.95+G26</f>
        <v>11.88684210526316</v>
      </c>
      <c r="N26" s="9"/>
    </row>
    <row r="27" spans="1:14" s="7" customFormat="1" ht="15.75" customHeight="1">
      <c r="A27" s="100">
        <v>19</v>
      </c>
      <c r="B27" s="44"/>
      <c r="C27" s="58" t="s">
        <v>160</v>
      </c>
      <c r="D27" s="58"/>
      <c r="E27" s="127">
        <v>4.42</v>
      </c>
      <c r="F27" s="211"/>
      <c r="G27" s="212">
        <v>4.83</v>
      </c>
      <c r="H27" s="105"/>
      <c r="I27" s="107">
        <f>E27*(1+G27/100)</f>
        <v>4.6334859999999995</v>
      </c>
      <c r="J27" s="107"/>
      <c r="K27" s="107">
        <f>I27+G27</f>
        <v>9.463486</v>
      </c>
      <c r="L27" s="107"/>
      <c r="M27" s="107">
        <f>I27/0.95+G27</f>
        <v>9.707353684210526</v>
      </c>
      <c r="N27" s="9"/>
    </row>
    <row r="28" spans="1:203" s="7" customFormat="1" ht="15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</row>
    <row r="29" spans="1:14" s="7" customFormat="1" ht="15.75" customHeight="1">
      <c r="A29" s="45">
        <v>21</v>
      </c>
      <c r="B29" s="44"/>
      <c r="C29" s="50" t="s">
        <v>161</v>
      </c>
      <c r="D29" s="50"/>
      <c r="E29" s="106">
        <f>AVERAGE(E9:E27)</f>
        <v>3.993157894736843</v>
      </c>
      <c r="F29" s="106"/>
      <c r="G29" s="106">
        <f>AVERAGE(G9:G27)</f>
        <v>6.87</v>
      </c>
      <c r="H29" s="106"/>
      <c r="I29" s="106">
        <f>AVERAGE(I9:I27)</f>
        <v>4.242743947368422</v>
      </c>
      <c r="J29" s="106"/>
      <c r="K29" s="106">
        <f>AVERAGE(K9:K27)</f>
        <v>11.11274394736842</v>
      </c>
      <c r="L29" s="106"/>
      <c r="M29" s="106">
        <f>AVERAGE(M9:M27)</f>
        <v>11.33604626038781</v>
      </c>
      <c r="N29" s="9"/>
    </row>
    <row r="30" spans="1:14" s="7" customFormat="1" ht="15.75" customHeight="1">
      <c r="A30" s="44"/>
      <c r="B30" s="44"/>
      <c r="C30" s="50"/>
      <c r="D30" s="50"/>
      <c r="E30" s="213"/>
      <c r="F30" s="213"/>
      <c r="G30" s="213"/>
      <c r="H30" s="213"/>
      <c r="I30" s="213"/>
      <c r="J30" s="213"/>
      <c r="K30" s="213"/>
      <c r="L30" s="213"/>
      <c r="M30" s="213"/>
      <c r="N30" s="9"/>
    </row>
    <row r="31" spans="1:14" s="7" customFormat="1" ht="15.75" customHeight="1">
      <c r="A31" s="115" t="s">
        <v>139</v>
      </c>
      <c r="B31" s="208"/>
      <c r="D31" s="145"/>
      <c r="E31" s="105"/>
      <c r="F31" s="105"/>
      <c r="G31" s="105"/>
      <c r="H31" s="105"/>
      <c r="I31" s="105"/>
      <c r="J31" s="105"/>
      <c r="K31" s="52"/>
      <c r="L31" s="52"/>
      <c r="M31" s="52"/>
      <c r="N31" s="9"/>
    </row>
    <row r="32" spans="1:14" s="7" customFormat="1" ht="15.75" customHeight="1">
      <c r="A32" s="115" t="s">
        <v>296</v>
      </c>
      <c r="B32" s="208"/>
      <c r="D32" s="147"/>
      <c r="E32" s="105"/>
      <c r="F32" s="105"/>
      <c r="G32" s="105"/>
      <c r="H32" s="105"/>
      <c r="I32" s="105"/>
      <c r="J32" s="105"/>
      <c r="K32" s="52"/>
      <c r="L32" s="52"/>
      <c r="M32" s="52"/>
      <c r="N32" s="9"/>
    </row>
    <row r="33" spans="1:14" s="7" customFormat="1" ht="15.75" customHeight="1">
      <c r="A33" s="115" t="s">
        <v>3</v>
      </c>
      <c r="B33" s="208"/>
      <c r="D33" s="147"/>
      <c r="E33" s="105"/>
      <c r="F33" s="105"/>
      <c r="G33" s="105"/>
      <c r="H33" s="105"/>
      <c r="I33" s="105"/>
      <c r="J33" s="105"/>
      <c r="K33" s="52"/>
      <c r="L33" s="52"/>
      <c r="M33" s="52"/>
      <c r="N33" s="9"/>
    </row>
    <row r="34" spans="1:14" s="7" customFormat="1" ht="15.75" customHeight="1">
      <c r="A34" s="112" t="s">
        <v>123</v>
      </c>
      <c r="B34" s="208"/>
      <c r="D34" s="147"/>
      <c r="E34" s="105"/>
      <c r="F34" s="105"/>
      <c r="G34" s="52"/>
      <c r="H34" s="52"/>
      <c r="I34" s="105"/>
      <c r="J34" s="105"/>
      <c r="K34" s="52"/>
      <c r="L34" s="52"/>
      <c r="M34" s="52"/>
      <c r="N34" s="9"/>
    </row>
    <row r="35" spans="1:13" s="7" customFormat="1" ht="15.75" customHeight="1">
      <c r="A35" s="112" t="s">
        <v>284</v>
      </c>
      <c r="B35" s="208"/>
      <c r="D35" s="147"/>
      <c r="E35" s="105"/>
      <c r="F35" s="105"/>
      <c r="G35" s="52"/>
      <c r="H35" s="52"/>
      <c r="I35" s="52"/>
      <c r="J35" s="52"/>
      <c r="K35" s="52"/>
      <c r="L35" s="52"/>
      <c r="M35" s="52"/>
    </row>
    <row r="36" spans="1:13" s="7" customFormat="1" ht="15.75" customHeight="1">
      <c r="A36" s="112" t="s">
        <v>285</v>
      </c>
      <c r="B36" s="208"/>
      <c r="D36" s="147"/>
      <c r="E36" s="105"/>
      <c r="F36" s="105"/>
      <c r="G36" s="52"/>
      <c r="H36" s="52"/>
      <c r="I36" s="52"/>
      <c r="J36" s="52"/>
      <c r="K36" s="52"/>
      <c r="L36" s="52"/>
      <c r="M36" s="52"/>
    </row>
    <row r="37" spans="1:13" s="7" customFormat="1" ht="24.75" customHeight="1">
      <c r="A37" s="222" t="s">
        <v>305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</row>
    <row r="38" spans="1:13" ht="15.75" customHeight="1">
      <c r="A38" s="145"/>
      <c r="B38" s="145"/>
      <c r="C38" s="145"/>
      <c r="D38" s="145"/>
      <c r="E38" s="52"/>
      <c r="F38" s="52"/>
      <c r="G38" s="52"/>
      <c r="H38" s="52"/>
      <c r="I38" s="52"/>
      <c r="J38" s="52"/>
      <c r="K38" s="52"/>
      <c r="L38" s="52"/>
      <c r="M38" s="52"/>
    </row>
    <row r="39" ht="15.75" customHeight="1"/>
  </sheetData>
  <sheetProtection/>
  <mergeCells count="2">
    <mergeCell ref="A1:M1"/>
    <mergeCell ref="A37:M37"/>
  </mergeCells>
  <printOptions horizontalCentered="1"/>
  <pageMargins left="1" right="1" top="1" bottom="1" header="0.5" footer="0.5"/>
  <pageSetup fitToHeight="1" fitToWidth="1" horizontalDpi="1200" verticalDpi="1200" orientation="portrait" r:id="rId1"/>
  <headerFooter alignWithMargins="0">
    <oddHeader>&amp;R&amp;"Times New Roman,Regular"Exhibit No. ___(RAM-17)
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38"/>
  <sheetViews>
    <sheetView zoomScale="125" zoomScaleNormal="125" zoomScalePageLayoutView="0" workbookViewId="0" topLeftCell="A1">
      <selection activeCell="B8" sqref="B8"/>
    </sheetView>
  </sheetViews>
  <sheetFormatPr defaultColWidth="11.5546875" defaultRowHeight="15"/>
  <cols>
    <col min="1" max="1" width="10.4453125" style="0" customWidth="1"/>
    <col min="2" max="2" width="21.4453125" style="0" customWidth="1"/>
    <col min="3" max="3" width="22.5546875" style="0" customWidth="1"/>
  </cols>
  <sheetData>
    <row r="1" spans="1:3" ht="15.75">
      <c r="A1" s="44"/>
      <c r="B1" s="44"/>
      <c r="C1" s="44"/>
    </row>
    <row r="2" spans="1:3" ht="39.75" customHeight="1">
      <c r="A2" s="225" t="s">
        <v>306</v>
      </c>
      <c r="B2" s="241"/>
      <c r="C2" s="241"/>
    </row>
    <row r="3" spans="1:3" ht="15.75">
      <c r="A3" s="44"/>
      <c r="B3" s="44"/>
      <c r="C3" s="44"/>
    </row>
    <row r="4" spans="1:3" ht="15.75">
      <c r="A4" s="44"/>
      <c r="B4" s="44"/>
      <c r="C4" s="44"/>
    </row>
    <row r="5" spans="1:3" ht="15.75">
      <c r="A5" s="44"/>
      <c r="B5" s="44" t="s">
        <v>162</v>
      </c>
      <c r="C5" s="215" t="s">
        <v>144</v>
      </c>
    </row>
    <row r="6" spans="1:3" ht="15.75">
      <c r="A6" s="44"/>
      <c r="B6" s="44"/>
      <c r="C6" s="216"/>
    </row>
    <row r="7" spans="1:3" ht="15.75">
      <c r="A7" s="44">
        <v>1</v>
      </c>
      <c r="B7" s="44" t="s">
        <v>44</v>
      </c>
      <c r="C7" s="103">
        <v>64.9</v>
      </c>
    </row>
    <row r="8" spans="1:3" ht="15.75">
      <c r="A8" s="44">
        <v>2</v>
      </c>
      <c r="B8" s="44" t="s">
        <v>46</v>
      </c>
      <c r="C8" s="103">
        <v>62.9</v>
      </c>
    </row>
    <row r="9" spans="1:3" ht="15.75">
      <c r="A9" s="44">
        <v>3</v>
      </c>
      <c r="B9" s="44" t="s">
        <v>48</v>
      </c>
      <c r="C9" s="103">
        <v>43</v>
      </c>
    </row>
    <row r="10" spans="1:3" ht="15.75">
      <c r="A10" s="44">
        <v>4</v>
      </c>
      <c r="B10" s="44" t="s">
        <v>47</v>
      </c>
      <c r="C10" s="103">
        <v>54.6</v>
      </c>
    </row>
    <row r="11" spans="1:3" ht="15.75">
      <c r="A11" s="44">
        <v>5</v>
      </c>
      <c r="B11" s="44" t="s">
        <v>49</v>
      </c>
      <c r="C11" s="103">
        <v>57.8</v>
      </c>
    </row>
    <row r="12" spans="1:3" ht="15.75">
      <c r="A12" s="44">
        <v>6</v>
      </c>
      <c r="B12" s="44" t="s">
        <v>50</v>
      </c>
      <c r="C12" s="103">
        <v>43.9</v>
      </c>
    </row>
    <row r="13" spans="1:3" ht="15.75">
      <c r="A13" s="44">
        <v>7</v>
      </c>
      <c r="B13" s="44" t="s">
        <v>51</v>
      </c>
      <c r="C13" s="103">
        <v>43.5</v>
      </c>
    </row>
    <row r="14" spans="1:3" ht="15.75">
      <c r="A14" s="44">
        <v>8</v>
      </c>
      <c r="B14" s="44" t="s">
        <v>54</v>
      </c>
      <c r="C14" s="103">
        <v>50.3</v>
      </c>
    </row>
    <row r="15" spans="1:3" ht="15.75">
      <c r="A15" s="44">
        <v>9</v>
      </c>
      <c r="B15" s="44" t="s">
        <v>55</v>
      </c>
      <c r="C15" s="103">
        <v>43.3</v>
      </c>
    </row>
    <row r="16" spans="1:3" ht="15.75">
      <c r="A16" s="44">
        <v>10</v>
      </c>
      <c r="B16" s="44" t="s">
        <v>57</v>
      </c>
      <c r="C16" s="103">
        <v>47.2</v>
      </c>
    </row>
    <row r="17" spans="1:3" ht="15.75">
      <c r="A17" s="44">
        <v>11</v>
      </c>
      <c r="B17" s="44" t="s">
        <v>58</v>
      </c>
      <c r="C17" s="103">
        <v>51.4</v>
      </c>
    </row>
    <row r="18" spans="1:3" ht="15.75">
      <c r="A18" s="44">
        <v>12</v>
      </c>
      <c r="B18" s="44" t="s">
        <v>59</v>
      </c>
      <c r="C18" s="103">
        <v>50.9</v>
      </c>
    </row>
    <row r="19" spans="1:3" ht="15.75">
      <c r="A19" s="44">
        <v>13</v>
      </c>
      <c r="B19" s="44" t="s">
        <v>60</v>
      </c>
      <c r="C19" s="103">
        <v>48.6</v>
      </c>
    </row>
    <row r="20" spans="1:3" ht="15.75">
      <c r="A20" s="44">
        <v>14</v>
      </c>
      <c r="B20" s="44" t="s">
        <v>61</v>
      </c>
      <c r="C20" s="103">
        <v>54.8</v>
      </c>
    </row>
    <row r="21" spans="1:3" ht="15.75">
      <c r="A21" s="44">
        <v>15</v>
      </c>
      <c r="B21" s="44" t="s">
        <v>62</v>
      </c>
      <c r="C21" s="103">
        <v>61.3</v>
      </c>
    </row>
    <row r="22" spans="1:3" ht="15.75">
      <c r="A22" s="44">
        <v>16</v>
      </c>
      <c r="B22" s="44" t="s">
        <v>63</v>
      </c>
      <c r="C22" s="103">
        <v>39.7</v>
      </c>
    </row>
    <row r="23" spans="1:3" ht="15.75">
      <c r="A23" s="44">
        <v>17</v>
      </c>
      <c r="B23" s="44" t="s">
        <v>64</v>
      </c>
      <c r="C23" s="103">
        <v>52.9</v>
      </c>
    </row>
    <row r="24" spans="1:3" ht="15.75">
      <c r="A24" s="44">
        <v>18</v>
      </c>
      <c r="B24" s="44" t="s">
        <v>65</v>
      </c>
      <c r="C24" s="103">
        <v>51.6</v>
      </c>
    </row>
    <row r="25" spans="1:3" ht="15.75">
      <c r="A25" s="44">
        <v>19</v>
      </c>
      <c r="B25" s="44" t="s">
        <v>66</v>
      </c>
      <c r="C25" s="103">
        <v>48.8</v>
      </c>
    </row>
    <row r="26" spans="1:3" ht="15.75">
      <c r="A26" s="44">
        <v>20</v>
      </c>
      <c r="B26" s="44" t="s">
        <v>67</v>
      </c>
      <c r="C26" s="103">
        <v>48.1</v>
      </c>
    </row>
    <row r="27" spans="1:3" ht="15.75">
      <c r="A27" s="44">
        <v>21</v>
      </c>
      <c r="B27" s="44" t="s">
        <v>156</v>
      </c>
      <c r="C27" s="103">
        <v>44.4</v>
      </c>
    </row>
    <row r="28" spans="1:3" ht="15.75">
      <c r="A28" s="44">
        <v>22</v>
      </c>
      <c r="B28" s="44" t="s">
        <v>157</v>
      </c>
      <c r="C28" s="103">
        <v>46.2</v>
      </c>
    </row>
    <row r="29" spans="1:3" ht="15.75">
      <c r="A29" s="44">
        <v>23</v>
      </c>
      <c r="B29" s="44" t="s">
        <v>158</v>
      </c>
      <c r="C29" s="103">
        <v>35</v>
      </c>
    </row>
    <row r="30" spans="1:3" ht="15.75">
      <c r="A30" s="44">
        <v>24</v>
      </c>
      <c r="B30" s="44" t="s">
        <v>159</v>
      </c>
      <c r="C30" s="103">
        <v>48.2</v>
      </c>
    </row>
    <row r="31" spans="1:3" ht="15.75">
      <c r="A31" s="44">
        <v>25</v>
      </c>
      <c r="B31" s="44" t="s">
        <v>160</v>
      </c>
      <c r="C31" s="103">
        <v>47</v>
      </c>
    </row>
    <row r="32" spans="1:3" ht="15.75">
      <c r="A32" s="44"/>
      <c r="B32" s="44"/>
      <c r="C32" s="217"/>
    </row>
    <row r="33" spans="1:3" ht="15.75">
      <c r="A33" s="44">
        <v>26</v>
      </c>
      <c r="B33" s="214" t="s">
        <v>161</v>
      </c>
      <c r="C33" s="218">
        <f>AVERAGE(C7:C31)</f>
        <v>49.611999999999995</v>
      </c>
    </row>
    <row r="34" spans="1:3" ht="15.75">
      <c r="A34" s="44"/>
      <c r="B34" s="214"/>
      <c r="C34" s="51"/>
    </row>
    <row r="35" spans="1:3" ht="15.75">
      <c r="A35" s="44">
        <v>27</v>
      </c>
      <c r="B35" s="214" t="s">
        <v>156</v>
      </c>
      <c r="C35" s="103">
        <v>44.4</v>
      </c>
    </row>
    <row r="36" spans="1:3" ht="15">
      <c r="A36" s="9"/>
      <c r="B36" s="9"/>
      <c r="C36" s="34"/>
    </row>
    <row r="37" spans="1:3" ht="15">
      <c r="A37" s="208" t="s">
        <v>278</v>
      </c>
      <c r="B37" s="9"/>
      <c r="C37" s="34"/>
    </row>
    <row r="38" spans="2:3" ht="15">
      <c r="B38" s="9"/>
      <c r="C38" s="34"/>
    </row>
  </sheetData>
  <sheetProtection/>
  <mergeCells count="1">
    <mergeCell ref="A2:C2"/>
  </mergeCells>
  <printOptions horizontalCentered="1"/>
  <pageMargins left="1" right="1" top="1" bottom="1" header="0.5" footer="0.5"/>
  <pageSetup horizontalDpi="1200" verticalDpi="1200" orientation="portrait" r:id="rId1"/>
  <headerFooter alignWithMargins="0">
    <oddHeader>&amp;R&amp;"Times New Roman,Regular"Exhibit No. ___(RAM-19)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OutlineSymbols="0" view="pageBreakPreview" zoomScale="60" workbookViewId="0" topLeftCell="A1">
      <selection activeCell="H33" sqref="H33"/>
    </sheetView>
  </sheetViews>
  <sheetFormatPr defaultColWidth="9.6640625" defaultRowHeight="15"/>
  <cols>
    <col min="1" max="1" width="1.66796875" style="52" customWidth="1"/>
    <col min="2" max="2" width="5.6640625" style="52" customWidth="1"/>
    <col min="3" max="3" width="1.66796875" style="52" customWidth="1"/>
    <col min="4" max="4" width="20.6640625" style="52" customWidth="1"/>
    <col min="5" max="5" width="1.66796875" style="52" customWidth="1"/>
    <col min="6" max="6" width="9.6640625" style="52" customWidth="1"/>
    <col min="7" max="7" width="1.66796875" style="52" customWidth="1"/>
    <col min="8" max="8" width="9.6640625" style="52" customWidth="1"/>
    <col min="9" max="9" width="0.88671875" style="52" customWidth="1"/>
    <col min="10" max="16384" width="9.6640625" style="52" customWidth="1"/>
  </cols>
  <sheetData>
    <row r="1" spans="1:10" ht="15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39.75" customHeight="1">
      <c r="A2" s="225" t="s">
        <v>279</v>
      </c>
      <c r="B2" s="226"/>
      <c r="C2" s="226"/>
      <c r="D2" s="226"/>
      <c r="E2" s="226"/>
      <c r="F2" s="226"/>
      <c r="G2" s="226"/>
      <c r="H2" s="226"/>
      <c r="I2" s="226"/>
      <c r="J2" s="35"/>
    </row>
    <row r="3" spans="1:10" ht="15.75">
      <c r="A3" s="35"/>
      <c r="B3" s="35"/>
      <c r="C3" s="35"/>
      <c r="D3" s="35"/>
      <c r="E3" s="35"/>
      <c r="F3" s="35"/>
      <c r="G3" s="35"/>
      <c r="H3" s="53"/>
      <c r="I3" s="53"/>
      <c r="J3" s="35"/>
    </row>
    <row r="4" spans="1:12" ht="15.75">
      <c r="A4" s="35"/>
      <c r="B4" s="35"/>
      <c r="C4" s="35"/>
      <c r="D4" s="219" t="s">
        <v>115</v>
      </c>
      <c r="E4" s="219"/>
      <c r="F4" s="219" t="s">
        <v>111</v>
      </c>
      <c r="G4" s="219"/>
      <c r="H4" s="219" t="s">
        <v>112</v>
      </c>
      <c r="I4" s="219"/>
      <c r="J4" s="54"/>
      <c r="K4" s="55"/>
      <c r="L4" s="54"/>
    </row>
    <row r="5" spans="1:10" ht="15.7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15.75" customHeight="1">
      <c r="A6" s="35"/>
      <c r="B6" s="39" t="s">
        <v>245</v>
      </c>
      <c r="C6" s="40"/>
      <c r="D6" s="56" t="s">
        <v>162</v>
      </c>
      <c r="E6" s="57"/>
      <c r="F6" s="56" t="s">
        <v>42</v>
      </c>
      <c r="G6" s="57"/>
      <c r="H6" s="56" t="s">
        <v>163</v>
      </c>
      <c r="I6" s="35"/>
      <c r="J6" s="35"/>
    </row>
    <row r="7" spans="1:10" ht="15.75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0" ht="15.75">
      <c r="A8" s="35"/>
      <c r="B8" s="43">
        <v>1</v>
      </c>
      <c r="C8" s="43"/>
      <c r="D8" s="58" t="s">
        <v>48</v>
      </c>
      <c r="E8" s="58"/>
      <c r="F8" s="58" t="s">
        <v>45</v>
      </c>
      <c r="G8" s="59"/>
      <c r="H8" s="60">
        <v>1.15</v>
      </c>
      <c r="I8" s="35"/>
      <c r="J8" s="35"/>
    </row>
    <row r="9" spans="1:10" ht="15.75">
      <c r="A9" s="35"/>
      <c r="B9" s="43">
        <v>2</v>
      </c>
      <c r="C9" s="43"/>
      <c r="D9" s="58" t="s">
        <v>164</v>
      </c>
      <c r="E9" s="58"/>
      <c r="F9" s="58" t="s">
        <v>56</v>
      </c>
      <c r="G9" s="59"/>
      <c r="H9" s="60">
        <v>0.85</v>
      </c>
      <c r="I9" s="35"/>
      <c r="J9" s="35"/>
    </row>
    <row r="10" spans="1:10" ht="15.75">
      <c r="A10" s="35"/>
      <c r="B10" s="43">
        <v>3</v>
      </c>
      <c r="C10" s="43"/>
      <c r="D10" s="58" t="s">
        <v>165</v>
      </c>
      <c r="E10" s="58"/>
      <c r="F10" s="58" t="s">
        <v>56</v>
      </c>
      <c r="G10" s="59"/>
      <c r="H10" s="60">
        <v>0.7</v>
      </c>
      <c r="I10" s="35"/>
      <c r="J10" s="35"/>
    </row>
    <row r="11" spans="1:10" ht="15.75">
      <c r="A11" s="35"/>
      <c r="B11" s="43">
        <v>4</v>
      </c>
      <c r="C11" s="43"/>
      <c r="D11" s="58" t="s">
        <v>166</v>
      </c>
      <c r="E11" s="58"/>
      <c r="F11" s="58" t="s">
        <v>56</v>
      </c>
      <c r="G11" s="59"/>
      <c r="H11" s="60">
        <v>0.95</v>
      </c>
      <c r="I11" s="35"/>
      <c r="J11" s="35"/>
    </row>
    <row r="12" spans="1:10" ht="15.75">
      <c r="A12" s="35"/>
      <c r="B12" s="43">
        <v>5</v>
      </c>
      <c r="C12" s="43"/>
      <c r="D12" s="58" t="s">
        <v>168</v>
      </c>
      <c r="E12" s="58"/>
      <c r="F12" s="58" t="s">
        <v>56</v>
      </c>
      <c r="G12" s="59"/>
      <c r="H12" s="60">
        <v>1.05</v>
      </c>
      <c r="I12" s="35"/>
      <c r="J12" s="35"/>
    </row>
    <row r="13" spans="1:10" ht="15.75">
      <c r="A13" s="35"/>
      <c r="B13" s="43">
        <v>6</v>
      </c>
      <c r="C13" s="43"/>
      <c r="D13" s="58" t="s">
        <v>167</v>
      </c>
      <c r="E13" s="58"/>
      <c r="F13" s="58" t="s">
        <v>45</v>
      </c>
      <c r="G13" s="59"/>
      <c r="H13" s="60">
        <v>0.9</v>
      </c>
      <c r="I13" s="35"/>
      <c r="J13" s="35"/>
    </row>
    <row r="14" spans="1:10" ht="15.75">
      <c r="A14" s="35"/>
      <c r="B14" s="43">
        <v>7</v>
      </c>
      <c r="C14" s="43"/>
      <c r="D14" s="58" t="s">
        <v>50</v>
      </c>
      <c r="E14" s="58"/>
      <c r="F14" s="58" t="s">
        <v>45</v>
      </c>
      <c r="G14" s="59"/>
      <c r="H14" s="60">
        <v>0.8</v>
      </c>
      <c r="I14" s="35"/>
      <c r="J14" s="61"/>
    </row>
    <row r="15" spans="1:10" ht="15.75">
      <c r="A15" s="35"/>
      <c r="B15" s="43">
        <v>8</v>
      </c>
      <c r="C15" s="43"/>
      <c r="D15" s="58" t="s">
        <v>169</v>
      </c>
      <c r="E15" s="58"/>
      <c r="F15" s="58" t="s">
        <v>56</v>
      </c>
      <c r="G15" s="59"/>
      <c r="H15" s="60"/>
      <c r="I15" s="35"/>
      <c r="J15" s="61"/>
    </row>
    <row r="16" spans="1:10" ht="15.75">
      <c r="A16" s="35"/>
      <c r="B16" s="43">
        <v>9</v>
      </c>
      <c r="C16" s="43"/>
      <c r="D16" s="58" t="s">
        <v>55</v>
      </c>
      <c r="E16" s="58"/>
      <c r="F16" s="58" t="s">
        <v>56</v>
      </c>
      <c r="G16" s="59"/>
      <c r="H16" s="60">
        <v>0.85</v>
      </c>
      <c r="I16" s="35"/>
      <c r="J16" s="61"/>
    </row>
    <row r="17" spans="1:10" ht="15.75">
      <c r="A17" s="35"/>
      <c r="B17" s="43">
        <v>10</v>
      </c>
      <c r="C17" s="43"/>
      <c r="D17" s="58" t="s">
        <v>170</v>
      </c>
      <c r="E17" s="58"/>
      <c r="F17" s="58" t="s">
        <v>56</v>
      </c>
      <c r="G17" s="59"/>
      <c r="H17" s="60">
        <v>0.9</v>
      </c>
      <c r="I17" s="35"/>
      <c r="J17" s="61"/>
    </row>
    <row r="18" spans="1:10" ht="15.75">
      <c r="A18" s="35"/>
      <c r="B18" s="43">
        <v>11</v>
      </c>
      <c r="C18" s="43"/>
      <c r="D18" s="58" t="s">
        <v>58</v>
      </c>
      <c r="E18" s="58"/>
      <c r="F18" s="58" t="s">
        <v>56</v>
      </c>
      <c r="G18" s="59"/>
      <c r="H18" s="60">
        <v>0.9</v>
      </c>
      <c r="I18" s="35"/>
      <c r="J18" s="61"/>
    </row>
    <row r="19" spans="1:10" ht="15.75">
      <c r="A19" s="35"/>
      <c r="B19" s="43">
        <v>12</v>
      </c>
      <c r="C19" s="43"/>
      <c r="D19" s="58" t="s">
        <v>61</v>
      </c>
      <c r="E19" s="58"/>
      <c r="F19" s="58" t="s">
        <v>52</v>
      </c>
      <c r="G19" s="59"/>
      <c r="H19" s="60">
        <v>1</v>
      </c>
      <c r="I19" s="35"/>
      <c r="J19" s="61"/>
    </row>
    <row r="20" spans="1:10" ht="15.75">
      <c r="A20" s="35"/>
      <c r="B20" s="43">
        <v>13</v>
      </c>
      <c r="C20" s="43"/>
      <c r="D20" s="58" t="s">
        <v>171</v>
      </c>
      <c r="E20" s="58"/>
      <c r="F20" s="58" t="s">
        <v>45</v>
      </c>
      <c r="G20" s="59"/>
      <c r="H20" s="60">
        <v>0.95</v>
      </c>
      <c r="I20" s="35"/>
      <c r="J20" s="61"/>
    </row>
    <row r="21" spans="1:10" ht="15.75">
      <c r="A21" s="35"/>
      <c r="B21" s="43">
        <v>14</v>
      </c>
      <c r="C21" s="43"/>
      <c r="D21" s="58" t="s">
        <v>172</v>
      </c>
      <c r="E21" s="58"/>
      <c r="F21" s="58" t="s">
        <v>45</v>
      </c>
      <c r="G21" s="59"/>
      <c r="H21" s="60">
        <v>0.75</v>
      </c>
      <c r="I21" s="35"/>
      <c r="J21" s="61"/>
    </row>
    <row r="22" spans="1:10" ht="15.75">
      <c r="A22" s="35"/>
      <c r="B22" s="43">
        <v>15</v>
      </c>
      <c r="C22" s="43"/>
      <c r="D22" s="58" t="s">
        <v>173</v>
      </c>
      <c r="E22" s="58"/>
      <c r="F22" s="58" t="s">
        <v>56</v>
      </c>
      <c r="G22" s="59"/>
      <c r="H22" s="60">
        <v>0.95</v>
      </c>
      <c r="I22" s="35"/>
      <c r="J22" s="35"/>
    </row>
    <row r="23" spans="1:10" ht="15.75">
      <c r="A23" s="35"/>
      <c r="B23" s="43">
        <v>16</v>
      </c>
      <c r="C23" s="43"/>
      <c r="D23" s="58" t="s">
        <v>67</v>
      </c>
      <c r="E23" s="58"/>
      <c r="F23" s="58" t="s">
        <v>56</v>
      </c>
      <c r="G23" s="59"/>
      <c r="H23" s="60">
        <v>0.95</v>
      </c>
      <c r="I23" s="35"/>
      <c r="J23" s="35"/>
    </row>
    <row r="24" spans="1:10" ht="15.75">
      <c r="A24" s="35"/>
      <c r="B24" s="43">
        <v>17</v>
      </c>
      <c r="C24" s="43"/>
      <c r="D24" s="58" t="s">
        <v>174</v>
      </c>
      <c r="E24" s="58"/>
      <c r="F24" s="58" t="s">
        <v>56</v>
      </c>
      <c r="G24" s="59"/>
      <c r="H24" s="60">
        <v>0.95</v>
      </c>
      <c r="I24" s="35"/>
      <c r="J24" s="35"/>
    </row>
    <row r="25" spans="1:10" ht="15.75">
      <c r="A25" s="35"/>
      <c r="B25" s="43">
        <v>18</v>
      </c>
      <c r="C25" s="43"/>
      <c r="D25" s="58" t="s">
        <v>157</v>
      </c>
      <c r="E25" s="58"/>
      <c r="F25" s="58" t="s">
        <v>56</v>
      </c>
      <c r="G25" s="59"/>
      <c r="H25" s="60">
        <v>0.75</v>
      </c>
      <c r="I25" s="35"/>
      <c r="J25" s="35"/>
    </row>
    <row r="26" spans="1:10" ht="15.75">
      <c r="A26" s="35"/>
      <c r="B26" s="43">
        <v>19</v>
      </c>
      <c r="C26" s="43"/>
      <c r="D26" s="58" t="s">
        <v>158</v>
      </c>
      <c r="E26" s="58"/>
      <c r="F26" s="58" t="s">
        <v>56</v>
      </c>
      <c r="G26" s="59"/>
      <c r="H26" s="60">
        <v>1.1</v>
      </c>
      <c r="I26" s="35"/>
      <c r="J26" s="35"/>
    </row>
    <row r="27" spans="1:10" ht="15.75">
      <c r="A27" s="35"/>
      <c r="B27" s="43">
        <v>20</v>
      </c>
      <c r="C27" s="43"/>
      <c r="D27" s="58" t="s">
        <v>160</v>
      </c>
      <c r="E27" s="58"/>
      <c r="F27" s="58" t="s">
        <v>52</v>
      </c>
      <c r="G27" s="59"/>
      <c r="H27" s="60">
        <v>1.05</v>
      </c>
      <c r="I27" s="35"/>
      <c r="J27" s="35"/>
    </row>
    <row r="28" spans="1:10" ht="15.75">
      <c r="A28" s="35"/>
      <c r="B28" s="35"/>
      <c r="C28" s="35"/>
      <c r="D28" s="35"/>
      <c r="E28" s="35"/>
      <c r="F28" s="35"/>
      <c r="G28" s="35"/>
      <c r="H28" s="62"/>
      <c r="I28" s="35"/>
      <c r="J28" s="35"/>
    </row>
    <row r="29" spans="1:10" ht="15.75">
      <c r="A29" s="35"/>
      <c r="B29" s="43">
        <v>22</v>
      </c>
      <c r="C29" s="43"/>
      <c r="D29" s="63" t="s">
        <v>161</v>
      </c>
      <c r="E29" s="63"/>
      <c r="F29" s="63"/>
      <c r="G29" s="63"/>
      <c r="H29" s="64">
        <f>AVERAGE(H8:H27)</f>
        <v>0.9210526315789473</v>
      </c>
      <c r="I29" s="35"/>
      <c r="J29" s="35"/>
    </row>
    <row r="30" spans="1:10" ht="15.75">
      <c r="A30" s="35"/>
      <c r="B30" s="35"/>
      <c r="C30" s="35"/>
      <c r="D30" s="35"/>
      <c r="E30" s="35"/>
      <c r="F30" s="35"/>
      <c r="G30" s="35"/>
      <c r="H30" s="61"/>
      <c r="I30" s="35"/>
      <c r="J30" s="35"/>
    </row>
    <row r="31" spans="1:10" ht="15.75">
      <c r="A31" s="35"/>
      <c r="B31" s="222" t="s">
        <v>278</v>
      </c>
      <c r="C31" s="224"/>
      <c r="D31" s="224"/>
      <c r="E31" s="224"/>
      <c r="F31" s="224"/>
      <c r="G31" s="224"/>
      <c r="H31" s="224"/>
      <c r="I31" s="35"/>
      <c r="J31" s="35"/>
    </row>
  </sheetData>
  <sheetProtection/>
  <mergeCells count="5">
    <mergeCell ref="B31:H31"/>
    <mergeCell ref="D4:E4"/>
    <mergeCell ref="F4:G4"/>
    <mergeCell ref="H4:I4"/>
    <mergeCell ref="A2:I2"/>
  </mergeCells>
  <printOptions horizontalCentered="1" verticalCentered="1"/>
  <pageMargins left="1" right="1" top="1" bottom="1" header="0.5" footer="0.5"/>
  <pageSetup fitToHeight="1" fitToWidth="1" horizontalDpi="1200" verticalDpi="1200" orientation="portrait" r:id="rId1"/>
  <headerFooter alignWithMargins="0">
    <oddHeader>&amp;R&amp;"Times New Roman,Regular"Exhibit No. ___(RAM-4)
Page 1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view="pageBreakPreview" zoomScale="60" zoomScaleNormal="150" workbookViewId="0" topLeftCell="A1">
      <selection activeCell="C8" sqref="C8"/>
    </sheetView>
  </sheetViews>
  <sheetFormatPr defaultColWidth="11.5546875" defaultRowHeight="15"/>
  <cols>
    <col min="1" max="1" width="6.3359375" style="35" customWidth="1"/>
    <col min="2" max="2" width="1.66796875" style="35" customWidth="1"/>
    <col min="3" max="3" width="17.88671875" style="35" customWidth="1"/>
    <col min="4" max="4" width="2.10546875" style="35" customWidth="1"/>
    <col min="5" max="5" width="10.88671875" style="35" customWidth="1"/>
    <col min="6" max="6" width="1.88671875" style="35" customWidth="1"/>
    <col min="7" max="7" width="8.4453125" style="35" customWidth="1"/>
    <col min="8" max="16384" width="11.5546875" style="35" customWidth="1"/>
  </cols>
  <sheetData>
    <row r="2" spans="1:7" ht="62.25" customHeight="1">
      <c r="A2" s="225" t="s">
        <v>280</v>
      </c>
      <c r="B2" s="227"/>
      <c r="C2" s="227"/>
      <c r="D2" s="227"/>
      <c r="E2" s="227"/>
      <c r="F2" s="227"/>
      <c r="G2" s="227"/>
    </row>
    <row r="3" ht="15.75">
      <c r="G3" s="53"/>
    </row>
    <row r="4" spans="3:7" ht="15.75">
      <c r="C4" s="65" t="s">
        <v>115</v>
      </c>
      <c r="D4" s="65"/>
      <c r="E4" s="65" t="s">
        <v>111</v>
      </c>
      <c r="F4" s="65"/>
      <c r="G4" s="65" t="s">
        <v>112</v>
      </c>
    </row>
    <row r="6" spans="1:7" ht="15.75">
      <c r="A6" s="39" t="s">
        <v>245</v>
      </c>
      <c r="B6" s="40"/>
      <c r="C6" s="56" t="s">
        <v>162</v>
      </c>
      <c r="D6" s="57"/>
      <c r="E6" s="56" t="s">
        <v>42</v>
      </c>
      <c r="F6" s="57"/>
      <c r="G6" s="56" t="s">
        <v>163</v>
      </c>
    </row>
    <row r="8" spans="1:7" ht="15.75">
      <c r="A8" s="43">
        <v>1</v>
      </c>
      <c r="B8" s="43"/>
      <c r="C8" s="58" t="s">
        <v>51</v>
      </c>
      <c r="D8" s="58"/>
      <c r="E8" s="58" t="s">
        <v>52</v>
      </c>
      <c r="F8" s="59">
        <v>3</v>
      </c>
      <c r="G8" s="60">
        <v>1.05</v>
      </c>
    </row>
    <row r="9" spans="1:7" ht="15.75">
      <c r="A9" s="43">
        <v>2</v>
      </c>
      <c r="B9" s="43"/>
      <c r="C9" s="58" t="s">
        <v>60</v>
      </c>
      <c r="D9" s="58"/>
      <c r="E9" s="58" t="s">
        <v>52</v>
      </c>
      <c r="F9" s="59">
        <v>2</v>
      </c>
      <c r="G9" s="60">
        <v>0.7</v>
      </c>
    </row>
    <row r="10" spans="1:7" ht="15.75">
      <c r="A10" s="43">
        <v>3</v>
      </c>
      <c r="B10" s="43"/>
      <c r="C10" s="58" t="s">
        <v>61</v>
      </c>
      <c r="D10" s="58"/>
      <c r="E10" s="58" t="s">
        <v>52</v>
      </c>
      <c r="F10" s="59">
        <v>3</v>
      </c>
      <c r="G10" s="60">
        <v>1</v>
      </c>
    </row>
    <row r="11" spans="1:7" ht="15.75">
      <c r="A11" s="43">
        <v>4</v>
      </c>
      <c r="B11" s="43"/>
      <c r="C11" s="58" t="s">
        <v>64</v>
      </c>
      <c r="D11" s="58"/>
      <c r="E11" s="58" t="s">
        <v>52</v>
      </c>
      <c r="F11" s="59">
        <v>2</v>
      </c>
      <c r="G11" s="60">
        <v>0.95</v>
      </c>
    </row>
    <row r="12" spans="1:7" ht="15.75">
      <c r="A12" s="43">
        <v>5</v>
      </c>
      <c r="B12" s="43"/>
      <c r="C12" s="58" t="s">
        <v>65</v>
      </c>
      <c r="D12" s="58"/>
      <c r="E12" s="58" t="s">
        <v>52</v>
      </c>
      <c r="F12" s="59">
        <v>1</v>
      </c>
      <c r="G12" s="60">
        <v>1</v>
      </c>
    </row>
    <row r="13" spans="1:7" ht="15.75">
      <c r="A13" s="43">
        <v>6</v>
      </c>
      <c r="B13" s="43"/>
      <c r="C13" s="58" t="s">
        <v>66</v>
      </c>
      <c r="D13" s="58"/>
      <c r="E13" s="58" t="s">
        <v>52</v>
      </c>
      <c r="F13" s="59">
        <v>2</v>
      </c>
      <c r="G13" s="60">
        <v>0.95</v>
      </c>
    </row>
    <row r="14" spans="1:8" ht="15.75">
      <c r="A14" s="43">
        <v>7</v>
      </c>
      <c r="B14" s="43"/>
      <c r="C14" s="58" t="s">
        <v>156</v>
      </c>
      <c r="D14" s="58"/>
      <c r="E14" s="58" t="s">
        <v>52</v>
      </c>
      <c r="F14" s="59">
        <v>3</v>
      </c>
      <c r="G14" s="60">
        <v>0.8</v>
      </c>
      <c r="H14" s="61"/>
    </row>
    <row r="15" spans="1:8" ht="15.75">
      <c r="A15" s="43">
        <v>8</v>
      </c>
      <c r="B15" s="43"/>
      <c r="C15" s="58" t="s">
        <v>160</v>
      </c>
      <c r="D15" s="58"/>
      <c r="E15" s="58" t="s">
        <v>52</v>
      </c>
      <c r="F15" s="59">
        <v>2</v>
      </c>
      <c r="G15" s="60">
        <v>1.05</v>
      </c>
      <c r="H15" s="61"/>
    </row>
    <row r="17" spans="1:7" ht="15.75">
      <c r="A17" s="43">
        <v>9</v>
      </c>
      <c r="B17" s="43"/>
      <c r="C17" s="63" t="s">
        <v>161</v>
      </c>
      <c r="D17" s="63"/>
      <c r="E17" s="63"/>
      <c r="F17" s="63"/>
      <c r="G17" s="64">
        <f>AVERAGE(G8:G15)</f>
        <v>0.9375</v>
      </c>
    </row>
    <row r="18" ht="15.75">
      <c r="G18" s="61"/>
    </row>
    <row r="19" spans="1:7" ht="15.75">
      <c r="A19" s="228" t="s">
        <v>281</v>
      </c>
      <c r="B19" s="229"/>
      <c r="C19" s="229"/>
      <c r="D19" s="229"/>
      <c r="E19" s="229"/>
      <c r="F19" s="229"/>
      <c r="G19" s="229"/>
    </row>
  </sheetData>
  <sheetProtection/>
  <mergeCells count="2">
    <mergeCell ref="A2:G2"/>
    <mergeCell ref="A19:G19"/>
  </mergeCells>
  <printOptions horizontalCentered="1" verticalCentered="1"/>
  <pageMargins left="1" right="1" top="1" bottom="1" header="0.5" footer="0.5"/>
  <pageSetup orientation="portrait" r:id="rId1"/>
  <headerFooter alignWithMargins="0">
    <oddHeader>&amp;R&amp;"Times New Roman,Regular"Exhibit No. ___(RAM-5)
Page 1 of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1"/>
  <sheetViews>
    <sheetView showOutlineSymbols="0" view="pageBreakPreview" zoomScale="60" workbookViewId="0" topLeftCell="A33">
      <selection activeCell="I49" sqref="I49"/>
    </sheetView>
  </sheetViews>
  <sheetFormatPr defaultColWidth="9.4453125" defaultRowHeight="15"/>
  <cols>
    <col min="1" max="1" width="5.6640625" style="68" customWidth="1"/>
    <col min="2" max="2" width="1.66796875" style="69" customWidth="1"/>
    <col min="3" max="3" width="5.6640625" style="69" customWidth="1"/>
    <col min="4" max="4" width="1.66796875" style="69" customWidth="1"/>
    <col min="5" max="5" width="9.6640625" style="69" customWidth="1"/>
    <col min="6" max="6" width="1.66796875" style="69" customWidth="1"/>
    <col min="7" max="7" width="7.6640625" style="69" customWidth="1"/>
    <col min="8" max="8" width="1.66796875" style="69" customWidth="1"/>
    <col min="9" max="9" width="8.6640625" style="69" customWidth="1"/>
    <col min="10" max="10" width="1.66796875" style="69" customWidth="1"/>
    <col min="11" max="11" width="6.6640625" style="69" customWidth="1"/>
    <col min="12" max="12" width="1.66796875" style="69" customWidth="1"/>
    <col min="13" max="13" width="7.6640625" style="69" customWidth="1"/>
    <col min="14" max="14" width="1.66796875" style="69" customWidth="1"/>
    <col min="15" max="15" width="7.6640625" style="69" customWidth="1"/>
    <col min="16" max="16" width="1.66796875" style="69" customWidth="1"/>
    <col min="17" max="17" width="7.6640625" style="69" customWidth="1"/>
    <col min="18" max="18" width="1.66796875" style="69" customWidth="1"/>
    <col min="19" max="19" width="8.6640625" style="69" customWidth="1"/>
    <col min="20" max="20" width="1.66796875" style="69" customWidth="1"/>
    <col min="21" max="21" width="6.6640625" style="69" customWidth="1"/>
    <col min="22" max="22" width="1.66796875" style="69" customWidth="1"/>
    <col min="23" max="23" width="7.6640625" style="69" customWidth="1"/>
    <col min="24" max="24" width="1.66796875" style="69" customWidth="1"/>
    <col min="25" max="25" width="13.99609375" style="69" customWidth="1"/>
    <col min="26" max="26" width="0.88671875" style="69" customWidth="1"/>
    <col min="27" max="27" width="13.88671875" style="69" customWidth="1"/>
    <col min="28" max="28" width="9.4453125" style="3" customWidth="1"/>
    <col min="29" max="29" width="0.88671875" style="3" customWidth="1"/>
    <col min="30" max="16384" width="9.4453125" style="3" customWidth="1"/>
  </cols>
  <sheetData>
    <row r="1" spans="1:27" ht="19.5" customHeight="1">
      <c r="A1" s="11"/>
      <c r="B1" s="30"/>
      <c r="C1" s="30"/>
      <c r="D1" s="30"/>
      <c r="E1" s="30"/>
      <c r="F1" s="30"/>
      <c r="G1" s="30"/>
      <c r="H1" s="30"/>
      <c r="I1" s="26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39.75" customHeight="1">
      <c r="A2" s="230" t="s">
        <v>282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</row>
    <row r="3" spans="1:27" ht="19.5" customHeight="1">
      <c r="A3" s="11"/>
      <c r="B3" s="6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7"/>
      <c r="P3" s="27"/>
      <c r="Q3" s="27"/>
      <c r="R3" s="27"/>
      <c r="S3" s="27"/>
      <c r="T3" s="27"/>
      <c r="U3" s="27"/>
      <c r="V3" s="27"/>
      <c r="W3" s="26"/>
      <c r="X3" s="26"/>
      <c r="Y3" s="4"/>
      <c r="Z3" s="4"/>
      <c r="AA3" s="26"/>
    </row>
    <row r="4" spans="1:27" s="8" customFormat="1" ht="19.5" customHeight="1">
      <c r="A4" s="68"/>
      <c r="B4" s="69"/>
      <c r="C4" s="66"/>
      <c r="D4" s="66"/>
      <c r="E4" s="65" t="s">
        <v>115</v>
      </c>
      <c r="F4" s="65"/>
      <c r="G4" s="65" t="s">
        <v>111</v>
      </c>
      <c r="H4" s="65"/>
      <c r="I4" s="65" t="s">
        <v>112</v>
      </c>
      <c r="J4" s="38"/>
      <c r="K4" s="65" t="s">
        <v>113</v>
      </c>
      <c r="L4" s="65"/>
      <c r="M4" s="65" t="s">
        <v>114</v>
      </c>
      <c r="N4" s="65"/>
      <c r="O4" s="65" t="s">
        <v>116</v>
      </c>
      <c r="P4" s="45"/>
      <c r="Q4" s="65" t="s">
        <v>117</v>
      </c>
      <c r="R4" s="65"/>
      <c r="S4" s="65" t="s">
        <v>118</v>
      </c>
      <c r="T4" s="65"/>
      <c r="U4" s="65" t="s">
        <v>119</v>
      </c>
      <c r="V4" s="45"/>
      <c r="W4" s="65" t="s">
        <v>120</v>
      </c>
      <c r="X4" s="65"/>
      <c r="Y4" s="65" t="s">
        <v>121</v>
      </c>
      <c r="Z4" s="65"/>
      <c r="AA4" s="65" t="s">
        <v>122</v>
      </c>
    </row>
    <row r="5" spans="1:27" s="8" customFormat="1" ht="19.5" customHeight="1">
      <c r="A5" s="68"/>
      <c r="B5" s="69"/>
      <c r="C5" s="66"/>
      <c r="D5" s="66"/>
      <c r="E5" s="43"/>
      <c r="F5" s="43"/>
      <c r="G5" s="37"/>
      <c r="H5" s="37"/>
      <c r="I5" s="38"/>
      <c r="J5" s="38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s="8" customFormat="1" ht="19.5" customHeight="1">
      <c r="A6" s="68"/>
      <c r="B6" s="69"/>
      <c r="C6" s="66"/>
      <c r="D6" s="66"/>
      <c r="E6" s="66"/>
      <c r="F6" s="66"/>
      <c r="G6" s="66"/>
      <c r="H6" s="66"/>
      <c r="I6" s="70"/>
      <c r="J6" s="70"/>
      <c r="K6" s="66"/>
      <c r="L6" s="66"/>
      <c r="M6" s="66"/>
      <c r="N6" s="66"/>
      <c r="O6" s="71" t="s">
        <v>175</v>
      </c>
      <c r="P6" s="71"/>
      <c r="Q6" s="66"/>
      <c r="R6" s="66"/>
      <c r="S6" s="66"/>
      <c r="T6" s="66"/>
      <c r="U6" s="66"/>
      <c r="V6" s="66"/>
      <c r="W6" s="69"/>
      <c r="X6" s="69"/>
      <c r="Y6" s="69"/>
      <c r="Z6" s="69"/>
      <c r="AA6" s="69"/>
    </row>
    <row r="7" spans="1:27" s="8" customFormat="1" ht="19.5" customHeight="1">
      <c r="A7" s="68"/>
      <c r="B7" s="69"/>
      <c r="C7" s="66"/>
      <c r="D7" s="66"/>
      <c r="E7" s="71" t="s">
        <v>176</v>
      </c>
      <c r="F7" s="71"/>
      <c r="G7" s="71" t="s">
        <v>177</v>
      </c>
      <c r="H7" s="71"/>
      <c r="I7" s="72" t="s">
        <v>178</v>
      </c>
      <c r="J7" s="72"/>
      <c r="K7" s="71"/>
      <c r="L7" s="71"/>
      <c r="M7" s="71"/>
      <c r="N7" s="71"/>
      <c r="O7" s="71" t="s">
        <v>179</v>
      </c>
      <c r="P7" s="71"/>
      <c r="Q7" s="71"/>
      <c r="R7" s="71"/>
      <c r="S7" s="66"/>
      <c r="T7" s="66"/>
      <c r="U7" s="71"/>
      <c r="V7" s="71"/>
      <c r="W7" s="71"/>
      <c r="X7" s="71"/>
      <c r="Y7" s="71" t="s">
        <v>43</v>
      </c>
      <c r="Z7" s="71"/>
      <c r="AA7" s="71" t="s">
        <v>43</v>
      </c>
    </row>
    <row r="8" spans="1:27" s="8" customFormat="1" ht="19.5" customHeight="1">
      <c r="A8" s="68"/>
      <c r="B8" s="69"/>
      <c r="C8" s="66"/>
      <c r="D8" s="66"/>
      <c r="E8" s="71" t="s">
        <v>180</v>
      </c>
      <c r="F8" s="71"/>
      <c r="G8" s="71" t="s">
        <v>181</v>
      </c>
      <c r="H8" s="71"/>
      <c r="I8" s="72"/>
      <c r="J8" s="72"/>
      <c r="K8" s="71"/>
      <c r="L8" s="71"/>
      <c r="M8" s="71" t="s">
        <v>182</v>
      </c>
      <c r="N8" s="71"/>
      <c r="O8" s="71" t="s">
        <v>183</v>
      </c>
      <c r="P8" s="71"/>
      <c r="Q8" s="71"/>
      <c r="R8" s="71"/>
      <c r="S8" s="71" t="s">
        <v>184</v>
      </c>
      <c r="T8" s="71"/>
      <c r="U8" s="71"/>
      <c r="V8" s="71"/>
      <c r="W8" s="71" t="s">
        <v>185</v>
      </c>
      <c r="X8" s="71"/>
      <c r="Y8" s="71" t="s">
        <v>186</v>
      </c>
      <c r="Z8" s="71"/>
      <c r="AA8" s="71" t="s">
        <v>186</v>
      </c>
    </row>
    <row r="9" spans="1:27" s="8" customFormat="1" ht="19.5" customHeight="1">
      <c r="A9" s="68"/>
      <c r="B9" s="69"/>
      <c r="C9" s="66"/>
      <c r="D9" s="66"/>
      <c r="E9" s="71" t="s">
        <v>187</v>
      </c>
      <c r="F9" s="71"/>
      <c r="G9" s="71" t="s">
        <v>187</v>
      </c>
      <c r="H9" s="71"/>
      <c r="I9" s="72"/>
      <c r="J9" s="72"/>
      <c r="K9" s="71"/>
      <c r="L9" s="71"/>
      <c r="M9" s="71" t="s">
        <v>188</v>
      </c>
      <c r="N9" s="71"/>
      <c r="O9" s="71" t="s">
        <v>189</v>
      </c>
      <c r="P9" s="71"/>
      <c r="Q9" s="71"/>
      <c r="R9" s="71"/>
      <c r="S9" s="71" t="s">
        <v>190</v>
      </c>
      <c r="T9" s="71"/>
      <c r="U9" s="71"/>
      <c r="V9" s="71"/>
      <c r="W9" s="71" t="s">
        <v>191</v>
      </c>
      <c r="X9" s="71"/>
      <c r="Y9" s="71" t="s">
        <v>192</v>
      </c>
      <c r="Z9" s="71"/>
      <c r="AA9" s="71" t="s">
        <v>192</v>
      </c>
    </row>
    <row r="10" spans="1:27" s="8" customFormat="1" ht="19.5" customHeight="1">
      <c r="A10" s="73" t="s">
        <v>245</v>
      </c>
      <c r="B10" s="69"/>
      <c r="C10" s="74" t="s">
        <v>193</v>
      </c>
      <c r="D10" s="66"/>
      <c r="E10" s="74" t="s">
        <v>194</v>
      </c>
      <c r="F10" s="75"/>
      <c r="G10" s="74" t="s">
        <v>195</v>
      </c>
      <c r="H10" s="75"/>
      <c r="I10" s="76" t="s">
        <v>196</v>
      </c>
      <c r="J10" s="77"/>
      <c r="K10" s="74" t="s">
        <v>197</v>
      </c>
      <c r="L10" s="75"/>
      <c r="M10" s="74" t="s">
        <v>198</v>
      </c>
      <c r="N10" s="75"/>
      <c r="O10" s="74" t="s">
        <v>199</v>
      </c>
      <c r="P10" s="75"/>
      <c r="Q10" s="74" t="s">
        <v>200</v>
      </c>
      <c r="R10" s="75"/>
      <c r="S10" s="74" t="s">
        <v>201</v>
      </c>
      <c r="T10" s="75"/>
      <c r="U10" s="74" t="s">
        <v>194</v>
      </c>
      <c r="V10" s="75"/>
      <c r="W10" s="74" t="s">
        <v>198</v>
      </c>
      <c r="X10" s="75"/>
      <c r="Y10" s="74" t="s">
        <v>202</v>
      </c>
      <c r="Z10" s="75"/>
      <c r="AA10" s="74" t="s">
        <v>203</v>
      </c>
    </row>
    <row r="11" spans="1:27" s="8" customFormat="1" ht="19.5" customHeight="1">
      <c r="A11" s="68"/>
      <c r="B11" s="69"/>
      <c r="C11" s="66"/>
      <c r="D11" s="66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</row>
    <row r="12" spans="1:27" s="8" customFormat="1" ht="19.5" customHeight="1">
      <c r="A12" s="68">
        <v>1</v>
      </c>
      <c r="B12" s="69"/>
      <c r="C12" s="66">
        <v>1931</v>
      </c>
      <c r="D12" s="66"/>
      <c r="E12" s="79">
        <v>0.0407</v>
      </c>
      <c r="F12" s="79"/>
      <c r="G12" s="80">
        <v>1000</v>
      </c>
      <c r="H12" s="80"/>
      <c r="I12" s="80"/>
      <c r="J12" s="80"/>
      <c r="K12" s="81"/>
      <c r="L12" s="81"/>
      <c r="M12" s="82"/>
      <c r="N12" s="82"/>
      <c r="O12" s="81">
        <v>43.23</v>
      </c>
      <c r="P12" s="81"/>
      <c r="Q12" s="81"/>
      <c r="R12" s="81"/>
      <c r="S12" s="82"/>
      <c r="T12" s="82"/>
      <c r="U12" s="82"/>
      <c r="V12" s="82"/>
      <c r="W12" s="82"/>
      <c r="X12" s="82"/>
      <c r="Y12" s="82"/>
      <c r="Z12" s="82"/>
      <c r="AA12" s="83"/>
    </row>
    <row r="13" spans="1:27" s="8" customFormat="1" ht="19.5" customHeight="1">
      <c r="A13" s="68">
        <f>A12+1</f>
        <v>2</v>
      </c>
      <c r="B13" s="69"/>
      <c r="C13" s="66">
        <v>1932</v>
      </c>
      <c r="D13" s="66"/>
      <c r="E13" s="79">
        <v>0.0315</v>
      </c>
      <c r="F13" s="79"/>
      <c r="G13" s="80">
        <f aca="true" t="shared" si="0" ref="G13:G42">PV(E13/2,40,-(1000*E12/2))+1000/((1+E13/2)^40)</f>
        <v>1135.7472759804145</v>
      </c>
      <c r="H13" s="80"/>
      <c r="I13" s="80">
        <f aca="true" t="shared" si="1" ref="I13:I42">G13-$G$12</f>
        <v>135.74727598041454</v>
      </c>
      <c r="J13" s="80"/>
      <c r="K13" s="81">
        <f aca="true" t="shared" si="2" ref="K13:K42">$G$12*E12</f>
        <v>40.7</v>
      </c>
      <c r="L13" s="81"/>
      <c r="M13" s="79">
        <f aca="true" t="shared" si="3" ref="M13:M42">I13/$G$12+K13/1000</f>
        <v>0.17644727598041454</v>
      </c>
      <c r="N13" s="79"/>
      <c r="O13" s="81">
        <v>39.42</v>
      </c>
      <c r="P13" s="81"/>
      <c r="Q13" s="81">
        <v>2.22</v>
      </c>
      <c r="R13" s="81"/>
      <c r="S13" s="79">
        <f aca="true" t="shared" si="4" ref="S13:S42">(O13-O12)/O12</f>
        <v>-0.08813324080499642</v>
      </c>
      <c r="T13" s="79"/>
      <c r="U13" s="79">
        <f aca="true" t="shared" si="5" ref="U13:U42">Q13/O12</f>
        <v>0.051353226925746016</v>
      </c>
      <c r="V13" s="79"/>
      <c r="W13" s="79">
        <f aca="true" t="shared" si="6" ref="W13:W42">S13+U13</f>
        <v>-0.0367800138792504</v>
      </c>
      <c r="X13" s="79"/>
      <c r="Y13" s="84">
        <f aca="true" t="shared" si="7" ref="Y13:Y42">W13-M13</f>
        <v>-0.21322728985966494</v>
      </c>
      <c r="Z13" s="84"/>
      <c r="AA13" s="84">
        <f aca="true" t="shared" si="8" ref="AA13:AA42">W13-E13</f>
        <v>-0.0682800138792504</v>
      </c>
    </row>
    <row r="14" spans="1:27" s="8" customFormat="1" ht="19.5" customHeight="1">
      <c r="A14" s="68">
        <f aca="true" t="shared" si="9" ref="A14:A42">A13+1</f>
        <v>3</v>
      </c>
      <c r="B14" s="69"/>
      <c r="C14" s="66">
        <v>1933</v>
      </c>
      <c r="D14" s="66"/>
      <c r="E14" s="79">
        <v>0.0336</v>
      </c>
      <c r="F14" s="79"/>
      <c r="G14" s="80">
        <f t="shared" si="0"/>
        <v>969.5965619814402</v>
      </c>
      <c r="H14" s="80"/>
      <c r="I14" s="80">
        <f t="shared" si="1"/>
        <v>-30.40343801855977</v>
      </c>
      <c r="J14" s="80"/>
      <c r="K14" s="81">
        <f t="shared" si="2"/>
        <v>31.5</v>
      </c>
      <c r="L14" s="81"/>
      <c r="M14" s="79">
        <f t="shared" si="3"/>
        <v>0.0010965619814402305</v>
      </c>
      <c r="N14" s="79"/>
      <c r="O14" s="81">
        <v>28.73</v>
      </c>
      <c r="P14" s="81"/>
      <c r="Q14" s="81">
        <v>1.75</v>
      </c>
      <c r="R14" s="81"/>
      <c r="S14" s="79">
        <f t="shared" si="4"/>
        <v>-0.27118214104515476</v>
      </c>
      <c r="T14" s="79"/>
      <c r="U14" s="79">
        <f t="shared" si="5"/>
        <v>0.04439370877727042</v>
      </c>
      <c r="V14" s="79"/>
      <c r="W14" s="79">
        <f t="shared" si="6"/>
        <v>-0.22678843226788434</v>
      </c>
      <c r="X14" s="79"/>
      <c r="Y14" s="84">
        <f t="shared" si="7"/>
        <v>-0.22788499424932457</v>
      </c>
      <c r="Z14" s="84"/>
      <c r="AA14" s="84">
        <f t="shared" si="8"/>
        <v>-0.26038843226788433</v>
      </c>
    </row>
    <row r="15" spans="1:27" s="8" customFormat="1" ht="19.5" customHeight="1">
      <c r="A15" s="68">
        <f t="shared" si="9"/>
        <v>4</v>
      </c>
      <c r="B15" s="69"/>
      <c r="C15" s="66">
        <v>1934</v>
      </c>
      <c r="D15" s="66"/>
      <c r="E15" s="79">
        <v>0.0293</v>
      </c>
      <c r="F15" s="79"/>
      <c r="G15" s="80">
        <f t="shared" si="0"/>
        <v>1064.731884422225</v>
      </c>
      <c r="H15" s="80"/>
      <c r="I15" s="80">
        <f t="shared" si="1"/>
        <v>64.731884422225</v>
      </c>
      <c r="J15" s="80"/>
      <c r="K15" s="81">
        <f t="shared" si="2"/>
        <v>33.6</v>
      </c>
      <c r="L15" s="81"/>
      <c r="M15" s="79">
        <f t="shared" si="3"/>
        <v>0.098331884422225</v>
      </c>
      <c r="N15" s="79"/>
      <c r="O15" s="81">
        <v>21.06</v>
      </c>
      <c r="P15" s="81"/>
      <c r="Q15" s="81">
        <v>1.42</v>
      </c>
      <c r="R15" s="81"/>
      <c r="S15" s="79">
        <f t="shared" si="4"/>
        <v>-0.26696832579185525</v>
      </c>
      <c r="T15" s="79"/>
      <c r="U15" s="79">
        <f t="shared" si="5"/>
        <v>0.04942568743473721</v>
      </c>
      <c r="V15" s="79"/>
      <c r="W15" s="79">
        <f t="shared" si="6"/>
        <v>-0.21754263835711804</v>
      </c>
      <c r="X15" s="79"/>
      <c r="Y15" s="84">
        <f t="shared" si="7"/>
        <v>-0.315874522779343</v>
      </c>
      <c r="Z15" s="84"/>
      <c r="AA15" s="84">
        <f t="shared" si="8"/>
        <v>-0.24684263835711803</v>
      </c>
    </row>
    <row r="16" spans="1:27" s="8" customFormat="1" ht="19.5" customHeight="1">
      <c r="A16" s="68">
        <f t="shared" si="9"/>
        <v>5</v>
      </c>
      <c r="B16" s="69"/>
      <c r="C16" s="66">
        <v>1935</v>
      </c>
      <c r="D16" s="66"/>
      <c r="E16" s="79">
        <v>0.0276</v>
      </c>
      <c r="F16" s="79"/>
      <c r="G16" s="80">
        <f t="shared" si="0"/>
        <v>1025.9943368533116</v>
      </c>
      <c r="H16" s="80"/>
      <c r="I16" s="80">
        <f t="shared" si="1"/>
        <v>25.99433685331155</v>
      </c>
      <c r="J16" s="80"/>
      <c r="K16" s="81">
        <f t="shared" si="2"/>
        <v>29.3</v>
      </c>
      <c r="L16" s="81"/>
      <c r="M16" s="79">
        <f t="shared" si="3"/>
        <v>0.05529433685331155</v>
      </c>
      <c r="N16" s="79"/>
      <c r="O16" s="81">
        <v>36.06</v>
      </c>
      <c r="P16" s="81"/>
      <c r="Q16" s="81">
        <v>1.33</v>
      </c>
      <c r="R16" s="81"/>
      <c r="S16" s="79">
        <f t="shared" si="4"/>
        <v>0.7122507122507125</v>
      </c>
      <c r="T16" s="79"/>
      <c r="U16" s="79">
        <f t="shared" si="5"/>
        <v>0.06315289648622982</v>
      </c>
      <c r="V16" s="79"/>
      <c r="W16" s="79">
        <f t="shared" si="6"/>
        <v>0.7754036087369423</v>
      </c>
      <c r="X16" s="79"/>
      <c r="Y16" s="84">
        <f t="shared" si="7"/>
        <v>0.7201092718836307</v>
      </c>
      <c r="Z16" s="84"/>
      <c r="AA16" s="84">
        <f t="shared" si="8"/>
        <v>0.7478036087369423</v>
      </c>
    </row>
    <row r="17" spans="1:27" s="8" customFormat="1" ht="19.5" customHeight="1">
      <c r="A17" s="68">
        <f t="shared" si="9"/>
        <v>6</v>
      </c>
      <c r="B17" s="69"/>
      <c r="C17" s="66">
        <v>1936</v>
      </c>
      <c r="D17" s="66"/>
      <c r="E17" s="79">
        <v>0.0255</v>
      </c>
      <c r="F17" s="79"/>
      <c r="G17" s="80">
        <f t="shared" si="0"/>
        <v>1032.7406778567313</v>
      </c>
      <c r="H17" s="80"/>
      <c r="I17" s="80">
        <f t="shared" si="1"/>
        <v>32.74067785673128</v>
      </c>
      <c r="J17" s="80"/>
      <c r="K17" s="81">
        <f t="shared" si="2"/>
        <v>27.599999999999998</v>
      </c>
      <c r="L17" s="81"/>
      <c r="M17" s="79">
        <f t="shared" si="3"/>
        <v>0.06034067785673128</v>
      </c>
      <c r="N17" s="79"/>
      <c r="O17" s="81">
        <v>41.6</v>
      </c>
      <c r="P17" s="81"/>
      <c r="Q17" s="81">
        <v>1.78</v>
      </c>
      <c r="R17" s="81"/>
      <c r="S17" s="79">
        <f t="shared" si="4"/>
        <v>0.15363283416528006</v>
      </c>
      <c r="T17" s="79"/>
      <c r="U17" s="79">
        <f t="shared" si="5"/>
        <v>0.04936217415418746</v>
      </c>
      <c r="V17" s="79"/>
      <c r="W17" s="79">
        <f t="shared" si="6"/>
        <v>0.20299500831946754</v>
      </c>
      <c r="X17" s="79"/>
      <c r="Y17" s="84">
        <f t="shared" si="7"/>
        <v>0.14265433046273626</v>
      </c>
      <c r="Z17" s="84"/>
      <c r="AA17" s="84">
        <f t="shared" si="8"/>
        <v>0.17749500831946755</v>
      </c>
    </row>
    <row r="18" spans="1:27" s="8" customFormat="1" ht="19.5" customHeight="1">
      <c r="A18" s="68">
        <f t="shared" si="9"/>
        <v>7</v>
      </c>
      <c r="B18" s="69"/>
      <c r="C18" s="66">
        <v>1937</v>
      </c>
      <c r="D18" s="66"/>
      <c r="E18" s="79">
        <v>0.0273</v>
      </c>
      <c r="F18" s="79"/>
      <c r="G18" s="80">
        <f t="shared" si="0"/>
        <v>972.4003516620315</v>
      </c>
      <c r="H18" s="80"/>
      <c r="I18" s="80">
        <f t="shared" si="1"/>
        <v>-27.59964833796846</v>
      </c>
      <c r="J18" s="80"/>
      <c r="K18" s="81">
        <f t="shared" si="2"/>
        <v>25.5</v>
      </c>
      <c r="L18" s="81"/>
      <c r="M18" s="79">
        <f t="shared" si="3"/>
        <v>-0.0020996483379684613</v>
      </c>
      <c r="N18" s="79"/>
      <c r="O18" s="81">
        <v>24.24</v>
      </c>
      <c r="P18" s="81"/>
      <c r="Q18" s="81">
        <v>1.68</v>
      </c>
      <c r="R18" s="81"/>
      <c r="S18" s="79">
        <f t="shared" si="4"/>
        <v>-0.4173076923076924</v>
      </c>
      <c r="T18" s="79"/>
      <c r="U18" s="79">
        <f t="shared" si="5"/>
        <v>0.04038461538461538</v>
      </c>
      <c r="V18" s="79"/>
      <c r="W18" s="79">
        <f t="shared" si="6"/>
        <v>-0.376923076923077</v>
      </c>
      <c r="X18" s="79"/>
      <c r="Y18" s="84">
        <f t="shared" si="7"/>
        <v>-0.3748234285851086</v>
      </c>
      <c r="Z18" s="84"/>
      <c r="AA18" s="84">
        <f t="shared" si="8"/>
        <v>-0.404223076923077</v>
      </c>
    </row>
    <row r="19" spans="1:27" s="8" customFormat="1" ht="19.5" customHeight="1">
      <c r="A19" s="68">
        <f t="shared" si="9"/>
        <v>8</v>
      </c>
      <c r="B19" s="69"/>
      <c r="C19" s="66">
        <v>1938</v>
      </c>
      <c r="D19" s="66"/>
      <c r="E19" s="79">
        <v>0.0252</v>
      </c>
      <c r="F19" s="79"/>
      <c r="G19" s="80">
        <f t="shared" si="0"/>
        <v>1032.8321177450225</v>
      </c>
      <c r="H19" s="80"/>
      <c r="I19" s="80">
        <f t="shared" si="1"/>
        <v>32.832117745022515</v>
      </c>
      <c r="J19" s="80"/>
      <c r="K19" s="81">
        <f t="shared" si="2"/>
        <v>27.3</v>
      </c>
      <c r="L19" s="81"/>
      <c r="M19" s="79">
        <f t="shared" si="3"/>
        <v>0.060132117745022515</v>
      </c>
      <c r="N19" s="79"/>
      <c r="O19" s="81">
        <v>27.55</v>
      </c>
      <c r="P19" s="81"/>
      <c r="Q19" s="81">
        <v>1.45</v>
      </c>
      <c r="R19" s="81"/>
      <c r="S19" s="79">
        <f t="shared" si="4"/>
        <v>0.13655115511551166</v>
      </c>
      <c r="T19" s="79"/>
      <c r="U19" s="79">
        <f t="shared" si="5"/>
        <v>0.05981848184818482</v>
      </c>
      <c r="V19" s="79"/>
      <c r="W19" s="79">
        <f t="shared" si="6"/>
        <v>0.19636963696369647</v>
      </c>
      <c r="X19" s="79"/>
      <c r="Y19" s="84">
        <f t="shared" si="7"/>
        <v>0.13623751921867394</v>
      </c>
      <c r="Z19" s="84"/>
      <c r="AA19" s="84">
        <f t="shared" si="8"/>
        <v>0.17116963696369647</v>
      </c>
    </row>
    <row r="20" spans="1:27" s="8" customFormat="1" ht="19.5" customHeight="1">
      <c r="A20" s="68">
        <f t="shared" si="9"/>
        <v>9</v>
      </c>
      <c r="B20" s="69"/>
      <c r="C20" s="66">
        <v>1939</v>
      </c>
      <c r="D20" s="66"/>
      <c r="E20" s="79">
        <v>0.0226</v>
      </c>
      <c r="F20" s="79"/>
      <c r="G20" s="80">
        <f t="shared" si="0"/>
        <v>1041.649561383032</v>
      </c>
      <c r="H20" s="80"/>
      <c r="I20" s="80">
        <f t="shared" si="1"/>
        <v>41.64956138303205</v>
      </c>
      <c r="J20" s="80"/>
      <c r="K20" s="81">
        <f t="shared" si="2"/>
        <v>25.2</v>
      </c>
      <c r="L20" s="81"/>
      <c r="M20" s="79">
        <f t="shared" si="3"/>
        <v>0.06684956138303205</v>
      </c>
      <c r="N20" s="79"/>
      <c r="O20" s="81">
        <v>28.85</v>
      </c>
      <c r="P20" s="81"/>
      <c r="Q20" s="81">
        <v>1.51</v>
      </c>
      <c r="R20" s="81"/>
      <c r="S20" s="79">
        <f t="shared" si="4"/>
        <v>0.047186932849364815</v>
      </c>
      <c r="T20" s="79"/>
      <c r="U20" s="79">
        <f t="shared" si="5"/>
        <v>0.05480943738656987</v>
      </c>
      <c r="V20" s="79"/>
      <c r="W20" s="79">
        <f t="shared" si="6"/>
        <v>0.10199637023593469</v>
      </c>
      <c r="X20" s="79"/>
      <c r="Y20" s="84">
        <f t="shared" si="7"/>
        <v>0.03514680885290264</v>
      </c>
      <c r="Z20" s="84"/>
      <c r="AA20" s="84">
        <f t="shared" si="8"/>
        <v>0.0793963702359347</v>
      </c>
    </row>
    <row r="21" spans="1:27" s="8" customFormat="1" ht="19.5" customHeight="1">
      <c r="A21" s="68">
        <f t="shared" si="9"/>
        <v>10</v>
      </c>
      <c r="B21" s="69"/>
      <c r="C21" s="66">
        <v>1940</v>
      </c>
      <c r="D21" s="66"/>
      <c r="E21" s="79">
        <v>0.0194</v>
      </c>
      <c r="F21" s="79"/>
      <c r="G21" s="80">
        <f t="shared" si="0"/>
        <v>1052.8359636816806</v>
      </c>
      <c r="H21" s="80"/>
      <c r="I21" s="80">
        <f t="shared" si="1"/>
        <v>52.835963681680596</v>
      </c>
      <c r="J21" s="80"/>
      <c r="K21" s="81">
        <f t="shared" si="2"/>
        <v>22.599999999999998</v>
      </c>
      <c r="L21" s="81"/>
      <c r="M21" s="79">
        <f t="shared" si="3"/>
        <v>0.0754359636816806</v>
      </c>
      <c r="N21" s="79"/>
      <c r="O21" s="81">
        <v>22.22</v>
      </c>
      <c r="P21" s="81"/>
      <c r="Q21" s="81">
        <v>1.57</v>
      </c>
      <c r="R21" s="81"/>
      <c r="S21" s="79">
        <f t="shared" si="4"/>
        <v>-0.22980935875216646</v>
      </c>
      <c r="T21" s="79"/>
      <c r="U21" s="79">
        <f t="shared" si="5"/>
        <v>0.054419410745233966</v>
      </c>
      <c r="V21" s="79"/>
      <c r="W21" s="79">
        <f t="shared" si="6"/>
        <v>-0.1753899480069325</v>
      </c>
      <c r="X21" s="79"/>
      <c r="Y21" s="84">
        <f t="shared" si="7"/>
        <v>-0.2508259116886131</v>
      </c>
      <c r="Z21" s="84"/>
      <c r="AA21" s="84">
        <f t="shared" si="8"/>
        <v>-0.1947899480069325</v>
      </c>
    </row>
    <row r="22" spans="1:27" s="8" customFormat="1" ht="19.5" customHeight="1">
      <c r="A22" s="68">
        <f t="shared" si="9"/>
        <v>11</v>
      </c>
      <c r="B22" s="69"/>
      <c r="C22" s="66">
        <v>1941</v>
      </c>
      <c r="D22" s="66"/>
      <c r="E22" s="79">
        <v>0.0204</v>
      </c>
      <c r="F22" s="79"/>
      <c r="G22" s="80">
        <f t="shared" si="0"/>
        <v>983.6448358036982</v>
      </c>
      <c r="H22" s="80"/>
      <c r="I22" s="80">
        <f t="shared" si="1"/>
        <v>-16.355164196301757</v>
      </c>
      <c r="J22" s="80"/>
      <c r="K22" s="81">
        <f t="shared" si="2"/>
        <v>19.400000000000002</v>
      </c>
      <c r="L22" s="81"/>
      <c r="M22" s="79">
        <f t="shared" si="3"/>
        <v>0.0030448358036982426</v>
      </c>
      <c r="N22" s="79"/>
      <c r="O22" s="81">
        <v>13.45</v>
      </c>
      <c r="P22" s="81"/>
      <c r="Q22" s="81">
        <v>1.27</v>
      </c>
      <c r="R22" s="81"/>
      <c r="S22" s="79">
        <f t="shared" si="4"/>
        <v>-0.3946894689468947</v>
      </c>
      <c r="T22" s="79"/>
      <c r="U22" s="79">
        <f t="shared" si="5"/>
        <v>0.05715571557155716</v>
      </c>
      <c r="V22" s="79"/>
      <c r="W22" s="79">
        <f t="shared" si="6"/>
        <v>-0.33753375337533753</v>
      </c>
      <c r="X22" s="79"/>
      <c r="Y22" s="84">
        <f t="shared" si="7"/>
        <v>-0.3405785891790358</v>
      </c>
      <c r="Z22" s="84"/>
      <c r="AA22" s="84">
        <f t="shared" si="8"/>
        <v>-0.3579337533753375</v>
      </c>
    </row>
    <row r="23" spans="1:27" s="8" customFormat="1" ht="19.5" customHeight="1">
      <c r="A23" s="68">
        <f t="shared" si="9"/>
        <v>12</v>
      </c>
      <c r="B23" s="69"/>
      <c r="C23" s="66">
        <v>1942</v>
      </c>
      <c r="D23" s="66"/>
      <c r="E23" s="79">
        <v>0.0246</v>
      </c>
      <c r="F23" s="79"/>
      <c r="G23" s="80">
        <f t="shared" si="0"/>
        <v>933.9678171945991</v>
      </c>
      <c r="H23" s="80"/>
      <c r="I23" s="80">
        <f t="shared" si="1"/>
        <v>-66.03218280540091</v>
      </c>
      <c r="J23" s="80"/>
      <c r="K23" s="81">
        <f t="shared" si="2"/>
        <v>20.400000000000002</v>
      </c>
      <c r="L23" s="81"/>
      <c r="M23" s="79">
        <f t="shared" si="3"/>
        <v>-0.045632182805400906</v>
      </c>
      <c r="N23" s="79"/>
      <c r="O23" s="81">
        <v>14.29</v>
      </c>
      <c r="P23" s="81"/>
      <c r="Q23" s="81">
        <v>1.28</v>
      </c>
      <c r="R23" s="81"/>
      <c r="S23" s="79">
        <f t="shared" si="4"/>
        <v>0.062453531598513</v>
      </c>
      <c r="T23" s="79"/>
      <c r="U23" s="79">
        <f t="shared" si="5"/>
        <v>0.09516728624535317</v>
      </c>
      <c r="V23" s="79"/>
      <c r="W23" s="79">
        <f t="shared" si="6"/>
        <v>0.15762081784386617</v>
      </c>
      <c r="X23" s="79"/>
      <c r="Y23" s="84">
        <f t="shared" si="7"/>
        <v>0.20325300064926707</v>
      </c>
      <c r="Z23" s="84"/>
      <c r="AA23" s="84">
        <f t="shared" si="8"/>
        <v>0.13302081784386616</v>
      </c>
    </row>
    <row r="24" spans="1:27" s="8" customFormat="1" ht="19.5" customHeight="1">
      <c r="A24" s="68">
        <f t="shared" si="9"/>
        <v>13</v>
      </c>
      <c r="B24" s="69"/>
      <c r="C24" s="66">
        <v>1943</v>
      </c>
      <c r="D24" s="66"/>
      <c r="E24" s="79">
        <v>0.0248</v>
      </c>
      <c r="F24" s="79"/>
      <c r="G24" s="80">
        <f t="shared" si="0"/>
        <v>996.8614662660934</v>
      </c>
      <c r="H24" s="80"/>
      <c r="I24" s="80">
        <f t="shared" si="1"/>
        <v>-3.13853373390657</v>
      </c>
      <c r="J24" s="80"/>
      <c r="K24" s="81">
        <f t="shared" si="2"/>
        <v>24.6</v>
      </c>
      <c r="L24" s="81"/>
      <c r="M24" s="79">
        <f t="shared" si="3"/>
        <v>0.02146146626609343</v>
      </c>
      <c r="N24" s="79"/>
      <c r="O24" s="81">
        <v>21.01</v>
      </c>
      <c r="P24" s="81"/>
      <c r="Q24" s="81">
        <v>1.46</v>
      </c>
      <c r="R24" s="81"/>
      <c r="S24" s="79">
        <f t="shared" si="4"/>
        <v>0.4702589223233032</v>
      </c>
      <c r="T24" s="79"/>
      <c r="U24" s="79">
        <f t="shared" si="5"/>
        <v>0.10216934919524143</v>
      </c>
      <c r="V24" s="79"/>
      <c r="W24" s="79">
        <f t="shared" si="6"/>
        <v>0.5724282715185446</v>
      </c>
      <c r="X24" s="79"/>
      <c r="Y24" s="84">
        <f t="shared" si="7"/>
        <v>0.5509668052524511</v>
      </c>
      <c r="Z24" s="84"/>
      <c r="AA24" s="84">
        <f t="shared" si="8"/>
        <v>0.5476282715185445</v>
      </c>
    </row>
    <row r="25" spans="1:27" s="8" customFormat="1" ht="19.5" customHeight="1">
      <c r="A25" s="68">
        <f t="shared" si="9"/>
        <v>14</v>
      </c>
      <c r="B25" s="69"/>
      <c r="C25" s="66">
        <v>1944</v>
      </c>
      <c r="D25" s="66"/>
      <c r="E25" s="79">
        <v>0.0246</v>
      </c>
      <c r="F25" s="79"/>
      <c r="G25" s="80">
        <f t="shared" si="0"/>
        <v>1003.1443896574001</v>
      </c>
      <c r="H25" s="80"/>
      <c r="I25" s="80">
        <f t="shared" si="1"/>
        <v>3.1443896574000973</v>
      </c>
      <c r="J25" s="80"/>
      <c r="K25" s="81">
        <f t="shared" si="2"/>
        <v>24.8</v>
      </c>
      <c r="L25" s="81"/>
      <c r="M25" s="79">
        <f t="shared" si="3"/>
        <v>0.027944389657400096</v>
      </c>
      <c r="N25" s="79"/>
      <c r="O25" s="81">
        <v>21.09</v>
      </c>
      <c r="P25" s="81"/>
      <c r="Q25" s="81">
        <v>1.35</v>
      </c>
      <c r="R25" s="81"/>
      <c r="S25" s="79">
        <f t="shared" si="4"/>
        <v>0.003807710613993255</v>
      </c>
      <c r="T25" s="79"/>
      <c r="U25" s="79">
        <f t="shared" si="5"/>
        <v>0.06425511661113756</v>
      </c>
      <c r="V25" s="79"/>
      <c r="W25" s="79">
        <f t="shared" si="6"/>
        <v>0.06806282722513081</v>
      </c>
      <c r="X25" s="79"/>
      <c r="Y25" s="84">
        <f t="shared" si="7"/>
        <v>0.040118437567730716</v>
      </c>
      <c r="Z25" s="84"/>
      <c r="AA25" s="84">
        <f t="shared" si="8"/>
        <v>0.04346282722513081</v>
      </c>
    </row>
    <row r="26" spans="1:27" s="8" customFormat="1" ht="19.5" customHeight="1">
      <c r="A26" s="68">
        <f t="shared" si="9"/>
        <v>15</v>
      </c>
      <c r="B26" s="69"/>
      <c r="C26" s="66">
        <v>1945</v>
      </c>
      <c r="D26" s="66"/>
      <c r="E26" s="79">
        <v>0.0199</v>
      </c>
      <c r="F26" s="79"/>
      <c r="G26" s="80">
        <f t="shared" si="0"/>
        <v>1077.2348175817795</v>
      </c>
      <c r="H26" s="80"/>
      <c r="I26" s="80">
        <f t="shared" si="1"/>
        <v>77.23481758177945</v>
      </c>
      <c r="J26" s="80"/>
      <c r="K26" s="81">
        <f t="shared" si="2"/>
        <v>24.6</v>
      </c>
      <c r="L26" s="81"/>
      <c r="M26" s="79">
        <f t="shared" si="3"/>
        <v>0.10183481758177945</v>
      </c>
      <c r="N26" s="79"/>
      <c r="O26" s="81">
        <v>31.14</v>
      </c>
      <c r="P26" s="81"/>
      <c r="Q26" s="81">
        <v>1.37</v>
      </c>
      <c r="R26" s="81"/>
      <c r="S26" s="79">
        <f t="shared" si="4"/>
        <v>0.4765291607396871</v>
      </c>
      <c r="T26" s="79"/>
      <c r="U26" s="79">
        <f t="shared" si="5"/>
        <v>0.06495969653864392</v>
      </c>
      <c r="V26" s="79"/>
      <c r="W26" s="79">
        <f t="shared" si="6"/>
        <v>0.541488857278331</v>
      </c>
      <c r="X26" s="79"/>
      <c r="Y26" s="84">
        <f t="shared" si="7"/>
        <v>0.4396540396965515</v>
      </c>
      <c r="Z26" s="84"/>
      <c r="AA26" s="84">
        <f t="shared" si="8"/>
        <v>0.5215888572783309</v>
      </c>
    </row>
    <row r="27" spans="1:27" s="8" customFormat="1" ht="19.5" customHeight="1">
      <c r="A27" s="68">
        <f t="shared" si="9"/>
        <v>16</v>
      </c>
      <c r="B27" s="69"/>
      <c r="C27" s="66">
        <v>1946</v>
      </c>
      <c r="D27" s="66"/>
      <c r="E27" s="79">
        <v>0.0212</v>
      </c>
      <c r="F27" s="79"/>
      <c r="G27" s="80">
        <f t="shared" si="0"/>
        <v>978.898658976233</v>
      </c>
      <c r="H27" s="80"/>
      <c r="I27" s="80">
        <f t="shared" si="1"/>
        <v>-21.101341023766963</v>
      </c>
      <c r="J27" s="80"/>
      <c r="K27" s="81">
        <f t="shared" si="2"/>
        <v>19.900000000000002</v>
      </c>
      <c r="L27" s="81"/>
      <c r="M27" s="79">
        <f t="shared" si="3"/>
        <v>-0.0012013410237669622</v>
      </c>
      <c r="N27" s="79"/>
      <c r="O27" s="81">
        <v>32.71</v>
      </c>
      <c r="P27" s="81"/>
      <c r="Q27" s="81">
        <v>1.48</v>
      </c>
      <c r="R27" s="81"/>
      <c r="S27" s="79">
        <f t="shared" si="4"/>
        <v>0.05041746949261401</v>
      </c>
      <c r="T27" s="79"/>
      <c r="U27" s="79">
        <f t="shared" si="5"/>
        <v>0.047527296082209375</v>
      </c>
      <c r="V27" s="79"/>
      <c r="W27" s="79">
        <f t="shared" si="6"/>
        <v>0.09794476557482339</v>
      </c>
      <c r="X27" s="79"/>
      <c r="Y27" s="84">
        <f t="shared" si="7"/>
        <v>0.09914610659859036</v>
      </c>
      <c r="Z27" s="84"/>
      <c r="AA27" s="84">
        <f t="shared" si="8"/>
        <v>0.07674476557482339</v>
      </c>
    </row>
    <row r="28" spans="1:27" s="8" customFormat="1" ht="19.5" customHeight="1">
      <c r="A28" s="68">
        <f t="shared" si="9"/>
        <v>17</v>
      </c>
      <c r="B28" s="69"/>
      <c r="C28" s="66">
        <v>1947</v>
      </c>
      <c r="D28" s="66"/>
      <c r="E28" s="79">
        <v>0.0243</v>
      </c>
      <c r="F28" s="79"/>
      <c r="G28" s="80">
        <f t="shared" si="0"/>
        <v>951.1253578113387</v>
      </c>
      <c r="H28" s="80"/>
      <c r="I28" s="80">
        <f t="shared" si="1"/>
        <v>-48.874642188661255</v>
      </c>
      <c r="J28" s="80"/>
      <c r="K28" s="81">
        <f t="shared" si="2"/>
        <v>21.2</v>
      </c>
      <c r="L28" s="81"/>
      <c r="M28" s="79">
        <f t="shared" si="3"/>
        <v>-0.027674642188661256</v>
      </c>
      <c r="N28" s="79"/>
      <c r="O28" s="81">
        <v>25.6</v>
      </c>
      <c r="P28" s="81"/>
      <c r="Q28" s="81">
        <v>1.58</v>
      </c>
      <c r="R28" s="81"/>
      <c r="S28" s="79">
        <f t="shared" si="4"/>
        <v>-0.21736472026903086</v>
      </c>
      <c r="T28" s="79"/>
      <c r="U28" s="79">
        <f t="shared" si="5"/>
        <v>0.04830327117089575</v>
      </c>
      <c r="V28" s="79"/>
      <c r="W28" s="79">
        <f t="shared" si="6"/>
        <v>-0.1690614490981351</v>
      </c>
      <c r="X28" s="79"/>
      <c r="Y28" s="84">
        <f t="shared" si="7"/>
        <v>-0.14138680690947386</v>
      </c>
      <c r="Z28" s="84"/>
      <c r="AA28" s="84">
        <f t="shared" si="8"/>
        <v>-0.1933614490981351</v>
      </c>
    </row>
    <row r="29" spans="1:27" s="8" customFormat="1" ht="19.5" customHeight="1">
      <c r="A29" s="68">
        <f t="shared" si="9"/>
        <v>18</v>
      </c>
      <c r="B29" s="69"/>
      <c r="C29" s="66">
        <v>1948</v>
      </c>
      <c r="D29" s="66"/>
      <c r="E29" s="79">
        <v>0.0237</v>
      </c>
      <c r="F29" s="79"/>
      <c r="G29" s="80">
        <f t="shared" si="0"/>
        <v>1009.5128034893494</v>
      </c>
      <c r="H29" s="80"/>
      <c r="I29" s="80">
        <f t="shared" si="1"/>
        <v>9.51280348934938</v>
      </c>
      <c r="J29" s="80"/>
      <c r="K29" s="81">
        <f t="shared" si="2"/>
        <v>24.299999999999997</v>
      </c>
      <c r="L29" s="81"/>
      <c r="M29" s="79">
        <f t="shared" si="3"/>
        <v>0.03381280348934938</v>
      </c>
      <c r="N29" s="79"/>
      <c r="O29" s="81">
        <v>26.2</v>
      </c>
      <c r="P29" s="81"/>
      <c r="Q29" s="81">
        <v>1.63</v>
      </c>
      <c r="R29" s="81"/>
      <c r="S29" s="79">
        <f t="shared" si="4"/>
        <v>0.023437499999999917</v>
      </c>
      <c r="T29" s="79"/>
      <c r="U29" s="79">
        <f t="shared" si="5"/>
        <v>0.06367187499999999</v>
      </c>
      <c r="V29" s="79"/>
      <c r="W29" s="79">
        <f t="shared" si="6"/>
        <v>0.0871093749999999</v>
      </c>
      <c r="X29" s="79"/>
      <c r="Y29" s="84">
        <f t="shared" si="7"/>
        <v>0.05329657151065052</v>
      </c>
      <c r="Z29" s="84"/>
      <c r="AA29" s="84">
        <f t="shared" si="8"/>
        <v>0.0634093749999999</v>
      </c>
    </row>
    <row r="30" spans="1:27" s="8" customFormat="1" ht="19.5" customHeight="1">
      <c r="A30" s="68">
        <f t="shared" si="9"/>
        <v>19</v>
      </c>
      <c r="B30" s="69"/>
      <c r="C30" s="66">
        <v>1949</v>
      </c>
      <c r="D30" s="66"/>
      <c r="E30" s="79">
        <v>0.0209</v>
      </c>
      <c r="F30" s="79"/>
      <c r="G30" s="80">
        <f t="shared" si="0"/>
        <v>1045.5781408093503</v>
      </c>
      <c r="H30" s="80"/>
      <c r="I30" s="80">
        <f t="shared" si="1"/>
        <v>45.578140809350316</v>
      </c>
      <c r="J30" s="80"/>
      <c r="K30" s="81">
        <f t="shared" si="2"/>
        <v>23.7</v>
      </c>
      <c r="L30" s="81"/>
      <c r="M30" s="79">
        <f t="shared" si="3"/>
        <v>0.06927814080935032</v>
      </c>
      <c r="N30" s="79"/>
      <c r="O30" s="81">
        <v>30.57</v>
      </c>
      <c r="P30" s="81"/>
      <c r="Q30" s="81">
        <v>1.68</v>
      </c>
      <c r="R30" s="81"/>
      <c r="S30" s="79">
        <f t="shared" si="4"/>
        <v>0.16679389312977103</v>
      </c>
      <c r="T30" s="79"/>
      <c r="U30" s="79">
        <f t="shared" si="5"/>
        <v>0.06412213740458016</v>
      </c>
      <c r="V30" s="79"/>
      <c r="W30" s="79">
        <f t="shared" si="6"/>
        <v>0.23091603053435117</v>
      </c>
      <c r="X30" s="79"/>
      <c r="Y30" s="84">
        <f t="shared" si="7"/>
        <v>0.16163788972500084</v>
      </c>
      <c r="Z30" s="84"/>
      <c r="AA30" s="84">
        <f t="shared" si="8"/>
        <v>0.21001603053435117</v>
      </c>
    </row>
    <row r="31" spans="1:27" s="8" customFormat="1" ht="19.5" customHeight="1">
      <c r="A31" s="68">
        <f t="shared" si="9"/>
        <v>20</v>
      </c>
      <c r="B31" s="69"/>
      <c r="C31" s="66">
        <v>1950</v>
      </c>
      <c r="D31" s="66"/>
      <c r="E31" s="79">
        <v>0.0224</v>
      </c>
      <c r="F31" s="79"/>
      <c r="G31" s="80">
        <f t="shared" si="0"/>
        <v>975.926184074564</v>
      </c>
      <c r="H31" s="80"/>
      <c r="I31" s="80">
        <f t="shared" si="1"/>
        <v>-24.07381592543595</v>
      </c>
      <c r="J31" s="80"/>
      <c r="K31" s="81">
        <f t="shared" si="2"/>
        <v>20.9</v>
      </c>
      <c r="L31" s="81"/>
      <c r="M31" s="79">
        <f t="shared" si="3"/>
        <v>-0.0031738159254359535</v>
      </c>
      <c r="N31" s="79"/>
      <c r="O31" s="81">
        <v>30.81</v>
      </c>
      <c r="P31" s="81"/>
      <c r="Q31" s="81">
        <v>1.85</v>
      </c>
      <c r="R31" s="81"/>
      <c r="S31" s="79">
        <f t="shared" si="4"/>
        <v>0.007850834151128507</v>
      </c>
      <c r="T31" s="79"/>
      <c r="U31" s="79">
        <f t="shared" si="5"/>
        <v>0.06051684658161596</v>
      </c>
      <c r="V31" s="79"/>
      <c r="W31" s="79">
        <f t="shared" si="6"/>
        <v>0.06836768073274446</v>
      </c>
      <c r="X31" s="79"/>
      <c r="Y31" s="84">
        <f t="shared" si="7"/>
        <v>0.07154149665818041</v>
      </c>
      <c r="Z31" s="84"/>
      <c r="AA31" s="84">
        <f t="shared" si="8"/>
        <v>0.04596768073274446</v>
      </c>
    </row>
    <row r="32" spans="1:27" s="8" customFormat="1" ht="19.5" customHeight="1">
      <c r="A32" s="68">
        <f t="shared" si="9"/>
        <v>21</v>
      </c>
      <c r="B32" s="69"/>
      <c r="C32" s="66">
        <v>1951</v>
      </c>
      <c r="D32" s="66"/>
      <c r="E32" s="79">
        <v>0.0269</v>
      </c>
      <c r="F32" s="79"/>
      <c r="G32" s="80">
        <f t="shared" si="0"/>
        <v>930.7455943738529</v>
      </c>
      <c r="H32" s="80"/>
      <c r="I32" s="80">
        <f t="shared" si="1"/>
        <v>-69.2544056261471</v>
      </c>
      <c r="J32" s="80"/>
      <c r="K32" s="81">
        <f t="shared" si="2"/>
        <v>22.4</v>
      </c>
      <c r="L32" s="81"/>
      <c r="M32" s="79">
        <f t="shared" si="3"/>
        <v>-0.046854405626147094</v>
      </c>
      <c r="N32" s="79"/>
      <c r="O32" s="81">
        <v>33.85</v>
      </c>
      <c r="P32" s="81"/>
      <c r="Q32" s="81">
        <v>1.9</v>
      </c>
      <c r="R32" s="81"/>
      <c r="S32" s="79">
        <f t="shared" si="4"/>
        <v>0.09866926322622534</v>
      </c>
      <c r="T32" s="79"/>
      <c r="U32" s="79">
        <f t="shared" si="5"/>
        <v>0.06166828951639078</v>
      </c>
      <c r="V32" s="79"/>
      <c r="W32" s="79">
        <f t="shared" si="6"/>
        <v>0.16033755274261613</v>
      </c>
      <c r="X32" s="79"/>
      <c r="Y32" s="84">
        <f t="shared" si="7"/>
        <v>0.20719195836876322</v>
      </c>
      <c r="Z32" s="84"/>
      <c r="AA32" s="84">
        <f t="shared" si="8"/>
        <v>0.13343755274261612</v>
      </c>
    </row>
    <row r="33" spans="1:27" s="8" customFormat="1" ht="19.5" customHeight="1">
      <c r="A33" s="68">
        <f t="shared" si="9"/>
        <v>22</v>
      </c>
      <c r="B33" s="69"/>
      <c r="C33" s="66">
        <v>1952</v>
      </c>
      <c r="D33" s="66"/>
      <c r="E33" s="79">
        <v>0.0279</v>
      </c>
      <c r="F33" s="79"/>
      <c r="G33" s="80">
        <f t="shared" si="0"/>
        <v>984.7513981612119</v>
      </c>
      <c r="H33" s="80"/>
      <c r="I33" s="80">
        <f t="shared" si="1"/>
        <v>-15.24860183878809</v>
      </c>
      <c r="J33" s="80"/>
      <c r="K33" s="81">
        <f t="shared" si="2"/>
        <v>26.9</v>
      </c>
      <c r="L33" s="81"/>
      <c r="M33" s="79">
        <f t="shared" si="3"/>
        <v>0.01165139816121191</v>
      </c>
      <c r="N33" s="79"/>
      <c r="O33" s="81">
        <v>37.85</v>
      </c>
      <c r="P33" s="81"/>
      <c r="Q33" s="81">
        <v>1.92</v>
      </c>
      <c r="R33" s="81"/>
      <c r="S33" s="79">
        <f t="shared" si="4"/>
        <v>0.11816838995568685</v>
      </c>
      <c r="T33" s="79"/>
      <c r="U33" s="79">
        <f t="shared" si="5"/>
        <v>0.056720827178729685</v>
      </c>
      <c r="V33" s="79"/>
      <c r="W33" s="79">
        <f t="shared" si="6"/>
        <v>0.17488921713441652</v>
      </c>
      <c r="X33" s="79"/>
      <c r="Y33" s="84">
        <f t="shared" si="7"/>
        <v>0.1632378189732046</v>
      </c>
      <c r="Z33" s="84"/>
      <c r="AA33" s="84">
        <f t="shared" si="8"/>
        <v>0.1469892171344165</v>
      </c>
    </row>
    <row r="34" spans="1:27" s="8" customFormat="1" ht="19.5" customHeight="1">
      <c r="A34" s="68">
        <f t="shared" si="9"/>
        <v>23</v>
      </c>
      <c r="B34" s="69"/>
      <c r="C34" s="66">
        <v>1953</v>
      </c>
      <c r="D34" s="66"/>
      <c r="E34" s="79">
        <v>0.0274</v>
      </c>
      <c r="F34" s="79"/>
      <c r="G34" s="80">
        <f t="shared" si="0"/>
        <v>1007.6595010822017</v>
      </c>
      <c r="H34" s="80"/>
      <c r="I34" s="80">
        <f t="shared" si="1"/>
        <v>7.6595010822017</v>
      </c>
      <c r="J34" s="80"/>
      <c r="K34" s="81">
        <f t="shared" si="2"/>
        <v>27.900000000000002</v>
      </c>
      <c r="L34" s="81"/>
      <c r="M34" s="79">
        <f t="shared" si="3"/>
        <v>0.035559501082201704</v>
      </c>
      <c r="N34" s="79"/>
      <c r="O34" s="81">
        <v>39.61</v>
      </c>
      <c r="P34" s="81"/>
      <c r="Q34" s="81">
        <v>2.09</v>
      </c>
      <c r="R34" s="81"/>
      <c r="S34" s="79">
        <f t="shared" si="4"/>
        <v>0.04649933949801844</v>
      </c>
      <c r="T34" s="79"/>
      <c r="U34" s="79">
        <f t="shared" si="5"/>
        <v>0.05521796565389696</v>
      </c>
      <c r="V34" s="79"/>
      <c r="W34" s="79">
        <f t="shared" si="6"/>
        <v>0.1017173051519154</v>
      </c>
      <c r="X34" s="79"/>
      <c r="Y34" s="84">
        <f t="shared" si="7"/>
        <v>0.0661578040697137</v>
      </c>
      <c r="Z34" s="84"/>
      <c r="AA34" s="84">
        <f t="shared" si="8"/>
        <v>0.0743173051519154</v>
      </c>
    </row>
    <row r="35" spans="1:27" s="8" customFormat="1" ht="19.5" customHeight="1">
      <c r="A35" s="68">
        <f t="shared" si="9"/>
        <v>24</v>
      </c>
      <c r="B35" s="69"/>
      <c r="C35" s="66">
        <v>1954</v>
      </c>
      <c r="D35" s="66"/>
      <c r="E35" s="79">
        <v>0.0272</v>
      </c>
      <c r="F35" s="79"/>
      <c r="G35" s="80">
        <f t="shared" si="0"/>
        <v>1003.0694584824935</v>
      </c>
      <c r="H35" s="80"/>
      <c r="I35" s="80">
        <f t="shared" si="1"/>
        <v>3.0694584824934736</v>
      </c>
      <c r="J35" s="80"/>
      <c r="K35" s="81">
        <f t="shared" si="2"/>
        <v>27.400000000000002</v>
      </c>
      <c r="L35" s="81"/>
      <c r="M35" s="79">
        <f t="shared" si="3"/>
        <v>0.030469458482493474</v>
      </c>
      <c r="N35" s="79"/>
      <c r="O35" s="81">
        <v>47.56</v>
      </c>
      <c r="P35" s="81"/>
      <c r="Q35" s="81">
        <v>2.14</v>
      </c>
      <c r="R35" s="81"/>
      <c r="S35" s="79">
        <f t="shared" si="4"/>
        <v>0.20070689219893972</v>
      </c>
      <c r="T35" s="79"/>
      <c r="U35" s="79">
        <f t="shared" si="5"/>
        <v>0.05402676091895986</v>
      </c>
      <c r="V35" s="79"/>
      <c r="W35" s="79">
        <f t="shared" si="6"/>
        <v>0.2547336531178996</v>
      </c>
      <c r="X35" s="79"/>
      <c r="Y35" s="84">
        <f t="shared" si="7"/>
        <v>0.22426419463540612</v>
      </c>
      <c r="Z35" s="84"/>
      <c r="AA35" s="84">
        <f t="shared" si="8"/>
        <v>0.22753365311789958</v>
      </c>
    </row>
    <row r="36" spans="1:27" s="8" customFormat="1" ht="19.5" customHeight="1">
      <c r="A36" s="68">
        <f t="shared" si="9"/>
        <v>25</v>
      </c>
      <c r="B36" s="69"/>
      <c r="C36" s="66">
        <v>1955</v>
      </c>
      <c r="D36" s="66"/>
      <c r="E36" s="79">
        <v>0.0295</v>
      </c>
      <c r="F36" s="79"/>
      <c r="G36" s="80">
        <f t="shared" si="0"/>
        <v>965.4392640915378</v>
      </c>
      <c r="H36" s="80"/>
      <c r="I36" s="80">
        <f t="shared" si="1"/>
        <v>-34.56073590846222</v>
      </c>
      <c r="J36" s="80"/>
      <c r="K36" s="81">
        <f t="shared" si="2"/>
        <v>27.2</v>
      </c>
      <c r="L36" s="81"/>
      <c r="M36" s="79">
        <f t="shared" si="3"/>
        <v>-0.007360735908462219</v>
      </c>
      <c r="N36" s="79"/>
      <c r="O36" s="81">
        <v>49.35</v>
      </c>
      <c r="P36" s="81"/>
      <c r="Q36" s="81">
        <v>2.27</v>
      </c>
      <c r="R36" s="81"/>
      <c r="S36" s="79">
        <f t="shared" si="4"/>
        <v>0.03763666947014296</v>
      </c>
      <c r="T36" s="79"/>
      <c r="U36" s="79">
        <f t="shared" si="5"/>
        <v>0.04772918418839361</v>
      </c>
      <c r="V36" s="79"/>
      <c r="W36" s="79">
        <f t="shared" si="6"/>
        <v>0.08536585365853656</v>
      </c>
      <c r="X36" s="79"/>
      <c r="Y36" s="84">
        <f t="shared" si="7"/>
        <v>0.09272658956699878</v>
      </c>
      <c r="Z36" s="84"/>
      <c r="AA36" s="84">
        <f t="shared" si="8"/>
        <v>0.055865853658536566</v>
      </c>
    </row>
    <row r="37" spans="1:27" s="8" customFormat="1" ht="19.5" customHeight="1">
      <c r="A37" s="68">
        <f t="shared" si="9"/>
        <v>26</v>
      </c>
      <c r="B37" s="69"/>
      <c r="C37" s="66">
        <v>1956</v>
      </c>
      <c r="D37" s="66"/>
      <c r="E37" s="79">
        <v>0.0345</v>
      </c>
      <c r="F37" s="79"/>
      <c r="G37" s="80">
        <f t="shared" si="0"/>
        <v>928.1936062219479</v>
      </c>
      <c r="H37" s="80"/>
      <c r="I37" s="80">
        <f t="shared" si="1"/>
        <v>-71.8063937780521</v>
      </c>
      <c r="J37" s="80"/>
      <c r="K37" s="81">
        <f t="shared" si="2"/>
        <v>29.5</v>
      </c>
      <c r="L37" s="81"/>
      <c r="M37" s="79">
        <f t="shared" si="3"/>
        <v>-0.04230639377805209</v>
      </c>
      <c r="N37" s="79"/>
      <c r="O37" s="81">
        <v>48.96</v>
      </c>
      <c r="P37" s="81"/>
      <c r="Q37" s="81">
        <v>2.37</v>
      </c>
      <c r="R37" s="81"/>
      <c r="S37" s="79">
        <f t="shared" si="4"/>
        <v>-0.007902735562310042</v>
      </c>
      <c r="T37" s="79"/>
      <c r="U37" s="79">
        <f t="shared" si="5"/>
        <v>0.048024316109422496</v>
      </c>
      <c r="V37" s="79"/>
      <c r="W37" s="79">
        <f t="shared" si="6"/>
        <v>0.040121580547112456</v>
      </c>
      <c r="X37" s="79"/>
      <c r="Y37" s="84">
        <f t="shared" si="7"/>
        <v>0.08242797432516455</v>
      </c>
      <c r="Z37" s="84"/>
      <c r="AA37" s="84">
        <f t="shared" si="8"/>
        <v>0.005621580547112454</v>
      </c>
    </row>
    <row r="38" spans="1:27" s="8" customFormat="1" ht="19.5" customHeight="1">
      <c r="A38" s="68">
        <f t="shared" si="9"/>
        <v>27</v>
      </c>
      <c r="B38" s="69"/>
      <c r="C38" s="66">
        <v>1957</v>
      </c>
      <c r="D38" s="66"/>
      <c r="E38" s="79">
        <v>0.0323</v>
      </c>
      <c r="F38" s="79"/>
      <c r="G38" s="80">
        <f t="shared" si="0"/>
        <v>1032.2269221102488</v>
      </c>
      <c r="H38" s="80"/>
      <c r="I38" s="80">
        <f t="shared" si="1"/>
        <v>32.22692211024878</v>
      </c>
      <c r="J38" s="80"/>
      <c r="K38" s="81">
        <f t="shared" si="2"/>
        <v>34.5</v>
      </c>
      <c r="L38" s="81"/>
      <c r="M38" s="79">
        <f t="shared" si="3"/>
        <v>0.06672692211024878</v>
      </c>
      <c r="N38" s="79"/>
      <c r="O38" s="81">
        <v>50.3</v>
      </c>
      <c r="P38" s="81"/>
      <c r="Q38" s="81">
        <v>2.46</v>
      </c>
      <c r="R38" s="81"/>
      <c r="S38" s="79">
        <f t="shared" si="4"/>
        <v>0.027369281045751558</v>
      </c>
      <c r="T38" s="79"/>
      <c r="U38" s="79">
        <f t="shared" si="5"/>
        <v>0.05024509803921568</v>
      </c>
      <c r="V38" s="79"/>
      <c r="W38" s="79">
        <f t="shared" si="6"/>
        <v>0.07761437908496724</v>
      </c>
      <c r="X38" s="79"/>
      <c r="Y38" s="84">
        <f t="shared" si="7"/>
        <v>0.010887456974718462</v>
      </c>
      <c r="Z38" s="84"/>
      <c r="AA38" s="84">
        <f t="shared" si="8"/>
        <v>0.045314379084967236</v>
      </c>
    </row>
    <row r="39" spans="1:27" s="8" customFormat="1" ht="19.5" customHeight="1">
      <c r="A39" s="68">
        <f t="shared" si="9"/>
        <v>28</v>
      </c>
      <c r="B39" s="69"/>
      <c r="C39" s="66">
        <v>1958</v>
      </c>
      <c r="D39" s="66"/>
      <c r="E39" s="79">
        <v>0.0382</v>
      </c>
      <c r="F39" s="79"/>
      <c r="G39" s="80">
        <f t="shared" si="0"/>
        <v>918.0127841192823</v>
      </c>
      <c r="H39" s="80"/>
      <c r="I39" s="80">
        <f t="shared" si="1"/>
        <v>-81.98721588071771</v>
      </c>
      <c r="J39" s="80"/>
      <c r="K39" s="81">
        <f t="shared" si="2"/>
        <v>32.300000000000004</v>
      </c>
      <c r="L39" s="81"/>
      <c r="M39" s="79">
        <f t="shared" si="3"/>
        <v>-0.04968721588071771</v>
      </c>
      <c r="N39" s="79"/>
      <c r="O39" s="81">
        <v>66.37</v>
      </c>
      <c r="P39" s="81"/>
      <c r="Q39" s="81">
        <v>2.57</v>
      </c>
      <c r="R39" s="81"/>
      <c r="S39" s="79">
        <f t="shared" si="4"/>
        <v>0.31948310139165026</v>
      </c>
      <c r="T39" s="79"/>
      <c r="U39" s="79">
        <f t="shared" si="5"/>
        <v>0.0510934393638171</v>
      </c>
      <c r="V39" s="79"/>
      <c r="W39" s="79">
        <f t="shared" si="6"/>
        <v>0.37057654075546737</v>
      </c>
      <c r="X39" s="79"/>
      <c r="Y39" s="84">
        <f t="shared" si="7"/>
        <v>0.4202637566361851</v>
      </c>
      <c r="Z39" s="84"/>
      <c r="AA39" s="84">
        <f t="shared" si="8"/>
        <v>0.33237654075546735</v>
      </c>
    </row>
    <row r="40" spans="1:27" s="8" customFormat="1" ht="19.5" customHeight="1">
      <c r="A40" s="68">
        <f t="shared" si="9"/>
        <v>29</v>
      </c>
      <c r="B40" s="69"/>
      <c r="C40" s="66">
        <v>1959</v>
      </c>
      <c r="D40" s="66"/>
      <c r="E40" s="79">
        <v>0.0447</v>
      </c>
      <c r="F40" s="79"/>
      <c r="G40" s="80">
        <f t="shared" si="0"/>
        <v>914.6511711275311</v>
      </c>
      <c r="H40" s="80"/>
      <c r="I40" s="80">
        <f t="shared" si="1"/>
        <v>-85.34882887246886</v>
      </c>
      <c r="J40" s="80"/>
      <c r="K40" s="81">
        <f t="shared" si="2"/>
        <v>38.199999999999996</v>
      </c>
      <c r="L40" s="81"/>
      <c r="M40" s="79">
        <f t="shared" si="3"/>
        <v>-0.047148828872468865</v>
      </c>
      <c r="N40" s="79"/>
      <c r="O40" s="81">
        <v>65.77</v>
      </c>
      <c r="P40" s="81"/>
      <c r="Q40" s="81">
        <v>2.64</v>
      </c>
      <c r="R40" s="81"/>
      <c r="S40" s="79">
        <f t="shared" si="4"/>
        <v>-0.009040229019135279</v>
      </c>
      <c r="T40" s="79"/>
      <c r="U40" s="79">
        <f t="shared" si="5"/>
        <v>0.03977700768419466</v>
      </c>
      <c r="V40" s="79"/>
      <c r="W40" s="79">
        <f t="shared" si="6"/>
        <v>0.030736778665059382</v>
      </c>
      <c r="X40" s="79"/>
      <c r="Y40" s="84">
        <f t="shared" si="7"/>
        <v>0.07788560753752824</v>
      </c>
      <c r="Z40" s="84"/>
      <c r="AA40" s="84">
        <f t="shared" si="8"/>
        <v>-0.013963221334940615</v>
      </c>
    </row>
    <row r="41" spans="1:27" s="8" customFormat="1" ht="19.5" customHeight="1">
      <c r="A41" s="68">
        <f t="shared" si="9"/>
        <v>30</v>
      </c>
      <c r="B41" s="69"/>
      <c r="C41" s="66">
        <v>1960</v>
      </c>
      <c r="D41" s="66"/>
      <c r="E41" s="79">
        <v>0.038</v>
      </c>
      <c r="F41" s="79"/>
      <c r="G41" s="80">
        <f t="shared" si="0"/>
        <v>1093.26880911929</v>
      </c>
      <c r="H41" s="80"/>
      <c r="I41" s="80">
        <f t="shared" si="1"/>
        <v>93.26880911928993</v>
      </c>
      <c r="J41" s="80"/>
      <c r="K41" s="81">
        <f t="shared" si="2"/>
        <v>44.699999999999996</v>
      </c>
      <c r="L41" s="81"/>
      <c r="M41" s="79">
        <f t="shared" si="3"/>
        <v>0.13796880911928994</v>
      </c>
      <c r="N41" s="79"/>
      <c r="O41" s="81">
        <v>76.82</v>
      </c>
      <c r="P41" s="81"/>
      <c r="Q41" s="81">
        <v>2.74</v>
      </c>
      <c r="R41" s="81"/>
      <c r="S41" s="79">
        <f t="shared" si="4"/>
        <v>0.16800973088034055</v>
      </c>
      <c r="T41" s="79"/>
      <c r="U41" s="79">
        <f t="shared" si="5"/>
        <v>0.041660331458111606</v>
      </c>
      <c r="V41" s="79"/>
      <c r="W41" s="79">
        <f t="shared" si="6"/>
        <v>0.20967006233845215</v>
      </c>
      <c r="X41" s="79"/>
      <c r="Y41" s="84">
        <f t="shared" si="7"/>
        <v>0.07170125321916221</v>
      </c>
      <c r="Z41" s="84"/>
      <c r="AA41" s="84">
        <f t="shared" si="8"/>
        <v>0.17167006233845214</v>
      </c>
    </row>
    <row r="42" spans="1:27" s="8" customFormat="1" ht="19.5" customHeight="1">
      <c r="A42" s="68">
        <f t="shared" si="9"/>
        <v>31</v>
      </c>
      <c r="B42" s="69"/>
      <c r="C42" s="66">
        <v>1961</v>
      </c>
      <c r="D42" s="66"/>
      <c r="E42" s="79">
        <v>0.0415</v>
      </c>
      <c r="F42" s="79"/>
      <c r="G42" s="80">
        <f t="shared" si="0"/>
        <v>952.7515891031878</v>
      </c>
      <c r="H42" s="80"/>
      <c r="I42" s="80">
        <f t="shared" si="1"/>
        <v>-47.248410896812175</v>
      </c>
      <c r="J42" s="80"/>
      <c r="K42" s="81">
        <f t="shared" si="2"/>
        <v>38</v>
      </c>
      <c r="L42" s="81"/>
      <c r="M42" s="79">
        <f t="shared" si="3"/>
        <v>-0.009248410896812179</v>
      </c>
      <c r="N42" s="79"/>
      <c r="O42" s="81">
        <v>99.32</v>
      </c>
      <c r="P42" s="81"/>
      <c r="Q42" s="81">
        <v>2.86</v>
      </c>
      <c r="R42" s="81"/>
      <c r="S42" s="79">
        <f t="shared" si="4"/>
        <v>0.29289247591772977</v>
      </c>
      <c r="T42" s="79"/>
      <c r="U42" s="79">
        <f t="shared" si="5"/>
        <v>0.03722988804998698</v>
      </c>
      <c r="V42" s="79"/>
      <c r="W42" s="79">
        <f t="shared" si="6"/>
        <v>0.33012236396771677</v>
      </c>
      <c r="X42" s="79"/>
      <c r="Y42" s="84">
        <f t="shared" si="7"/>
        <v>0.33937077486452893</v>
      </c>
      <c r="Z42" s="84"/>
      <c r="AA42" s="84">
        <f t="shared" si="8"/>
        <v>0.2886223639677168</v>
      </c>
    </row>
    <row r="43" spans="1:27" s="8" customFormat="1" ht="19.5" customHeight="1">
      <c r="A43" s="68">
        <f aca="true" t="shared" si="10" ref="A43:A60">A42+1</f>
        <v>32</v>
      </c>
      <c r="B43" s="69"/>
      <c r="C43" s="66">
        <v>1962</v>
      </c>
      <c r="D43" s="66"/>
      <c r="E43" s="79">
        <v>0.0395</v>
      </c>
      <c r="F43" s="79"/>
      <c r="G43" s="80">
        <f aca="true" t="shared" si="11" ref="G43:G60">PV(E43/2,40,-(1000*E42/2))+1000/((1+E43/2)^40)</f>
        <v>1027.4758023602403</v>
      </c>
      <c r="H43" s="80"/>
      <c r="I43" s="80">
        <f aca="true" t="shared" si="12" ref="I43:I60">G43-$G$12</f>
        <v>27.475802360240323</v>
      </c>
      <c r="J43" s="80"/>
      <c r="K43" s="81">
        <f aca="true" t="shared" si="13" ref="K43:K60">$G$12*E42</f>
        <v>41.5</v>
      </c>
      <c r="L43" s="81"/>
      <c r="M43" s="79">
        <f aca="true" t="shared" si="14" ref="M43:M60">I43/$G$12+K43/1000</f>
        <v>0.06897580236024033</v>
      </c>
      <c r="N43" s="79"/>
      <c r="O43" s="81">
        <v>96.49</v>
      </c>
      <c r="P43" s="81"/>
      <c r="Q43" s="81">
        <v>3.07</v>
      </c>
      <c r="R43" s="81"/>
      <c r="S43" s="79">
        <f aca="true" t="shared" si="15" ref="S43:S60">(O43-O42)/O42</f>
        <v>-0.02849375755134916</v>
      </c>
      <c r="T43" s="79"/>
      <c r="U43" s="79">
        <f aca="true" t="shared" si="16" ref="U43:U60">Q43/O42</f>
        <v>0.03091018928715264</v>
      </c>
      <c r="V43" s="79"/>
      <c r="W43" s="79">
        <f aca="true" t="shared" si="17" ref="W43:W60">S43+U43</f>
        <v>0.0024164317358034808</v>
      </c>
      <c r="X43" s="79"/>
      <c r="Y43" s="84">
        <f aca="true" t="shared" si="18" ref="Y43:Y60">W43-M43</f>
        <v>-0.06655937062443684</v>
      </c>
      <c r="Z43" s="84"/>
      <c r="AA43" s="84">
        <f aca="true" t="shared" si="19" ref="AA43:AA60">W43-E43</f>
        <v>-0.03708356826419652</v>
      </c>
    </row>
    <row r="44" spans="1:27" s="8" customFormat="1" ht="19.5" customHeight="1">
      <c r="A44" s="68">
        <f t="shared" si="10"/>
        <v>33</v>
      </c>
      <c r="B44" s="69"/>
      <c r="C44" s="66">
        <v>1963</v>
      </c>
      <c r="D44" s="66"/>
      <c r="E44" s="79">
        <v>0.0417</v>
      </c>
      <c r="F44" s="79"/>
      <c r="G44" s="80">
        <f t="shared" si="11"/>
        <v>970.3527040818296</v>
      </c>
      <c r="H44" s="80"/>
      <c r="I44" s="80">
        <f t="shared" si="12"/>
        <v>-29.647295918170357</v>
      </c>
      <c r="J44" s="80"/>
      <c r="K44" s="81">
        <f t="shared" si="13"/>
        <v>39.5</v>
      </c>
      <c r="L44" s="81"/>
      <c r="M44" s="79">
        <f t="shared" si="14"/>
        <v>0.009852704081829644</v>
      </c>
      <c r="N44" s="79"/>
      <c r="O44" s="81">
        <v>102.31</v>
      </c>
      <c r="P44" s="81"/>
      <c r="Q44" s="81">
        <v>3.33</v>
      </c>
      <c r="R44" s="81"/>
      <c r="S44" s="79">
        <f t="shared" si="15"/>
        <v>0.06031713130894401</v>
      </c>
      <c r="T44" s="79"/>
      <c r="U44" s="79">
        <f t="shared" si="16"/>
        <v>0.034511348326251426</v>
      </c>
      <c r="V44" s="79"/>
      <c r="W44" s="79">
        <f t="shared" si="17"/>
        <v>0.09482847963519545</v>
      </c>
      <c r="X44" s="79"/>
      <c r="Y44" s="84">
        <f t="shared" si="18"/>
        <v>0.0849757755533658</v>
      </c>
      <c r="Z44" s="84"/>
      <c r="AA44" s="84">
        <f t="shared" si="19"/>
        <v>0.053128479635195444</v>
      </c>
    </row>
    <row r="45" spans="1:27" s="8" customFormat="1" ht="19.5" customHeight="1">
      <c r="A45" s="68">
        <f t="shared" si="10"/>
        <v>34</v>
      </c>
      <c r="B45" s="69"/>
      <c r="C45" s="66">
        <v>1964</v>
      </c>
      <c r="D45" s="66"/>
      <c r="E45" s="79">
        <v>0.0423</v>
      </c>
      <c r="F45" s="79"/>
      <c r="G45" s="80">
        <f t="shared" si="11"/>
        <v>991.956463109689</v>
      </c>
      <c r="H45" s="80"/>
      <c r="I45" s="80">
        <f t="shared" si="12"/>
        <v>-8.043536890310975</v>
      </c>
      <c r="J45" s="80"/>
      <c r="K45" s="81">
        <f t="shared" si="13"/>
        <v>41.7</v>
      </c>
      <c r="L45" s="81"/>
      <c r="M45" s="79">
        <f t="shared" si="14"/>
        <v>0.033656463109689026</v>
      </c>
      <c r="N45" s="79"/>
      <c r="O45" s="81">
        <v>115.54</v>
      </c>
      <c r="P45" s="81"/>
      <c r="Q45" s="81">
        <v>3.68</v>
      </c>
      <c r="R45" s="81"/>
      <c r="S45" s="79">
        <f t="shared" si="15"/>
        <v>0.12931287264197053</v>
      </c>
      <c r="T45" s="79"/>
      <c r="U45" s="79">
        <f t="shared" si="16"/>
        <v>0.03596911347864334</v>
      </c>
      <c r="V45" s="79"/>
      <c r="W45" s="79">
        <f t="shared" si="17"/>
        <v>0.16528198612061387</v>
      </c>
      <c r="X45" s="79"/>
      <c r="Y45" s="84">
        <f t="shared" si="18"/>
        <v>0.13162552301092484</v>
      </c>
      <c r="Z45" s="84"/>
      <c r="AA45" s="84">
        <f t="shared" si="19"/>
        <v>0.12298198612061387</v>
      </c>
    </row>
    <row r="46" spans="1:27" s="8" customFormat="1" ht="19.5" customHeight="1">
      <c r="A46" s="68">
        <f t="shared" si="10"/>
        <v>35</v>
      </c>
      <c r="B46" s="69"/>
      <c r="C46" s="66">
        <v>1965</v>
      </c>
      <c r="D46" s="66"/>
      <c r="E46" s="79">
        <v>0.045</v>
      </c>
      <c r="F46" s="79"/>
      <c r="G46" s="80">
        <f t="shared" si="11"/>
        <v>964.6387450222414</v>
      </c>
      <c r="H46" s="80"/>
      <c r="I46" s="80">
        <f t="shared" si="12"/>
        <v>-35.36125497775856</v>
      </c>
      <c r="J46" s="80"/>
      <c r="K46" s="81">
        <f t="shared" si="13"/>
        <v>42.3</v>
      </c>
      <c r="L46" s="81"/>
      <c r="M46" s="79">
        <f t="shared" si="14"/>
        <v>0.006938745022241434</v>
      </c>
      <c r="N46" s="79"/>
      <c r="O46" s="81">
        <v>114.86</v>
      </c>
      <c r="P46" s="81"/>
      <c r="Q46" s="81">
        <v>4.02</v>
      </c>
      <c r="R46" s="81"/>
      <c r="S46" s="79">
        <f t="shared" si="15"/>
        <v>-0.005885407651030005</v>
      </c>
      <c r="T46" s="79"/>
      <c r="U46" s="79">
        <f t="shared" si="16"/>
        <v>0.03479314523108879</v>
      </c>
      <c r="V46" s="79"/>
      <c r="W46" s="79">
        <f t="shared" si="17"/>
        <v>0.02890773758005879</v>
      </c>
      <c r="X46" s="79"/>
      <c r="Y46" s="84">
        <f t="shared" si="18"/>
        <v>0.021968992557817354</v>
      </c>
      <c r="Z46" s="84"/>
      <c r="AA46" s="84">
        <f t="shared" si="19"/>
        <v>-0.01609226241994121</v>
      </c>
    </row>
    <row r="47" spans="1:27" s="8" customFormat="1" ht="19.5" customHeight="1">
      <c r="A47" s="68">
        <f t="shared" si="10"/>
        <v>36</v>
      </c>
      <c r="B47" s="69"/>
      <c r="C47" s="66">
        <v>1966</v>
      </c>
      <c r="D47" s="66"/>
      <c r="E47" s="79">
        <v>0.0455</v>
      </c>
      <c r="F47" s="79"/>
      <c r="G47" s="80">
        <f t="shared" si="11"/>
        <v>993.4796672072898</v>
      </c>
      <c r="H47" s="80"/>
      <c r="I47" s="80">
        <f t="shared" si="12"/>
        <v>-6.520332792710178</v>
      </c>
      <c r="J47" s="80"/>
      <c r="K47" s="81">
        <f t="shared" si="13"/>
        <v>45</v>
      </c>
      <c r="L47" s="81"/>
      <c r="M47" s="79">
        <f t="shared" si="14"/>
        <v>0.03847966720728982</v>
      </c>
      <c r="N47" s="79"/>
      <c r="O47" s="81">
        <v>105.99</v>
      </c>
      <c r="P47" s="81"/>
      <c r="Q47" s="81">
        <v>4.18</v>
      </c>
      <c r="R47" s="81"/>
      <c r="S47" s="79">
        <f t="shared" si="15"/>
        <v>-0.07722444715305593</v>
      </c>
      <c r="T47" s="79"/>
      <c r="U47" s="79">
        <f t="shared" si="16"/>
        <v>0.03639212954901619</v>
      </c>
      <c r="V47" s="79"/>
      <c r="W47" s="79">
        <f t="shared" si="17"/>
        <v>-0.04083231760403974</v>
      </c>
      <c r="X47" s="79"/>
      <c r="Y47" s="84">
        <f t="shared" si="18"/>
        <v>-0.07931198481132956</v>
      </c>
      <c r="Z47" s="84"/>
      <c r="AA47" s="84">
        <f t="shared" si="19"/>
        <v>-0.08633231760403974</v>
      </c>
    </row>
    <row r="48" spans="1:27" s="8" customFormat="1" ht="19.5" customHeight="1">
      <c r="A48" s="68">
        <f t="shared" si="10"/>
        <v>37</v>
      </c>
      <c r="B48" s="69"/>
      <c r="C48" s="66">
        <v>1967</v>
      </c>
      <c r="D48" s="66"/>
      <c r="E48" s="79">
        <v>0.0556</v>
      </c>
      <c r="F48" s="79"/>
      <c r="G48" s="80">
        <f t="shared" si="11"/>
        <v>879.0052737737292</v>
      </c>
      <c r="H48" s="80"/>
      <c r="I48" s="80">
        <f t="shared" si="12"/>
        <v>-120.99472622627081</v>
      </c>
      <c r="J48" s="80"/>
      <c r="K48" s="81">
        <f t="shared" si="13"/>
        <v>45.5</v>
      </c>
      <c r="L48" s="81"/>
      <c r="M48" s="79">
        <f t="shared" si="14"/>
        <v>-0.07549472622627082</v>
      </c>
      <c r="N48" s="79"/>
      <c r="O48" s="81">
        <v>98.19</v>
      </c>
      <c r="P48" s="81"/>
      <c r="Q48" s="81">
        <v>4.44</v>
      </c>
      <c r="R48" s="81"/>
      <c r="S48" s="79">
        <f t="shared" si="15"/>
        <v>-0.07359184828757427</v>
      </c>
      <c r="T48" s="79"/>
      <c r="U48" s="79">
        <f t="shared" si="16"/>
        <v>0.041890744409849995</v>
      </c>
      <c r="V48" s="79"/>
      <c r="W48" s="79">
        <f t="shared" si="17"/>
        <v>-0.031701103877724277</v>
      </c>
      <c r="X48" s="79"/>
      <c r="Y48" s="84">
        <f t="shared" si="18"/>
        <v>0.04379362234854654</v>
      </c>
      <c r="Z48" s="84"/>
      <c r="AA48" s="84">
        <f t="shared" si="19"/>
        <v>-0.08730110387772427</v>
      </c>
    </row>
    <row r="49" spans="1:27" s="8" customFormat="1" ht="19.5" customHeight="1">
      <c r="A49" s="68">
        <f t="shared" si="10"/>
        <v>38</v>
      </c>
      <c r="B49" s="69"/>
      <c r="C49" s="66">
        <v>1968</v>
      </c>
      <c r="D49" s="66"/>
      <c r="E49" s="79">
        <v>0.0598</v>
      </c>
      <c r="F49" s="79"/>
      <c r="G49" s="80">
        <f t="shared" si="11"/>
        <v>951.3804155009877</v>
      </c>
      <c r="H49" s="80"/>
      <c r="I49" s="80">
        <f t="shared" si="12"/>
        <v>-48.61958449901226</v>
      </c>
      <c r="J49" s="80"/>
      <c r="K49" s="81">
        <f t="shared" si="13"/>
        <v>55.599999999999994</v>
      </c>
      <c r="L49" s="81"/>
      <c r="M49" s="79">
        <f t="shared" si="14"/>
        <v>0.006980415500987734</v>
      </c>
      <c r="N49" s="79"/>
      <c r="O49" s="81">
        <v>104.04</v>
      </c>
      <c r="P49" s="81"/>
      <c r="Q49" s="81">
        <v>4.58</v>
      </c>
      <c r="R49" s="81"/>
      <c r="S49" s="79">
        <f t="shared" si="15"/>
        <v>0.05957836846929431</v>
      </c>
      <c r="T49" s="79"/>
      <c r="U49" s="79">
        <f t="shared" si="16"/>
        <v>0.046644261126387615</v>
      </c>
      <c r="V49" s="79"/>
      <c r="W49" s="79">
        <f t="shared" si="17"/>
        <v>0.10622262959568193</v>
      </c>
      <c r="X49" s="79"/>
      <c r="Y49" s="84">
        <f t="shared" si="18"/>
        <v>0.09924221409469419</v>
      </c>
      <c r="Z49" s="84"/>
      <c r="AA49" s="84">
        <f t="shared" si="19"/>
        <v>0.046422629595681934</v>
      </c>
    </row>
    <row r="50" spans="1:27" s="8" customFormat="1" ht="19.5" customHeight="1">
      <c r="A50" s="68">
        <f t="shared" si="10"/>
        <v>39</v>
      </c>
      <c r="B50" s="69"/>
      <c r="C50" s="66">
        <v>1969</v>
      </c>
      <c r="D50" s="66"/>
      <c r="E50" s="79">
        <v>0.0687</v>
      </c>
      <c r="F50" s="79"/>
      <c r="G50" s="80">
        <f t="shared" si="11"/>
        <v>904.0043269848788</v>
      </c>
      <c r="H50" s="80"/>
      <c r="I50" s="80">
        <f t="shared" si="12"/>
        <v>-95.99567301512116</v>
      </c>
      <c r="J50" s="80"/>
      <c r="K50" s="81">
        <f t="shared" si="13"/>
        <v>59.8</v>
      </c>
      <c r="L50" s="81"/>
      <c r="M50" s="79">
        <f t="shared" si="14"/>
        <v>-0.03619567301512116</v>
      </c>
      <c r="N50" s="79"/>
      <c r="O50" s="81">
        <v>84.62</v>
      </c>
      <c r="P50" s="81"/>
      <c r="Q50" s="81">
        <v>4.63</v>
      </c>
      <c r="R50" s="81"/>
      <c r="S50" s="79">
        <f t="shared" si="15"/>
        <v>-0.18665897731641676</v>
      </c>
      <c r="T50" s="79"/>
      <c r="U50" s="79">
        <f t="shared" si="16"/>
        <v>0.04450211457131872</v>
      </c>
      <c r="V50" s="79"/>
      <c r="W50" s="79">
        <f t="shared" si="17"/>
        <v>-0.14215686274509803</v>
      </c>
      <c r="X50" s="79"/>
      <c r="Y50" s="84">
        <f t="shared" si="18"/>
        <v>-0.10596118972997687</v>
      </c>
      <c r="Z50" s="84"/>
      <c r="AA50" s="84">
        <f t="shared" si="19"/>
        <v>-0.21085686274509802</v>
      </c>
    </row>
    <row r="51" spans="1:27" s="8" customFormat="1" ht="19.5" customHeight="1">
      <c r="A51" s="68">
        <f t="shared" si="10"/>
        <v>40</v>
      </c>
      <c r="B51" s="69"/>
      <c r="C51" s="66">
        <v>1970</v>
      </c>
      <c r="D51" s="66"/>
      <c r="E51" s="79">
        <v>0.0648</v>
      </c>
      <c r="F51" s="79"/>
      <c r="G51" s="80">
        <f t="shared" si="11"/>
        <v>1043.3751057267143</v>
      </c>
      <c r="H51" s="80"/>
      <c r="I51" s="80">
        <f t="shared" si="12"/>
        <v>43.37510572671431</v>
      </c>
      <c r="J51" s="80"/>
      <c r="K51" s="81">
        <f t="shared" si="13"/>
        <v>68.7</v>
      </c>
      <c r="L51" s="81"/>
      <c r="M51" s="79">
        <f t="shared" si="14"/>
        <v>0.11207510572671431</v>
      </c>
      <c r="N51" s="79"/>
      <c r="O51" s="81">
        <v>88.59</v>
      </c>
      <c r="P51" s="81"/>
      <c r="Q51" s="81">
        <v>4.73</v>
      </c>
      <c r="R51" s="81"/>
      <c r="S51" s="79">
        <f t="shared" si="15"/>
        <v>0.046915622784211755</v>
      </c>
      <c r="T51" s="79"/>
      <c r="U51" s="79">
        <f t="shared" si="16"/>
        <v>0.05589695107539589</v>
      </c>
      <c r="V51" s="79"/>
      <c r="W51" s="79">
        <f t="shared" si="17"/>
        <v>0.10281257385960765</v>
      </c>
      <c r="X51" s="79"/>
      <c r="Y51" s="84">
        <f t="shared" si="18"/>
        <v>-0.009262531867106655</v>
      </c>
      <c r="Z51" s="84"/>
      <c r="AA51" s="84">
        <f t="shared" si="19"/>
        <v>0.03801257385960766</v>
      </c>
    </row>
    <row r="52" spans="1:27" s="8" customFormat="1" ht="19.5" customHeight="1">
      <c r="A52" s="68">
        <f t="shared" si="10"/>
        <v>41</v>
      </c>
      <c r="B52" s="69"/>
      <c r="C52" s="66">
        <v>1971</v>
      </c>
      <c r="D52" s="66"/>
      <c r="E52" s="79">
        <v>0.0597</v>
      </c>
      <c r="F52" s="79"/>
      <c r="G52" s="80">
        <f t="shared" si="11"/>
        <v>1059.0858534353497</v>
      </c>
      <c r="H52" s="80"/>
      <c r="I52" s="80">
        <f t="shared" si="12"/>
        <v>59.08585343534969</v>
      </c>
      <c r="J52" s="80"/>
      <c r="K52" s="81">
        <f t="shared" si="13"/>
        <v>64.8</v>
      </c>
      <c r="L52" s="81"/>
      <c r="M52" s="79">
        <f t="shared" si="14"/>
        <v>0.12388585343534969</v>
      </c>
      <c r="N52" s="79"/>
      <c r="O52" s="81">
        <v>85.56</v>
      </c>
      <c r="P52" s="81"/>
      <c r="Q52" s="81">
        <v>4.81</v>
      </c>
      <c r="R52" s="81"/>
      <c r="S52" s="79">
        <f t="shared" si="15"/>
        <v>-0.03420250592617678</v>
      </c>
      <c r="T52" s="79"/>
      <c r="U52" s="79">
        <f t="shared" si="16"/>
        <v>0.054295067163336715</v>
      </c>
      <c r="V52" s="79"/>
      <c r="W52" s="79">
        <f t="shared" si="17"/>
        <v>0.020092561237159932</v>
      </c>
      <c r="X52" s="79"/>
      <c r="Y52" s="84">
        <f t="shared" si="18"/>
        <v>-0.10379329219818975</v>
      </c>
      <c r="Z52" s="84"/>
      <c r="AA52" s="84">
        <f t="shared" si="19"/>
        <v>-0.03960743876284007</v>
      </c>
    </row>
    <row r="53" spans="1:27" s="8" customFormat="1" ht="19.5" customHeight="1">
      <c r="A53" s="68">
        <f t="shared" si="10"/>
        <v>42</v>
      </c>
      <c r="B53" s="69"/>
      <c r="C53" s="66">
        <v>1972</v>
      </c>
      <c r="D53" s="66"/>
      <c r="E53" s="79">
        <v>0.0599</v>
      </c>
      <c r="F53" s="79"/>
      <c r="G53" s="80">
        <f t="shared" si="11"/>
        <v>997.6866533874608</v>
      </c>
      <c r="H53" s="80"/>
      <c r="I53" s="80">
        <f t="shared" si="12"/>
        <v>-2.313346612539249</v>
      </c>
      <c r="J53" s="80"/>
      <c r="K53" s="81">
        <f t="shared" si="13"/>
        <v>59.7</v>
      </c>
      <c r="L53" s="81"/>
      <c r="M53" s="79">
        <f t="shared" si="14"/>
        <v>0.057386653387460754</v>
      </c>
      <c r="N53" s="79"/>
      <c r="O53" s="81">
        <v>83.61</v>
      </c>
      <c r="P53" s="81"/>
      <c r="Q53" s="81">
        <v>4.92</v>
      </c>
      <c r="R53" s="81"/>
      <c r="S53" s="79">
        <f t="shared" si="15"/>
        <v>-0.022791023842917285</v>
      </c>
      <c r="T53" s="79"/>
      <c r="U53" s="79">
        <f t="shared" si="16"/>
        <v>0.05750350631136045</v>
      </c>
      <c r="V53" s="79"/>
      <c r="W53" s="79">
        <f t="shared" si="17"/>
        <v>0.03471248246844316</v>
      </c>
      <c r="X53" s="79"/>
      <c r="Y53" s="84">
        <f t="shared" si="18"/>
        <v>-0.02267417091901759</v>
      </c>
      <c r="Z53" s="84"/>
      <c r="AA53" s="84">
        <f t="shared" si="19"/>
        <v>-0.02518751753155684</v>
      </c>
    </row>
    <row r="54" spans="1:27" s="8" customFormat="1" ht="19.5" customHeight="1">
      <c r="A54" s="68">
        <f t="shared" si="10"/>
        <v>43</v>
      </c>
      <c r="B54" s="69"/>
      <c r="C54" s="66">
        <v>1973</v>
      </c>
      <c r="D54" s="66"/>
      <c r="E54" s="79">
        <v>0.0726</v>
      </c>
      <c r="F54" s="79"/>
      <c r="G54" s="80">
        <f t="shared" si="11"/>
        <v>867.0880119323884</v>
      </c>
      <c r="H54" s="80"/>
      <c r="I54" s="80">
        <f t="shared" si="12"/>
        <v>-132.91198806761156</v>
      </c>
      <c r="J54" s="80"/>
      <c r="K54" s="81">
        <f t="shared" si="13"/>
        <v>59.9</v>
      </c>
      <c r="L54" s="81"/>
      <c r="M54" s="79">
        <f t="shared" si="14"/>
        <v>-0.07301198806761156</v>
      </c>
      <c r="N54" s="79"/>
      <c r="O54" s="81">
        <v>60.87</v>
      </c>
      <c r="P54" s="81"/>
      <c r="Q54" s="81">
        <v>5.04</v>
      </c>
      <c r="R54" s="81"/>
      <c r="S54" s="79">
        <f t="shared" si="15"/>
        <v>-0.2719770362396843</v>
      </c>
      <c r="T54" s="79"/>
      <c r="U54" s="79">
        <f t="shared" si="16"/>
        <v>0.060279870828848225</v>
      </c>
      <c r="V54" s="79"/>
      <c r="W54" s="79">
        <f t="shared" si="17"/>
        <v>-0.21169716541083605</v>
      </c>
      <c r="X54" s="79"/>
      <c r="Y54" s="84">
        <f t="shared" si="18"/>
        <v>-0.1386851773432245</v>
      </c>
      <c r="Z54" s="84"/>
      <c r="AA54" s="84">
        <f t="shared" si="19"/>
        <v>-0.28429716541083605</v>
      </c>
    </row>
    <row r="55" spans="1:27" s="8" customFormat="1" ht="19.5" customHeight="1">
      <c r="A55" s="68">
        <f t="shared" si="10"/>
        <v>44</v>
      </c>
      <c r="B55" s="69"/>
      <c r="C55" s="66">
        <v>1974</v>
      </c>
      <c r="D55" s="66"/>
      <c r="E55" s="79">
        <v>0.076</v>
      </c>
      <c r="F55" s="79"/>
      <c r="G55" s="80">
        <f t="shared" si="11"/>
        <v>965.3271707828238</v>
      </c>
      <c r="H55" s="80"/>
      <c r="I55" s="80">
        <f t="shared" si="12"/>
        <v>-34.67282921717617</v>
      </c>
      <c r="J55" s="80"/>
      <c r="K55" s="81">
        <f t="shared" si="13"/>
        <v>72.6</v>
      </c>
      <c r="L55" s="81"/>
      <c r="M55" s="79">
        <f t="shared" si="14"/>
        <v>0.03792717078282382</v>
      </c>
      <c r="N55" s="79"/>
      <c r="O55" s="81">
        <v>41.17</v>
      </c>
      <c r="P55" s="81"/>
      <c r="Q55" s="81">
        <v>4.83</v>
      </c>
      <c r="R55" s="81"/>
      <c r="S55" s="79">
        <f t="shared" si="15"/>
        <v>-0.32364054542467546</v>
      </c>
      <c r="T55" s="79"/>
      <c r="U55" s="79">
        <f t="shared" si="16"/>
        <v>0.07934943321833415</v>
      </c>
      <c r="V55" s="79"/>
      <c r="W55" s="79">
        <f t="shared" si="17"/>
        <v>-0.2442911122063413</v>
      </c>
      <c r="X55" s="79"/>
      <c r="Y55" s="84">
        <f t="shared" si="18"/>
        <v>-0.2822182829891651</v>
      </c>
      <c r="Z55" s="84"/>
      <c r="AA55" s="84">
        <f t="shared" si="19"/>
        <v>-0.3202911122063413</v>
      </c>
    </row>
    <row r="56" spans="1:27" s="8" customFormat="1" ht="19.5" customHeight="1">
      <c r="A56" s="68">
        <f t="shared" si="10"/>
        <v>45</v>
      </c>
      <c r="B56" s="69"/>
      <c r="C56" s="66">
        <v>1975</v>
      </c>
      <c r="D56" s="66"/>
      <c r="E56" s="79">
        <v>0.0805</v>
      </c>
      <c r="F56" s="79"/>
      <c r="G56" s="80">
        <f t="shared" si="11"/>
        <v>955.6314591025625</v>
      </c>
      <c r="H56" s="80"/>
      <c r="I56" s="80">
        <f t="shared" si="12"/>
        <v>-44.36854089743747</v>
      </c>
      <c r="J56" s="80"/>
      <c r="K56" s="81">
        <f t="shared" si="13"/>
        <v>76</v>
      </c>
      <c r="L56" s="81"/>
      <c r="M56" s="79">
        <f t="shared" si="14"/>
        <v>0.03163145910256253</v>
      </c>
      <c r="N56" s="79"/>
      <c r="O56" s="81">
        <v>55.66</v>
      </c>
      <c r="P56" s="81"/>
      <c r="Q56" s="81">
        <v>4.99</v>
      </c>
      <c r="R56" s="81"/>
      <c r="S56" s="79">
        <f t="shared" si="15"/>
        <v>0.3519553072625697</v>
      </c>
      <c r="T56" s="79"/>
      <c r="U56" s="79">
        <f t="shared" si="16"/>
        <v>0.12120476074811756</v>
      </c>
      <c r="V56" s="79"/>
      <c r="W56" s="79">
        <f t="shared" si="17"/>
        <v>0.4731600680106872</v>
      </c>
      <c r="X56" s="79"/>
      <c r="Y56" s="84">
        <f t="shared" si="18"/>
        <v>0.4415286089081247</v>
      </c>
      <c r="Z56" s="84"/>
      <c r="AA56" s="84">
        <f t="shared" si="19"/>
        <v>0.3926600680106872</v>
      </c>
    </row>
    <row r="57" spans="1:27" s="8" customFormat="1" ht="19.5" customHeight="1">
      <c r="A57" s="68">
        <f t="shared" si="10"/>
        <v>46</v>
      </c>
      <c r="B57" s="69"/>
      <c r="C57" s="66">
        <v>1976</v>
      </c>
      <c r="D57" s="66"/>
      <c r="E57" s="79">
        <v>0.0721</v>
      </c>
      <c r="F57" s="79"/>
      <c r="G57" s="80">
        <f t="shared" si="11"/>
        <v>1088.2485461711258</v>
      </c>
      <c r="H57" s="80"/>
      <c r="I57" s="80">
        <f t="shared" si="12"/>
        <v>88.24854617112578</v>
      </c>
      <c r="J57" s="80"/>
      <c r="K57" s="81">
        <f t="shared" si="13"/>
        <v>80.5</v>
      </c>
      <c r="L57" s="81"/>
      <c r="M57" s="79">
        <f t="shared" si="14"/>
        <v>0.16874854617112578</v>
      </c>
      <c r="N57" s="79"/>
      <c r="O57" s="81">
        <v>66.29</v>
      </c>
      <c r="P57" s="81"/>
      <c r="Q57" s="81">
        <v>5.25</v>
      </c>
      <c r="R57" s="81"/>
      <c r="S57" s="79">
        <f t="shared" si="15"/>
        <v>0.19098095580309038</v>
      </c>
      <c r="T57" s="79"/>
      <c r="U57" s="79">
        <f t="shared" si="16"/>
        <v>0.09432267337405678</v>
      </c>
      <c r="V57" s="79"/>
      <c r="W57" s="79">
        <f t="shared" si="17"/>
        <v>0.28530362917714713</v>
      </c>
      <c r="X57" s="79"/>
      <c r="Y57" s="84">
        <f t="shared" si="18"/>
        <v>0.11655508300602135</v>
      </c>
      <c r="Z57" s="84"/>
      <c r="AA57" s="84">
        <f t="shared" si="19"/>
        <v>0.21320362917714714</v>
      </c>
    </row>
    <row r="58" spans="1:27" s="8" customFormat="1" ht="19.5" customHeight="1">
      <c r="A58" s="68">
        <f t="shared" si="10"/>
        <v>47</v>
      </c>
      <c r="B58" s="69"/>
      <c r="C58" s="66">
        <v>1977</v>
      </c>
      <c r="D58" s="66"/>
      <c r="E58" s="79">
        <v>0.0803</v>
      </c>
      <c r="F58" s="79"/>
      <c r="G58" s="80">
        <f t="shared" si="11"/>
        <v>919.0304553938088</v>
      </c>
      <c r="H58" s="80"/>
      <c r="I58" s="80">
        <f t="shared" si="12"/>
        <v>-80.96954460619122</v>
      </c>
      <c r="J58" s="80"/>
      <c r="K58" s="81">
        <f t="shared" si="13"/>
        <v>72.1</v>
      </c>
      <c r="L58" s="81"/>
      <c r="M58" s="79">
        <f t="shared" si="14"/>
        <v>-0.00886954460619123</v>
      </c>
      <c r="N58" s="79"/>
      <c r="O58" s="81">
        <v>68.19</v>
      </c>
      <c r="P58" s="81"/>
      <c r="Q58" s="81">
        <v>5.68</v>
      </c>
      <c r="R58" s="81"/>
      <c r="S58" s="79">
        <f t="shared" si="15"/>
        <v>0.028661939960778267</v>
      </c>
      <c r="T58" s="79"/>
      <c r="U58" s="79">
        <f t="shared" si="16"/>
        <v>0.08568411525116909</v>
      </c>
      <c r="V58" s="79"/>
      <c r="W58" s="79">
        <f t="shared" si="17"/>
        <v>0.11434605521194735</v>
      </c>
      <c r="X58" s="79"/>
      <c r="Y58" s="84">
        <f t="shared" si="18"/>
        <v>0.12321559981813858</v>
      </c>
      <c r="Z58" s="84"/>
      <c r="AA58" s="84">
        <f t="shared" si="19"/>
        <v>0.034046055211947354</v>
      </c>
    </row>
    <row r="59" spans="1:27" s="8" customFormat="1" ht="19.5" customHeight="1">
      <c r="A59" s="68">
        <f t="shared" si="10"/>
        <v>48</v>
      </c>
      <c r="B59" s="69"/>
      <c r="C59" s="66">
        <v>1978</v>
      </c>
      <c r="D59" s="66"/>
      <c r="E59" s="79">
        <v>0.0898</v>
      </c>
      <c r="F59" s="79"/>
      <c r="G59" s="80">
        <f t="shared" si="11"/>
        <v>912.4675600683909</v>
      </c>
      <c r="H59" s="80"/>
      <c r="I59" s="80">
        <f t="shared" si="12"/>
        <v>-87.53243993160913</v>
      </c>
      <c r="J59" s="80"/>
      <c r="K59" s="81">
        <f t="shared" si="13"/>
        <v>80.3</v>
      </c>
      <c r="L59" s="81"/>
      <c r="M59" s="79">
        <f t="shared" si="14"/>
        <v>-0.00723243993160913</v>
      </c>
      <c r="N59" s="79"/>
      <c r="O59" s="81">
        <v>59.75</v>
      </c>
      <c r="P59" s="81"/>
      <c r="Q59" s="81">
        <v>5.98</v>
      </c>
      <c r="R59" s="81"/>
      <c r="S59" s="79">
        <f t="shared" si="15"/>
        <v>-0.12377181404898076</v>
      </c>
      <c r="T59" s="79"/>
      <c r="U59" s="79">
        <f t="shared" si="16"/>
        <v>0.08769614312949113</v>
      </c>
      <c r="V59" s="79"/>
      <c r="W59" s="79">
        <f t="shared" si="17"/>
        <v>-0.03607567091948963</v>
      </c>
      <c r="X59" s="79"/>
      <c r="Y59" s="84">
        <f t="shared" si="18"/>
        <v>-0.028843230987880497</v>
      </c>
      <c r="Z59" s="84"/>
      <c r="AA59" s="84">
        <f t="shared" si="19"/>
        <v>-0.12587567091948965</v>
      </c>
    </row>
    <row r="60" spans="1:27" s="8" customFormat="1" ht="19.5" customHeight="1">
      <c r="A60" s="68">
        <f t="shared" si="10"/>
        <v>49</v>
      </c>
      <c r="B60" s="69"/>
      <c r="C60" s="66">
        <v>1979</v>
      </c>
      <c r="D60" s="66"/>
      <c r="E60" s="79">
        <v>0.1012</v>
      </c>
      <c r="F60" s="79"/>
      <c r="G60" s="80">
        <f t="shared" si="11"/>
        <v>902.9914808874857</v>
      </c>
      <c r="H60" s="80"/>
      <c r="I60" s="80">
        <f t="shared" si="12"/>
        <v>-97.00851911251425</v>
      </c>
      <c r="J60" s="80"/>
      <c r="K60" s="81">
        <f t="shared" si="13"/>
        <v>89.80000000000001</v>
      </c>
      <c r="L60" s="81"/>
      <c r="M60" s="79">
        <f t="shared" si="14"/>
        <v>-0.0072085191125142445</v>
      </c>
      <c r="N60" s="79"/>
      <c r="O60" s="81">
        <v>56.41</v>
      </c>
      <c r="P60" s="81"/>
      <c r="Q60" s="81">
        <v>6.34</v>
      </c>
      <c r="R60" s="81"/>
      <c r="S60" s="79">
        <f t="shared" si="15"/>
        <v>-0.05589958158995822</v>
      </c>
      <c r="T60" s="79"/>
      <c r="U60" s="79">
        <f t="shared" si="16"/>
        <v>0.10610878661087866</v>
      </c>
      <c r="V60" s="79"/>
      <c r="W60" s="79">
        <f t="shared" si="17"/>
        <v>0.050209205020920446</v>
      </c>
      <c r="X60" s="79"/>
      <c r="Y60" s="84">
        <f t="shared" si="18"/>
        <v>0.05741772413343469</v>
      </c>
      <c r="Z60" s="84"/>
      <c r="AA60" s="84">
        <f t="shared" si="19"/>
        <v>-0.05099079497907955</v>
      </c>
    </row>
    <row r="61" spans="1:27" s="8" customFormat="1" ht="19.5" customHeight="1">
      <c r="A61" s="68">
        <f>A60+1</f>
        <v>50</v>
      </c>
      <c r="B61" s="69"/>
      <c r="C61" s="66">
        <v>1980</v>
      </c>
      <c r="D61" s="66"/>
      <c r="E61" s="79">
        <v>0.1199</v>
      </c>
      <c r="F61" s="79"/>
      <c r="G61" s="80">
        <f>PV(E61/2,40,-(1000*E60/2))+1000/((1+E61/2)^40)</f>
        <v>859.2284280371299</v>
      </c>
      <c r="H61" s="80"/>
      <c r="I61" s="80">
        <f aca="true" t="shared" si="20" ref="I61:I69">G61-$G$12</f>
        <v>-140.7715719628701</v>
      </c>
      <c r="J61" s="80"/>
      <c r="K61" s="81">
        <f>$G$12*E60</f>
        <v>101.2</v>
      </c>
      <c r="L61" s="81"/>
      <c r="M61" s="79">
        <f aca="true" t="shared" si="21" ref="M61:M69">I61/$G$12+K61/1000</f>
        <v>-0.0395715719628701</v>
      </c>
      <c r="N61" s="79"/>
      <c r="O61" s="81">
        <v>54.42</v>
      </c>
      <c r="P61" s="81"/>
      <c r="Q61" s="81">
        <v>6.67</v>
      </c>
      <c r="R61" s="81"/>
      <c r="S61" s="79">
        <f>(O61-O60)/O60</f>
        <v>-0.03527743307924118</v>
      </c>
      <c r="T61" s="79"/>
      <c r="U61" s="79">
        <f>Q61/O60</f>
        <v>0.11824144655202978</v>
      </c>
      <c r="V61" s="79"/>
      <c r="W61" s="79">
        <f aca="true" t="shared" si="22" ref="W61:W69">S61+U61</f>
        <v>0.0829640134727886</v>
      </c>
      <c r="X61" s="79"/>
      <c r="Y61" s="84">
        <f aca="true" t="shared" si="23" ref="Y61:Y69">W61-M61</f>
        <v>0.1225355854356587</v>
      </c>
      <c r="Z61" s="84"/>
      <c r="AA61" s="84">
        <f aca="true" t="shared" si="24" ref="AA61:AA69">W61-E61</f>
        <v>-0.036935986527211404</v>
      </c>
    </row>
    <row r="62" spans="1:27" s="8" customFormat="1" ht="19.5" customHeight="1">
      <c r="A62" s="68">
        <f aca="true" t="shared" si="25" ref="A62:A69">A61+1</f>
        <v>51</v>
      </c>
      <c r="B62" s="69"/>
      <c r="C62" s="66">
        <v>1981</v>
      </c>
      <c r="D62" s="66"/>
      <c r="E62" s="79">
        <v>0.1334</v>
      </c>
      <c r="F62" s="79"/>
      <c r="G62" s="80">
        <f aca="true" t="shared" si="26" ref="G62:G69">PV(E62/2,40,-(1000*E61/2))+1000/((1+E62/2)^40)</f>
        <v>906.4475124553435</v>
      </c>
      <c r="H62" s="80"/>
      <c r="I62" s="80">
        <f t="shared" si="20"/>
        <v>-93.55248754465651</v>
      </c>
      <c r="J62" s="80"/>
      <c r="K62" s="81">
        <f aca="true" t="shared" si="27" ref="K62:K69">$G$12*E61</f>
        <v>119.9</v>
      </c>
      <c r="L62" s="81"/>
      <c r="M62" s="79">
        <f t="shared" si="21"/>
        <v>0.02634751245534349</v>
      </c>
      <c r="N62" s="79"/>
      <c r="O62" s="81">
        <v>57.2</v>
      </c>
      <c r="P62" s="81"/>
      <c r="Q62" s="81">
        <v>7.16</v>
      </c>
      <c r="R62" s="81"/>
      <c r="S62" s="79">
        <f aca="true" t="shared" si="28" ref="S62:S69">(O62-O61)/O61</f>
        <v>0.05108416023520766</v>
      </c>
      <c r="T62" s="79"/>
      <c r="U62" s="79">
        <f aca="true" t="shared" si="29" ref="U62:U69">Q62/O61</f>
        <v>0.13156927600147006</v>
      </c>
      <c r="V62" s="79"/>
      <c r="W62" s="79">
        <f t="shared" si="22"/>
        <v>0.18265343623667774</v>
      </c>
      <c r="X62" s="79"/>
      <c r="Y62" s="84">
        <f t="shared" si="23"/>
        <v>0.15630592378133423</v>
      </c>
      <c r="Z62" s="84"/>
      <c r="AA62" s="84">
        <f t="shared" si="24"/>
        <v>0.049253436236677745</v>
      </c>
    </row>
    <row r="63" spans="1:27" s="8" customFormat="1" ht="19.5" customHeight="1">
      <c r="A63" s="68">
        <f t="shared" si="25"/>
        <v>52</v>
      </c>
      <c r="B63" s="69"/>
      <c r="C63" s="66">
        <v>1982</v>
      </c>
      <c r="D63" s="66"/>
      <c r="E63" s="79">
        <v>0.1095</v>
      </c>
      <c r="F63" s="79"/>
      <c r="G63" s="80">
        <f t="shared" si="26"/>
        <v>1192.382566831797</v>
      </c>
      <c r="H63" s="80"/>
      <c r="I63" s="80">
        <f t="shared" si="20"/>
        <v>192.38256683179702</v>
      </c>
      <c r="J63" s="80"/>
      <c r="K63" s="81">
        <f t="shared" si="27"/>
        <v>133.39999999999998</v>
      </c>
      <c r="L63" s="81"/>
      <c r="M63" s="79">
        <f t="shared" si="21"/>
        <v>0.325782566831797</v>
      </c>
      <c r="N63" s="79"/>
      <c r="O63" s="81">
        <v>70.26</v>
      </c>
      <c r="P63" s="81"/>
      <c r="Q63" s="81">
        <v>7.64</v>
      </c>
      <c r="R63" s="81"/>
      <c r="S63" s="79">
        <f t="shared" si="28"/>
        <v>0.22832167832167835</v>
      </c>
      <c r="T63" s="79"/>
      <c r="U63" s="79">
        <f t="shared" si="29"/>
        <v>0.13356643356643355</v>
      </c>
      <c r="V63" s="79"/>
      <c r="W63" s="79">
        <f t="shared" si="22"/>
        <v>0.3618881118881119</v>
      </c>
      <c r="X63" s="79"/>
      <c r="Y63" s="84">
        <f t="shared" si="23"/>
        <v>0.03610554505631486</v>
      </c>
      <c r="Z63" s="84"/>
      <c r="AA63" s="84">
        <f t="shared" si="24"/>
        <v>0.2523881118881119</v>
      </c>
    </row>
    <row r="64" spans="1:27" s="8" customFormat="1" ht="19.5" customHeight="1">
      <c r="A64" s="68">
        <f t="shared" si="25"/>
        <v>53</v>
      </c>
      <c r="B64" s="69"/>
      <c r="C64" s="66">
        <v>1983</v>
      </c>
      <c r="D64" s="66"/>
      <c r="E64" s="79">
        <v>0.1197</v>
      </c>
      <c r="F64" s="79"/>
      <c r="G64" s="80">
        <f t="shared" si="26"/>
        <v>923.1185951218205</v>
      </c>
      <c r="H64" s="80"/>
      <c r="I64" s="80">
        <f t="shared" si="20"/>
        <v>-76.88140487817952</v>
      </c>
      <c r="J64" s="80"/>
      <c r="K64" s="81">
        <f t="shared" si="27"/>
        <v>109.5</v>
      </c>
      <c r="L64" s="81"/>
      <c r="M64" s="79">
        <f t="shared" si="21"/>
        <v>0.03261859512182047</v>
      </c>
      <c r="N64" s="79"/>
      <c r="O64" s="81">
        <v>72.03</v>
      </c>
      <c r="P64" s="81"/>
      <c r="Q64" s="81">
        <v>8</v>
      </c>
      <c r="R64" s="81"/>
      <c r="S64" s="79">
        <f t="shared" si="28"/>
        <v>0.02519214346712206</v>
      </c>
      <c r="T64" s="79"/>
      <c r="U64" s="79">
        <f t="shared" si="29"/>
        <v>0.11386279533162538</v>
      </c>
      <c r="V64" s="79"/>
      <c r="W64" s="79">
        <f t="shared" si="22"/>
        <v>0.13905493879874745</v>
      </c>
      <c r="X64" s="79"/>
      <c r="Y64" s="84">
        <f t="shared" si="23"/>
        <v>0.10643634367692698</v>
      </c>
      <c r="Z64" s="84"/>
      <c r="AA64" s="84">
        <f t="shared" si="24"/>
        <v>0.019354938798747445</v>
      </c>
    </row>
    <row r="65" spans="1:27" s="8" customFormat="1" ht="19.5" customHeight="1">
      <c r="A65" s="68">
        <f t="shared" si="25"/>
        <v>54</v>
      </c>
      <c r="B65" s="69"/>
      <c r="C65" s="66">
        <v>1984</v>
      </c>
      <c r="D65" s="66"/>
      <c r="E65" s="79">
        <v>0.117</v>
      </c>
      <c r="F65" s="79"/>
      <c r="G65" s="80">
        <f t="shared" si="26"/>
        <v>1020.7025803479655</v>
      </c>
      <c r="H65" s="80"/>
      <c r="I65" s="80">
        <f t="shared" si="20"/>
        <v>20.702580347965522</v>
      </c>
      <c r="J65" s="80"/>
      <c r="K65" s="81">
        <f t="shared" si="27"/>
        <v>119.7</v>
      </c>
      <c r="L65" s="81"/>
      <c r="M65" s="79">
        <f t="shared" si="21"/>
        <v>0.14040258034796552</v>
      </c>
      <c r="N65" s="79"/>
      <c r="O65" s="81">
        <v>80.16</v>
      </c>
      <c r="P65" s="81"/>
      <c r="Q65" s="81">
        <v>8.37</v>
      </c>
      <c r="R65" s="81"/>
      <c r="S65" s="79">
        <f t="shared" si="28"/>
        <v>0.1128696376509787</v>
      </c>
      <c r="T65" s="79"/>
      <c r="U65" s="79">
        <f t="shared" si="29"/>
        <v>0.11620158267388586</v>
      </c>
      <c r="V65" s="79"/>
      <c r="W65" s="79">
        <f t="shared" si="22"/>
        <v>0.22907122032486454</v>
      </c>
      <c r="X65" s="79"/>
      <c r="Y65" s="84">
        <f t="shared" si="23"/>
        <v>0.08866863997689903</v>
      </c>
      <c r="Z65" s="84"/>
      <c r="AA65" s="84">
        <f t="shared" si="24"/>
        <v>0.11207122032486454</v>
      </c>
    </row>
    <row r="66" spans="1:27" s="8" customFormat="1" ht="19.5" customHeight="1">
      <c r="A66" s="68">
        <f t="shared" si="25"/>
        <v>55</v>
      </c>
      <c r="B66" s="69"/>
      <c r="C66" s="66">
        <v>1985</v>
      </c>
      <c r="D66" s="66"/>
      <c r="E66" s="79">
        <v>0.0956</v>
      </c>
      <c r="F66" s="79"/>
      <c r="G66" s="80">
        <f t="shared" si="26"/>
        <v>1189.2697603351533</v>
      </c>
      <c r="H66" s="80"/>
      <c r="I66" s="80">
        <f t="shared" si="20"/>
        <v>189.26976033515325</v>
      </c>
      <c r="J66" s="80"/>
      <c r="K66" s="81">
        <f t="shared" si="27"/>
        <v>117</v>
      </c>
      <c r="L66" s="81"/>
      <c r="M66" s="79">
        <f t="shared" si="21"/>
        <v>0.30626976033515324</v>
      </c>
      <c r="N66" s="79"/>
      <c r="O66" s="81">
        <v>94.98</v>
      </c>
      <c r="P66" s="81"/>
      <c r="Q66" s="81">
        <v>8.71</v>
      </c>
      <c r="R66" s="81"/>
      <c r="S66" s="79">
        <f t="shared" si="28"/>
        <v>0.1848802395209582</v>
      </c>
      <c r="T66" s="79"/>
      <c r="U66" s="79">
        <f t="shared" si="29"/>
        <v>0.10865768463073854</v>
      </c>
      <c r="V66" s="79"/>
      <c r="W66" s="79">
        <f t="shared" si="22"/>
        <v>0.2935379241516967</v>
      </c>
      <c r="X66" s="79"/>
      <c r="Y66" s="84">
        <f t="shared" si="23"/>
        <v>-0.012731836183456524</v>
      </c>
      <c r="Z66" s="84"/>
      <c r="AA66" s="84">
        <f t="shared" si="24"/>
        <v>0.1979379241516967</v>
      </c>
    </row>
    <row r="67" spans="1:27" s="8" customFormat="1" ht="19.5" customHeight="1">
      <c r="A67" s="68">
        <f t="shared" si="25"/>
        <v>56</v>
      </c>
      <c r="B67" s="69"/>
      <c r="C67" s="66">
        <v>1986</v>
      </c>
      <c r="D67" s="66"/>
      <c r="E67" s="79">
        <v>0.0789</v>
      </c>
      <c r="F67" s="79"/>
      <c r="G67" s="80">
        <f t="shared" si="26"/>
        <v>1166.631016152259</v>
      </c>
      <c r="H67" s="80"/>
      <c r="I67" s="80">
        <f t="shared" si="20"/>
        <v>166.631016152259</v>
      </c>
      <c r="J67" s="80"/>
      <c r="K67" s="81">
        <f t="shared" si="27"/>
        <v>95.60000000000001</v>
      </c>
      <c r="L67" s="81"/>
      <c r="M67" s="79">
        <f t="shared" si="21"/>
        <v>0.262231016152259</v>
      </c>
      <c r="N67" s="79"/>
      <c r="O67" s="81">
        <v>113.66</v>
      </c>
      <c r="P67" s="81"/>
      <c r="Q67" s="81">
        <v>8.97</v>
      </c>
      <c r="R67" s="81"/>
      <c r="S67" s="79">
        <f t="shared" si="28"/>
        <v>0.19667298378606013</v>
      </c>
      <c r="T67" s="79"/>
      <c r="U67" s="79">
        <f t="shared" si="29"/>
        <v>0.09444093493367024</v>
      </c>
      <c r="V67" s="79"/>
      <c r="W67" s="79">
        <f t="shared" si="22"/>
        <v>0.29111391871973036</v>
      </c>
      <c r="X67" s="79"/>
      <c r="Y67" s="84">
        <f t="shared" si="23"/>
        <v>0.028882902567471336</v>
      </c>
      <c r="Z67" s="84"/>
      <c r="AA67" s="84">
        <f t="shared" si="24"/>
        <v>0.21221391871973036</v>
      </c>
    </row>
    <row r="68" spans="1:27" s="8" customFormat="1" ht="19.5" customHeight="1">
      <c r="A68" s="68">
        <f t="shared" si="25"/>
        <v>57</v>
      </c>
      <c r="B68" s="69"/>
      <c r="C68" s="66">
        <v>1987</v>
      </c>
      <c r="D68" s="66"/>
      <c r="E68" s="79">
        <v>0.092</v>
      </c>
      <c r="F68" s="79"/>
      <c r="G68" s="80">
        <f t="shared" si="26"/>
        <v>881.170909162726</v>
      </c>
      <c r="H68" s="80"/>
      <c r="I68" s="80">
        <f t="shared" si="20"/>
        <v>-118.82909083727395</v>
      </c>
      <c r="J68" s="80"/>
      <c r="K68" s="81">
        <f t="shared" si="27"/>
        <v>78.89999999999999</v>
      </c>
      <c r="L68" s="81"/>
      <c r="M68" s="79">
        <f t="shared" si="21"/>
        <v>-0.03992909083727396</v>
      </c>
      <c r="N68" s="79"/>
      <c r="O68" s="81">
        <v>94.24</v>
      </c>
      <c r="P68" s="81"/>
      <c r="Q68" s="81">
        <v>9.12</v>
      </c>
      <c r="R68" s="81"/>
      <c r="S68" s="79">
        <f t="shared" si="28"/>
        <v>-0.170860461024107</v>
      </c>
      <c r="T68" s="79"/>
      <c r="U68" s="79">
        <f t="shared" si="29"/>
        <v>0.08023931022347351</v>
      </c>
      <c r="V68" s="79"/>
      <c r="W68" s="79">
        <f t="shared" si="22"/>
        <v>-0.0906211508006335</v>
      </c>
      <c r="X68" s="79"/>
      <c r="Y68" s="84">
        <f t="shared" si="23"/>
        <v>-0.05069205996335954</v>
      </c>
      <c r="Z68" s="84"/>
      <c r="AA68" s="84">
        <f t="shared" si="24"/>
        <v>-0.1826211508006335</v>
      </c>
    </row>
    <row r="69" spans="1:27" s="8" customFormat="1" ht="19.5" customHeight="1">
      <c r="A69" s="68">
        <f t="shared" si="25"/>
        <v>58</v>
      </c>
      <c r="B69" s="69"/>
      <c r="C69" s="66">
        <v>1988</v>
      </c>
      <c r="D69" s="66"/>
      <c r="E69" s="79">
        <v>0.0918</v>
      </c>
      <c r="F69" s="79"/>
      <c r="G69" s="80">
        <f t="shared" si="26"/>
        <v>1001.8167557276529</v>
      </c>
      <c r="H69" s="80"/>
      <c r="I69" s="80">
        <f t="shared" si="20"/>
        <v>1.8167557276528896</v>
      </c>
      <c r="J69" s="80"/>
      <c r="K69" s="81">
        <f t="shared" si="27"/>
        <v>92</v>
      </c>
      <c r="L69" s="81"/>
      <c r="M69" s="79">
        <f t="shared" si="21"/>
        <v>0.09381675572765288</v>
      </c>
      <c r="N69" s="79"/>
      <c r="O69" s="81">
        <v>100.94</v>
      </c>
      <c r="P69" s="81"/>
      <c r="Q69" s="81">
        <v>8.71</v>
      </c>
      <c r="R69" s="81"/>
      <c r="S69" s="79">
        <f t="shared" si="28"/>
        <v>0.07109507640067915</v>
      </c>
      <c r="T69" s="79"/>
      <c r="U69" s="79">
        <f t="shared" si="29"/>
        <v>0.09242359932088287</v>
      </c>
      <c r="V69" s="79"/>
      <c r="W69" s="79">
        <f t="shared" si="22"/>
        <v>0.16351867572156203</v>
      </c>
      <c r="X69" s="79"/>
      <c r="Y69" s="84">
        <f t="shared" si="23"/>
        <v>0.06970191999390915</v>
      </c>
      <c r="Z69" s="84"/>
      <c r="AA69" s="84">
        <f t="shared" si="24"/>
        <v>0.07171867572156203</v>
      </c>
    </row>
    <row r="70" spans="1:27" s="8" customFormat="1" ht="19.5" customHeight="1">
      <c r="A70" s="68">
        <f>A69+1</f>
        <v>59</v>
      </c>
      <c r="B70" s="69"/>
      <c r="C70" s="66">
        <v>1989</v>
      </c>
      <c r="D70" s="66"/>
      <c r="E70" s="79">
        <v>0.0816</v>
      </c>
      <c r="F70" s="79"/>
      <c r="G70" s="80">
        <f>PV(E70/2,40,-(1000*E69/2))+1000/((1+E70/2)^40)</f>
        <v>1099.7524831412948</v>
      </c>
      <c r="H70" s="80"/>
      <c r="I70" s="80">
        <f aca="true" t="shared" si="30" ref="I70:I86">G70-$G$12</f>
        <v>99.75248314129476</v>
      </c>
      <c r="J70" s="80"/>
      <c r="K70" s="81">
        <f>$G$12*E69</f>
        <v>91.80000000000001</v>
      </c>
      <c r="L70" s="81"/>
      <c r="M70" s="79">
        <f aca="true" t="shared" si="31" ref="M70:M86">I70/$G$12+K70/1000</f>
        <v>0.19155248314129475</v>
      </c>
      <c r="N70" s="79"/>
      <c r="O70" s="81">
        <v>122.52</v>
      </c>
      <c r="P70" s="81"/>
      <c r="Q70" s="81">
        <v>8.85</v>
      </c>
      <c r="R70" s="81"/>
      <c r="S70" s="79">
        <f>(O70-O69)/O69</f>
        <v>0.2137903705171389</v>
      </c>
      <c r="T70" s="79"/>
      <c r="U70" s="79">
        <f>Q70/O69</f>
        <v>0.08767584703784426</v>
      </c>
      <c r="V70" s="79"/>
      <c r="W70" s="79">
        <f aca="true" t="shared" si="32" ref="W70:W86">S70+U70</f>
        <v>0.30146621755498315</v>
      </c>
      <c r="X70" s="79"/>
      <c r="Y70" s="84">
        <f aca="true" t="shared" si="33" ref="Y70:Y86">W70-M70</f>
        <v>0.1099137344136884</v>
      </c>
      <c r="Z70" s="84"/>
      <c r="AA70" s="84">
        <f aca="true" t="shared" si="34" ref="AA70:AA86">W70-E70</f>
        <v>0.21986621755498315</v>
      </c>
    </row>
    <row r="71" spans="1:27" s="8" customFormat="1" ht="19.5" customHeight="1">
      <c r="A71" s="68">
        <f>A70+1</f>
        <v>60</v>
      </c>
      <c r="B71" s="69"/>
      <c r="C71" s="66">
        <v>1990</v>
      </c>
      <c r="D71" s="66"/>
      <c r="E71" s="79">
        <v>0.0844</v>
      </c>
      <c r="F71" s="79"/>
      <c r="G71" s="80">
        <f aca="true" t="shared" si="35" ref="G71:G86">PV(E71/2,40,-(1000*E70/2))+1000/((1+E71/2)^40)</f>
        <v>973.174631481081</v>
      </c>
      <c r="H71" s="80"/>
      <c r="I71" s="80">
        <f t="shared" si="30"/>
        <v>-26.82536851891905</v>
      </c>
      <c r="J71" s="80"/>
      <c r="K71" s="81">
        <f aca="true" t="shared" si="36" ref="K71:K86">$G$12*E70</f>
        <v>81.60000000000001</v>
      </c>
      <c r="L71" s="81"/>
      <c r="M71" s="79">
        <f t="shared" si="31"/>
        <v>0.05477463148108096</v>
      </c>
      <c r="N71" s="79"/>
      <c r="O71" s="81">
        <v>117.77</v>
      </c>
      <c r="P71" s="81"/>
      <c r="Q71" s="81">
        <v>8.76</v>
      </c>
      <c r="R71" s="81"/>
      <c r="S71" s="79">
        <f aca="true" t="shared" si="37" ref="S71:S83">(O71-O70)/O70</f>
        <v>-0.03876918054195234</v>
      </c>
      <c r="T71" s="79"/>
      <c r="U71" s="79">
        <f aca="true" t="shared" si="38" ref="U71:U83">Q71/O70</f>
        <v>0.07149853085210578</v>
      </c>
      <c r="V71" s="79"/>
      <c r="W71" s="79">
        <f t="shared" si="32"/>
        <v>0.03272935031015344</v>
      </c>
      <c r="X71" s="79"/>
      <c r="Y71" s="84">
        <f t="shared" si="33"/>
        <v>-0.022045281170927515</v>
      </c>
      <c r="Z71" s="84"/>
      <c r="AA71" s="84">
        <f t="shared" si="34"/>
        <v>-0.05167064968984656</v>
      </c>
    </row>
    <row r="72" spans="1:27" s="8" customFormat="1" ht="19.5" customHeight="1">
      <c r="A72" s="68">
        <f aca="true" t="shared" si="39" ref="A72:A86">A71+1</f>
        <v>61</v>
      </c>
      <c r="B72" s="69"/>
      <c r="C72" s="66">
        <v>1991</v>
      </c>
      <c r="D72" s="66"/>
      <c r="E72" s="79">
        <v>0.073</v>
      </c>
      <c r="F72" s="79"/>
      <c r="G72" s="80">
        <f t="shared" si="35"/>
        <v>1118.9415239779482</v>
      </c>
      <c r="H72" s="80"/>
      <c r="I72" s="80">
        <f t="shared" si="30"/>
        <v>118.94152397794824</v>
      </c>
      <c r="J72" s="80"/>
      <c r="K72" s="81">
        <f t="shared" si="36"/>
        <v>84.4</v>
      </c>
      <c r="L72" s="81"/>
      <c r="M72" s="79">
        <f t="shared" si="31"/>
        <v>0.20334152397794825</v>
      </c>
      <c r="N72" s="79"/>
      <c r="O72" s="81">
        <v>144.02</v>
      </c>
      <c r="P72" s="81"/>
      <c r="Q72" s="81">
        <v>9.02</v>
      </c>
      <c r="R72" s="81"/>
      <c r="S72" s="79">
        <f t="shared" si="37"/>
        <v>0.22289207777872136</v>
      </c>
      <c r="T72" s="79"/>
      <c r="U72" s="79">
        <f t="shared" si="38"/>
        <v>0.07658996348815487</v>
      </c>
      <c r="V72" s="79"/>
      <c r="W72" s="79">
        <f t="shared" si="32"/>
        <v>0.2994820412668762</v>
      </c>
      <c r="X72" s="79"/>
      <c r="Y72" s="84">
        <f t="shared" si="33"/>
        <v>0.09614051728892797</v>
      </c>
      <c r="Z72" s="84"/>
      <c r="AA72" s="84">
        <f t="shared" si="34"/>
        <v>0.2264820412668762</v>
      </c>
    </row>
    <row r="73" spans="1:27" s="8" customFormat="1" ht="19.5" customHeight="1">
      <c r="A73" s="68">
        <f t="shared" si="39"/>
        <v>62</v>
      </c>
      <c r="B73" s="69"/>
      <c r="C73" s="66">
        <v>1992</v>
      </c>
      <c r="D73" s="66"/>
      <c r="E73" s="79">
        <v>0.0726</v>
      </c>
      <c r="F73" s="79"/>
      <c r="G73" s="80">
        <f t="shared" si="35"/>
        <v>1004.1862043485862</v>
      </c>
      <c r="H73" s="80"/>
      <c r="I73" s="80">
        <f t="shared" si="30"/>
        <v>4.186204348586216</v>
      </c>
      <c r="J73" s="80"/>
      <c r="K73" s="81">
        <f t="shared" si="36"/>
        <v>73</v>
      </c>
      <c r="L73" s="81"/>
      <c r="M73" s="79">
        <f t="shared" si="31"/>
        <v>0.07718620434858621</v>
      </c>
      <c r="N73" s="79"/>
      <c r="O73" s="81">
        <v>141.06</v>
      </c>
      <c r="P73" s="81"/>
      <c r="Q73" s="81">
        <v>8.82</v>
      </c>
      <c r="R73" s="81"/>
      <c r="S73" s="79">
        <f t="shared" si="37"/>
        <v>-0.020552701013748145</v>
      </c>
      <c r="T73" s="79"/>
      <c r="U73" s="79">
        <f t="shared" si="38"/>
        <v>0.06124149423691154</v>
      </c>
      <c r="V73" s="79"/>
      <c r="W73" s="79">
        <f t="shared" si="32"/>
        <v>0.04068879322316339</v>
      </c>
      <c r="X73" s="79"/>
      <c r="Y73" s="84">
        <f t="shared" si="33"/>
        <v>-0.03649741112542282</v>
      </c>
      <c r="Z73" s="84"/>
      <c r="AA73" s="84">
        <f t="shared" si="34"/>
        <v>-0.031911206776836606</v>
      </c>
    </row>
    <row r="74" spans="1:27" s="8" customFormat="1" ht="19.5" customHeight="1">
      <c r="A74" s="68">
        <f t="shared" si="39"/>
        <v>63</v>
      </c>
      <c r="B74" s="69"/>
      <c r="C74" s="66">
        <v>1993</v>
      </c>
      <c r="D74" s="66"/>
      <c r="E74" s="79">
        <v>0.0654</v>
      </c>
      <c r="F74" s="79"/>
      <c r="G74" s="80">
        <f t="shared" si="35"/>
        <v>1079.697756546702</v>
      </c>
      <c r="H74" s="80"/>
      <c r="I74" s="80">
        <f t="shared" si="30"/>
        <v>79.69775654670207</v>
      </c>
      <c r="J74" s="80"/>
      <c r="K74" s="81">
        <f t="shared" si="36"/>
        <v>72.6</v>
      </c>
      <c r="L74" s="81"/>
      <c r="M74" s="79">
        <f t="shared" si="31"/>
        <v>0.15229775654670208</v>
      </c>
      <c r="N74" s="79"/>
      <c r="O74" s="81">
        <v>146.7</v>
      </c>
      <c r="P74" s="81"/>
      <c r="Q74" s="81">
        <v>9.04</v>
      </c>
      <c r="R74" s="81"/>
      <c r="S74" s="79">
        <f t="shared" si="37"/>
        <v>0.039982985963419725</v>
      </c>
      <c r="T74" s="79"/>
      <c r="U74" s="79">
        <f t="shared" si="38"/>
        <v>0.06408620445200623</v>
      </c>
      <c r="V74" s="79"/>
      <c r="W74" s="79">
        <f t="shared" si="32"/>
        <v>0.10406919041542595</v>
      </c>
      <c r="X74" s="79"/>
      <c r="Y74" s="84">
        <f t="shared" si="33"/>
        <v>-0.04822856613127613</v>
      </c>
      <c r="Z74" s="84"/>
      <c r="AA74" s="84">
        <f t="shared" si="34"/>
        <v>0.03866919041542595</v>
      </c>
    </row>
    <row r="75" spans="1:27" s="8" customFormat="1" ht="19.5" customHeight="1">
      <c r="A75" s="68">
        <f t="shared" si="39"/>
        <v>64</v>
      </c>
      <c r="B75" s="69"/>
      <c r="C75" s="66">
        <v>1994</v>
      </c>
      <c r="D75" s="66"/>
      <c r="E75" s="79">
        <v>0.0799</v>
      </c>
      <c r="F75" s="79"/>
      <c r="G75" s="80">
        <f t="shared" si="35"/>
        <v>856.3955561408836</v>
      </c>
      <c r="H75" s="80"/>
      <c r="I75" s="80">
        <f t="shared" si="30"/>
        <v>-143.60444385911637</v>
      </c>
      <c r="J75" s="80"/>
      <c r="K75" s="81">
        <f t="shared" si="36"/>
        <v>65.4</v>
      </c>
      <c r="L75" s="81"/>
      <c r="M75" s="79">
        <f t="shared" si="31"/>
        <v>-0.07820444385911636</v>
      </c>
      <c r="N75" s="79"/>
      <c r="O75" s="81">
        <v>115.5</v>
      </c>
      <c r="P75" s="81"/>
      <c r="Q75" s="81">
        <v>9.01</v>
      </c>
      <c r="R75" s="81"/>
      <c r="S75" s="79">
        <f t="shared" si="37"/>
        <v>-0.21267893660531692</v>
      </c>
      <c r="T75" s="79"/>
      <c r="U75" s="79">
        <f t="shared" si="38"/>
        <v>0.06141785957736878</v>
      </c>
      <c r="V75" s="79"/>
      <c r="W75" s="79">
        <f t="shared" si="32"/>
        <v>-0.15126107702794814</v>
      </c>
      <c r="X75" s="79"/>
      <c r="Y75" s="84">
        <f t="shared" si="33"/>
        <v>-0.07305663316883178</v>
      </c>
      <c r="Z75" s="84"/>
      <c r="AA75" s="84">
        <f t="shared" si="34"/>
        <v>-0.23116107702794814</v>
      </c>
    </row>
    <row r="76" spans="1:27" s="8" customFormat="1" ht="19.5" customHeight="1">
      <c r="A76" s="68">
        <f t="shared" si="39"/>
        <v>65</v>
      </c>
      <c r="B76" s="69"/>
      <c r="C76" s="66">
        <v>1995</v>
      </c>
      <c r="D76" s="66"/>
      <c r="E76" s="79">
        <v>0.0603</v>
      </c>
      <c r="F76" s="79"/>
      <c r="G76" s="80">
        <f t="shared" si="35"/>
        <v>1225.9764957379582</v>
      </c>
      <c r="H76" s="80"/>
      <c r="I76" s="80">
        <f t="shared" si="30"/>
        <v>225.9764957379582</v>
      </c>
      <c r="J76" s="80"/>
      <c r="K76" s="81">
        <f t="shared" si="36"/>
        <v>79.9</v>
      </c>
      <c r="L76" s="81"/>
      <c r="M76" s="79">
        <f t="shared" si="31"/>
        <v>0.30587649573795817</v>
      </c>
      <c r="N76" s="79"/>
      <c r="O76" s="81">
        <v>142.9</v>
      </c>
      <c r="P76" s="81"/>
      <c r="Q76" s="81">
        <v>9.06</v>
      </c>
      <c r="R76" s="81"/>
      <c r="S76" s="79">
        <f t="shared" si="37"/>
        <v>0.2372294372294373</v>
      </c>
      <c r="T76" s="79"/>
      <c r="U76" s="79">
        <f t="shared" si="38"/>
        <v>0.07844155844155845</v>
      </c>
      <c r="V76" s="79"/>
      <c r="W76" s="79">
        <f t="shared" si="32"/>
        <v>0.31567099567099577</v>
      </c>
      <c r="X76" s="79"/>
      <c r="Y76" s="84">
        <f t="shared" si="33"/>
        <v>0.009794499933037604</v>
      </c>
      <c r="Z76" s="84"/>
      <c r="AA76" s="84">
        <f t="shared" si="34"/>
        <v>0.25537099567099575</v>
      </c>
    </row>
    <row r="77" spans="1:27" s="8" customFormat="1" ht="19.5" customHeight="1">
      <c r="A77" s="68">
        <f t="shared" si="39"/>
        <v>66</v>
      </c>
      <c r="B77" s="69"/>
      <c r="C77" s="66">
        <v>1996</v>
      </c>
      <c r="D77" s="66"/>
      <c r="E77" s="79">
        <v>0.0673</v>
      </c>
      <c r="F77" s="79"/>
      <c r="G77" s="80">
        <f t="shared" si="35"/>
        <v>923.6666171700164</v>
      </c>
      <c r="H77" s="80"/>
      <c r="I77" s="80">
        <f t="shared" si="30"/>
        <v>-76.33338282998363</v>
      </c>
      <c r="J77" s="80"/>
      <c r="K77" s="81">
        <f t="shared" si="36"/>
        <v>60.3</v>
      </c>
      <c r="L77" s="81"/>
      <c r="M77" s="79">
        <f t="shared" si="31"/>
        <v>-0.01603338282998363</v>
      </c>
      <c r="N77" s="79"/>
      <c r="O77" s="81">
        <v>136</v>
      </c>
      <c r="P77" s="81"/>
      <c r="Q77" s="81">
        <v>9.06</v>
      </c>
      <c r="R77" s="81"/>
      <c r="S77" s="79">
        <f t="shared" si="37"/>
        <v>-0.04828551434569633</v>
      </c>
      <c r="T77" s="79"/>
      <c r="U77" s="79">
        <f t="shared" si="38"/>
        <v>0.06340097970608817</v>
      </c>
      <c r="V77" s="79"/>
      <c r="W77" s="79">
        <f t="shared" si="32"/>
        <v>0.015115465360391843</v>
      </c>
      <c r="X77" s="79"/>
      <c r="Y77" s="84">
        <f t="shared" si="33"/>
        <v>0.031148848190375472</v>
      </c>
      <c r="Z77" s="84"/>
      <c r="AA77" s="84">
        <f t="shared" si="34"/>
        <v>-0.052184534639608156</v>
      </c>
    </row>
    <row r="78" spans="1:27" s="8" customFormat="1" ht="19.5" customHeight="1">
      <c r="A78" s="68">
        <f t="shared" si="39"/>
        <v>67</v>
      </c>
      <c r="B78" s="69"/>
      <c r="C78" s="66">
        <v>1997</v>
      </c>
      <c r="D78" s="66"/>
      <c r="E78" s="79">
        <v>0.0602</v>
      </c>
      <c r="F78" s="79"/>
      <c r="G78" s="80">
        <f t="shared" si="35"/>
        <v>1081.9249545741518</v>
      </c>
      <c r="H78" s="80"/>
      <c r="I78" s="80">
        <f t="shared" si="30"/>
        <v>81.9249545741518</v>
      </c>
      <c r="J78" s="80"/>
      <c r="K78" s="81">
        <f t="shared" si="36"/>
        <v>67.3</v>
      </c>
      <c r="L78" s="81"/>
      <c r="M78" s="79">
        <f t="shared" si="31"/>
        <v>0.1492249545741518</v>
      </c>
      <c r="N78" s="79"/>
      <c r="O78" s="81">
        <v>155.73</v>
      </c>
      <c r="P78" s="81"/>
      <c r="Q78" s="81">
        <v>9.06</v>
      </c>
      <c r="R78" s="81"/>
      <c r="S78" s="79">
        <f t="shared" si="37"/>
        <v>0.14507352941176463</v>
      </c>
      <c r="T78" s="79"/>
      <c r="U78" s="79">
        <f t="shared" si="38"/>
        <v>0.06661764705882353</v>
      </c>
      <c r="V78" s="79"/>
      <c r="W78" s="79">
        <f t="shared" si="32"/>
        <v>0.21169117647058816</v>
      </c>
      <c r="X78" s="79"/>
      <c r="Y78" s="84">
        <f t="shared" si="33"/>
        <v>0.06246622189643636</v>
      </c>
      <c r="Z78" s="84"/>
      <c r="AA78" s="84">
        <f t="shared" si="34"/>
        <v>0.15149117647058816</v>
      </c>
    </row>
    <row r="79" spans="1:27" s="8" customFormat="1" ht="19.5" customHeight="1">
      <c r="A79" s="68">
        <f t="shared" si="39"/>
        <v>68</v>
      </c>
      <c r="B79" s="69"/>
      <c r="C79" s="66">
        <v>1998</v>
      </c>
      <c r="D79" s="66"/>
      <c r="E79" s="79">
        <v>0.0542</v>
      </c>
      <c r="F79" s="79"/>
      <c r="G79" s="80">
        <f t="shared" si="35"/>
        <v>1072.7134249009587</v>
      </c>
      <c r="H79" s="80"/>
      <c r="I79" s="80">
        <f t="shared" si="30"/>
        <v>72.71342490095867</v>
      </c>
      <c r="J79" s="80"/>
      <c r="K79" s="81">
        <f t="shared" si="36"/>
        <v>60.199999999999996</v>
      </c>
      <c r="L79" s="81"/>
      <c r="M79" s="79">
        <f t="shared" si="31"/>
        <v>0.13291342490095867</v>
      </c>
      <c r="N79" s="79"/>
      <c r="O79" s="81">
        <v>181.84</v>
      </c>
      <c r="P79" s="81"/>
      <c r="Q79" s="81">
        <v>8.01</v>
      </c>
      <c r="R79" s="81"/>
      <c r="S79" s="79">
        <f t="shared" si="37"/>
        <v>0.16766197906633284</v>
      </c>
      <c r="T79" s="79"/>
      <c r="U79" s="79">
        <f t="shared" si="38"/>
        <v>0.0514351762666153</v>
      </c>
      <c r="V79" s="79"/>
      <c r="W79" s="79">
        <f t="shared" si="32"/>
        <v>0.21909715533294816</v>
      </c>
      <c r="X79" s="79"/>
      <c r="Y79" s="84">
        <f t="shared" si="33"/>
        <v>0.08618373043198949</v>
      </c>
      <c r="Z79" s="84"/>
      <c r="AA79" s="84">
        <f t="shared" si="34"/>
        <v>0.16489715533294816</v>
      </c>
    </row>
    <row r="80" spans="1:27" s="8" customFormat="1" ht="19.5" customHeight="1">
      <c r="A80" s="68">
        <f t="shared" si="39"/>
        <v>69</v>
      </c>
      <c r="B80" s="69"/>
      <c r="C80" s="66">
        <v>1999</v>
      </c>
      <c r="D80" s="66"/>
      <c r="E80" s="79">
        <v>0.0682</v>
      </c>
      <c r="F80" s="79"/>
      <c r="G80" s="80">
        <f t="shared" si="35"/>
        <v>848.4050699458586</v>
      </c>
      <c r="H80" s="80"/>
      <c r="I80" s="80">
        <f t="shared" si="30"/>
        <v>-151.5949300541414</v>
      </c>
      <c r="J80" s="80"/>
      <c r="K80" s="81">
        <f t="shared" si="36"/>
        <v>54.199999999999996</v>
      </c>
      <c r="L80" s="81"/>
      <c r="M80" s="79">
        <f t="shared" si="31"/>
        <v>-0.0973949300541414</v>
      </c>
      <c r="N80" s="79"/>
      <c r="O80" s="81">
        <v>137.3</v>
      </c>
      <c r="P80" s="81"/>
      <c r="Q80" s="81">
        <v>8.06</v>
      </c>
      <c r="R80" s="81"/>
      <c r="S80" s="79">
        <f t="shared" si="37"/>
        <v>-0.2449406071271447</v>
      </c>
      <c r="T80" s="79"/>
      <c r="U80" s="79">
        <f t="shared" si="38"/>
        <v>0.04432468103827541</v>
      </c>
      <c r="V80" s="79"/>
      <c r="W80" s="79">
        <f t="shared" si="32"/>
        <v>-0.20061592608886927</v>
      </c>
      <c r="X80" s="79"/>
      <c r="Y80" s="84">
        <f t="shared" si="33"/>
        <v>-0.10322099603472787</v>
      </c>
      <c r="Z80" s="84"/>
      <c r="AA80" s="84">
        <f t="shared" si="34"/>
        <v>-0.2688159260888693</v>
      </c>
    </row>
    <row r="81" spans="1:27" s="8" customFormat="1" ht="19.5" customHeight="1">
      <c r="A81" s="68">
        <f t="shared" si="39"/>
        <v>70</v>
      </c>
      <c r="B81" s="69"/>
      <c r="C81" s="66">
        <v>2000</v>
      </c>
      <c r="D81" s="66"/>
      <c r="E81" s="79">
        <v>0.0558</v>
      </c>
      <c r="F81" s="79"/>
      <c r="G81" s="80">
        <f t="shared" si="35"/>
        <v>1148.303773535204</v>
      </c>
      <c r="H81" s="80"/>
      <c r="I81" s="80">
        <f t="shared" si="30"/>
        <v>148.30377353520407</v>
      </c>
      <c r="J81" s="80"/>
      <c r="K81" s="81">
        <f t="shared" si="36"/>
        <v>68.2</v>
      </c>
      <c r="L81" s="81"/>
      <c r="M81" s="79">
        <f t="shared" si="31"/>
        <v>0.21650377353520406</v>
      </c>
      <c r="N81" s="79"/>
      <c r="O81" s="81">
        <v>227.09</v>
      </c>
      <c r="P81" s="81"/>
      <c r="Q81" s="81">
        <v>8.71</v>
      </c>
      <c r="R81" s="81"/>
      <c r="S81" s="79">
        <f t="shared" si="37"/>
        <v>0.6539694100509832</v>
      </c>
      <c r="T81" s="79"/>
      <c r="U81" s="79">
        <f t="shared" si="38"/>
        <v>0.06343772760378733</v>
      </c>
      <c r="V81" s="79"/>
      <c r="W81" s="79">
        <f t="shared" si="32"/>
        <v>0.7174071376547705</v>
      </c>
      <c r="X81" s="79"/>
      <c r="Y81" s="84">
        <f t="shared" si="33"/>
        <v>0.5009033641195664</v>
      </c>
      <c r="Z81" s="84"/>
      <c r="AA81" s="84">
        <f t="shared" si="34"/>
        <v>0.6616071376547705</v>
      </c>
    </row>
    <row r="82" spans="1:27" s="8" customFormat="1" ht="19.5" customHeight="1">
      <c r="A82" s="68">
        <f t="shared" si="39"/>
        <v>71</v>
      </c>
      <c r="B82" s="69"/>
      <c r="C82" s="66">
        <v>2001</v>
      </c>
      <c r="D82" s="66"/>
      <c r="E82" s="79">
        <v>0.0575</v>
      </c>
      <c r="F82" s="79"/>
      <c r="G82" s="80">
        <f t="shared" si="35"/>
        <v>979.9493084036378</v>
      </c>
      <c r="H82" s="80"/>
      <c r="I82" s="80">
        <f t="shared" si="30"/>
        <v>-20.050691596362185</v>
      </c>
      <c r="J82" s="80"/>
      <c r="K82" s="81">
        <f t="shared" si="36"/>
        <v>55.800000000000004</v>
      </c>
      <c r="L82" s="81"/>
      <c r="M82" s="79">
        <f t="shared" si="31"/>
        <v>0.03574930840363782</v>
      </c>
      <c r="N82" s="79"/>
      <c r="O82" s="81">
        <v>200.5</v>
      </c>
      <c r="P82" s="81"/>
      <c r="Q82" s="81">
        <v>8.95</v>
      </c>
      <c r="R82" s="81"/>
      <c r="S82" s="79">
        <f t="shared" si="37"/>
        <v>-0.11709014047294025</v>
      </c>
      <c r="T82" s="79"/>
      <c r="U82" s="79">
        <f t="shared" si="38"/>
        <v>0.039411686996345056</v>
      </c>
      <c r="V82" s="79"/>
      <c r="W82" s="79">
        <f t="shared" si="32"/>
        <v>-0.07767845347659519</v>
      </c>
      <c r="X82" s="79"/>
      <c r="Y82" s="84">
        <f t="shared" si="33"/>
        <v>-0.11342776188023301</v>
      </c>
      <c r="Z82" s="84"/>
      <c r="AA82" s="84">
        <f t="shared" si="34"/>
        <v>-0.13517845347659518</v>
      </c>
    </row>
    <row r="83" spans="1:27" s="8" customFormat="1" ht="19.5" customHeight="1">
      <c r="A83" s="68">
        <f t="shared" si="39"/>
        <v>72</v>
      </c>
      <c r="B83" s="69"/>
      <c r="C83" s="85">
        <v>2002</v>
      </c>
      <c r="D83" s="85"/>
      <c r="E83" s="86">
        <v>0.0484</v>
      </c>
      <c r="F83" s="86"/>
      <c r="G83" s="87">
        <f t="shared" si="35"/>
        <v>1115.7719655380947</v>
      </c>
      <c r="H83" s="87"/>
      <c r="I83" s="87">
        <f t="shared" si="30"/>
        <v>115.77196553809472</v>
      </c>
      <c r="J83" s="87"/>
      <c r="K83" s="88">
        <f t="shared" si="36"/>
        <v>57.5</v>
      </c>
      <c r="L83" s="88"/>
      <c r="M83" s="86">
        <f t="shared" si="31"/>
        <v>0.1732719655380947</v>
      </c>
      <c r="N83" s="86"/>
      <c r="O83" s="88">
        <v>169.5</v>
      </c>
      <c r="P83" s="88"/>
      <c r="Q83" s="88">
        <v>8.83</v>
      </c>
      <c r="R83" s="88"/>
      <c r="S83" s="86">
        <f t="shared" si="37"/>
        <v>-0.1546134663341646</v>
      </c>
      <c r="T83" s="86"/>
      <c r="U83" s="86">
        <f t="shared" si="38"/>
        <v>0.04403990024937656</v>
      </c>
      <c r="V83" s="86"/>
      <c r="W83" s="86">
        <f t="shared" si="32"/>
        <v>-0.11057356608478802</v>
      </c>
      <c r="X83" s="86"/>
      <c r="Y83" s="89">
        <f t="shared" si="33"/>
        <v>-0.28384553162288273</v>
      </c>
      <c r="Z83" s="89"/>
      <c r="AA83" s="84">
        <f t="shared" si="34"/>
        <v>-0.15897356608478802</v>
      </c>
    </row>
    <row r="84" spans="1:27" s="8" customFormat="1" ht="19.5" customHeight="1">
      <c r="A84" s="68">
        <f t="shared" si="39"/>
        <v>73</v>
      </c>
      <c r="B84" s="69"/>
      <c r="C84" s="85">
        <v>2003</v>
      </c>
      <c r="D84" s="85"/>
      <c r="E84" s="86">
        <v>0.0511</v>
      </c>
      <c r="F84" s="86"/>
      <c r="G84" s="87">
        <f t="shared" si="35"/>
        <v>966.4230041647054</v>
      </c>
      <c r="H84" s="87"/>
      <c r="I84" s="87">
        <f t="shared" si="30"/>
        <v>-33.57699583529461</v>
      </c>
      <c r="J84" s="87"/>
      <c r="K84" s="88">
        <f t="shared" si="36"/>
        <v>48.4</v>
      </c>
      <c r="L84" s="88"/>
      <c r="M84" s="86">
        <f t="shared" si="31"/>
        <v>0.014823004164705389</v>
      </c>
      <c r="N84" s="86"/>
      <c r="O84" s="88"/>
      <c r="P84" s="88"/>
      <c r="Q84" s="88"/>
      <c r="R84" s="88"/>
      <c r="S84" s="86">
        <v>0.1899</v>
      </c>
      <c r="T84" s="86"/>
      <c r="U84" s="86">
        <v>0.0379</v>
      </c>
      <c r="V84" s="86"/>
      <c r="W84" s="86">
        <f t="shared" si="32"/>
        <v>0.2278</v>
      </c>
      <c r="X84" s="86"/>
      <c r="Y84" s="89">
        <f t="shared" si="33"/>
        <v>0.2129769958352946</v>
      </c>
      <c r="Z84" s="89"/>
      <c r="AA84" s="84">
        <f t="shared" si="34"/>
        <v>0.1767</v>
      </c>
    </row>
    <row r="85" spans="1:27" s="8" customFormat="1" ht="19.5" customHeight="1">
      <c r="A85" s="68">
        <f t="shared" si="39"/>
        <v>74</v>
      </c>
      <c r="B85" s="69"/>
      <c r="C85" s="66">
        <v>2004</v>
      </c>
      <c r="D85" s="66"/>
      <c r="E85" s="79">
        <v>0.0484</v>
      </c>
      <c r="F85" s="79"/>
      <c r="G85" s="80">
        <f t="shared" si="35"/>
        <v>1034.3499238409731</v>
      </c>
      <c r="H85" s="80"/>
      <c r="I85" s="80">
        <f t="shared" si="30"/>
        <v>34.34992384097313</v>
      </c>
      <c r="J85" s="80"/>
      <c r="K85" s="81">
        <f t="shared" si="36"/>
        <v>51.1</v>
      </c>
      <c r="L85" s="81"/>
      <c r="M85" s="79">
        <f t="shared" si="31"/>
        <v>0.08544992384097314</v>
      </c>
      <c r="N85" s="79"/>
      <c r="O85" s="81"/>
      <c r="P85" s="81"/>
      <c r="Q85" s="81"/>
      <c r="R85" s="81"/>
      <c r="S85" s="79">
        <v>0.2179</v>
      </c>
      <c r="T85" s="79"/>
      <c r="U85" s="79">
        <v>0.0339</v>
      </c>
      <c r="V85" s="79"/>
      <c r="W85" s="79">
        <f t="shared" si="32"/>
        <v>0.2518</v>
      </c>
      <c r="X85" s="79"/>
      <c r="Y85" s="84">
        <f t="shared" si="33"/>
        <v>0.1663500761590269</v>
      </c>
      <c r="Z85" s="84"/>
      <c r="AA85" s="84">
        <f t="shared" si="34"/>
        <v>0.20340000000000003</v>
      </c>
    </row>
    <row r="86" spans="1:27" s="8" customFormat="1" ht="19.5" customHeight="1">
      <c r="A86" s="68">
        <f t="shared" si="39"/>
        <v>75</v>
      </c>
      <c r="B86" s="69"/>
      <c r="C86" s="66">
        <v>2005</v>
      </c>
      <c r="D86" s="66"/>
      <c r="E86" s="79">
        <v>0.0461</v>
      </c>
      <c r="F86" s="79"/>
      <c r="G86" s="80">
        <f t="shared" si="35"/>
        <v>1029.8397790022668</v>
      </c>
      <c r="H86" s="80"/>
      <c r="I86" s="80">
        <f t="shared" si="30"/>
        <v>29.839779002266823</v>
      </c>
      <c r="J86" s="80"/>
      <c r="K86" s="81">
        <f t="shared" si="36"/>
        <v>48.4</v>
      </c>
      <c r="L86" s="81"/>
      <c r="M86" s="79">
        <f t="shared" si="31"/>
        <v>0.07823977900226682</v>
      </c>
      <c r="N86" s="79"/>
      <c r="O86" s="81"/>
      <c r="P86" s="81"/>
      <c r="Q86" s="81"/>
      <c r="R86" s="81"/>
      <c r="S86" s="79">
        <v>0.1351</v>
      </c>
      <c r="T86" s="79"/>
      <c r="U86" s="79">
        <v>0.0331</v>
      </c>
      <c r="V86" s="79"/>
      <c r="W86" s="79">
        <f t="shared" si="32"/>
        <v>0.1682</v>
      </c>
      <c r="X86" s="79"/>
      <c r="Y86" s="84">
        <f t="shared" si="33"/>
        <v>0.08996022099773317</v>
      </c>
      <c r="Z86" s="84"/>
      <c r="AA86" s="84">
        <f t="shared" si="34"/>
        <v>0.12209999999999999</v>
      </c>
    </row>
    <row r="87" spans="1:27" s="8" customFormat="1" ht="19.5" customHeight="1">
      <c r="A87" s="68"/>
      <c r="B87" s="69"/>
      <c r="C87" s="66"/>
      <c r="D87" s="66"/>
      <c r="E87" s="82"/>
      <c r="F87" s="82"/>
      <c r="G87" s="82"/>
      <c r="H87" s="82"/>
      <c r="I87" s="80"/>
      <c r="J87" s="80"/>
      <c r="K87" s="81"/>
      <c r="L87" s="81"/>
      <c r="M87" s="79"/>
      <c r="N87" s="79"/>
      <c r="O87" s="81"/>
      <c r="P87" s="81"/>
      <c r="Q87" s="81"/>
      <c r="R87" s="81"/>
      <c r="S87" s="79"/>
      <c r="T87" s="79"/>
      <c r="U87" s="82"/>
      <c r="V87" s="82"/>
      <c r="W87" s="79"/>
      <c r="X87" s="79"/>
      <c r="Y87" s="71"/>
      <c r="Z87" s="71"/>
      <c r="AA87" s="90"/>
    </row>
    <row r="88" spans="1:27" s="8" customFormat="1" ht="19.5" customHeight="1">
      <c r="A88" s="68">
        <f>A86+1</f>
        <v>76</v>
      </c>
      <c r="B88" s="69"/>
      <c r="C88" s="91" t="s">
        <v>204</v>
      </c>
      <c r="D88" s="91"/>
      <c r="E88" s="92"/>
      <c r="F88" s="92"/>
      <c r="G88" s="93"/>
      <c r="H88" s="93"/>
      <c r="I88" s="93"/>
      <c r="J88" s="93"/>
      <c r="K88" s="94"/>
      <c r="L88" s="94"/>
      <c r="M88" s="92"/>
      <c r="N88" s="92"/>
      <c r="O88" s="94"/>
      <c r="P88" s="94"/>
      <c r="Q88" s="94"/>
      <c r="R88" s="94"/>
      <c r="S88" s="92"/>
      <c r="T88" s="92"/>
      <c r="U88" s="92"/>
      <c r="V88" s="92"/>
      <c r="W88" s="92"/>
      <c r="X88" s="92"/>
      <c r="Y88" s="95">
        <f>AVERAGE(Y13:Y86)</f>
        <v>0.05485160578961339</v>
      </c>
      <c r="Z88" s="95"/>
      <c r="AA88" s="95">
        <f>AVERAGE(AA13:AA86)</f>
        <v>0.056247005691968055</v>
      </c>
    </row>
    <row r="89" spans="1:27" s="8" customFormat="1" ht="19.5" customHeight="1">
      <c r="A89" s="68"/>
      <c r="B89" s="69"/>
      <c r="C89" s="66"/>
      <c r="D89" s="66"/>
      <c r="E89" s="71"/>
      <c r="F89" s="71"/>
      <c r="G89" s="71"/>
      <c r="H89" s="71"/>
      <c r="I89" s="72"/>
      <c r="J89" s="72"/>
      <c r="K89" s="96"/>
      <c r="L89" s="96"/>
      <c r="M89" s="84"/>
      <c r="N89" s="84"/>
      <c r="O89" s="96"/>
      <c r="P89" s="96"/>
      <c r="Q89" s="96"/>
      <c r="R89" s="96"/>
      <c r="S89" s="84"/>
      <c r="T89" s="84"/>
      <c r="U89" s="71"/>
      <c r="V89" s="71"/>
      <c r="W89" s="84"/>
      <c r="X89" s="84"/>
      <c r="Y89" s="71"/>
      <c r="Z89" s="71"/>
      <c r="AA89" s="83"/>
    </row>
    <row r="90" spans="1:27" s="8" customFormat="1" ht="19.5" customHeight="1">
      <c r="A90" s="68"/>
      <c r="B90" s="69"/>
      <c r="C90" s="66" t="s">
        <v>205</v>
      </c>
      <c r="D90" s="66"/>
      <c r="E90" s="66" t="s">
        <v>206</v>
      </c>
      <c r="F90" s="66"/>
      <c r="G90" s="66"/>
      <c r="H90" s="66"/>
      <c r="I90" s="66"/>
      <c r="J90" s="66"/>
      <c r="K90" s="66"/>
      <c r="L90" s="66"/>
      <c r="M90" s="66"/>
      <c r="N90" s="66"/>
      <c r="O90" s="67"/>
      <c r="P90" s="67"/>
      <c r="Q90" s="67"/>
      <c r="R90" s="67"/>
      <c r="S90" s="66"/>
      <c r="T90" s="66"/>
      <c r="U90" s="66"/>
      <c r="V90" s="66"/>
      <c r="W90" s="66"/>
      <c r="X90" s="66"/>
      <c r="Y90" s="66"/>
      <c r="Z90" s="66"/>
      <c r="AA90" s="83"/>
    </row>
    <row r="91" spans="1:27" s="8" customFormat="1" ht="19.5" customHeight="1">
      <c r="A91" s="68"/>
      <c r="B91" s="69"/>
      <c r="C91" s="66"/>
      <c r="D91" s="66"/>
      <c r="E91" s="66" t="s">
        <v>97</v>
      </c>
      <c r="F91" s="66"/>
      <c r="G91" s="66"/>
      <c r="H91" s="66"/>
      <c r="I91" s="66"/>
      <c r="J91" s="66"/>
      <c r="K91" s="66"/>
      <c r="L91" s="66"/>
      <c r="M91" s="66"/>
      <c r="N91" s="66"/>
      <c r="O91" s="67"/>
      <c r="P91" s="67"/>
      <c r="Q91" s="67"/>
      <c r="R91" s="67"/>
      <c r="S91" s="66"/>
      <c r="T91" s="66"/>
      <c r="U91" s="66"/>
      <c r="V91" s="66"/>
      <c r="W91" s="66"/>
      <c r="X91" s="66"/>
      <c r="Y91" s="66"/>
      <c r="Z91" s="66"/>
      <c r="AA91" s="83"/>
    </row>
    <row r="92" spans="1:27" s="8" customFormat="1" ht="15.75">
      <c r="A92" s="68"/>
      <c r="B92" s="69"/>
      <c r="C92" s="66"/>
      <c r="D92" s="66"/>
      <c r="E92" s="66" t="s">
        <v>81</v>
      </c>
      <c r="F92" s="66"/>
      <c r="G92" s="66"/>
      <c r="H92" s="66"/>
      <c r="I92" s="66"/>
      <c r="J92" s="66"/>
      <c r="K92" s="66"/>
      <c r="L92" s="66"/>
      <c r="M92" s="66"/>
      <c r="N92" s="66"/>
      <c r="O92" s="67"/>
      <c r="P92" s="67"/>
      <c r="Q92" s="67"/>
      <c r="R92" s="67"/>
      <c r="S92" s="66"/>
      <c r="T92" s="66"/>
      <c r="U92" s="66"/>
      <c r="V92" s="66"/>
      <c r="W92" s="66"/>
      <c r="X92" s="66"/>
      <c r="Y92" s="66"/>
      <c r="Z92" s="66"/>
      <c r="AA92" s="69"/>
    </row>
    <row r="93" spans="3:26" ht="18"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7"/>
      <c r="P93" s="67"/>
      <c r="Q93" s="67"/>
      <c r="R93" s="67"/>
      <c r="S93" s="66"/>
      <c r="T93" s="66"/>
      <c r="U93" s="66"/>
      <c r="V93" s="66"/>
      <c r="W93" s="66"/>
      <c r="X93" s="66"/>
      <c r="Y93" s="66"/>
      <c r="Z93" s="66"/>
    </row>
    <row r="94" spans="3:26" ht="18"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7"/>
      <c r="P94" s="67"/>
      <c r="Q94" s="67"/>
      <c r="R94" s="67"/>
      <c r="S94" s="66"/>
      <c r="T94" s="66"/>
      <c r="U94" s="66"/>
      <c r="V94" s="66"/>
      <c r="W94" s="66"/>
      <c r="X94" s="66"/>
      <c r="Y94" s="66"/>
      <c r="Z94" s="66"/>
    </row>
    <row r="95" spans="3:26" ht="18">
      <c r="C95" s="66"/>
      <c r="D95" s="66"/>
      <c r="G95" s="66"/>
      <c r="H95" s="66"/>
      <c r="I95" s="66"/>
      <c r="J95" s="66"/>
      <c r="K95" s="66"/>
      <c r="L95" s="66"/>
      <c r="M95" s="66"/>
      <c r="N95" s="66"/>
      <c r="O95" s="67"/>
      <c r="P95" s="67"/>
      <c r="Q95" s="67"/>
      <c r="R95" s="67"/>
      <c r="S95" s="66"/>
      <c r="T95" s="66"/>
      <c r="U95" s="66"/>
      <c r="V95" s="66"/>
      <c r="W95" s="66"/>
      <c r="X95" s="66"/>
      <c r="Y95" s="66"/>
      <c r="Z95" s="66"/>
    </row>
    <row r="96" spans="3:26" ht="18"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7"/>
      <c r="P96" s="67"/>
      <c r="Q96" s="67"/>
      <c r="R96" s="67"/>
      <c r="S96" s="66"/>
      <c r="T96" s="66"/>
      <c r="U96" s="66"/>
      <c r="V96" s="66"/>
      <c r="W96" s="66"/>
      <c r="X96" s="66"/>
      <c r="Y96" s="66"/>
      <c r="Z96" s="66"/>
    </row>
    <row r="97" spans="3:26" ht="18"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7"/>
      <c r="P97" s="67"/>
      <c r="Q97" s="67"/>
      <c r="R97" s="67"/>
      <c r="S97" s="66"/>
      <c r="T97" s="66"/>
      <c r="U97" s="66"/>
      <c r="V97" s="66"/>
      <c r="W97" s="66"/>
      <c r="X97" s="66"/>
      <c r="Y97" s="66"/>
      <c r="Z97" s="66"/>
    </row>
    <row r="98" spans="3:26" ht="18"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7"/>
      <c r="P98" s="67"/>
      <c r="Q98" s="67"/>
      <c r="R98" s="67"/>
      <c r="S98" s="66"/>
      <c r="T98" s="66"/>
      <c r="U98" s="66"/>
      <c r="V98" s="66"/>
      <c r="W98" s="66"/>
      <c r="X98" s="66"/>
      <c r="Y98" s="66"/>
      <c r="Z98" s="66"/>
    </row>
    <row r="99" spans="3:26" ht="18"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7"/>
      <c r="P99" s="67"/>
      <c r="Q99" s="67"/>
      <c r="R99" s="67"/>
      <c r="S99" s="66"/>
      <c r="T99" s="66"/>
      <c r="U99" s="66"/>
      <c r="V99" s="66"/>
      <c r="W99" s="66"/>
      <c r="X99" s="66"/>
      <c r="Y99" s="66"/>
      <c r="Z99" s="66"/>
    </row>
    <row r="100" spans="3:26" ht="18"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7"/>
      <c r="P100" s="67"/>
      <c r="Q100" s="67"/>
      <c r="R100" s="67"/>
      <c r="S100" s="66"/>
      <c r="T100" s="66"/>
      <c r="U100" s="66"/>
      <c r="V100" s="66"/>
      <c r="W100" s="66"/>
      <c r="X100" s="66"/>
      <c r="Y100" s="66"/>
      <c r="Z100" s="66"/>
    </row>
    <row r="101" spans="3:26" ht="18"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7"/>
      <c r="P101" s="67"/>
      <c r="Q101" s="67"/>
      <c r="R101" s="67"/>
      <c r="S101" s="66"/>
      <c r="T101" s="66"/>
      <c r="U101" s="66"/>
      <c r="V101" s="66"/>
      <c r="W101" s="66"/>
      <c r="X101" s="66"/>
      <c r="Y101" s="66"/>
      <c r="Z101" s="66"/>
    </row>
    <row r="102" spans="3:26" ht="18"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7"/>
      <c r="P102" s="67"/>
      <c r="Q102" s="67"/>
      <c r="R102" s="67"/>
      <c r="S102" s="66"/>
      <c r="T102" s="66"/>
      <c r="U102" s="66"/>
      <c r="V102" s="66"/>
      <c r="W102" s="66"/>
      <c r="X102" s="66"/>
      <c r="Y102" s="66"/>
      <c r="Z102" s="66"/>
    </row>
    <row r="103" spans="3:26" ht="18"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7"/>
      <c r="P103" s="67"/>
      <c r="Q103" s="67"/>
      <c r="R103" s="67"/>
      <c r="S103" s="66"/>
      <c r="T103" s="66"/>
      <c r="U103" s="66"/>
      <c r="V103" s="66"/>
      <c r="W103" s="66"/>
      <c r="X103" s="66"/>
      <c r="Y103" s="66"/>
      <c r="Z103" s="66"/>
    </row>
    <row r="104" spans="3:26" ht="18"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7"/>
      <c r="P104" s="67"/>
      <c r="Q104" s="67"/>
      <c r="R104" s="67"/>
      <c r="S104" s="66"/>
      <c r="T104" s="66"/>
      <c r="U104" s="66"/>
      <c r="V104" s="66"/>
      <c r="W104" s="66"/>
      <c r="X104" s="66"/>
      <c r="Y104" s="66"/>
      <c r="Z104" s="66"/>
    </row>
    <row r="105" spans="3:26" ht="18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7"/>
      <c r="P105" s="67"/>
      <c r="Q105" s="67"/>
      <c r="R105" s="67"/>
      <c r="S105" s="66"/>
      <c r="T105" s="66"/>
      <c r="U105" s="66"/>
      <c r="V105" s="66"/>
      <c r="W105" s="66"/>
      <c r="X105" s="66"/>
      <c r="Y105" s="66"/>
      <c r="Z105" s="66"/>
    </row>
    <row r="106" spans="3:26" ht="18"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7"/>
      <c r="P106" s="67"/>
      <c r="Q106" s="67"/>
      <c r="R106" s="67"/>
      <c r="S106" s="66"/>
      <c r="T106" s="66"/>
      <c r="U106" s="66"/>
      <c r="V106" s="66"/>
      <c r="W106" s="66"/>
      <c r="X106" s="66"/>
      <c r="Y106" s="66"/>
      <c r="Z106" s="66"/>
    </row>
    <row r="107" spans="3:26" ht="18"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7"/>
      <c r="P107" s="67"/>
      <c r="Q107" s="67"/>
      <c r="R107" s="67"/>
      <c r="S107" s="66"/>
      <c r="T107" s="66"/>
      <c r="U107" s="66"/>
      <c r="V107" s="66"/>
      <c r="W107" s="66"/>
      <c r="X107" s="66"/>
      <c r="Y107" s="66"/>
      <c r="Z107" s="66"/>
    </row>
    <row r="108" spans="3:26" ht="18"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7"/>
      <c r="P108" s="67"/>
      <c r="Q108" s="67"/>
      <c r="R108" s="67"/>
      <c r="S108" s="66"/>
      <c r="T108" s="66"/>
      <c r="U108" s="66"/>
      <c r="V108" s="66"/>
      <c r="W108" s="66"/>
      <c r="X108" s="66"/>
      <c r="Y108" s="66"/>
      <c r="Z108" s="66"/>
    </row>
    <row r="109" spans="3:26" ht="18"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7"/>
      <c r="P109" s="67"/>
      <c r="Q109" s="67"/>
      <c r="R109" s="67"/>
      <c r="S109" s="66"/>
      <c r="T109" s="66"/>
      <c r="U109" s="66"/>
      <c r="V109" s="66"/>
      <c r="W109" s="66"/>
      <c r="X109" s="66"/>
      <c r="Y109" s="66"/>
      <c r="Z109" s="66"/>
    </row>
    <row r="110" spans="3:26" ht="18"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7"/>
      <c r="P110" s="67"/>
      <c r="Q110" s="67"/>
      <c r="R110" s="67"/>
      <c r="S110" s="66"/>
      <c r="T110" s="66"/>
      <c r="U110" s="66"/>
      <c r="V110" s="66"/>
      <c r="W110" s="66"/>
      <c r="X110" s="66"/>
      <c r="Y110" s="66"/>
      <c r="Z110" s="66"/>
    </row>
    <row r="111" spans="3:26" ht="18"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7"/>
      <c r="P111" s="67"/>
      <c r="Q111" s="67"/>
      <c r="R111" s="67"/>
      <c r="S111" s="66"/>
      <c r="T111" s="66"/>
      <c r="U111" s="66"/>
      <c r="V111" s="66"/>
      <c r="W111" s="66"/>
      <c r="X111" s="66"/>
      <c r="Y111" s="66"/>
      <c r="Z111" s="66"/>
    </row>
    <row r="112" spans="3:26" ht="18"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7"/>
      <c r="P112" s="67"/>
      <c r="Q112" s="67"/>
      <c r="R112" s="67"/>
      <c r="S112" s="66"/>
      <c r="T112" s="66"/>
      <c r="U112" s="66"/>
      <c r="V112" s="66"/>
      <c r="W112" s="66"/>
      <c r="X112" s="66"/>
      <c r="Y112" s="66"/>
      <c r="Z112" s="66"/>
    </row>
    <row r="113" spans="3:26" ht="18"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7"/>
      <c r="P113" s="67"/>
      <c r="Q113" s="67"/>
      <c r="R113" s="67"/>
      <c r="S113" s="66"/>
      <c r="T113" s="66"/>
      <c r="U113" s="66"/>
      <c r="V113" s="66"/>
      <c r="W113" s="66"/>
      <c r="X113" s="66"/>
      <c r="Y113" s="66"/>
      <c r="Z113" s="66"/>
    </row>
    <row r="114" spans="3:26" ht="18"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7"/>
      <c r="P114" s="67"/>
      <c r="Q114" s="67"/>
      <c r="R114" s="67"/>
      <c r="S114" s="66"/>
      <c r="T114" s="66"/>
      <c r="U114" s="66"/>
      <c r="V114" s="66"/>
      <c r="W114" s="66"/>
      <c r="X114" s="66"/>
      <c r="Y114" s="66"/>
      <c r="Z114" s="66"/>
    </row>
    <row r="115" spans="3:26" ht="18"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7"/>
      <c r="P115" s="67"/>
      <c r="Q115" s="67"/>
      <c r="R115" s="67"/>
      <c r="S115" s="66"/>
      <c r="T115" s="66"/>
      <c r="U115" s="66"/>
      <c r="V115" s="66"/>
      <c r="W115" s="66"/>
      <c r="X115" s="66"/>
      <c r="Y115" s="66"/>
      <c r="Z115" s="66"/>
    </row>
    <row r="116" spans="3:26" ht="18"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7"/>
      <c r="P116" s="67"/>
      <c r="Q116" s="67"/>
      <c r="R116" s="67"/>
      <c r="S116" s="66"/>
      <c r="T116" s="66"/>
      <c r="U116" s="66"/>
      <c r="V116" s="66"/>
      <c r="W116" s="66"/>
      <c r="X116" s="66"/>
      <c r="Y116" s="66"/>
      <c r="Z116" s="66"/>
    </row>
    <row r="117" spans="3:26" ht="18"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7"/>
      <c r="P117" s="67"/>
      <c r="Q117" s="67"/>
      <c r="R117" s="67"/>
      <c r="S117" s="66"/>
      <c r="T117" s="66"/>
      <c r="U117" s="66"/>
      <c r="V117" s="66"/>
      <c r="W117" s="66"/>
      <c r="X117" s="66"/>
      <c r="Y117" s="66"/>
      <c r="Z117" s="66"/>
    </row>
    <row r="118" spans="3:26" ht="18"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7"/>
      <c r="P118" s="67"/>
      <c r="Q118" s="67"/>
      <c r="R118" s="67"/>
      <c r="S118" s="66"/>
      <c r="T118" s="66"/>
      <c r="U118" s="66"/>
      <c r="V118" s="66"/>
      <c r="W118" s="66"/>
      <c r="X118" s="66"/>
      <c r="Y118" s="66"/>
      <c r="Z118" s="66"/>
    </row>
    <row r="119" spans="3:26" ht="18"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7"/>
      <c r="P119" s="67"/>
      <c r="Q119" s="67"/>
      <c r="R119" s="67"/>
      <c r="S119" s="66"/>
      <c r="T119" s="66"/>
      <c r="U119" s="66"/>
      <c r="V119" s="66"/>
      <c r="W119" s="66"/>
      <c r="X119" s="66"/>
      <c r="Y119" s="66"/>
      <c r="Z119" s="66"/>
    </row>
    <row r="120" spans="3:26" ht="18"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7"/>
      <c r="P120" s="67"/>
      <c r="Q120" s="67"/>
      <c r="R120" s="67"/>
      <c r="S120" s="66"/>
      <c r="T120" s="66"/>
      <c r="U120" s="66"/>
      <c r="V120" s="66"/>
      <c r="W120" s="66"/>
      <c r="X120" s="66"/>
      <c r="Y120" s="66"/>
      <c r="Z120" s="66"/>
    </row>
    <row r="121" spans="3:26" ht="18"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7"/>
      <c r="P121" s="67"/>
      <c r="Q121" s="67"/>
      <c r="R121" s="67"/>
      <c r="S121" s="66"/>
      <c r="T121" s="66"/>
      <c r="U121" s="66"/>
      <c r="V121" s="66"/>
      <c r="W121" s="66"/>
      <c r="X121" s="66"/>
      <c r="Y121" s="66"/>
      <c r="Z121" s="66"/>
    </row>
    <row r="122" spans="3:26" ht="18"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7"/>
      <c r="P122" s="67"/>
      <c r="Q122" s="67"/>
      <c r="R122" s="67"/>
      <c r="S122" s="66"/>
      <c r="T122" s="66"/>
      <c r="U122" s="66"/>
      <c r="V122" s="66"/>
      <c r="W122" s="66"/>
      <c r="X122" s="66"/>
      <c r="Y122" s="66"/>
      <c r="Z122" s="66"/>
    </row>
    <row r="123" spans="3:26" ht="18"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7"/>
      <c r="P123" s="67"/>
      <c r="Q123" s="67"/>
      <c r="R123" s="67"/>
      <c r="S123" s="66"/>
      <c r="T123" s="66"/>
      <c r="U123" s="66"/>
      <c r="V123" s="66"/>
      <c r="W123" s="66"/>
      <c r="X123" s="66"/>
      <c r="Y123" s="66"/>
      <c r="Z123" s="66"/>
    </row>
    <row r="124" spans="3:26" ht="18"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7"/>
      <c r="P124" s="67"/>
      <c r="Q124" s="67"/>
      <c r="R124" s="67"/>
      <c r="S124" s="66"/>
      <c r="T124" s="66"/>
      <c r="U124" s="66"/>
      <c r="V124" s="66"/>
      <c r="W124" s="66"/>
      <c r="X124" s="66"/>
      <c r="Y124" s="66"/>
      <c r="Z124" s="66"/>
    </row>
    <row r="125" spans="3:26" ht="18"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7"/>
      <c r="P125" s="67"/>
      <c r="Q125" s="67"/>
      <c r="R125" s="67"/>
      <c r="S125" s="66"/>
      <c r="T125" s="66"/>
      <c r="U125" s="66"/>
      <c r="V125" s="66"/>
      <c r="W125" s="66"/>
      <c r="X125" s="66"/>
      <c r="Y125" s="66"/>
      <c r="Z125" s="66"/>
    </row>
    <row r="126" spans="3:26" ht="18"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7"/>
      <c r="P126" s="67"/>
      <c r="Q126" s="67"/>
      <c r="R126" s="67"/>
      <c r="S126" s="66"/>
      <c r="T126" s="66"/>
      <c r="U126" s="66"/>
      <c r="V126" s="66"/>
      <c r="W126" s="66"/>
      <c r="X126" s="66"/>
      <c r="Y126" s="66"/>
      <c r="Z126" s="66"/>
    </row>
    <row r="127" spans="3:26" ht="18"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7"/>
      <c r="P127" s="67"/>
      <c r="Q127" s="67"/>
      <c r="R127" s="67"/>
      <c r="S127" s="66"/>
      <c r="T127" s="66"/>
      <c r="U127" s="66"/>
      <c r="V127" s="66"/>
      <c r="W127" s="66"/>
      <c r="X127" s="66"/>
      <c r="Y127" s="66"/>
      <c r="Z127" s="66"/>
    </row>
    <row r="128" spans="3:26" ht="18"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7"/>
      <c r="P128" s="67"/>
      <c r="Q128" s="67"/>
      <c r="R128" s="67"/>
      <c r="S128" s="66"/>
      <c r="T128" s="66"/>
      <c r="U128" s="66"/>
      <c r="V128" s="66"/>
      <c r="W128" s="66"/>
      <c r="X128" s="66"/>
      <c r="Y128" s="66"/>
      <c r="Z128" s="66"/>
    </row>
    <row r="129" spans="3:26" ht="18"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7"/>
      <c r="P129" s="67"/>
      <c r="Q129" s="67"/>
      <c r="R129" s="67"/>
      <c r="S129" s="66"/>
      <c r="T129" s="66"/>
      <c r="U129" s="66"/>
      <c r="V129" s="66"/>
      <c r="W129" s="66"/>
      <c r="X129" s="66"/>
      <c r="Y129" s="66"/>
      <c r="Z129" s="66"/>
    </row>
    <row r="130" spans="3:26" ht="18"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7"/>
      <c r="P130" s="67"/>
      <c r="Q130" s="67"/>
      <c r="R130" s="67"/>
      <c r="S130" s="66"/>
      <c r="T130" s="66"/>
      <c r="U130" s="66"/>
      <c r="V130" s="66"/>
      <c r="W130" s="66"/>
      <c r="X130" s="66"/>
      <c r="Y130" s="66"/>
      <c r="Z130" s="66"/>
    </row>
    <row r="131" spans="3:26" ht="18"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7"/>
      <c r="P131" s="67"/>
      <c r="Q131" s="67"/>
      <c r="R131" s="67"/>
      <c r="S131" s="66"/>
      <c r="T131" s="66"/>
      <c r="U131" s="66"/>
      <c r="V131" s="66"/>
      <c r="W131" s="66"/>
      <c r="X131" s="66"/>
      <c r="Y131" s="66"/>
      <c r="Z131" s="66"/>
    </row>
    <row r="132" spans="3:26" ht="18"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7"/>
      <c r="P132" s="67"/>
      <c r="Q132" s="67"/>
      <c r="R132" s="67"/>
      <c r="S132" s="66"/>
      <c r="T132" s="66"/>
      <c r="U132" s="66"/>
      <c r="V132" s="66"/>
      <c r="W132" s="66"/>
      <c r="X132" s="66"/>
      <c r="Y132" s="66"/>
      <c r="Z132" s="66"/>
    </row>
    <row r="133" spans="3:26" ht="18"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7"/>
      <c r="P133" s="67"/>
      <c r="Q133" s="67"/>
      <c r="R133" s="67"/>
      <c r="S133" s="66"/>
      <c r="T133" s="66"/>
      <c r="U133" s="66"/>
      <c r="V133" s="66"/>
      <c r="W133" s="66"/>
      <c r="X133" s="66"/>
      <c r="Y133" s="66"/>
      <c r="Z133" s="66"/>
    </row>
    <row r="134" spans="3:26" ht="18"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7"/>
      <c r="P134" s="67"/>
      <c r="Q134" s="67"/>
      <c r="R134" s="67"/>
      <c r="S134" s="66"/>
      <c r="T134" s="66"/>
      <c r="U134" s="66"/>
      <c r="V134" s="66"/>
      <c r="W134" s="66"/>
      <c r="X134" s="66"/>
      <c r="Y134" s="66"/>
      <c r="Z134" s="66"/>
    </row>
    <row r="135" spans="3:26" ht="18"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7"/>
      <c r="P135" s="67"/>
      <c r="Q135" s="67"/>
      <c r="R135" s="67"/>
      <c r="S135" s="66"/>
      <c r="T135" s="66"/>
      <c r="U135" s="66"/>
      <c r="V135" s="66"/>
      <c r="W135" s="66"/>
      <c r="X135" s="66"/>
      <c r="Y135" s="66"/>
      <c r="Z135" s="66"/>
    </row>
    <row r="136" spans="3:26" ht="18"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7"/>
      <c r="P136" s="67"/>
      <c r="Q136" s="67"/>
      <c r="R136" s="67"/>
      <c r="S136" s="66"/>
      <c r="T136" s="66"/>
      <c r="U136" s="66"/>
      <c r="V136" s="66"/>
      <c r="W136" s="66"/>
      <c r="X136" s="66"/>
      <c r="Y136" s="66"/>
      <c r="Z136" s="66"/>
    </row>
    <row r="137" spans="3:26" ht="18"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7"/>
      <c r="P137" s="67"/>
      <c r="Q137" s="67"/>
      <c r="R137" s="67"/>
      <c r="S137" s="66"/>
      <c r="T137" s="66"/>
      <c r="U137" s="66"/>
      <c r="V137" s="66"/>
      <c r="W137" s="66"/>
      <c r="X137" s="66"/>
      <c r="Y137" s="66"/>
      <c r="Z137" s="66"/>
    </row>
    <row r="138" spans="3:26" ht="18"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7"/>
      <c r="P138" s="67"/>
      <c r="Q138" s="67"/>
      <c r="R138" s="67"/>
      <c r="S138" s="66"/>
      <c r="T138" s="66"/>
      <c r="U138" s="66"/>
      <c r="V138" s="66"/>
      <c r="W138" s="66"/>
      <c r="X138" s="66"/>
      <c r="Y138" s="66"/>
      <c r="Z138" s="66"/>
    </row>
    <row r="139" spans="3:26" ht="18"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7"/>
      <c r="P139" s="67"/>
      <c r="Q139" s="67"/>
      <c r="R139" s="67"/>
      <c r="S139" s="66"/>
      <c r="T139" s="66"/>
      <c r="U139" s="66"/>
      <c r="V139" s="66"/>
      <c r="W139" s="66"/>
      <c r="X139" s="66"/>
      <c r="Y139" s="66"/>
      <c r="Z139" s="66"/>
    </row>
    <row r="140" spans="3:26" ht="18"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7"/>
      <c r="P140" s="67"/>
      <c r="Q140" s="67"/>
      <c r="R140" s="67"/>
      <c r="S140" s="66"/>
      <c r="T140" s="66"/>
      <c r="U140" s="66"/>
      <c r="V140" s="66"/>
      <c r="W140" s="66"/>
      <c r="X140" s="66"/>
      <c r="Y140" s="66"/>
      <c r="Z140" s="66"/>
    </row>
    <row r="141" spans="3:26" ht="18"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7"/>
      <c r="P141" s="67"/>
      <c r="Q141" s="67"/>
      <c r="R141" s="67"/>
      <c r="S141" s="66"/>
      <c r="T141" s="66"/>
      <c r="U141" s="66"/>
      <c r="V141" s="66"/>
      <c r="W141" s="66"/>
      <c r="X141" s="66"/>
      <c r="Y141" s="66"/>
      <c r="Z141" s="66"/>
    </row>
    <row r="142" spans="3:26" ht="18"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7"/>
      <c r="P142" s="67"/>
      <c r="Q142" s="67"/>
      <c r="R142" s="67"/>
      <c r="S142" s="66"/>
      <c r="T142" s="66"/>
      <c r="U142" s="66"/>
      <c r="V142" s="66"/>
      <c r="W142" s="66"/>
      <c r="X142" s="66"/>
      <c r="Y142" s="66"/>
      <c r="Z142" s="66"/>
    </row>
    <row r="143" spans="3:26" ht="18"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7"/>
      <c r="P143" s="67"/>
      <c r="Q143" s="67"/>
      <c r="R143" s="67"/>
      <c r="S143" s="66"/>
      <c r="T143" s="66"/>
      <c r="U143" s="66"/>
      <c r="V143" s="66"/>
      <c r="W143" s="66"/>
      <c r="X143" s="66"/>
      <c r="Y143" s="66"/>
      <c r="Z143" s="66"/>
    </row>
    <row r="144" spans="3:26" ht="18"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7"/>
      <c r="P144" s="67"/>
      <c r="Q144" s="67"/>
      <c r="R144" s="67"/>
      <c r="S144" s="66"/>
      <c r="T144" s="66"/>
      <c r="U144" s="66"/>
      <c r="V144" s="66"/>
      <c r="W144" s="66"/>
      <c r="X144" s="66"/>
      <c r="Y144" s="66"/>
      <c r="Z144" s="66"/>
    </row>
    <row r="145" spans="3:26" ht="18"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7"/>
      <c r="P145" s="67"/>
      <c r="Q145" s="67"/>
      <c r="R145" s="67"/>
      <c r="S145" s="66"/>
      <c r="T145" s="66"/>
      <c r="U145" s="66"/>
      <c r="V145" s="66"/>
      <c r="W145" s="66"/>
      <c r="X145" s="66"/>
      <c r="Y145" s="66"/>
      <c r="Z145" s="66"/>
    </row>
    <row r="146" spans="3:26" ht="18"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7"/>
      <c r="P146" s="67"/>
      <c r="Q146" s="67"/>
      <c r="R146" s="67"/>
      <c r="S146" s="66"/>
      <c r="T146" s="66"/>
      <c r="U146" s="66"/>
      <c r="V146" s="66"/>
      <c r="W146" s="66"/>
      <c r="X146" s="66"/>
      <c r="Y146" s="66"/>
      <c r="Z146" s="66"/>
    </row>
    <row r="147" spans="3:26" ht="18"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7"/>
      <c r="P147" s="67"/>
      <c r="Q147" s="67"/>
      <c r="R147" s="67"/>
      <c r="S147" s="66"/>
      <c r="T147" s="66"/>
      <c r="U147" s="66"/>
      <c r="V147" s="66"/>
      <c r="W147" s="66"/>
      <c r="X147" s="66"/>
      <c r="Y147" s="66"/>
      <c r="Z147" s="66"/>
    </row>
    <row r="148" spans="3:26" ht="18"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7"/>
      <c r="P148" s="67"/>
      <c r="Q148" s="67"/>
      <c r="R148" s="67"/>
      <c r="S148" s="66"/>
      <c r="T148" s="66"/>
      <c r="U148" s="66"/>
      <c r="V148" s="66"/>
      <c r="W148" s="66"/>
      <c r="X148" s="66"/>
      <c r="Y148" s="66"/>
      <c r="Z148" s="66"/>
    </row>
    <row r="149" spans="3:26" ht="18"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7"/>
      <c r="P149" s="67"/>
      <c r="Q149" s="67"/>
      <c r="R149" s="67"/>
      <c r="S149" s="66"/>
      <c r="T149" s="66"/>
      <c r="U149" s="66"/>
      <c r="V149" s="66"/>
      <c r="W149" s="66"/>
      <c r="X149" s="66"/>
      <c r="Y149" s="66"/>
      <c r="Z149" s="66"/>
    </row>
    <row r="150" spans="3:26" ht="18"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7"/>
      <c r="P150" s="67"/>
      <c r="Q150" s="67"/>
      <c r="R150" s="67"/>
      <c r="S150" s="66"/>
      <c r="T150" s="66"/>
      <c r="U150" s="66"/>
      <c r="V150" s="66"/>
      <c r="W150" s="66"/>
      <c r="X150" s="66"/>
      <c r="Y150" s="66"/>
      <c r="Z150" s="66"/>
    </row>
    <row r="151" spans="3:26" ht="18"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7"/>
      <c r="P151" s="67"/>
      <c r="Q151" s="67"/>
      <c r="R151" s="67"/>
      <c r="S151" s="66"/>
      <c r="T151" s="66"/>
      <c r="U151" s="66"/>
      <c r="V151" s="66"/>
      <c r="W151" s="66"/>
      <c r="X151" s="66"/>
      <c r="Y151" s="66"/>
      <c r="Z151" s="66"/>
    </row>
    <row r="152" spans="3:26" ht="18"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7"/>
      <c r="P152" s="67"/>
      <c r="Q152" s="67"/>
      <c r="R152" s="67"/>
      <c r="S152" s="66"/>
      <c r="T152" s="66"/>
      <c r="U152" s="66"/>
      <c r="V152" s="66"/>
      <c r="W152" s="66"/>
      <c r="X152" s="66"/>
      <c r="Y152" s="66"/>
      <c r="Z152" s="66"/>
    </row>
    <row r="153" spans="3:26" ht="18"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7"/>
      <c r="P153" s="67"/>
      <c r="Q153" s="67"/>
      <c r="R153" s="67"/>
      <c r="S153" s="66"/>
      <c r="T153" s="66"/>
      <c r="U153" s="66"/>
      <c r="V153" s="66"/>
      <c r="W153" s="66"/>
      <c r="X153" s="66"/>
      <c r="Y153" s="66"/>
      <c r="Z153" s="66"/>
    </row>
    <row r="154" spans="3:26" ht="18"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7"/>
      <c r="P154" s="67"/>
      <c r="Q154" s="67"/>
      <c r="R154" s="67"/>
      <c r="S154" s="66"/>
      <c r="T154" s="66"/>
      <c r="U154" s="66"/>
      <c r="V154" s="66"/>
      <c r="W154" s="66"/>
      <c r="X154" s="66"/>
      <c r="Y154" s="66"/>
      <c r="Z154" s="66"/>
    </row>
    <row r="155" spans="3:26" ht="18"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7"/>
      <c r="P155" s="67"/>
      <c r="Q155" s="67"/>
      <c r="R155" s="67"/>
      <c r="S155" s="66"/>
      <c r="T155" s="66"/>
      <c r="U155" s="66"/>
      <c r="V155" s="66"/>
      <c r="W155" s="66"/>
      <c r="X155" s="66"/>
      <c r="Y155" s="66"/>
      <c r="Z155" s="66"/>
    </row>
    <row r="156" spans="3:26" ht="18"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7"/>
      <c r="P156" s="67"/>
      <c r="Q156" s="67"/>
      <c r="R156" s="67"/>
      <c r="S156" s="66"/>
      <c r="T156" s="66"/>
      <c r="U156" s="66"/>
      <c r="V156" s="66"/>
      <c r="W156" s="66"/>
      <c r="X156" s="66"/>
      <c r="Y156" s="66"/>
      <c r="Z156" s="66"/>
    </row>
    <row r="157" spans="3:26" ht="18"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7"/>
      <c r="P157" s="67"/>
      <c r="Q157" s="67"/>
      <c r="R157" s="67"/>
      <c r="S157" s="66"/>
      <c r="T157" s="66"/>
      <c r="U157" s="66"/>
      <c r="V157" s="66"/>
      <c r="W157" s="66"/>
      <c r="X157" s="66"/>
      <c r="Y157" s="66"/>
      <c r="Z157" s="66"/>
    </row>
    <row r="158" spans="3:26" ht="18"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7"/>
      <c r="P158" s="67"/>
      <c r="Q158" s="67"/>
      <c r="R158" s="67"/>
      <c r="S158" s="66"/>
      <c r="T158" s="66"/>
      <c r="U158" s="66"/>
      <c r="V158" s="66"/>
      <c r="W158" s="66"/>
      <c r="X158" s="66"/>
      <c r="Y158" s="66"/>
      <c r="Z158" s="66"/>
    </row>
    <row r="159" spans="3:26" ht="18"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7"/>
      <c r="P159" s="67"/>
      <c r="Q159" s="67"/>
      <c r="R159" s="67"/>
      <c r="S159" s="66"/>
      <c r="T159" s="66"/>
      <c r="U159" s="66"/>
      <c r="V159" s="66"/>
      <c r="W159" s="66"/>
      <c r="X159" s="66"/>
      <c r="Y159" s="66"/>
      <c r="Z159" s="66"/>
    </row>
    <row r="160" spans="3:26" ht="18"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7"/>
      <c r="P160" s="67"/>
      <c r="Q160" s="67"/>
      <c r="R160" s="67"/>
      <c r="S160" s="66"/>
      <c r="T160" s="66"/>
      <c r="U160" s="66"/>
      <c r="V160" s="66"/>
      <c r="W160" s="66"/>
      <c r="X160" s="66"/>
      <c r="Y160" s="66"/>
      <c r="Z160" s="66"/>
    </row>
    <row r="161" spans="3:26" ht="18"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7"/>
      <c r="P161" s="67"/>
      <c r="Q161" s="67"/>
      <c r="R161" s="67"/>
      <c r="S161" s="66"/>
      <c r="T161" s="66"/>
      <c r="U161" s="66"/>
      <c r="V161" s="66"/>
      <c r="W161" s="66"/>
      <c r="X161" s="66"/>
      <c r="Y161" s="66"/>
      <c r="Z161" s="66"/>
    </row>
    <row r="162" spans="3:26" ht="18"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7"/>
      <c r="P162" s="67"/>
      <c r="Q162" s="67"/>
      <c r="R162" s="67"/>
      <c r="S162" s="66"/>
      <c r="T162" s="66"/>
      <c r="U162" s="66"/>
      <c r="V162" s="66"/>
      <c r="W162" s="66"/>
      <c r="X162" s="66"/>
      <c r="Y162" s="66"/>
      <c r="Z162" s="66"/>
    </row>
    <row r="163" spans="3:26" ht="18"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7"/>
      <c r="P163" s="67"/>
      <c r="Q163" s="67"/>
      <c r="R163" s="67"/>
      <c r="S163" s="66"/>
      <c r="T163" s="66"/>
      <c r="U163" s="66"/>
      <c r="V163" s="66"/>
      <c r="W163" s="66"/>
      <c r="X163" s="66"/>
      <c r="Y163" s="66"/>
      <c r="Z163" s="66"/>
    </row>
    <row r="164" spans="3:26" ht="18"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7"/>
      <c r="P164" s="67"/>
      <c r="Q164" s="67"/>
      <c r="R164" s="67"/>
      <c r="S164" s="66"/>
      <c r="T164" s="66"/>
      <c r="U164" s="66"/>
      <c r="V164" s="66"/>
      <c r="W164" s="66"/>
      <c r="X164" s="66"/>
      <c r="Y164" s="66"/>
      <c r="Z164" s="66"/>
    </row>
    <row r="165" spans="3:26" ht="18"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7"/>
      <c r="P165" s="67"/>
      <c r="Q165" s="67"/>
      <c r="R165" s="67"/>
      <c r="S165" s="66"/>
      <c r="T165" s="66"/>
      <c r="U165" s="66"/>
      <c r="V165" s="66"/>
      <c r="W165" s="66"/>
      <c r="X165" s="66"/>
      <c r="Y165" s="66"/>
      <c r="Z165" s="66"/>
    </row>
    <row r="166" spans="3:26" ht="18"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7"/>
      <c r="P166" s="67"/>
      <c r="Q166" s="67"/>
      <c r="R166" s="67"/>
      <c r="S166" s="66"/>
      <c r="T166" s="66"/>
      <c r="U166" s="66"/>
      <c r="V166" s="66"/>
      <c r="W166" s="66"/>
      <c r="X166" s="66"/>
      <c r="Y166" s="66"/>
      <c r="Z166" s="66"/>
    </row>
    <row r="167" spans="3:26" ht="18"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7"/>
      <c r="P167" s="67"/>
      <c r="Q167" s="67"/>
      <c r="R167" s="67"/>
      <c r="S167" s="66"/>
      <c r="T167" s="66"/>
      <c r="U167" s="66"/>
      <c r="V167" s="66"/>
      <c r="W167" s="66"/>
      <c r="X167" s="66"/>
      <c r="Y167" s="66"/>
      <c r="Z167" s="66"/>
    </row>
    <row r="168" spans="3:26" ht="18"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7"/>
      <c r="P168" s="67"/>
      <c r="Q168" s="67"/>
      <c r="R168" s="67"/>
      <c r="S168" s="66"/>
      <c r="T168" s="66"/>
      <c r="U168" s="66"/>
      <c r="V168" s="66"/>
      <c r="W168" s="66"/>
      <c r="X168" s="66"/>
      <c r="Y168" s="66"/>
      <c r="Z168" s="66"/>
    </row>
    <row r="169" spans="3:26" ht="18"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7"/>
      <c r="P169" s="67"/>
      <c r="Q169" s="67"/>
      <c r="R169" s="67"/>
      <c r="S169" s="66"/>
      <c r="T169" s="66"/>
      <c r="U169" s="66"/>
      <c r="V169" s="66"/>
      <c r="W169" s="66"/>
      <c r="X169" s="66"/>
      <c r="Y169" s="66"/>
      <c r="Z169" s="66"/>
    </row>
    <row r="170" spans="3:26" ht="18"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7"/>
      <c r="P170" s="67"/>
      <c r="Q170" s="67"/>
      <c r="R170" s="67"/>
      <c r="S170" s="66"/>
      <c r="T170" s="66"/>
      <c r="U170" s="66"/>
      <c r="V170" s="66"/>
      <c r="W170" s="66"/>
      <c r="X170" s="66"/>
      <c r="Y170" s="66"/>
      <c r="Z170" s="66"/>
    </row>
    <row r="171" spans="3:26" ht="18"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7"/>
      <c r="P171" s="67"/>
      <c r="Q171" s="67"/>
      <c r="R171" s="67"/>
      <c r="S171" s="66"/>
      <c r="T171" s="66"/>
      <c r="U171" s="66"/>
      <c r="V171" s="66"/>
      <c r="W171" s="66"/>
      <c r="X171" s="66"/>
      <c r="Y171" s="66"/>
      <c r="Z171" s="66"/>
    </row>
    <row r="172" spans="3:26" ht="18"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7"/>
      <c r="P172" s="67"/>
      <c r="Q172" s="67"/>
      <c r="R172" s="67"/>
      <c r="S172" s="66"/>
      <c r="T172" s="66"/>
      <c r="U172" s="66"/>
      <c r="V172" s="66"/>
      <c r="W172" s="66"/>
      <c r="X172" s="66"/>
      <c r="Y172" s="66"/>
      <c r="Z172" s="66"/>
    </row>
    <row r="173" spans="3:26" ht="18"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7"/>
      <c r="P173" s="67"/>
      <c r="Q173" s="67"/>
      <c r="R173" s="67"/>
      <c r="S173" s="66"/>
      <c r="T173" s="66"/>
      <c r="U173" s="66"/>
      <c r="V173" s="66"/>
      <c r="W173" s="66"/>
      <c r="X173" s="66"/>
      <c r="Y173" s="66"/>
      <c r="Z173" s="66"/>
    </row>
    <row r="174" spans="3:26" ht="18"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7"/>
      <c r="P174" s="67"/>
      <c r="Q174" s="67"/>
      <c r="R174" s="67"/>
      <c r="S174" s="66"/>
      <c r="T174" s="66"/>
      <c r="U174" s="66"/>
      <c r="V174" s="66"/>
      <c r="W174" s="66"/>
      <c r="X174" s="66"/>
      <c r="Y174" s="66"/>
      <c r="Z174" s="66"/>
    </row>
    <row r="175" spans="3:26" ht="18"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7"/>
      <c r="P175" s="67"/>
      <c r="Q175" s="67"/>
      <c r="R175" s="67"/>
      <c r="S175" s="66"/>
      <c r="T175" s="66"/>
      <c r="U175" s="66"/>
      <c r="V175" s="66"/>
      <c r="W175" s="66"/>
      <c r="X175" s="66"/>
      <c r="Y175" s="66"/>
      <c r="Z175" s="66"/>
    </row>
    <row r="176" spans="3:26" ht="18"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7"/>
      <c r="P176" s="67"/>
      <c r="Q176" s="67"/>
      <c r="R176" s="67"/>
      <c r="S176" s="66"/>
      <c r="T176" s="66"/>
      <c r="U176" s="66"/>
      <c r="V176" s="66"/>
      <c r="W176" s="66"/>
      <c r="X176" s="66"/>
      <c r="Y176" s="66"/>
      <c r="Z176" s="66"/>
    </row>
    <row r="177" spans="3:26" ht="18"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7"/>
      <c r="P177" s="67"/>
      <c r="Q177" s="67"/>
      <c r="R177" s="67"/>
      <c r="S177" s="66"/>
      <c r="T177" s="66"/>
      <c r="U177" s="66"/>
      <c r="V177" s="66"/>
      <c r="W177" s="66"/>
      <c r="X177" s="66"/>
      <c r="Y177" s="66"/>
      <c r="Z177" s="66"/>
    </row>
    <row r="178" spans="3:26" ht="18"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7"/>
      <c r="P178" s="67"/>
      <c r="Q178" s="67"/>
      <c r="R178" s="67"/>
      <c r="S178" s="66"/>
      <c r="T178" s="66"/>
      <c r="U178" s="66"/>
      <c r="V178" s="66"/>
      <c r="W178" s="66"/>
      <c r="X178" s="66"/>
      <c r="Y178" s="66"/>
      <c r="Z178" s="66"/>
    </row>
    <row r="179" spans="3:26" ht="18"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7"/>
      <c r="P179" s="67"/>
      <c r="Q179" s="67"/>
      <c r="R179" s="67"/>
      <c r="S179" s="66"/>
      <c r="T179" s="66"/>
      <c r="U179" s="66"/>
      <c r="V179" s="66"/>
      <c r="W179" s="66"/>
      <c r="X179" s="66"/>
      <c r="Y179" s="66"/>
      <c r="Z179" s="66"/>
    </row>
    <row r="180" spans="3:26" ht="18"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7"/>
      <c r="P180" s="67"/>
      <c r="Q180" s="67"/>
      <c r="R180" s="67"/>
      <c r="S180" s="66"/>
      <c r="T180" s="66"/>
      <c r="U180" s="66"/>
      <c r="V180" s="66"/>
      <c r="W180" s="66"/>
      <c r="X180" s="66"/>
      <c r="Y180" s="66"/>
      <c r="Z180" s="66"/>
    </row>
    <row r="181" spans="3:26" ht="18"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7"/>
      <c r="P181" s="67"/>
      <c r="Q181" s="67"/>
      <c r="R181" s="67"/>
      <c r="S181" s="66"/>
      <c r="T181" s="66"/>
      <c r="U181" s="66"/>
      <c r="V181" s="66"/>
      <c r="W181" s="66"/>
      <c r="X181" s="66"/>
      <c r="Y181" s="66"/>
      <c r="Z181" s="66"/>
    </row>
    <row r="182" spans="3:26" ht="18"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7"/>
      <c r="P182" s="67"/>
      <c r="Q182" s="67"/>
      <c r="R182" s="67"/>
      <c r="S182" s="66"/>
      <c r="T182" s="66"/>
      <c r="U182" s="66"/>
      <c r="V182" s="66"/>
      <c r="W182" s="66"/>
      <c r="X182" s="66"/>
      <c r="Y182" s="66"/>
      <c r="Z182" s="66"/>
    </row>
    <row r="183" spans="3:26" ht="18"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7"/>
      <c r="P183" s="67"/>
      <c r="Q183" s="67"/>
      <c r="R183" s="67"/>
      <c r="S183" s="66"/>
      <c r="T183" s="66"/>
      <c r="U183" s="66"/>
      <c r="V183" s="66"/>
      <c r="W183" s="66"/>
      <c r="X183" s="66"/>
      <c r="Y183" s="66"/>
      <c r="Z183" s="66"/>
    </row>
    <row r="184" spans="3:26" ht="18"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7"/>
      <c r="P184" s="67"/>
      <c r="Q184" s="67"/>
      <c r="R184" s="67"/>
      <c r="S184" s="66"/>
      <c r="T184" s="66"/>
      <c r="U184" s="66"/>
      <c r="V184" s="66"/>
      <c r="W184" s="66"/>
      <c r="X184" s="66"/>
      <c r="Y184" s="66"/>
      <c r="Z184" s="66"/>
    </row>
    <row r="185" spans="3:26" ht="18"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7"/>
      <c r="P185" s="67"/>
      <c r="Q185" s="67"/>
      <c r="R185" s="67"/>
      <c r="S185" s="66"/>
      <c r="T185" s="66"/>
      <c r="U185" s="66"/>
      <c r="V185" s="66"/>
      <c r="W185" s="66"/>
      <c r="X185" s="66"/>
      <c r="Y185" s="66"/>
      <c r="Z185" s="66"/>
    </row>
    <row r="186" spans="3:26" ht="18"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7"/>
      <c r="P186" s="67"/>
      <c r="Q186" s="67"/>
      <c r="R186" s="67"/>
      <c r="S186" s="66"/>
      <c r="T186" s="66"/>
      <c r="U186" s="66"/>
      <c r="V186" s="66"/>
      <c r="W186" s="66"/>
      <c r="X186" s="66"/>
      <c r="Y186" s="66"/>
      <c r="Z186" s="66"/>
    </row>
    <row r="187" spans="3:26" ht="18"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7"/>
      <c r="P187" s="67"/>
      <c r="Q187" s="67"/>
      <c r="R187" s="67"/>
      <c r="S187" s="66"/>
      <c r="T187" s="66"/>
      <c r="U187" s="66"/>
      <c r="V187" s="66"/>
      <c r="W187" s="66"/>
      <c r="X187" s="66"/>
      <c r="Y187" s="66"/>
      <c r="Z187" s="66"/>
    </row>
    <row r="188" spans="3:26" ht="18"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7"/>
      <c r="P188" s="67"/>
      <c r="Q188" s="67"/>
      <c r="R188" s="67"/>
      <c r="S188" s="66"/>
      <c r="T188" s="66"/>
      <c r="U188" s="66"/>
      <c r="V188" s="66"/>
      <c r="W188" s="66"/>
      <c r="X188" s="66"/>
      <c r="Y188" s="66"/>
      <c r="Z188" s="66"/>
    </row>
    <row r="189" spans="3:26" ht="18"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7"/>
      <c r="P189" s="67"/>
      <c r="Q189" s="67"/>
      <c r="R189" s="67"/>
      <c r="S189" s="66"/>
      <c r="T189" s="66"/>
      <c r="U189" s="66"/>
      <c r="V189" s="66"/>
      <c r="W189" s="66"/>
      <c r="X189" s="66"/>
      <c r="Y189" s="66"/>
      <c r="Z189" s="66"/>
    </row>
    <row r="190" spans="3:26" ht="18"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7"/>
      <c r="P190" s="67"/>
      <c r="Q190" s="67"/>
      <c r="R190" s="67"/>
      <c r="S190" s="66"/>
      <c r="T190" s="66"/>
      <c r="U190" s="66"/>
      <c r="V190" s="66"/>
      <c r="W190" s="66"/>
      <c r="X190" s="66"/>
      <c r="Y190" s="66"/>
      <c r="Z190" s="66"/>
    </row>
    <row r="191" spans="3:26" ht="18"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7"/>
      <c r="P191" s="67"/>
      <c r="Q191" s="67"/>
      <c r="R191" s="67"/>
      <c r="S191" s="66"/>
      <c r="T191" s="66"/>
      <c r="U191" s="66"/>
      <c r="V191" s="66"/>
      <c r="W191" s="66"/>
      <c r="X191" s="66"/>
      <c r="Y191" s="66"/>
      <c r="Z191" s="66"/>
    </row>
    <row r="192" spans="3:26" ht="18"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7"/>
      <c r="P192" s="67"/>
      <c r="Q192" s="67"/>
      <c r="R192" s="67"/>
      <c r="S192" s="66"/>
      <c r="T192" s="66"/>
      <c r="U192" s="66"/>
      <c r="V192" s="66"/>
      <c r="W192" s="66"/>
      <c r="X192" s="66"/>
      <c r="Y192" s="66"/>
      <c r="Z192" s="66"/>
    </row>
    <row r="193" spans="3:26" ht="18"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7"/>
      <c r="P193" s="67"/>
      <c r="Q193" s="67"/>
      <c r="R193" s="67"/>
      <c r="S193" s="66"/>
      <c r="T193" s="66"/>
      <c r="U193" s="66"/>
      <c r="V193" s="66"/>
      <c r="W193" s="66"/>
      <c r="X193" s="66"/>
      <c r="Y193" s="66"/>
      <c r="Z193" s="66"/>
    </row>
    <row r="194" spans="3:26" ht="18"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7"/>
      <c r="P194" s="67"/>
      <c r="Q194" s="67"/>
      <c r="R194" s="67"/>
      <c r="S194" s="66"/>
      <c r="T194" s="66"/>
      <c r="U194" s="66"/>
      <c r="V194" s="66"/>
      <c r="W194" s="66"/>
      <c r="X194" s="66"/>
      <c r="Y194" s="66"/>
      <c r="Z194" s="66"/>
    </row>
    <row r="195" spans="3:26" ht="18"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7"/>
      <c r="P195" s="67"/>
      <c r="Q195" s="67"/>
      <c r="R195" s="67"/>
      <c r="S195" s="66"/>
      <c r="T195" s="66"/>
      <c r="U195" s="66"/>
      <c r="V195" s="66"/>
      <c r="W195" s="66"/>
      <c r="X195" s="66"/>
      <c r="Y195" s="66"/>
      <c r="Z195" s="66"/>
    </row>
    <row r="196" spans="3:26" ht="18"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7"/>
      <c r="P196" s="67"/>
      <c r="Q196" s="67"/>
      <c r="R196" s="67"/>
      <c r="S196" s="66"/>
      <c r="T196" s="66"/>
      <c r="U196" s="66"/>
      <c r="V196" s="66"/>
      <c r="W196" s="66"/>
      <c r="X196" s="66"/>
      <c r="Y196" s="66"/>
      <c r="Z196" s="66"/>
    </row>
    <row r="197" spans="3:26" ht="18"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7"/>
      <c r="P197" s="67"/>
      <c r="Q197" s="67"/>
      <c r="R197" s="67"/>
      <c r="S197" s="66"/>
      <c r="T197" s="66"/>
      <c r="U197" s="66"/>
      <c r="V197" s="66"/>
      <c r="W197" s="66"/>
      <c r="X197" s="66"/>
      <c r="Y197" s="66"/>
      <c r="Z197" s="66"/>
    </row>
    <row r="198" spans="3:26" ht="18"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7"/>
      <c r="P198" s="67"/>
      <c r="Q198" s="67"/>
      <c r="R198" s="67"/>
      <c r="S198" s="66"/>
      <c r="T198" s="66"/>
      <c r="U198" s="66"/>
      <c r="V198" s="66"/>
      <c r="W198" s="66"/>
      <c r="X198" s="66"/>
      <c r="Y198" s="66"/>
      <c r="Z198" s="66"/>
    </row>
    <row r="199" spans="3:26" ht="18"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7"/>
      <c r="P199" s="67"/>
      <c r="Q199" s="67"/>
      <c r="R199" s="67"/>
      <c r="S199" s="66"/>
      <c r="T199" s="66"/>
      <c r="U199" s="66"/>
      <c r="V199" s="66"/>
      <c r="W199" s="66"/>
      <c r="X199" s="66"/>
      <c r="Y199" s="66"/>
      <c r="Z199" s="66"/>
    </row>
    <row r="200" spans="3:26" ht="18"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7"/>
      <c r="P200" s="67"/>
      <c r="Q200" s="67"/>
      <c r="R200" s="67"/>
      <c r="S200" s="66"/>
      <c r="T200" s="66"/>
      <c r="U200" s="66"/>
      <c r="V200" s="66"/>
      <c r="W200" s="66"/>
      <c r="X200" s="66"/>
      <c r="Y200" s="66"/>
      <c r="Z200" s="66"/>
    </row>
    <row r="201" spans="3:26" ht="18"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7"/>
      <c r="P201" s="67"/>
      <c r="Q201" s="67"/>
      <c r="R201" s="67"/>
      <c r="S201" s="66"/>
      <c r="T201" s="66"/>
      <c r="U201" s="66"/>
      <c r="V201" s="66"/>
      <c r="W201" s="66"/>
      <c r="X201" s="66"/>
      <c r="Y201" s="66"/>
      <c r="Z201" s="66"/>
    </row>
    <row r="202" spans="3:26" ht="18"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7"/>
      <c r="P202" s="67"/>
      <c r="Q202" s="67"/>
      <c r="R202" s="67"/>
      <c r="S202" s="66"/>
      <c r="T202" s="66"/>
      <c r="U202" s="66"/>
      <c r="V202" s="66"/>
      <c r="W202" s="66"/>
      <c r="X202" s="66"/>
      <c r="Y202" s="66"/>
      <c r="Z202" s="66"/>
    </row>
    <row r="203" spans="3:26" ht="18"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7"/>
      <c r="P203" s="67"/>
      <c r="Q203" s="67"/>
      <c r="R203" s="67"/>
      <c r="S203" s="66"/>
      <c r="T203" s="66"/>
      <c r="U203" s="66"/>
      <c r="V203" s="66"/>
      <c r="W203" s="66"/>
      <c r="X203" s="66"/>
      <c r="Y203" s="66"/>
      <c r="Z203" s="66"/>
    </row>
    <row r="204" spans="3:26" ht="18"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7"/>
      <c r="P204" s="67"/>
      <c r="Q204" s="67"/>
      <c r="R204" s="67"/>
      <c r="S204" s="66"/>
      <c r="T204" s="66"/>
      <c r="U204" s="66"/>
      <c r="V204" s="66"/>
      <c r="W204" s="66"/>
      <c r="X204" s="66"/>
      <c r="Y204" s="66"/>
      <c r="Z204" s="66"/>
    </row>
    <row r="205" spans="3:26" ht="18"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7"/>
      <c r="P205" s="67"/>
      <c r="Q205" s="67"/>
      <c r="R205" s="67"/>
      <c r="S205" s="66"/>
      <c r="T205" s="66"/>
      <c r="U205" s="66"/>
      <c r="V205" s="66"/>
      <c r="W205" s="66"/>
      <c r="X205" s="66"/>
      <c r="Y205" s="66"/>
      <c r="Z205" s="66"/>
    </row>
    <row r="206" spans="3:26" ht="18"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7"/>
      <c r="P206" s="67"/>
      <c r="Q206" s="67"/>
      <c r="R206" s="67"/>
      <c r="S206" s="66"/>
      <c r="T206" s="66"/>
      <c r="U206" s="66"/>
      <c r="V206" s="66"/>
      <c r="W206" s="66"/>
      <c r="X206" s="66"/>
      <c r="Y206" s="66"/>
      <c r="Z206" s="66"/>
    </row>
    <row r="207" spans="3:26" ht="18"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7"/>
      <c r="P207" s="67"/>
      <c r="Q207" s="67"/>
      <c r="R207" s="67"/>
      <c r="S207" s="66"/>
      <c r="T207" s="66"/>
      <c r="U207" s="66"/>
      <c r="V207" s="66"/>
      <c r="W207" s="66"/>
      <c r="X207" s="66"/>
      <c r="Y207" s="66"/>
      <c r="Z207" s="66"/>
    </row>
    <row r="208" spans="3:26" ht="18"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7"/>
      <c r="P208" s="67"/>
      <c r="Q208" s="67"/>
      <c r="R208" s="67"/>
      <c r="S208" s="66"/>
      <c r="T208" s="66"/>
      <c r="U208" s="66"/>
      <c r="V208" s="66"/>
      <c r="W208" s="66"/>
      <c r="X208" s="66"/>
      <c r="Y208" s="66"/>
      <c r="Z208" s="66"/>
    </row>
    <row r="209" spans="3:26" ht="18"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7"/>
      <c r="P209" s="67"/>
      <c r="Q209" s="67"/>
      <c r="R209" s="67"/>
      <c r="S209" s="66"/>
      <c r="T209" s="66"/>
      <c r="U209" s="66"/>
      <c r="V209" s="66"/>
      <c r="W209" s="66"/>
      <c r="X209" s="66"/>
      <c r="Y209" s="66"/>
      <c r="Z209" s="66"/>
    </row>
    <row r="210" spans="3:26" ht="18"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7"/>
      <c r="P210" s="67"/>
      <c r="Q210" s="67"/>
      <c r="R210" s="67"/>
      <c r="S210" s="66"/>
      <c r="T210" s="66"/>
      <c r="U210" s="66"/>
      <c r="V210" s="66"/>
      <c r="W210" s="66"/>
      <c r="X210" s="66"/>
      <c r="Y210" s="66"/>
      <c r="Z210" s="66"/>
    </row>
    <row r="211" spans="3:26" ht="18"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7"/>
      <c r="P211" s="67"/>
      <c r="Q211" s="67"/>
      <c r="R211" s="67"/>
      <c r="S211" s="66"/>
      <c r="T211" s="66"/>
      <c r="U211" s="66"/>
      <c r="V211" s="66"/>
      <c r="W211" s="66"/>
      <c r="X211" s="66"/>
      <c r="Y211" s="66"/>
      <c r="Z211" s="66"/>
    </row>
    <row r="212" spans="3:26" ht="18"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7"/>
      <c r="P212" s="67"/>
      <c r="Q212" s="67"/>
      <c r="R212" s="67"/>
      <c r="S212" s="66"/>
      <c r="T212" s="66"/>
      <c r="U212" s="66"/>
      <c r="V212" s="66"/>
      <c r="W212" s="66"/>
      <c r="X212" s="66"/>
      <c r="Y212" s="66"/>
      <c r="Z212" s="66"/>
    </row>
    <row r="213" spans="3:26" ht="18"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7"/>
      <c r="P213" s="67"/>
      <c r="Q213" s="67"/>
      <c r="R213" s="67"/>
      <c r="S213" s="66"/>
      <c r="T213" s="66"/>
      <c r="U213" s="66"/>
      <c r="V213" s="66"/>
      <c r="W213" s="66"/>
      <c r="X213" s="66"/>
      <c r="Y213" s="66"/>
      <c r="Z213" s="66"/>
    </row>
    <row r="214" spans="3:26" ht="18"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7"/>
      <c r="P214" s="67"/>
      <c r="Q214" s="67"/>
      <c r="R214" s="67"/>
      <c r="S214" s="66"/>
      <c r="T214" s="66"/>
      <c r="U214" s="66"/>
      <c r="V214" s="66"/>
      <c r="W214" s="66"/>
      <c r="X214" s="66"/>
      <c r="Y214" s="66"/>
      <c r="Z214" s="66"/>
    </row>
    <row r="215" spans="3:26" ht="18"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7"/>
      <c r="P215" s="67"/>
      <c r="Q215" s="67"/>
      <c r="R215" s="67"/>
      <c r="S215" s="66"/>
      <c r="T215" s="66"/>
      <c r="U215" s="66"/>
      <c r="V215" s="66"/>
      <c r="W215" s="66"/>
      <c r="X215" s="66"/>
      <c r="Y215" s="66"/>
      <c r="Z215" s="66"/>
    </row>
    <row r="216" spans="3:26" ht="18"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7"/>
      <c r="P216" s="67"/>
      <c r="Q216" s="67"/>
      <c r="R216" s="67"/>
      <c r="S216" s="66"/>
      <c r="T216" s="66"/>
      <c r="U216" s="66"/>
      <c r="V216" s="66"/>
      <c r="W216" s="66"/>
      <c r="X216" s="66"/>
      <c r="Y216" s="66"/>
      <c r="Z216" s="66"/>
    </row>
    <row r="217" spans="3:26" ht="18"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7"/>
      <c r="P217" s="67"/>
      <c r="Q217" s="67"/>
      <c r="R217" s="67"/>
      <c r="S217" s="66"/>
      <c r="T217" s="66"/>
      <c r="U217" s="66"/>
      <c r="V217" s="66"/>
      <c r="W217" s="66"/>
      <c r="X217" s="66"/>
      <c r="Y217" s="66"/>
      <c r="Z217" s="66"/>
    </row>
    <row r="218" spans="3:26" ht="18"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7"/>
      <c r="P218" s="67"/>
      <c r="Q218" s="67"/>
      <c r="R218" s="67"/>
      <c r="S218" s="66"/>
      <c r="T218" s="66"/>
      <c r="U218" s="66"/>
      <c r="V218" s="66"/>
      <c r="W218" s="66"/>
      <c r="X218" s="66"/>
      <c r="Y218" s="66"/>
      <c r="Z218" s="66"/>
    </row>
    <row r="219" spans="3:26" ht="18"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7"/>
      <c r="P219" s="67"/>
      <c r="Q219" s="67"/>
      <c r="R219" s="67"/>
      <c r="S219" s="66"/>
      <c r="T219" s="66"/>
      <c r="U219" s="66"/>
      <c r="V219" s="66"/>
      <c r="W219" s="66"/>
      <c r="X219" s="66"/>
      <c r="Y219" s="66"/>
      <c r="Z219" s="66"/>
    </row>
    <row r="220" spans="3:26" ht="18"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7"/>
      <c r="P220" s="67"/>
      <c r="Q220" s="67"/>
      <c r="R220" s="67"/>
      <c r="S220" s="66"/>
      <c r="T220" s="66"/>
      <c r="U220" s="66"/>
      <c r="V220" s="66"/>
      <c r="W220" s="66"/>
      <c r="X220" s="66"/>
      <c r="Y220" s="66"/>
      <c r="Z220" s="66"/>
    </row>
    <row r="221" spans="3:26" ht="18"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7"/>
      <c r="P221" s="67"/>
      <c r="Q221" s="67"/>
      <c r="R221" s="67"/>
      <c r="S221" s="66"/>
      <c r="T221" s="66"/>
      <c r="U221" s="66"/>
      <c r="V221" s="66"/>
      <c r="W221" s="66"/>
      <c r="X221" s="66"/>
      <c r="Y221" s="66"/>
      <c r="Z221" s="66"/>
    </row>
    <row r="222" spans="3:26" ht="18"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7"/>
      <c r="P222" s="67"/>
      <c r="Q222" s="67"/>
      <c r="R222" s="67"/>
      <c r="S222" s="66"/>
      <c r="T222" s="66"/>
      <c r="U222" s="66"/>
      <c r="V222" s="66"/>
      <c r="W222" s="66"/>
      <c r="X222" s="66"/>
      <c r="Y222" s="66"/>
      <c r="Z222" s="66"/>
    </row>
    <row r="223" spans="3:26" ht="18"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7"/>
      <c r="P223" s="67"/>
      <c r="Q223" s="67"/>
      <c r="R223" s="67"/>
      <c r="S223" s="66"/>
      <c r="T223" s="66"/>
      <c r="U223" s="66"/>
      <c r="V223" s="66"/>
      <c r="W223" s="66"/>
      <c r="X223" s="66"/>
      <c r="Y223" s="66"/>
      <c r="Z223" s="66"/>
    </row>
    <row r="224" spans="3:26" ht="18"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7"/>
      <c r="P224" s="67"/>
      <c r="Q224" s="67"/>
      <c r="R224" s="67"/>
      <c r="S224" s="66"/>
      <c r="T224" s="66"/>
      <c r="U224" s="66"/>
      <c r="V224" s="66"/>
      <c r="W224" s="66"/>
      <c r="X224" s="66"/>
      <c r="Y224" s="66"/>
      <c r="Z224" s="66"/>
    </row>
    <row r="225" spans="3:26" ht="18"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7"/>
      <c r="P225" s="67"/>
      <c r="Q225" s="67"/>
      <c r="R225" s="67"/>
      <c r="S225" s="66"/>
      <c r="T225" s="66"/>
      <c r="U225" s="66"/>
      <c r="V225" s="66"/>
      <c r="W225" s="66"/>
      <c r="X225" s="66"/>
      <c r="Y225" s="66"/>
      <c r="Z225" s="66"/>
    </row>
    <row r="226" spans="3:26" ht="18"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7"/>
      <c r="P226" s="67"/>
      <c r="Q226" s="67"/>
      <c r="R226" s="67"/>
      <c r="S226" s="66"/>
      <c r="T226" s="66"/>
      <c r="U226" s="66"/>
      <c r="V226" s="66"/>
      <c r="W226" s="66"/>
      <c r="X226" s="66"/>
      <c r="Y226" s="66"/>
      <c r="Z226" s="66"/>
    </row>
    <row r="227" spans="3:26" ht="18"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7"/>
      <c r="P227" s="67"/>
      <c r="Q227" s="67"/>
      <c r="R227" s="67"/>
      <c r="S227" s="66"/>
      <c r="T227" s="66"/>
      <c r="U227" s="66"/>
      <c r="V227" s="66"/>
      <c r="W227" s="66"/>
      <c r="X227" s="66"/>
      <c r="Y227" s="66"/>
      <c r="Z227" s="66"/>
    </row>
    <row r="228" spans="3:26" ht="18"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7"/>
      <c r="P228" s="67"/>
      <c r="Q228" s="67"/>
      <c r="R228" s="67"/>
      <c r="S228" s="66"/>
      <c r="T228" s="66"/>
      <c r="U228" s="66"/>
      <c r="V228" s="66"/>
      <c r="W228" s="66"/>
      <c r="X228" s="66"/>
      <c r="Y228" s="66"/>
      <c r="Z228" s="66"/>
    </row>
    <row r="229" spans="3:26" ht="18"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7"/>
      <c r="P229" s="67"/>
      <c r="Q229" s="67"/>
      <c r="R229" s="67"/>
      <c r="S229" s="66"/>
      <c r="T229" s="66"/>
      <c r="U229" s="66"/>
      <c r="V229" s="66"/>
      <c r="W229" s="66"/>
      <c r="X229" s="66"/>
      <c r="Y229" s="66"/>
      <c r="Z229" s="66"/>
    </row>
    <row r="230" spans="3:26" ht="18"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7"/>
      <c r="P230" s="67"/>
      <c r="Q230" s="67"/>
      <c r="R230" s="67"/>
      <c r="S230" s="66"/>
      <c r="T230" s="66"/>
      <c r="U230" s="66"/>
      <c r="V230" s="66"/>
      <c r="W230" s="66"/>
      <c r="X230" s="66"/>
      <c r="Y230" s="66"/>
      <c r="Z230" s="66"/>
    </row>
    <row r="231" spans="3:26" ht="18"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7"/>
      <c r="P231" s="67"/>
      <c r="Q231" s="67"/>
      <c r="R231" s="67"/>
      <c r="S231" s="66"/>
      <c r="T231" s="66"/>
      <c r="U231" s="66"/>
      <c r="V231" s="66"/>
      <c r="W231" s="66"/>
      <c r="X231" s="66"/>
      <c r="Y231" s="66"/>
      <c r="Z231" s="66"/>
    </row>
    <row r="232" spans="3:26" ht="18"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7"/>
      <c r="P232" s="67"/>
      <c r="Q232" s="67"/>
      <c r="R232" s="67"/>
      <c r="S232" s="66"/>
      <c r="T232" s="66"/>
      <c r="U232" s="66"/>
      <c r="V232" s="66"/>
      <c r="W232" s="66"/>
      <c r="X232" s="66"/>
      <c r="Y232" s="66"/>
      <c r="Z232" s="66"/>
    </row>
    <row r="233" spans="3:26" ht="18"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7"/>
      <c r="P233" s="67"/>
      <c r="Q233" s="67"/>
      <c r="R233" s="67"/>
      <c r="S233" s="66"/>
      <c r="T233" s="66"/>
      <c r="U233" s="66"/>
      <c r="V233" s="66"/>
      <c r="W233" s="66"/>
      <c r="X233" s="66"/>
      <c r="Y233" s="66"/>
      <c r="Z233" s="66"/>
    </row>
    <row r="234" spans="3:26" ht="18"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7"/>
      <c r="P234" s="67"/>
      <c r="Q234" s="67"/>
      <c r="R234" s="67"/>
      <c r="S234" s="66"/>
      <c r="T234" s="66"/>
      <c r="U234" s="66"/>
      <c r="V234" s="66"/>
      <c r="W234" s="66"/>
      <c r="X234" s="66"/>
      <c r="Y234" s="66"/>
      <c r="Z234" s="66"/>
    </row>
    <row r="235" spans="3:26" ht="18"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7"/>
      <c r="P235" s="67"/>
      <c r="Q235" s="67"/>
      <c r="R235" s="67"/>
      <c r="S235" s="66"/>
      <c r="T235" s="66"/>
      <c r="U235" s="66"/>
      <c r="V235" s="66"/>
      <c r="W235" s="66"/>
      <c r="X235" s="66"/>
      <c r="Y235" s="66"/>
      <c r="Z235" s="66"/>
    </row>
    <row r="236" spans="3:26" ht="18"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7"/>
      <c r="P236" s="67"/>
      <c r="Q236" s="67"/>
      <c r="R236" s="67"/>
      <c r="S236" s="66"/>
      <c r="T236" s="66"/>
      <c r="U236" s="66"/>
      <c r="V236" s="66"/>
      <c r="W236" s="66"/>
      <c r="X236" s="66"/>
      <c r="Y236" s="66"/>
      <c r="Z236" s="66"/>
    </row>
    <row r="237" spans="3:26" ht="18"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7"/>
      <c r="P237" s="67"/>
      <c r="Q237" s="67"/>
      <c r="R237" s="67"/>
      <c r="S237" s="66"/>
      <c r="T237" s="66"/>
      <c r="U237" s="66"/>
      <c r="V237" s="66"/>
      <c r="W237" s="66"/>
      <c r="X237" s="66"/>
      <c r="Y237" s="66"/>
      <c r="Z237" s="66"/>
    </row>
    <row r="238" spans="3:26" ht="18"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7"/>
      <c r="P238" s="67"/>
      <c r="Q238" s="67"/>
      <c r="R238" s="67"/>
      <c r="S238" s="66"/>
      <c r="T238" s="66"/>
      <c r="U238" s="66"/>
      <c r="V238" s="66"/>
      <c r="W238" s="66"/>
      <c r="X238" s="66"/>
      <c r="Y238" s="66"/>
      <c r="Z238" s="66"/>
    </row>
    <row r="239" spans="3:26" ht="18"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7"/>
      <c r="P239" s="67"/>
      <c r="Q239" s="67"/>
      <c r="R239" s="67"/>
      <c r="S239" s="66"/>
      <c r="T239" s="66"/>
      <c r="U239" s="66"/>
      <c r="V239" s="66"/>
      <c r="W239" s="66"/>
      <c r="X239" s="66"/>
      <c r="Y239" s="66"/>
      <c r="Z239" s="66"/>
    </row>
    <row r="240" spans="3:26" ht="18"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7"/>
      <c r="P240" s="67"/>
      <c r="Q240" s="67"/>
      <c r="R240" s="67"/>
      <c r="S240" s="66"/>
      <c r="T240" s="66"/>
      <c r="U240" s="66"/>
      <c r="V240" s="66"/>
      <c r="W240" s="66"/>
      <c r="X240" s="66"/>
      <c r="Y240" s="66"/>
      <c r="Z240" s="66"/>
    </row>
    <row r="241" spans="3:26" ht="18"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7"/>
      <c r="P241" s="67"/>
      <c r="Q241" s="67"/>
      <c r="R241" s="67"/>
      <c r="S241" s="66"/>
      <c r="T241" s="66"/>
      <c r="U241" s="66"/>
      <c r="V241" s="66"/>
      <c r="W241" s="66"/>
      <c r="X241" s="66"/>
      <c r="Y241" s="66"/>
      <c r="Z241" s="66"/>
    </row>
  </sheetData>
  <sheetProtection/>
  <mergeCells count="1">
    <mergeCell ref="A2:AA2"/>
  </mergeCells>
  <printOptions horizontalCentered="1"/>
  <pageMargins left="1" right="1" top="1" bottom="1" header="0.5" footer="0.5"/>
  <pageSetup fitToHeight="0" fitToWidth="1" horizontalDpi="1200" verticalDpi="1200" orientation="landscape" scale="69" r:id="rId1"/>
  <headerFooter alignWithMargins="0">
    <oddHeader>&amp;R
</oddHeader>
    <oddFooter>&amp;R&amp;"Times New Roman,Regular"
Exhibit No. ___(RAM-7)
Page &amp;P of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1438"/>
  <sheetViews>
    <sheetView tabSelected="1" showOutlineSymbols="0" workbookViewId="0" topLeftCell="A75">
      <selection activeCell="C75" sqref="C75"/>
    </sheetView>
  </sheetViews>
  <sheetFormatPr defaultColWidth="9.6640625" defaultRowHeight="15"/>
  <cols>
    <col min="1" max="1" width="4.6640625" style="35" customWidth="1"/>
    <col min="2" max="2" width="1.66796875" style="35" customWidth="1"/>
    <col min="3" max="3" width="21.6640625" style="35" customWidth="1"/>
    <col min="4" max="4" width="1.66796875" style="35" customWidth="1"/>
    <col min="5" max="5" width="9.6640625" style="35" customWidth="1"/>
    <col min="6" max="6" width="1.66796875" style="35" customWidth="1"/>
    <col min="7" max="7" width="8.6640625" style="35" customWidth="1"/>
    <col min="8" max="8" width="1.88671875" style="35" customWidth="1"/>
    <col min="9" max="9" width="7.99609375" style="35" customWidth="1"/>
    <col min="10" max="10" width="1.66796875" style="35" customWidth="1"/>
    <col min="11" max="11" width="8.3359375" style="35" customWidth="1"/>
    <col min="12" max="12" width="1.66796875" style="35" customWidth="1"/>
    <col min="13" max="13" width="8.10546875" style="35" customWidth="1"/>
    <col min="14" max="14" width="1.99609375" style="35" customWidth="1"/>
    <col min="15" max="15" width="8.99609375" style="35" customWidth="1"/>
    <col min="16" max="16" width="2.10546875" style="35" customWidth="1"/>
    <col min="17" max="17" width="9.88671875" style="35" customWidth="1"/>
    <col min="18" max="18" width="9.6640625" style="35" customWidth="1"/>
    <col min="19" max="19" width="0.88671875" style="35" customWidth="1"/>
    <col min="20" max="16384" width="9.6640625" style="35" customWidth="1"/>
  </cols>
  <sheetData>
    <row r="2" spans="1:20" ht="38.25" customHeight="1">
      <c r="A2" s="225" t="s">
        <v>283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97"/>
      <c r="S2" s="98"/>
      <c r="T2" s="98"/>
    </row>
    <row r="3" spans="18:20" ht="15.75">
      <c r="R3" s="36"/>
      <c r="T3" s="99"/>
    </row>
    <row r="4" spans="2:20" ht="15.75">
      <c r="B4" s="52"/>
      <c r="C4" s="219" t="s">
        <v>115</v>
      </c>
      <c r="D4" s="219"/>
      <c r="E4" s="37" t="s">
        <v>111</v>
      </c>
      <c r="F4" s="37"/>
      <c r="G4" s="38" t="s">
        <v>112</v>
      </c>
      <c r="H4" s="38"/>
      <c r="I4" s="38" t="s">
        <v>113</v>
      </c>
      <c r="J4" s="38"/>
      <c r="K4" s="38" t="s">
        <v>114</v>
      </c>
      <c r="L4" s="38"/>
      <c r="M4" s="38" t="s">
        <v>116</v>
      </c>
      <c r="O4" s="38" t="s">
        <v>117</v>
      </c>
      <c r="Q4" s="38" t="s">
        <v>118</v>
      </c>
      <c r="R4" s="36"/>
      <c r="T4" s="99"/>
    </row>
    <row r="5" spans="2:20" ht="15.75">
      <c r="B5" s="52"/>
      <c r="C5" s="37"/>
      <c r="D5" s="37"/>
      <c r="E5" s="37"/>
      <c r="F5" s="37"/>
      <c r="G5" s="38"/>
      <c r="H5" s="38"/>
      <c r="K5" s="38"/>
      <c r="L5" s="38"/>
      <c r="O5" s="45"/>
      <c r="P5" s="45"/>
      <c r="R5" s="36"/>
      <c r="T5" s="99"/>
    </row>
    <row r="6" spans="2:20" ht="15.75">
      <c r="B6" s="52"/>
      <c r="C6" s="37"/>
      <c r="D6" s="37"/>
      <c r="E6" s="37"/>
      <c r="F6" s="37"/>
      <c r="G6" s="45" t="s">
        <v>98</v>
      </c>
      <c r="H6" s="45"/>
      <c r="I6" s="45" t="s">
        <v>98</v>
      </c>
      <c r="J6" s="45"/>
      <c r="K6" s="45" t="s">
        <v>200</v>
      </c>
      <c r="L6" s="45"/>
      <c r="M6" s="45" t="s">
        <v>200</v>
      </c>
      <c r="N6" s="45"/>
      <c r="O6" s="45" t="s">
        <v>99</v>
      </c>
      <c r="P6" s="45"/>
      <c r="Q6" s="45" t="s">
        <v>99</v>
      </c>
      <c r="R6" s="36"/>
      <c r="T6" s="99"/>
    </row>
    <row r="7" spans="1:20" ht="15.75">
      <c r="A7" s="43" t="s">
        <v>246</v>
      </c>
      <c r="G7" s="45" t="s">
        <v>100</v>
      </c>
      <c r="H7" s="45"/>
      <c r="I7" s="45" t="s">
        <v>100</v>
      </c>
      <c r="J7" s="45"/>
      <c r="K7" s="45" t="s">
        <v>100</v>
      </c>
      <c r="L7" s="45"/>
      <c r="M7" s="45" t="s">
        <v>100</v>
      </c>
      <c r="N7" s="45"/>
      <c r="O7" s="45" t="s">
        <v>100</v>
      </c>
      <c r="P7" s="45"/>
      <c r="Q7" s="45" t="s">
        <v>100</v>
      </c>
      <c r="R7" s="36"/>
      <c r="T7" s="99"/>
    </row>
    <row r="8" spans="1:17" ht="15.75">
      <c r="A8" s="39" t="s">
        <v>247</v>
      </c>
      <c r="B8" s="43"/>
      <c r="C8" s="41" t="s">
        <v>162</v>
      </c>
      <c r="D8" s="100"/>
      <c r="E8" s="41" t="s">
        <v>42</v>
      </c>
      <c r="F8" s="100"/>
      <c r="G8" s="101" t="s">
        <v>101</v>
      </c>
      <c r="H8" s="101"/>
      <c r="I8" s="101" t="s">
        <v>1</v>
      </c>
      <c r="J8" s="101"/>
      <c r="K8" s="101" t="s">
        <v>101</v>
      </c>
      <c r="L8" s="101"/>
      <c r="M8" s="101" t="s">
        <v>1</v>
      </c>
      <c r="N8" s="101"/>
      <c r="O8" s="101" t="s">
        <v>101</v>
      </c>
      <c r="P8" s="101"/>
      <c r="Q8" s="101" t="s">
        <v>1</v>
      </c>
    </row>
    <row r="9" spans="1:16" ht="15.75">
      <c r="A9" s="102"/>
      <c r="B9" s="102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8" s="104" customFormat="1" ht="15.75">
      <c r="A10" s="45">
        <v>1</v>
      </c>
      <c r="B10" s="44"/>
      <c r="C10" s="44" t="s">
        <v>102</v>
      </c>
      <c r="D10" s="44"/>
      <c r="E10" s="44" t="s">
        <v>56</v>
      </c>
      <c r="F10" s="35"/>
      <c r="G10" s="103">
        <v>-16.5</v>
      </c>
      <c r="H10" s="103"/>
      <c r="I10" s="103">
        <v>-5</v>
      </c>
      <c r="J10" s="103"/>
      <c r="K10" s="103"/>
      <c r="L10" s="103"/>
      <c r="M10" s="103"/>
      <c r="N10" s="103"/>
      <c r="O10" s="103">
        <v>-9</v>
      </c>
      <c r="P10" s="103"/>
      <c r="Q10" s="103">
        <v>-4.5</v>
      </c>
      <c r="R10" s="35"/>
    </row>
    <row r="11" spans="1:18" s="104" customFormat="1" ht="15.75">
      <c r="A11" s="45">
        <v>2</v>
      </c>
      <c r="B11" s="44"/>
      <c r="C11" s="44" t="s">
        <v>44</v>
      </c>
      <c r="D11" s="44"/>
      <c r="E11" s="44" t="s">
        <v>45</v>
      </c>
      <c r="F11" s="35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35"/>
    </row>
    <row r="12" spans="1:18" s="104" customFormat="1" ht="15.75">
      <c r="A12" s="45">
        <v>3</v>
      </c>
      <c r="B12" s="44"/>
      <c r="C12" s="44" t="s">
        <v>46</v>
      </c>
      <c r="D12" s="44"/>
      <c r="E12" s="44" t="s">
        <v>45</v>
      </c>
      <c r="F12" s="35"/>
      <c r="G12" s="103">
        <v>-3</v>
      </c>
      <c r="H12" s="103"/>
      <c r="I12" s="103">
        <v>-1</v>
      </c>
      <c r="J12" s="103"/>
      <c r="K12" s="103">
        <v>-11.5</v>
      </c>
      <c r="L12" s="103"/>
      <c r="M12" s="103">
        <v>-6</v>
      </c>
      <c r="N12" s="103"/>
      <c r="O12" s="103">
        <v>-2.5</v>
      </c>
      <c r="P12" s="103"/>
      <c r="Q12" s="103">
        <v>1</v>
      </c>
      <c r="R12" s="35"/>
    </row>
    <row r="13" spans="1:18" s="104" customFormat="1" ht="15.75">
      <c r="A13" s="45">
        <v>4</v>
      </c>
      <c r="B13" s="44"/>
      <c r="C13" s="44" t="s">
        <v>48</v>
      </c>
      <c r="D13" s="44"/>
      <c r="E13" s="44" t="s">
        <v>45</v>
      </c>
      <c r="F13" s="35"/>
      <c r="G13" s="103">
        <v>3</v>
      </c>
      <c r="H13" s="103"/>
      <c r="I13" s="103">
        <v>-0.5</v>
      </c>
      <c r="J13" s="103"/>
      <c r="K13" s="103">
        <v>-9.5</v>
      </c>
      <c r="L13" s="103"/>
      <c r="M13" s="103">
        <v>-5</v>
      </c>
      <c r="N13" s="103"/>
      <c r="O13" s="103">
        <v>-2.5</v>
      </c>
      <c r="P13" s="103"/>
      <c r="Q13" s="103">
        <v>-0.5</v>
      </c>
      <c r="R13" s="35"/>
    </row>
    <row r="14" spans="1:18" s="104" customFormat="1" ht="15.75">
      <c r="A14" s="45">
        <v>5</v>
      </c>
      <c r="B14" s="44"/>
      <c r="C14" s="44" t="s">
        <v>47</v>
      </c>
      <c r="D14" s="44"/>
      <c r="E14" s="44" t="s">
        <v>45</v>
      </c>
      <c r="F14" s="35"/>
      <c r="G14" s="103">
        <v>-2</v>
      </c>
      <c r="H14" s="103"/>
      <c r="I14" s="103"/>
      <c r="J14" s="103"/>
      <c r="K14" s="103"/>
      <c r="L14" s="103"/>
      <c r="M14" s="103">
        <v>0.5</v>
      </c>
      <c r="N14" s="103"/>
      <c r="O14" s="103">
        <v>5.5</v>
      </c>
      <c r="P14" s="103"/>
      <c r="Q14" s="103">
        <v>3</v>
      </c>
      <c r="R14" s="35"/>
    </row>
    <row r="15" spans="1:18" s="104" customFormat="1" ht="15.75">
      <c r="A15" s="45">
        <v>6</v>
      </c>
      <c r="B15" s="44"/>
      <c r="C15" s="44" t="s">
        <v>103</v>
      </c>
      <c r="D15" s="44"/>
      <c r="E15" s="44" t="s">
        <v>45</v>
      </c>
      <c r="F15" s="35"/>
      <c r="G15" s="103"/>
      <c r="H15" s="103"/>
      <c r="I15" s="103"/>
      <c r="J15" s="103"/>
      <c r="K15" s="103"/>
      <c r="L15" s="103"/>
      <c r="M15" s="103"/>
      <c r="N15" s="103"/>
      <c r="O15" s="103">
        <v>-27</v>
      </c>
      <c r="P15" s="103"/>
      <c r="Q15" s="103">
        <v>-12</v>
      </c>
      <c r="R15" s="35"/>
    </row>
    <row r="16" spans="1:18" s="104" customFormat="1" ht="15.75">
      <c r="A16" s="45">
        <v>7</v>
      </c>
      <c r="B16" s="44"/>
      <c r="C16" s="44" t="s">
        <v>104</v>
      </c>
      <c r="D16" s="44"/>
      <c r="E16" s="44" t="s">
        <v>52</v>
      </c>
      <c r="F16" s="35"/>
      <c r="G16" s="103">
        <v>0.5</v>
      </c>
      <c r="H16" s="103"/>
      <c r="I16" s="103">
        <v>-2.5</v>
      </c>
      <c r="J16" s="103"/>
      <c r="K16" s="103">
        <v>2.5</v>
      </c>
      <c r="L16" s="103"/>
      <c r="M16" s="103">
        <v>-8</v>
      </c>
      <c r="N16" s="103"/>
      <c r="O16" s="103">
        <v>3.5</v>
      </c>
      <c r="P16" s="103"/>
      <c r="Q16" s="103">
        <v>2.5</v>
      </c>
      <c r="R16" s="35"/>
    </row>
    <row r="17" spans="1:18" s="104" customFormat="1" ht="15.75">
      <c r="A17" s="45">
        <v>8</v>
      </c>
      <c r="B17" s="44"/>
      <c r="C17" s="44" t="s">
        <v>105</v>
      </c>
      <c r="D17" s="44"/>
      <c r="E17" s="44" t="s">
        <v>52</v>
      </c>
      <c r="F17" s="35"/>
      <c r="G17" s="103">
        <v>-4</v>
      </c>
      <c r="H17" s="103"/>
      <c r="I17" s="103">
        <v>5</v>
      </c>
      <c r="J17" s="103"/>
      <c r="K17" s="103">
        <v>3.5</v>
      </c>
      <c r="L17" s="103"/>
      <c r="M17" s="103">
        <v>3.5</v>
      </c>
      <c r="N17" s="103"/>
      <c r="O17" s="103">
        <v>11</v>
      </c>
      <c r="P17" s="103"/>
      <c r="Q17" s="103">
        <v>10.5</v>
      </c>
      <c r="R17" s="35"/>
    </row>
    <row r="18" spans="1:18" s="104" customFormat="1" ht="15.75">
      <c r="A18" s="45">
        <v>9</v>
      </c>
      <c r="B18" s="44"/>
      <c r="C18" s="44" t="s">
        <v>106</v>
      </c>
      <c r="D18" s="44"/>
      <c r="E18" s="44" t="s">
        <v>56</v>
      </c>
      <c r="F18" s="35"/>
      <c r="G18" s="103">
        <v>-2.5</v>
      </c>
      <c r="H18" s="103"/>
      <c r="I18" s="103">
        <v>-3.5</v>
      </c>
      <c r="J18" s="103"/>
      <c r="K18" s="103">
        <v>1</v>
      </c>
      <c r="L18" s="103"/>
      <c r="M18" s="103">
        <v>-1</v>
      </c>
      <c r="N18" s="103"/>
      <c r="O18" s="103">
        <v>2</v>
      </c>
      <c r="P18" s="103"/>
      <c r="Q18" s="103">
        <v>1.5</v>
      </c>
      <c r="R18" s="35"/>
    </row>
    <row r="19" spans="1:18" s="104" customFormat="1" ht="15.75">
      <c r="A19" s="45">
        <v>10</v>
      </c>
      <c r="B19" s="44"/>
      <c r="C19" s="44" t="s">
        <v>107</v>
      </c>
      <c r="D19" s="44"/>
      <c r="E19" s="44" t="s">
        <v>45</v>
      </c>
      <c r="F19" s="35"/>
      <c r="G19" s="103">
        <v>-11</v>
      </c>
      <c r="H19" s="103"/>
      <c r="I19" s="103"/>
      <c r="J19" s="103"/>
      <c r="K19" s="103">
        <v>-21</v>
      </c>
      <c r="L19" s="103"/>
      <c r="M19" s="103"/>
      <c r="N19" s="103"/>
      <c r="O19" s="103">
        <v>-28</v>
      </c>
      <c r="P19" s="103"/>
      <c r="Q19" s="103"/>
      <c r="R19" s="35"/>
    </row>
    <row r="20" spans="1:18" s="104" customFormat="1" ht="15.75">
      <c r="A20" s="45">
        <v>11</v>
      </c>
      <c r="B20" s="44"/>
      <c r="C20" s="44" t="s">
        <v>164</v>
      </c>
      <c r="D20" s="44"/>
      <c r="E20" s="44" t="s">
        <v>56</v>
      </c>
      <c r="F20" s="35"/>
      <c r="G20" s="103">
        <v>-2.5</v>
      </c>
      <c r="H20" s="103"/>
      <c r="I20" s="103">
        <v>-0.5</v>
      </c>
      <c r="J20" s="103"/>
      <c r="K20" s="103"/>
      <c r="L20" s="103"/>
      <c r="M20" s="103">
        <v>0.5</v>
      </c>
      <c r="N20" s="103"/>
      <c r="O20" s="103">
        <v>1.5</v>
      </c>
      <c r="P20" s="103"/>
      <c r="Q20" s="103">
        <v>2</v>
      </c>
      <c r="R20" s="35"/>
    </row>
    <row r="21" spans="1:18" s="104" customFormat="1" ht="15.75">
      <c r="A21" s="45">
        <v>12</v>
      </c>
      <c r="B21" s="44"/>
      <c r="C21" s="44" t="s">
        <v>49</v>
      </c>
      <c r="D21" s="44"/>
      <c r="E21" s="44" t="s">
        <v>45</v>
      </c>
      <c r="F21" s="35"/>
      <c r="G21" s="103"/>
      <c r="H21" s="103"/>
      <c r="I21" s="103">
        <v>3</v>
      </c>
      <c r="J21" s="103"/>
      <c r="K21" s="103">
        <v>1</v>
      </c>
      <c r="L21" s="103"/>
      <c r="M21" s="103">
        <v>2</v>
      </c>
      <c r="N21" s="103"/>
      <c r="O21" s="103">
        <v>5.5</v>
      </c>
      <c r="P21" s="103"/>
      <c r="Q21" s="103">
        <v>5.5</v>
      </c>
      <c r="R21" s="35"/>
    </row>
    <row r="22" spans="1:18" s="104" customFormat="1" ht="15.75">
      <c r="A22" s="45">
        <v>13</v>
      </c>
      <c r="B22" s="44"/>
      <c r="C22" s="44" t="s">
        <v>108</v>
      </c>
      <c r="D22" s="44"/>
      <c r="E22" s="44" t="s">
        <v>45</v>
      </c>
      <c r="F22" s="35"/>
      <c r="G22" s="103">
        <v>-18</v>
      </c>
      <c r="H22" s="103"/>
      <c r="I22" s="103">
        <v>-9.5</v>
      </c>
      <c r="J22" s="103"/>
      <c r="K22" s="103"/>
      <c r="L22" s="103"/>
      <c r="M22" s="103"/>
      <c r="N22" s="103"/>
      <c r="O22" s="103">
        <v>-10.5</v>
      </c>
      <c r="P22" s="103"/>
      <c r="Q22" s="103">
        <v>-4</v>
      </c>
      <c r="R22" s="35"/>
    </row>
    <row r="23" spans="1:18" s="104" customFormat="1" ht="15.75">
      <c r="A23" s="45">
        <v>14</v>
      </c>
      <c r="B23" s="44"/>
      <c r="C23" s="44" t="s">
        <v>165</v>
      </c>
      <c r="D23" s="44"/>
      <c r="E23" s="44" t="s">
        <v>56</v>
      </c>
      <c r="F23" s="35"/>
      <c r="G23" s="103">
        <v>-2</v>
      </c>
      <c r="H23" s="103"/>
      <c r="I23" s="103">
        <v>-0.5</v>
      </c>
      <c r="J23" s="103"/>
      <c r="K23" s="103">
        <v>1</v>
      </c>
      <c r="L23" s="103"/>
      <c r="M23" s="103">
        <v>1</v>
      </c>
      <c r="N23" s="103"/>
      <c r="O23" s="103">
        <v>3</v>
      </c>
      <c r="P23" s="103"/>
      <c r="Q23" s="103">
        <v>2.5</v>
      </c>
      <c r="R23" s="35"/>
    </row>
    <row r="24" spans="1:18" s="104" customFormat="1" ht="15.75">
      <c r="A24" s="45">
        <v>15</v>
      </c>
      <c r="B24" s="44"/>
      <c r="C24" s="44" t="s">
        <v>166</v>
      </c>
      <c r="D24" s="44"/>
      <c r="E24" s="44" t="s">
        <v>56</v>
      </c>
      <c r="F24" s="35"/>
      <c r="G24" s="103">
        <v>9</v>
      </c>
      <c r="H24" s="103"/>
      <c r="I24" s="103">
        <v>6</v>
      </c>
      <c r="J24" s="103"/>
      <c r="K24" s="103">
        <v>1</v>
      </c>
      <c r="L24" s="103"/>
      <c r="M24" s="103">
        <v>-1.5</v>
      </c>
      <c r="N24" s="103"/>
      <c r="O24" s="103">
        <v>4.5</v>
      </c>
      <c r="P24" s="103"/>
      <c r="Q24" s="103">
        <v>3.5</v>
      </c>
      <c r="R24" s="35"/>
    </row>
    <row r="25" spans="1:18" s="104" customFormat="1" ht="15.75">
      <c r="A25" s="45">
        <v>16</v>
      </c>
      <c r="B25" s="44"/>
      <c r="C25" s="44" t="s">
        <v>168</v>
      </c>
      <c r="D25" s="44"/>
      <c r="E25" s="44" t="s">
        <v>56</v>
      </c>
      <c r="F25" s="35"/>
      <c r="G25" s="103">
        <v>7.5</v>
      </c>
      <c r="H25" s="103"/>
      <c r="I25" s="103">
        <v>4.5</v>
      </c>
      <c r="J25" s="103"/>
      <c r="K25" s="103">
        <v>1</v>
      </c>
      <c r="L25" s="103"/>
      <c r="M25" s="103">
        <v>0.5</v>
      </c>
      <c r="N25" s="103"/>
      <c r="O25" s="103">
        <v>3.5</v>
      </c>
      <c r="P25" s="103"/>
      <c r="Q25" s="103">
        <v>2</v>
      </c>
      <c r="R25" s="35"/>
    </row>
    <row r="26" spans="1:18" s="104" customFormat="1" ht="15.75">
      <c r="A26" s="45">
        <v>17</v>
      </c>
      <c r="B26" s="44"/>
      <c r="C26" s="44" t="s">
        <v>167</v>
      </c>
      <c r="D26" s="44"/>
      <c r="E26" s="44" t="s">
        <v>45</v>
      </c>
      <c r="F26" s="35"/>
      <c r="G26" s="103">
        <v>-3.5</v>
      </c>
      <c r="H26" s="103"/>
      <c r="I26" s="103">
        <v>1.5</v>
      </c>
      <c r="J26" s="103"/>
      <c r="K26" s="103">
        <v>0.5</v>
      </c>
      <c r="L26" s="103"/>
      <c r="M26" s="103">
        <v>1.5</v>
      </c>
      <c r="N26" s="103"/>
      <c r="O26" s="103">
        <v>0.5</v>
      </c>
      <c r="P26" s="103"/>
      <c r="Q26" s="103">
        <v>0.5</v>
      </c>
      <c r="R26" s="35"/>
    </row>
    <row r="27" spans="1:18" s="104" customFormat="1" ht="15.75">
      <c r="A27" s="45">
        <v>18</v>
      </c>
      <c r="B27" s="44"/>
      <c r="C27" s="44" t="s">
        <v>50</v>
      </c>
      <c r="D27" s="44"/>
      <c r="E27" s="44" t="s">
        <v>45</v>
      </c>
      <c r="F27" s="35"/>
      <c r="G27" s="103">
        <v>-1</v>
      </c>
      <c r="H27" s="103"/>
      <c r="I27" s="103">
        <v>-0.5</v>
      </c>
      <c r="J27" s="103"/>
      <c r="K27" s="103"/>
      <c r="L27" s="103"/>
      <c r="M27" s="103"/>
      <c r="N27" s="103"/>
      <c r="O27" s="103">
        <v>3</v>
      </c>
      <c r="P27" s="103"/>
      <c r="Q27" s="103">
        <v>3.5</v>
      </c>
      <c r="R27" s="35"/>
    </row>
    <row r="28" spans="1:18" s="104" customFormat="1" ht="15.75">
      <c r="A28" s="45">
        <v>19</v>
      </c>
      <c r="B28" s="44"/>
      <c r="C28" s="44" t="s">
        <v>169</v>
      </c>
      <c r="D28" s="44"/>
      <c r="E28" s="44" t="s">
        <v>56</v>
      </c>
      <c r="F28" s="35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35"/>
    </row>
    <row r="29" spans="1:18" s="104" customFormat="1" ht="15.75">
      <c r="A29" s="45">
        <v>20</v>
      </c>
      <c r="B29" s="44"/>
      <c r="C29" s="44" t="s">
        <v>51</v>
      </c>
      <c r="D29" s="44"/>
      <c r="E29" s="44" t="s">
        <v>52</v>
      </c>
      <c r="F29" s="35"/>
      <c r="G29" s="103"/>
      <c r="H29" s="103"/>
      <c r="I29" s="103">
        <v>4</v>
      </c>
      <c r="J29" s="103"/>
      <c r="K29" s="103">
        <v>8.5</v>
      </c>
      <c r="L29" s="103"/>
      <c r="M29" s="103">
        <v>-0.5</v>
      </c>
      <c r="N29" s="103"/>
      <c r="O29" s="103">
        <v>14</v>
      </c>
      <c r="P29" s="103"/>
      <c r="Q29" s="103">
        <v>4</v>
      </c>
      <c r="R29" s="35"/>
    </row>
    <row r="30" spans="1:18" s="104" customFormat="1" ht="15.75">
      <c r="A30" s="45">
        <v>21</v>
      </c>
      <c r="B30" s="44"/>
      <c r="C30" s="44" t="s">
        <v>53</v>
      </c>
      <c r="D30" s="44"/>
      <c r="E30" s="44" t="s">
        <v>52</v>
      </c>
      <c r="F30" s="35"/>
      <c r="G30" s="103">
        <v>-3.5</v>
      </c>
      <c r="H30" s="103"/>
      <c r="I30" s="103">
        <v>5.5</v>
      </c>
      <c r="J30" s="103"/>
      <c r="K30" s="103"/>
      <c r="L30" s="103"/>
      <c r="M30" s="103"/>
      <c r="N30" s="103"/>
      <c r="O30" s="103">
        <v>8</v>
      </c>
      <c r="P30" s="103"/>
      <c r="Q30" s="103">
        <v>8</v>
      </c>
      <c r="R30" s="35"/>
    </row>
    <row r="31" spans="1:18" s="104" customFormat="1" ht="15.75">
      <c r="A31" s="45">
        <v>22</v>
      </c>
      <c r="B31" s="44"/>
      <c r="C31" s="44" t="s">
        <v>54</v>
      </c>
      <c r="D31" s="44"/>
      <c r="E31" s="44" t="s">
        <v>45</v>
      </c>
      <c r="F31" s="35"/>
      <c r="G31" s="103">
        <v>1</v>
      </c>
      <c r="H31" s="103"/>
      <c r="I31" s="103">
        <v>-1.5</v>
      </c>
      <c r="J31" s="103"/>
      <c r="K31" s="103"/>
      <c r="L31" s="103"/>
      <c r="M31" s="103"/>
      <c r="N31" s="103"/>
      <c r="O31" s="103">
        <v>2</v>
      </c>
      <c r="P31" s="103"/>
      <c r="Q31" s="103">
        <v>1.5</v>
      </c>
      <c r="R31" s="35"/>
    </row>
    <row r="32" spans="1:18" s="104" customFormat="1" ht="15.75">
      <c r="A32" s="45">
        <v>23</v>
      </c>
      <c r="B32" s="44"/>
      <c r="C32" s="44" t="s">
        <v>55</v>
      </c>
      <c r="D32" s="44"/>
      <c r="E32" s="44" t="s">
        <v>56</v>
      </c>
      <c r="F32" s="35"/>
      <c r="G32" s="103">
        <v>-3</v>
      </c>
      <c r="H32" s="103"/>
      <c r="I32" s="103">
        <v>3.5</v>
      </c>
      <c r="J32" s="103"/>
      <c r="K32" s="103">
        <v>5</v>
      </c>
      <c r="L32" s="103"/>
      <c r="M32" s="103">
        <v>3.5</v>
      </c>
      <c r="N32" s="103"/>
      <c r="O32" s="103">
        <v>6</v>
      </c>
      <c r="P32" s="103"/>
      <c r="Q32" s="103">
        <v>4.5</v>
      </c>
      <c r="R32" s="35"/>
    </row>
    <row r="33" spans="1:18" s="104" customFormat="1" ht="15.75">
      <c r="A33" s="45">
        <v>24</v>
      </c>
      <c r="B33" s="44"/>
      <c r="C33" s="44" t="s">
        <v>57</v>
      </c>
      <c r="D33" s="44"/>
      <c r="E33" s="44" t="s">
        <v>45</v>
      </c>
      <c r="F33" s="35"/>
      <c r="G33" s="103">
        <v>10.5</v>
      </c>
      <c r="H33" s="103"/>
      <c r="I33" s="103">
        <v>8.5</v>
      </c>
      <c r="J33" s="103"/>
      <c r="K33" s="103">
        <v>11</v>
      </c>
      <c r="L33" s="103"/>
      <c r="M33" s="103">
        <v>1.5</v>
      </c>
      <c r="N33" s="103"/>
      <c r="O33" s="103">
        <v>4</v>
      </c>
      <c r="P33" s="103"/>
      <c r="Q33" s="103">
        <v>3</v>
      </c>
      <c r="R33" s="35"/>
    </row>
    <row r="34" spans="1:18" s="104" customFormat="1" ht="15.75">
      <c r="A34" s="45">
        <v>25</v>
      </c>
      <c r="B34" s="44"/>
      <c r="C34" s="44" t="s">
        <v>84</v>
      </c>
      <c r="D34" s="44"/>
      <c r="E34" s="44" t="s">
        <v>45</v>
      </c>
      <c r="F34" s="35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>
        <v>16</v>
      </c>
      <c r="R34" s="35"/>
    </row>
    <row r="35" spans="1:18" s="104" customFormat="1" ht="15.75">
      <c r="A35" s="45">
        <v>26</v>
      </c>
      <c r="B35" s="44"/>
      <c r="C35" s="44" t="s">
        <v>170</v>
      </c>
      <c r="D35" s="44"/>
      <c r="E35" s="44" t="s">
        <v>56</v>
      </c>
      <c r="F35" s="35"/>
      <c r="G35" s="103">
        <v>11.5</v>
      </c>
      <c r="H35" s="103"/>
      <c r="I35" s="103"/>
      <c r="J35" s="103"/>
      <c r="K35" s="103"/>
      <c r="L35" s="103"/>
      <c r="M35" s="103"/>
      <c r="N35" s="103"/>
      <c r="O35" s="103">
        <v>3.5</v>
      </c>
      <c r="P35" s="103"/>
      <c r="Q35" s="103"/>
      <c r="R35" s="35"/>
    </row>
    <row r="36" spans="1:18" s="104" customFormat="1" ht="15.75">
      <c r="A36" s="45">
        <v>27</v>
      </c>
      <c r="B36" s="44"/>
      <c r="C36" s="44" t="s">
        <v>58</v>
      </c>
      <c r="D36" s="44"/>
      <c r="E36" s="44" t="s">
        <v>56</v>
      </c>
      <c r="F36" s="35"/>
      <c r="G36" s="103">
        <v>3.5</v>
      </c>
      <c r="H36" s="103"/>
      <c r="I36" s="103">
        <v>4.5</v>
      </c>
      <c r="J36" s="103"/>
      <c r="K36" s="103">
        <v>4</v>
      </c>
      <c r="L36" s="103"/>
      <c r="M36" s="103">
        <v>2</v>
      </c>
      <c r="N36" s="103"/>
      <c r="O36" s="103">
        <v>4.5</v>
      </c>
      <c r="P36" s="103"/>
      <c r="Q36" s="103">
        <v>5.5</v>
      </c>
      <c r="R36" s="35"/>
    </row>
    <row r="37" spans="1:18" s="104" customFormat="1" ht="15.75">
      <c r="A37" s="45">
        <v>28</v>
      </c>
      <c r="B37" s="44"/>
      <c r="C37" s="44" t="s">
        <v>109</v>
      </c>
      <c r="D37" s="44"/>
      <c r="E37" s="44" t="s">
        <v>56</v>
      </c>
      <c r="F37" s="35"/>
      <c r="G37" s="103">
        <v>3.5</v>
      </c>
      <c r="H37" s="103"/>
      <c r="I37" s="103">
        <v>5.5</v>
      </c>
      <c r="J37" s="103"/>
      <c r="K37" s="103">
        <v>3.5</v>
      </c>
      <c r="L37" s="103"/>
      <c r="M37" s="103">
        <v>3.5</v>
      </c>
      <c r="N37" s="103"/>
      <c r="O37" s="103">
        <v>9.5</v>
      </c>
      <c r="P37" s="103"/>
      <c r="Q37" s="103">
        <v>7.5</v>
      </c>
      <c r="R37" s="35"/>
    </row>
    <row r="38" spans="1:18" s="104" customFormat="1" ht="15.75">
      <c r="A38" s="45">
        <v>29</v>
      </c>
      <c r="B38" s="44"/>
      <c r="C38" s="44" t="s">
        <v>59</v>
      </c>
      <c r="D38" s="44"/>
      <c r="E38" s="44" t="s">
        <v>56</v>
      </c>
      <c r="F38" s="35"/>
      <c r="G38" s="103">
        <v>4.5</v>
      </c>
      <c r="H38" s="103"/>
      <c r="I38" s="103">
        <v>5.5</v>
      </c>
      <c r="J38" s="103"/>
      <c r="K38" s="103">
        <v>5.5</v>
      </c>
      <c r="L38" s="103"/>
      <c r="M38" s="103">
        <v>4.5</v>
      </c>
      <c r="N38" s="103"/>
      <c r="O38" s="103">
        <v>6.5</v>
      </c>
      <c r="P38" s="103"/>
      <c r="Q38" s="103">
        <v>6.5</v>
      </c>
      <c r="R38" s="35"/>
    </row>
    <row r="39" spans="1:18" s="104" customFormat="1" ht="15.75">
      <c r="A39" s="45">
        <v>30</v>
      </c>
      <c r="B39" s="44"/>
      <c r="C39" s="44" t="s">
        <v>110</v>
      </c>
      <c r="D39" s="44"/>
      <c r="E39" s="44" t="s">
        <v>45</v>
      </c>
      <c r="F39" s="35"/>
      <c r="G39" s="103">
        <v>5</v>
      </c>
      <c r="H39" s="103"/>
      <c r="I39" s="103">
        <v>2</v>
      </c>
      <c r="J39" s="103"/>
      <c r="K39" s="103"/>
      <c r="L39" s="103"/>
      <c r="M39" s="103">
        <v>0.5</v>
      </c>
      <c r="N39" s="103"/>
      <c r="O39" s="103">
        <v>3</v>
      </c>
      <c r="P39" s="103"/>
      <c r="Q39" s="103">
        <v>1</v>
      </c>
      <c r="R39" s="35"/>
    </row>
    <row r="40" spans="1:18" s="104" customFormat="1" ht="15.75">
      <c r="A40" s="45">
        <v>31</v>
      </c>
      <c r="B40" s="44"/>
      <c r="C40" s="44" t="s">
        <v>60</v>
      </c>
      <c r="D40" s="44"/>
      <c r="E40" s="44" t="s">
        <v>52</v>
      </c>
      <c r="F40" s="35"/>
      <c r="G40" s="103">
        <v>-1</v>
      </c>
      <c r="H40" s="103"/>
      <c r="I40" s="103">
        <v>0.5</v>
      </c>
      <c r="J40" s="103"/>
      <c r="K40" s="103"/>
      <c r="L40" s="103"/>
      <c r="M40" s="103">
        <v>0.5</v>
      </c>
      <c r="N40" s="103"/>
      <c r="O40" s="103">
        <v>2</v>
      </c>
      <c r="P40" s="103"/>
      <c r="Q40" s="103">
        <v>1.5</v>
      </c>
      <c r="R40" s="35"/>
    </row>
    <row r="41" spans="1:18" s="104" customFormat="1" ht="15.75">
      <c r="A41" s="45">
        <v>32</v>
      </c>
      <c r="B41" s="44"/>
      <c r="C41" s="44" t="s">
        <v>61</v>
      </c>
      <c r="D41" s="44"/>
      <c r="E41" s="44" t="s">
        <v>52</v>
      </c>
      <c r="F41" s="35"/>
      <c r="G41" s="103">
        <v>-8.5</v>
      </c>
      <c r="H41" s="103"/>
      <c r="I41" s="103"/>
      <c r="J41" s="103"/>
      <c r="K41" s="103">
        <v>-8.5</v>
      </c>
      <c r="L41" s="103"/>
      <c r="M41" s="103">
        <v>-4.5</v>
      </c>
      <c r="N41" s="103"/>
      <c r="O41" s="103">
        <v>2.5</v>
      </c>
      <c r="P41" s="103"/>
      <c r="Q41" s="103">
        <v>3</v>
      </c>
      <c r="R41" s="35"/>
    </row>
    <row r="42" spans="1:18" s="104" customFormat="1" ht="15.75">
      <c r="A42" s="45">
        <v>33</v>
      </c>
      <c r="B42" s="44"/>
      <c r="C42" s="44" t="s">
        <v>82</v>
      </c>
      <c r="D42" s="44"/>
      <c r="E42" s="44" t="s">
        <v>45</v>
      </c>
      <c r="F42" s="35"/>
      <c r="G42" s="103">
        <v>9.5</v>
      </c>
      <c r="H42" s="103"/>
      <c r="I42" s="103">
        <v>6</v>
      </c>
      <c r="J42" s="103"/>
      <c r="K42" s="103">
        <v>2</v>
      </c>
      <c r="L42" s="103"/>
      <c r="M42" s="103">
        <v>2</v>
      </c>
      <c r="N42" s="103"/>
      <c r="O42" s="103">
        <v>9</v>
      </c>
      <c r="P42" s="103"/>
      <c r="Q42" s="103">
        <v>5.5</v>
      </c>
      <c r="R42" s="35"/>
    </row>
    <row r="43" spans="1:18" s="104" customFormat="1" ht="15.75">
      <c r="A43" s="45">
        <v>34</v>
      </c>
      <c r="B43" s="44"/>
      <c r="C43" s="44" t="s">
        <v>85</v>
      </c>
      <c r="D43" s="44"/>
      <c r="E43" s="44" t="s">
        <v>56</v>
      </c>
      <c r="F43" s="35"/>
      <c r="G43" s="103">
        <v>-31</v>
      </c>
      <c r="H43" s="103"/>
      <c r="I43" s="103">
        <v>-11.5</v>
      </c>
      <c r="J43" s="103"/>
      <c r="K43" s="103">
        <v>-9</v>
      </c>
      <c r="L43" s="103"/>
      <c r="M43" s="103">
        <v>-8.5</v>
      </c>
      <c r="N43" s="103"/>
      <c r="O43" s="103">
        <v>2</v>
      </c>
      <c r="P43" s="103"/>
      <c r="Q43" s="103">
        <v>1.5</v>
      </c>
      <c r="R43" s="35"/>
    </row>
    <row r="44" spans="1:18" s="104" customFormat="1" ht="15.75">
      <c r="A44" s="45">
        <v>35</v>
      </c>
      <c r="B44" s="44"/>
      <c r="C44" s="44" t="s">
        <v>86</v>
      </c>
      <c r="D44" s="44"/>
      <c r="E44" s="44" t="s">
        <v>52</v>
      </c>
      <c r="F44" s="35"/>
      <c r="G44" s="103">
        <v>13</v>
      </c>
      <c r="H44" s="103"/>
      <c r="I44" s="103">
        <v>13</v>
      </c>
      <c r="J44" s="103"/>
      <c r="K44" s="103">
        <v>5.5</v>
      </c>
      <c r="L44" s="103"/>
      <c r="M44" s="103">
        <v>4.5</v>
      </c>
      <c r="N44" s="103"/>
      <c r="O44" s="103">
        <v>11.5</v>
      </c>
      <c r="P44" s="103"/>
      <c r="Q44" s="103">
        <v>11.5</v>
      </c>
      <c r="R44" s="35"/>
    </row>
    <row r="45" spans="1:18" s="104" customFormat="1" ht="15.75">
      <c r="A45" s="45">
        <v>36</v>
      </c>
      <c r="B45" s="44"/>
      <c r="C45" s="44" t="s">
        <v>62</v>
      </c>
      <c r="D45" s="44"/>
      <c r="E45" s="44" t="s">
        <v>45</v>
      </c>
      <c r="F45" s="35"/>
      <c r="G45" s="103">
        <v>2.5</v>
      </c>
      <c r="H45" s="103"/>
      <c r="I45" s="103">
        <v>3.5</v>
      </c>
      <c r="J45" s="103"/>
      <c r="K45" s="103">
        <v>1</v>
      </c>
      <c r="L45" s="103"/>
      <c r="M45" s="103">
        <v>1</v>
      </c>
      <c r="N45" s="103"/>
      <c r="O45" s="103">
        <v>7</v>
      </c>
      <c r="P45" s="103"/>
      <c r="Q45" s="103">
        <v>4</v>
      </c>
      <c r="R45" s="35"/>
    </row>
    <row r="46" spans="1:18" s="104" customFormat="1" ht="15.75">
      <c r="A46" s="45">
        <v>37</v>
      </c>
      <c r="B46" s="44"/>
      <c r="C46" s="44" t="s">
        <v>171</v>
      </c>
      <c r="D46" s="44"/>
      <c r="E46" s="44" t="s">
        <v>45</v>
      </c>
      <c r="F46" s="35"/>
      <c r="G46" s="103">
        <v>0.5</v>
      </c>
      <c r="H46" s="103"/>
      <c r="I46" s="103">
        <v>-0.5</v>
      </c>
      <c r="J46" s="103"/>
      <c r="K46" s="103">
        <v>-1.5</v>
      </c>
      <c r="L46" s="103"/>
      <c r="M46" s="103">
        <v>1.5</v>
      </c>
      <c r="N46" s="103"/>
      <c r="O46" s="103">
        <v>4</v>
      </c>
      <c r="P46" s="103"/>
      <c r="Q46" s="103">
        <v>7.5</v>
      </c>
      <c r="R46" s="35"/>
    </row>
    <row r="47" spans="1:18" s="104" customFormat="1" ht="15.75">
      <c r="A47" s="45">
        <v>38</v>
      </c>
      <c r="B47" s="44"/>
      <c r="C47" s="44" t="s">
        <v>63</v>
      </c>
      <c r="D47" s="44"/>
      <c r="E47" s="44" t="s">
        <v>56</v>
      </c>
      <c r="F47" s="35"/>
      <c r="G47" s="103"/>
      <c r="H47" s="103"/>
      <c r="I47" s="103">
        <v>-5</v>
      </c>
      <c r="J47" s="103"/>
      <c r="K47" s="103">
        <v>16.5</v>
      </c>
      <c r="L47" s="103"/>
      <c r="M47" s="103">
        <v>-8.5</v>
      </c>
      <c r="N47" s="103"/>
      <c r="O47" s="103">
        <v>3</v>
      </c>
      <c r="P47" s="103"/>
      <c r="Q47" s="103"/>
      <c r="R47" s="35"/>
    </row>
    <row r="48" spans="1:18" s="104" customFormat="1" ht="15.75">
      <c r="A48" s="45">
        <v>39</v>
      </c>
      <c r="B48" s="44"/>
      <c r="C48" s="44" t="s">
        <v>230</v>
      </c>
      <c r="D48" s="44"/>
      <c r="E48" s="44" t="s">
        <v>56</v>
      </c>
      <c r="F48" s="35"/>
      <c r="G48" s="103">
        <v>3.5</v>
      </c>
      <c r="H48" s="103"/>
      <c r="I48" s="103">
        <v>4.5</v>
      </c>
      <c r="J48" s="103"/>
      <c r="K48" s="103">
        <v>3</v>
      </c>
      <c r="L48" s="103"/>
      <c r="M48" s="103">
        <v>2.5</v>
      </c>
      <c r="N48" s="103"/>
      <c r="O48" s="103">
        <v>2.5</v>
      </c>
      <c r="P48" s="103"/>
      <c r="Q48" s="103">
        <v>3.5</v>
      </c>
      <c r="R48" s="35"/>
    </row>
    <row r="49" spans="1:18" s="104" customFormat="1" ht="15.75">
      <c r="A49" s="45">
        <v>40</v>
      </c>
      <c r="B49" s="44"/>
      <c r="C49" s="44" t="s">
        <v>172</v>
      </c>
      <c r="D49" s="44"/>
      <c r="E49" s="44" t="s">
        <v>45</v>
      </c>
      <c r="F49" s="35"/>
      <c r="G49" s="103">
        <v>3.5</v>
      </c>
      <c r="H49" s="103"/>
      <c r="I49" s="103">
        <v>2.5</v>
      </c>
      <c r="J49" s="103"/>
      <c r="K49" s="103"/>
      <c r="L49" s="103"/>
      <c r="M49" s="103"/>
      <c r="N49" s="103"/>
      <c r="O49" s="103">
        <v>3.5</v>
      </c>
      <c r="P49" s="103"/>
      <c r="Q49" s="103">
        <v>3</v>
      </c>
      <c r="R49" s="35"/>
    </row>
    <row r="50" spans="1:18" s="104" customFormat="1" ht="15.75">
      <c r="A50" s="45">
        <v>41</v>
      </c>
      <c r="B50" s="44"/>
      <c r="C50" s="44" t="s">
        <v>231</v>
      </c>
      <c r="D50" s="44"/>
      <c r="E50" s="44" t="s">
        <v>45</v>
      </c>
      <c r="F50" s="35"/>
      <c r="G50" s="103">
        <v>1</v>
      </c>
      <c r="H50" s="103"/>
      <c r="I50" s="103">
        <v>3.5</v>
      </c>
      <c r="J50" s="103"/>
      <c r="K50" s="103">
        <v>2</v>
      </c>
      <c r="L50" s="103"/>
      <c r="M50" s="103">
        <v>2.5</v>
      </c>
      <c r="N50" s="103"/>
      <c r="O50" s="103">
        <v>8</v>
      </c>
      <c r="P50" s="103"/>
      <c r="Q50" s="103">
        <v>6.5</v>
      </c>
      <c r="R50" s="35"/>
    </row>
    <row r="51" spans="1:18" s="104" customFormat="1" ht="15.75">
      <c r="A51" s="45">
        <v>42</v>
      </c>
      <c r="B51" s="44"/>
      <c r="C51" s="44" t="s">
        <v>232</v>
      </c>
      <c r="D51" s="44"/>
      <c r="E51" s="44" t="s">
        <v>56</v>
      </c>
      <c r="F51" s="35"/>
      <c r="G51" s="103">
        <v>-5</v>
      </c>
      <c r="H51" s="103"/>
      <c r="I51" s="103"/>
      <c r="J51" s="103"/>
      <c r="K51" s="103"/>
      <c r="L51" s="103"/>
      <c r="M51" s="103"/>
      <c r="N51" s="103"/>
      <c r="O51" s="103">
        <v>0.5</v>
      </c>
      <c r="P51" s="103"/>
      <c r="Q51" s="103"/>
      <c r="R51" s="35"/>
    </row>
    <row r="52" spans="1:18" s="104" customFormat="1" ht="15.75">
      <c r="A52" s="45">
        <v>43</v>
      </c>
      <c r="B52" s="44"/>
      <c r="C52" s="44" t="s">
        <v>64</v>
      </c>
      <c r="D52" s="44"/>
      <c r="E52" s="44" t="s">
        <v>52</v>
      </c>
      <c r="F52" s="35"/>
      <c r="G52" s="103"/>
      <c r="H52" s="103"/>
      <c r="I52" s="103">
        <v>-1</v>
      </c>
      <c r="J52" s="103"/>
      <c r="K52" s="103">
        <v>-1.5</v>
      </c>
      <c r="L52" s="103"/>
      <c r="M52" s="103">
        <v>-9</v>
      </c>
      <c r="N52" s="103"/>
      <c r="O52" s="103">
        <v>9.5</v>
      </c>
      <c r="P52" s="103"/>
      <c r="Q52" s="103"/>
      <c r="R52" s="35"/>
    </row>
    <row r="53" spans="1:18" s="104" customFormat="1" ht="15.75">
      <c r="A53" s="45">
        <v>44</v>
      </c>
      <c r="B53" s="44"/>
      <c r="C53" s="44" t="s">
        <v>65</v>
      </c>
      <c r="D53" s="44"/>
      <c r="E53" s="44" t="s">
        <v>52</v>
      </c>
      <c r="F53" s="35"/>
      <c r="G53" s="103">
        <v>-5</v>
      </c>
      <c r="H53" s="103"/>
      <c r="I53" s="103">
        <v>2</v>
      </c>
      <c r="J53" s="103"/>
      <c r="K53" s="103">
        <v>6</v>
      </c>
      <c r="L53" s="103"/>
      <c r="M53" s="103">
        <v>7.5</v>
      </c>
      <c r="N53" s="103"/>
      <c r="O53" s="103">
        <v>4</v>
      </c>
      <c r="P53" s="103"/>
      <c r="Q53" s="103">
        <v>4.5</v>
      </c>
      <c r="R53" s="35"/>
    </row>
    <row r="54" spans="1:18" s="104" customFormat="1" ht="15.75">
      <c r="A54" s="45">
        <v>45</v>
      </c>
      <c r="B54" s="44"/>
      <c r="C54" s="44" t="s">
        <v>66</v>
      </c>
      <c r="D54" s="44"/>
      <c r="E54" s="44" t="s">
        <v>52</v>
      </c>
      <c r="F54" s="35"/>
      <c r="G54" s="103">
        <v>-2.5</v>
      </c>
      <c r="H54" s="103"/>
      <c r="I54" s="103">
        <v>4</v>
      </c>
      <c r="J54" s="103"/>
      <c r="K54" s="103">
        <v>7.5</v>
      </c>
      <c r="L54" s="103"/>
      <c r="M54" s="103"/>
      <c r="N54" s="103"/>
      <c r="O54" s="103">
        <v>4.5</v>
      </c>
      <c r="P54" s="103"/>
      <c r="Q54" s="103">
        <v>6</v>
      </c>
      <c r="R54" s="35"/>
    </row>
    <row r="55" spans="1:18" s="104" customFormat="1" ht="15.75">
      <c r="A55" s="45">
        <v>46</v>
      </c>
      <c r="B55" s="44"/>
      <c r="C55" s="44" t="s">
        <v>80</v>
      </c>
      <c r="D55" s="44"/>
      <c r="E55" s="44" t="s">
        <v>52</v>
      </c>
      <c r="F55" s="35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35"/>
    </row>
    <row r="56" spans="1:18" s="104" customFormat="1" ht="15.75">
      <c r="A56" s="45">
        <v>47</v>
      </c>
      <c r="B56" s="44"/>
      <c r="C56" s="44" t="s">
        <v>173</v>
      </c>
      <c r="D56" s="44"/>
      <c r="E56" s="44" t="s">
        <v>56</v>
      </c>
      <c r="F56" s="35"/>
      <c r="G56" s="103">
        <v>6.5</v>
      </c>
      <c r="H56" s="103"/>
      <c r="I56" s="103">
        <v>8</v>
      </c>
      <c r="J56" s="103"/>
      <c r="K56" s="103">
        <v>13</v>
      </c>
      <c r="L56" s="103"/>
      <c r="M56" s="103">
        <v>1.5</v>
      </c>
      <c r="N56" s="103"/>
      <c r="O56" s="103">
        <v>14</v>
      </c>
      <c r="P56" s="103"/>
      <c r="Q56" s="103">
        <v>4</v>
      </c>
      <c r="R56" s="35"/>
    </row>
    <row r="57" spans="1:18" s="104" customFormat="1" ht="15.75">
      <c r="A57" s="45">
        <v>48</v>
      </c>
      <c r="B57" s="44"/>
      <c r="C57" s="44" t="s">
        <v>67</v>
      </c>
      <c r="D57" s="44"/>
      <c r="E57" s="44" t="s">
        <v>56</v>
      </c>
      <c r="F57" s="35"/>
      <c r="G57" s="103">
        <v>-0.5</v>
      </c>
      <c r="H57" s="103"/>
      <c r="I57" s="103">
        <v>1</v>
      </c>
      <c r="J57" s="103"/>
      <c r="K57" s="103">
        <v>2.5</v>
      </c>
      <c r="L57" s="103"/>
      <c r="M57" s="103">
        <v>3</v>
      </c>
      <c r="N57" s="103"/>
      <c r="O57" s="103">
        <v>5</v>
      </c>
      <c r="P57" s="103"/>
      <c r="Q57" s="103">
        <v>6.5</v>
      </c>
      <c r="R57" s="35"/>
    </row>
    <row r="58" spans="1:18" s="104" customFormat="1" ht="15.75">
      <c r="A58" s="45">
        <v>49</v>
      </c>
      <c r="B58" s="44"/>
      <c r="C58" s="44" t="s">
        <v>174</v>
      </c>
      <c r="D58" s="44"/>
      <c r="E58" s="44" t="s">
        <v>56</v>
      </c>
      <c r="F58" s="35"/>
      <c r="G58" s="103">
        <v>-1.5</v>
      </c>
      <c r="H58" s="103"/>
      <c r="I58" s="103">
        <v>2</v>
      </c>
      <c r="J58" s="103"/>
      <c r="K58" s="103">
        <v>0.5</v>
      </c>
      <c r="L58" s="103"/>
      <c r="M58" s="103">
        <v>0.5</v>
      </c>
      <c r="N58" s="103"/>
      <c r="O58" s="103">
        <v>5</v>
      </c>
      <c r="P58" s="103"/>
      <c r="Q58" s="103">
        <v>1</v>
      </c>
      <c r="R58" s="35"/>
    </row>
    <row r="59" spans="1:18" s="104" customFormat="1" ht="15.75">
      <c r="A59" s="45">
        <v>50</v>
      </c>
      <c r="B59" s="44"/>
      <c r="C59" s="44" t="s">
        <v>156</v>
      </c>
      <c r="D59" s="44"/>
      <c r="E59" s="44" t="s">
        <v>52</v>
      </c>
      <c r="F59" s="35"/>
      <c r="G59" s="103">
        <v>-4.5</v>
      </c>
      <c r="H59" s="103"/>
      <c r="I59" s="103">
        <v>-2.5</v>
      </c>
      <c r="J59" s="103"/>
      <c r="K59" s="103">
        <v>-11.5</v>
      </c>
      <c r="L59" s="103"/>
      <c r="M59" s="103">
        <v>-6</v>
      </c>
      <c r="N59" s="103"/>
      <c r="O59" s="103">
        <v>1.5</v>
      </c>
      <c r="P59" s="103"/>
      <c r="Q59" s="103">
        <v>-0.5</v>
      </c>
      <c r="R59" s="35"/>
    </row>
    <row r="60" spans="1:18" s="104" customFormat="1" ht="15.75">
      <c r="A60" s="45">
        <v>51</v>
      </c>
      <c r="B60" s="44"/>
      <c r="C60" s="44" t="s">
        <v>0</v>
      </c>
      <c r="D60" s="44"/>
      <c r="E60" s="44" t="s">
        <v>56</v>
      </c>
      <c r="F60" s="35"/>
      <c r="G60" s="103"/>
      <c r="H60" s="103"/>
      <c r="I60" s="103"/>
      <c r="J60" s="103"/>
      <c r="K60" s="103"/>
      <c r="L60" s="103"/>
      <c r="M60" s="103"/>
      <c r="N60" s="103"/>
      <c r="O60" s="103">
        <v>-4.5</v>
      </c>
      <c r="P60" s="103"/>
      <c r="Q60" s="103"/>
      <c r="R60" s="35"/>
    </row>
    <row r="61" spans="1:18" s="104" customFormat="1" ht="15.75">
      <c r="A61" s="45">
        <v>52</v>
      </c>
      <c r="B61" s="44"/>
      <c r="C61" s="44" t="s">
        <v>234</v>
      </c>
      <c r="D61" s="44"/>
      <c r="E61" s="44" t="s">
        <v>56</v>
      </c>
      <c r="F61" s="35"/>
      <c r="G61" s="103">
        <v>7</v>
      </c>
      <c r="H61" s="103"/>
      <c r="I61" s="103">
        <v>4</v>
      </c>
      <c r="J61" s="103"/>
      <c r="K61" s="103">
        <v>5</v>
      </c>
      <c r="L61" s="103"/>
      <c r="M61" s="103">
        <v>1</v>
      </c>
      <c r="N61" s="103"/>
      <c r="O61" s="103">
        <v>2.5</v>
      </c>
      <c r="P61" s="103"/>
      <c r="Q61" s="103">
        <v>4.5</v>
      </c>
      <c r="R61" s="35"/>
    </row>
    <row r="62" spans="1:18" s="104" customFormat="1" ht="15.75">
      <c r="A62" s="45">
        <v>53</v>
      </c>
      <c r="B62" s="44"/>
      <c r="C62" s="44" t="s">
        <v>235</v>
      </c>
      <c r="D62" s="44"/>
      <c r="E62" s="44" t="s">
        <v>52</v>
      </c>
      <c r="F62" s="35"/>
      <c r="G62" s="103">
        <v>13</v>
      </c>
      <c r="H62" s="103"/>
      <c r="I62" s="103">
        <v>7.5</v>
      </c>
      <c r="J62" s="103"/>
      <c r="K62" s="103">
        <v>-1</v>
      </c>
      <c r="L62" s="103"/>
      <c r="M62" s="103">
        <v>-3</v>
      </c>
      <c r="N62" s="103"/>
      <c r="O62" s="103">
        <v>14</v>
      </c>
      <c r="P62" s="103"/>
      <c r="Q62" s="103">
        <v>6.5</v>
      </c>
      <c r="R62" s="35"/>
    </row>
    <row r="63" spans="1:18" s="104" customFormat="1" ht="15.75">
      <c r="A63" s="45">
        <v>54</v>
      </c>
      <c r="B63" s="44"/>
      <c r="C63" s="44" t="s">
        <v>236</v>
      </c>
      <c r="D63" s="44"/>
      <c r="E63" s="44" t="s">
        <v>52</v>
      </c>
      <c r="F63" s="35"/>
      <c r="G63" s="103">
        <v>29.5</v>
      </c>
      <c r="H63" s="103"/>
      <c r="I63" s="103">
        <v>-8.5</v>
      </c>
      <c r="J63" s="103"/>
      <c r="K63" s="103"/>
      <c r="L63" s="103"/>
      <c r="M63" s="103"/>
      <c r="N63" s="103"/>
      <c r="O63" s="103">
        <v>-8</v>
      </c>
      <c r="P63" s="103"/>
      <c r="Q63" s="103">
        <v>-3.5</v>
      </c>
      <c r="R63" s="35"/>
    </row>
    <row r="64" spans="1:18" s="104" customFormat="1" ht="15.75">
      <c r="A64" s="45">
        <v>55</v>
      </c>
      <c r="B64" s="44"/>
      <c r="C64" s="44" t="s">
        <v>157</v>
      </c>
      <c r="D64" s="44"/>
      <c r="E64" s="44" t="s">
        <v>56</v>
      </c>
      <c r="F64" s="35"/>
      <c r="G64" s="103">
        <v>3</v>
      </c>
      <c r="H64" s="103"/>
      <c r="I64" s="103">
        <v>2.5</v>
      </c>
      <c r="J64" s="103"/>
      <c r="K64" s="103">
        <v>2</v>
      </c>
      <c r="L64" s="103"/>
      <c r="M64" s="103">
        <v>2</v>
      </c>
      <c r="N64" s="103"/>
      <c r="O64" s="103">
        <v>1</v>
      </c>
      <c r="P64" s="103"/>
      <c r="Q64" s="103">
        <v>1</v>
      </c>
      <c r="R64" s="35"/>
    </row>
    <row r="65" spans="1:18" s="104" customFormat="1" ht="15.75">
      <c r="A65" s="45">
        <v>56</v>
      </c>
      <c r="B65" s="44"/>
      <c r="C65" s="44" t="s">
        <v>158</v>
      </c>
      <c r="D65" s="44"/>
      <c r="E65" s="44" t="s">
        <v>56</v>
      </c>
      <c r="F65" s="35"/>
      <c r="G65" s="103">
        <v>-13</v>
      </c>
      <c r="H65" s="103"/>
      <c r="I65" s="103">
        <v>-4.5</v>
      </c>
      <c r="J65" s="103"/>
      <c r="K65" s="103">
        <v>-10.5</v>
      </c>
      <c r="L65" s="103"/>
      <c r="M65" s="103">
        <v>-3</v>
      </c>
      <c r="N65" s="103"/>
      <c r="O65" s="103">
        <v>-9.5</v>
      </c>
      <c r="P65" s="103"/>
      <c r="Q65" s="103">
        <v>-3</v>
      </c>
      <c r="R65" s="35"/>
    </row>
    <row r="66" spans="1:18" s="104" customFormat="1" ht="15.75">
      <c r="A66" s="45">
        <v>57</v>
      </c>
      <c r="B66" s="44"/>
      <c r="C66" s="44" t="s">
        <v>237</v>
      </c>
      <c r="D66" s="44"/>
      <c r="E66" s="44" t="s">
        <v>45</v>
      </c>
      <c r="F66" s="35"/>
      <c r="G66" s="103">
        <v>11</v>
      </c>
      <c r="H66" s="103"/>
      <c r="I66" s="103">
        <v>6.5</v>
      </c>
      <c r="J66" s="103"/>
      <c r="K66" s="103">
        <v>-1.5</v>
      </c>
      <c r="L66" s="103"/>
      <c r="M66" s="103">
        <v>-2</v>
      </c>
      <c r="N66" s="103"/>
      <c r="O66" s="103">
        <v>-31</v>
      </c>
      <c r="P66" s="103"/>
      <c r="Q66" s="103">
        <v>-16</v>
      </c>
      <c r="R66" s="35"/>
    </row>
    <row r="67" spans="1:18" s="104" customFormat="1" ht="15.75">
      <c r="A67" s="45">
        <v>58</v>
      </c>
      <c r="B67" s="44"/>
      <c r="C67" s="44" t="s">
        <v>238</v>
      </c>
      <c r="D67" s="44"/>
      <c r="E67" s="44" t="s">
        <v>56</v>
      </c>
      <c r="F67" s="35"/>
      <c r="G67" s="103"/>
      <c r="H67" s="103"/>
      <c r="I67" s="103"/>
      <c r="J67" s="103"/>
      <c r="K67" s="103"/>
      <c r="L67" s="103"/>
      <c r="M67" s="103"/>
      <c r="N67" s="103"/>
      <c r="O67" s="103">
        <v>-6.5</v>
      </c>
      <c r="P67" s="103"/>
      <c r="Q67" s="103">
        <v>11.5</v>
      </c>
      <c r="R67" s="35"/>
    </row>
    <row r="68" spans="1:18" s="104" customFormat="1" ht="15.75">
      <c r="A68" s="45">
        <v>59</v>
      </c>
      <c r="B68" s="44"/>
      <c r="C68" s="44" t="s">
        <v>239</v>
      </c>
      <c r="D68" s="44"/>
      <c r="E68" s="44" t="s">
        <v>56</v>
      </c>
      <c r="F68" s="35"/>
      <c r="G68" s="103">
        <v>-8.5</v>
      </c>
      <c r="H68" s="103"/>
      <c r="I68" s="103">
        <v>-2.5</v>
      </c>
      <c r="J68" s="103"/>
      <c r="K68" s="103"/>
      <c r="L68" s="103"/>
      <c r="M68" s="103"/>
      <c r="N68" s="103"/>
      <c r="O68" s="103">
        <v>1</v>
      </c>
      <c r="P68" s="103"/>
      <c r="Q68" s="103">
        <v>1.5</v>
      </c>
      <c r="R68" s="35"/>
    </row>
    <row r="69" spans="1:18" s="104" customFormat="1" ht="15.75">
      <c r="A69" s="45">
        <v>60</v>
      </c>
      <c r="B69" s="44"/>
      <c r="C69" s="44" t="s">
        <v>240</v>
      </c>
      <c r="D69" s="44"/>
      <c r="E69" s="44" t="s">
        <v>52</v>
      </c>
      <c r="F69" s="35"/>
      <c r="G69" s="103">
        <v>1.5</v>
      </c>
      <c r="H69" s="103"/>
      <c r="I69" s="103">
        <v>-3</v>
      </c>
      <c r="J69" s="103"/>
      <c r="K69" s="103">
        <v>25.5</v>
      </c>
      <c r="L69" s="103"/>
      <c r="M69" s="103"/>
      <c r="N69" s="103"/>
      <c r="O69" s="103">
        <v>9.5</v>
      </c>
      <c r="P69" s="103"/>
      <c r="Q69" s="103">
        <v>32.5</v>
      </c>
      <c r="R69" s="35"/>
    </row>
    <row r="70" spans="1:18" s="104" customFormat="1" ht="15.75">
      <c r="A70" s="45">
        <v>61</v>
      </c>
      <c r="B70" s="44"/>
      <c r="C70" s="44" t="s">
        <v>241</v>
      </c>
      <c r="D70" s="44"/>
      <c r="E70" s="44" t="s">
        <v>56</v>
      </c>
      <c r="F70" s="35"/>
      <c r="G70" s="103">
        <v>-1.5</v>
      </c>
      <c r="H70" s="103"/>
      <c r="I70" s="103">
        <v>-2.5</v>
      </c>
      <c r="J70" s="103"/>
      <c r="K70" s="103"/>
      <c r="L70" s="103"/>
      <c r="M70" s="103">
        <v>1</v>
      </c>
      <c r="N70" s="103"/>
      <c r="O70" s="103">
        <v>1</v>
      </c>
      <c r="P70" s="103"/>
      <c r="Q70" s="103">
        <v>1.5</v>
      </c>
      <c r="R70" s="35"/>
    </row>
    <row r="71" spans="1:18" s="104" customFormat="1" ht="15.75">
      <c r="A71" s="45">
        <v>62</v>
      </c>
      <c r="B71" s="44"/>
      <c r="C71" s="44" t="s">
        <v>242</v>
      </c>
      <c r="D71" s="44"/>
      <c r="E71" s="44" t="s">
        <v>45</v>
      </c>
      <c r="F71" s="35"/>
      <c r="G71" s="103">
        <v>4.5</v>
      </c>
      <c r="H71" s="103"/>
      <c r="I71" s="103"/>
      <c r="J71" s="103"/>
      <c r="K71" s="103">
        <v>4</v>
      </c>
      <c r="L71" s="103"/>
      <c r="M71" s="103"/>
      <c r="N71" s="103"/>
      <c r="O71" s="103">
        <v>4.5</v>
      </c>
      <c r="P71" s="103"/>
      <c r="Q71" s="103"/>
      <c r="R71" s="35"/>
    </row>
    <row r="72" spans="1:18" s="104" customFormat="1" ht="15.75">
      <c r="A72" s="45">
        <v>63</v>
      </c>
      <c r="B72" s="44"/>
      <c r="C72" s="44" t="s">
        <v>243</v>
      </c>
      <c r="D72" s="44"/>
      <c r="E72" s="44" t="s">
        <v>45</v>
      </c>
      <c r="F72" s="35"/>
      <c r="G72" s="103">
        <v>21</v>
      </c>
      <c r="H72" s="103"/>
      <c r="I72" s="103">
        <v>-5</v>
      </c>
      <c r="J72" s="103"/>
      <c r="K72" s="103">
        <v>-11</v>
      </c>
      <c r="L72" s="103"/>
      <c r="M72" s="103">
        <v>-8</v>
      </c>
      <c r="N72" s="103"/>
      <c r="O72" s="103">
        <v>-9</v>
      </c>
      <c r="P72" s="103"/>
      <c r="Q72" s="103">
        <v>-4</v>
      </c>
      <c r="R72" s="35"/>
    </row>
    <row r="73" spans="1:18" s="104" customFormat="1" ht="15.75">
      <c r="A73" s="45">
        <v>64</v>
      </c>
      <c r="B73" s="44"/>
      <c r="C73" s="44" t="s">
        <v>159</v>
      </c>
      <c r="D73" s="44"/>
      <c r="E73" s="44" t="s">
        <v>45</v>
      </c>
      <c r="F73" s="35"/>
      <c r="G73" s="103">
        <v>8</v>
      </c>
      <c r="H73" s="103"/>
      <c r="I73" s="103">
        <v>2</v>
      </c>
      <c r="J73" s="103"/>
      <c r="K73" s="103">
        <v>-6.5</v>
      </c>
      <c r="L73" s="103"/>
      <c r="M73" s="103">
        <v>-5</v>
      </c>
      <c r="N73" s="103"/>
      <c r="O73" s="103">
        <v>6</v>
      </c>
      <c r="P73" s="103"/>
      <c r="Q73" s="103">
        <v>3</v>
      </c>
      <c r="R73" s="35"/>
    </row>
    <row r="74" spans="1:18" s="104" customFormat="1" ht="15.75">
      <c r="A74" s="45">
        <v>65</v>
      </c>
      <c r="B74" s="44"/>
      <c r="C74" s="44" t="s">
        <v>160</v>
      </c>
      <c r="D74" s="44"/>
      <c r="E74" s="44" t="s">
        <v>52</v>
      </c>
      <c r="F74" s="35"/>
      <c r="G74" s="103">
        <v>-6.5</v>
      </c>
      <c r="H74" s="103"/>
      <c r="I74" s="103">
        <v>-3.5</v>
      </c>
      <c r="J74" s="103"/>
      <c r="K74" s="103">
        <v>-10.5</v>
      </c>
      <c r="L74" s="103"/>
      <c r="M74" s="103">
        <v>-4.5</v>
      </c>
      <c r="N74" s="103"/>
      <c r="O74" s="103">
        <v>-4.5</v>
      </c>
      <c r="P74" s="103"/>
      <c r="Q74" s="103">
        <v>-1</v>
      </c>
      <c r="R74" s="35"/>
    </row>
    <row r="75" spans="1:18" s="104" customFormat="1" ht="15.75">
      <c r="A75" s="44"/>
      <c r="B75" s="44"/>
      <c r="C75" s="35"/>
      <c r="D75" s="35"/>
      <c r="E75" s="35"/>
      <c r="F75" s="3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35"/>
      <c r="R75" s="35"/>
    </row>
    <row r="76" spans="1:18" s="104" customFormat="1" ht="15.75">
      <c r="A76" s="100">
        <v>67</v>
      </c>
      <c r="B76" s="102"/>
      <c r="C76" s="49" t="s">
        <v>161</v>
      </c>
      <c r="D76" s="49"/>
      <c r="E76" s="49"/>
      <c r="F76" s="49"/>
      <c r="G76" s="106">
        <f>AVERAGE(G10:G74)</f>
        <v>0.6759259259259259</v>
      </c>
      <c r="H76" s="106"/>
      <c r="I76" s="106">
        <f>AVERAGE(I10:I74)</f>
        <v>1.0961538461538463</v>
      </c>
      <c r="J76" s="106"/>
      <c r="K76" s="106">
        <f>AVERAGE(K10:K74)</f>
        <v>0.6976744186046512</v>
      </c>
      <c r="L76" s="106"/>
      <c r="M76" s="106">
        <f>AVERAGE(M10:M74)</f>
        <v>-0.6363636363636364</v>
      </c>
      <c r="N76" s="106"/>
      <c r="O76" s="106">
        <f>AVERAGE(O10:O74)</f>
        <v>1.4836065573770492</v>
      </c>
      <c r="P76" s="106"/>
      <c r="Q76" s="106">
        <f>AVERAGE(Q10:Q74)</f>
        <v>3.2363636363636363</v>
      </c>
      <c r="R76" s="35"/>
    </row>
    <row r="77" spans="1:18" s="104" customFormat="1" ht="15.75">
      <c r="A77" s="102"/>
      <c r="B77" s="102"/>
      <c r="C77" s="35"/>
      <c r="D77" s="35"/>
      <c r="E77" s="35"/>
      <c r="F77" s="35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35"/>
      <c r="R77" s="35"/>
    </row>
    <row r="78" spans="1:18" s="104" customFormat="1" ht="15.75">
      <c r="A78" s="108" t="s">
        <v>281</v>
      </c>
      <c r="B78" s="102"/>
      <c r="C78" s="52"/>
      <c r="D78" s="52"/>
      <c r="E78" s="35"/>
      <c r="F78" s="35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35"/>
      <c r="R78" s="35"/>
    </row>
    <row r="79" spans="1:16" ht="15.75">
      <c r="A79" s="102"/>
      <c r="B79" s="102"/>
      <c r="C79" s="102"/>
      <c r="D79" s="102"/>
      <c r="E79" s="102"/>
      <c r="F79" s="102"/>
      <c r="G79" s="107"/>
      <c r="H79" s="107"/>
      <c r="I79" s="107"/>
      <c r="J79" s="107"/>
      <c r="K79" s="107"/>
      <c r="L79" s="107"/>
      <c r="M79" s="107"/>
      <c r="N79" s="107"/>
      <c r="O79" s="107"/>
      <c r="P79" s="107"/>
    </row>
    <row r="80" spans="7:16" ht="15.75"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7:16" ht="15.75">
      <c r="G81" s="107"/>
      <c r="H81" s="107"/>
      <c r="I81" s="107"/>
      <c r="J81" s="107"/>
      <c r="K81" s="107"/>
      <c r="L81" s="107"/>
      <c r="M81" s="107"/>
      <c r="N81" s="107"/>
      <c r="O81" s="107"/>
      <c r="P81" s="107"/>
    </row>
    <row r="82" spans="7:16" ht="15.75"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7:16" ht="15.75"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7:16" ht="15.75"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7:16" ht="15.75"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7:16" ht="15.75"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7:16" ht="15.75"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7:16" ht="15.75"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7:16" ht="15.75"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7:16" ht="15.75"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7:16" ht="15.75"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7:16" ht="15.75"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7:16" ht="15.75"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7:16" ht="15.75"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7:16" ht="15.75"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7:16" ht="15.75"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7:16" ht="15.75"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7:16" ht="15.75"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7:16" ht="15.75"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7:16" ht="15.75"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7:16" ht="15.75"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7:16" ht="15.75"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7:16" ht="15.75"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7:16" ht="15.75"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7:16" ht="15.75"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7:16" ht="15.75"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7:16" ht="15.75"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7:16" ht="15.75"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7:16" ht="15.75"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7:16" ht="15.75"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7:16" ht="15.75"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7:16" ht="15.75"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7:16" ht="15.75"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7:16" ht="15.75"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7:16" ht="15.75"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7:16" ht="15.75"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7:16" ht="15.75"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7:16" ht="15.75"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7:16" ht="15.75"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7:16" ht="15.75"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7:16" ht="15.75"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  <row r="122" spans="7:16" ht="15.75"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</row>
    <row r="123" spans="7:16" ht="15.75"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</row>
    <row r="124" spans="7:16" ht="15.75"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</row>
    <row r="125" spans="7:16" ht="15.75"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</row>
    <row r="126" spans="7:16" ht="15.75"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</row>
    <row r="127" spans="7:16" ht="15.75"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</row>
    <row r="128" spans="7:16" ht="15.75"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</row>
    <row r="129" spans="7:16" ht="15.75"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</row>
    <row r="130" spans="7:16" ht="15.75"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</row>
    <row r="131" spans="7:16" ht="15.75"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</row>
    <row r="132" spans="7:16" ht="15.75"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</row>
    <row r="133" spans="7:16" ht="15.75"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</row>
    <row r="134" spans="7:16" ht="15.75"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</row>
    <row r="135" spans="7:16" ht="15.75"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</row>
    <row r="136" spans="7:16" ht="15.75"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</row>
    <row r="137" spans="7:16" ht="15.75"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</row>
    <row r="138" spans="7:16" ht="15.75"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</row>
    <row r="139" spans="7:16" ht="15.75"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</row>
    <row r="140" spans="7:16" ht="15.75"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</row>
    <row r="141" spans="7:16" ht="15.75"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</row>
    <row r="142" spans="7:16" ht="15.75"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</row>
    <row r="143" spans="7:16" ht="15.75"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</row>
    <row r="144" spans="7:16" ht="15.75"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</row>
    <row r="145" spans="7:16" ht="15.75"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</row>
    <row r="146" spans="7:16" ht="15.75"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</row>
    <row r="147" spans="7:16" ht="15.75"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</row>
    <row r="148" spans="7:16" ht="15.75"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</row>
    <row r="149" spans="7:16" ht="15.75"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</row>
    <row r="150" spans="7:16" ht="15.75"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</row>
    <row r="151" spans="7:16" ht="15.75"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</row>
    <row r="152" spans="7:16" ht="15.75"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</row>
    <row r="153" spans="7:16" ht="15.75"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</row>
    <row r="154" spans="7:16" ht="15.75"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</row>
    <row r="155" spans="7:16" ht="15.75"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</row>
    <row r="156" spans="7:16" ht="15.75"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</row>
    <row r="157" spans="7:16" ht="15.75"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</row>
    <row r="158" spans="7:16" ht="15.75"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</row>
    <row r="159" spans="7:16" ht="15.75"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</row>
    <row r="160" spans="7:16" ht="15.75"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</row>
    <row r="161" spans="7:16" ht="15.75"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</row>
    <row r="162" spans="7:16" ht="15.75"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</row>
    <row r="163" spans="7:16" ht="15.75"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</row>
    <row r="164" spans="7:16" ht="15.75"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</row>
    <row r="165" spans="7:16" ht="15.75"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</row>
    <row r="166" spans="7:16" ht="15.75"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</row>
    <row r="167" spans="7:16" ht="15.75"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</row>
    <row r="168" spans="7:16" ht="15.75"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</row>
    <row r="169" spans="7:16" ht="15.75"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</row>
    <row r="170" spans="7:16" ht="15.75"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</row>
    <row r="171" spans="7:16" ht="15.75"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</row>
    <row r="172" spans="7:16" ht="15.75"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</row>
    <row r="173" spans="7:16" ht="15.75"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</row>
    <row r="174" spans="7:16" ht="15.75"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</row>
    <row r="175" spans="7:16" ht="15.75"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</row>
    <row r="176" spans="7:16" ht="15.75"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</row>
    <row r="177" spans="7:16" ht="15.75"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</row>
    <row r="178" spans="7:16" ht="15.75"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</row>
    <row r="179" spans="7:16" ht="15.75"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</row>
    <row r="180" spans="7:16" ht="15.75"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</row>
    <row r="181" spans="7:16" ht="15.75"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</row>
    <row r="182" spans="7:16" ht="15.75"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</row>
    <row r="183" spans="7:16" ht="15.75"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</row>
    <row r="184" spans="7:16" ht="15.75"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</row>
    <row r="185" spans="7:16" ht="15.75"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</row>
    <row r="186" spans="7:16" ht="15.75"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</row>
    <row r="187" spans="7:16" ht="15.75"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</row>
    <row r="188" spans="7:16" ht="15.75"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</row>
    <row r="189" spans="7:16" ht="15.75"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</row>
    <row r="190" spans="7:16" ht="15.75"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</row>
    <row r="191" spans="7:16" ht="15.75"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</row>
    <row r="192" spans="7:16" ht="15.75"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</row>
    <row r="193" spans="7:16" ht="15.75"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</row>
    <row r="194" spans="7:16" ht="15.75"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</row>
    <row r="195" spans="7:16" ht="15.75"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</row>
    <row r="196" spans="7:16" ht="15.75"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</row>
    <row r="197" spans="7:16" ht="15.75"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</row>
    <row r="198" spans="7:16" ht="15.75"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</row>
    <row r="199" spans="7:16" ht="15.75"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</row>
    <row r="200" spans="7:16" ht="15.75"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</row>
    <row r="201" spans="7:16" ht="15.75"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</row>
    <row r="202" spans="7:16" ht="15.75"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</row>
    <row r="203" spans="7:16" ht="15.75"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</row>
    <row r="204" spans="7:16" ht="15.75"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</row>
    <row r="205" spans="7:16" ht="15.75"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</row>
    <row r="206" spans="7:16" ht="15.75"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</row>
    <row r="207" spans="7:16" ht="15.75"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</row>
    <row r="208" spans="7:16" ht="15.75"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</row>
    <row r="209" spans="7:16" ht="15.75"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</row>
    <row r="210" spans="7:16" ht="15.75"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</row>
    <row r="211" spans="7:16" ht="15.75"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</row>
    <row r="212" spans="7:16" ht="15.75"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</row>
    <row r="213" spans="7:16" ht="15.75"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</row>
    <row r="214" spans="7:16" ht="15.75"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</row>
    <row r="215" spans="7:16" ht="15.75"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</row>
    <row r="216" spans="7:16" ht="15.75"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</row>
    <row r="217" spans="7:16" ht="15.75"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</row>
    <row r="218" spans="7:16" ht="15.75"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</row>
    <row r="219" spans="7:16" ht="15.75"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</row>
    <row r="220" spans="7:16" ht="15.75"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</row>
    <row r="221" spans="7:16" ht="15.75"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</row>
    <row r="222" spans="7:16" ht="15.75"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</row>
    <row r="223" spans="7:16" ht="15.75"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</row>
    <row r="224" spans="7:16" ht="15.75"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</row>
    <row r="225" spans="7:16" ht="15.75"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</row>
    <row r="226" spans="7:16" ht="15.75"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</row>
    <row r="227" spans="7:16" ht="15.75"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</row>
    <row r="228" spans="7:16" ht="15.75"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</row>
    <row r="229" spans="7:16" ht="15.75"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</row>
    <row r="230" spans="7:16" ht="15.75"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</row>
    <row r="231" spans="7:16" ht="15.75"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</row>
    <row r="232" spans="7:16" ht="15.75"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</row>
    <row r="233" spans="7:16" ht="15.75"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</row>
    <row r="234" spans="7:16" ht="15.75"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</row>
    <row r="235" spans="7:16" ht="15.75"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</row>
    <row r="236" spans="7:16" ht="15.75"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</row>
    <row r="237" spans="7:16" ht="15.75"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</row>
    <row r="238" spans="7:16" ht="15.75"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</row>
    <row r="239" spans="7:16" ht="15.75"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</row>
    <row r="240" spans="7:16" ht="15.75"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</row>
    <row r="241" spans="7:16" ht="15.75"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</row>
    <row r="242" spans="7:16" ht="15.75"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</row>
    <row r="243" spans="7:16" ht="15.75"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</row>
    <row r="244" spans="7:16" ht="15.75"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</row>
    <row r="245" spans="7:16" ht="15.75"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</row>
    <row r="246" spans="7:16" ht="15.75"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</row>
    <row r="247" spans="7:16" ht="15.75"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</row>
    <row r="248" spans="7:16" ht="15.75"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</row>
    <row r="249" spans="7:16" ht="15.75"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</row>
    <row r="250" spans="7:16" ht="15.75"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</row>
    <row r="251" spans="7:16" ht="15.75"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</row>
    <row r="252" spans="7:16" ht="15.75"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</row>
    <row r="253" spans="7:16" ht="15.75"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</row>
    <row r="254" spans="7:16" ht="15.75"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</row>
    <row r="255" spans="7:16" ht="15.75"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</row>
    <row r="256" spans="7:16" ht="15.75"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</row>
    <row r="257" spans="7:16" ht="15.75"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</row>
    <row r="258" spans="7:16" ht="15.75"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</row>
    <row r="259" spans="7:16" ht="15.75"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</row>
    <row r="260" spans="7:16" ht="15.75"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</row>
    <row r="261" spans="7:16" ht="15.75"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</row>
    <row r="262" spans="7:16" ht="15.75"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</row>
    <row r="263" spans="7:16" ht="15.75"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</row>
    <row r="264" spans="7:16" ht="15.75"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</row>
    <row r="265" spans="7:16" ht="15.75"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</row>
    <row r="266" spans="7:16" ht="15.75"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</row>
    <row r="267" spans="7:16" ht="15.75"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</row>
    <row r="268" spans="7:16" ht="15.75"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</row>
    <row r="269" spans="7:16" ht="15.75"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</row>
    <row r="270" spans="7:16" ht="15.75"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</row>
    <row r="271" spans="7:16" ht="15.75"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</row>
    <row r="272" spans="7:16" ht="15.75"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</row>
    <row r="273" spans="7:16" ht="15.75"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</row>
    <row r="274" spans="7:16" ht="15.75"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</row>
    <row r="275" spans="7:16" ht="15.75"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</row>
    <row r="276" spans="7:16" ht="15.75"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</row>
    <row r="277" spans="7:16" ht="15.75"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</row>
    <row r="278" spans="7:16" ht="15.75"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</row>
    <row r="279" spans="7:16" ht="15.75"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</row>
    <row r="280" spans="7:16" ht="15.75"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</row>
    <row r="281" spans="7:16" ht="15.75"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</row>
    <row r="282" spans="7:16" ht="15.75"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</row>
    <row r="283" spans="7:16" ht="15.75"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</row>
    <row r="284" spans="7:16" ht="15.75"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</row>
    <row r="285" spans="7:16" ht="15.75"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</row>
    <row r="286" spans="7:16" ht="15.75"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</row>
    <row r="287" spans="7:16" ht="15.75"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</row>
    <row r="288" spans="7:16" ht="15.75"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</row>
    <row r="289" spans="7:16" ht="15.75"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</row>
    <row r="290" spans="7:16" ht="15.75"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</row>
    <row r="291" spans="7:16" ht="15.75"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</row>
    <row r="292" spans="7:16" ht="15.75"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</row>
    <row r="293" spans="7:16" ht="15.75"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</row>
    <row r="294" spans="7:16" ht="15.75"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</row>
    <row r="295" spans="7:16" ht="15.75"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</row>
    <row r="296" spans="7:16" ht="15.75"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</row>
    <row r="297" spans="7:16" ht="15.75"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</row>
    <row r="298" spans="7:16" ht="15.75"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</row>
    <row r="299" spans="7:16" ht="15.75"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</row>
    <row r="300" spans="7:16" ht="15.75"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</row>
    <row r="301" spans="7:16" ht="15.75"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</row>
    <row r="302" spans="7:16" ht="15.75"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</row>
    <row r="303" spans="7:16" ht="15.75"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</row>
    <row r="304" spans="7:16" ht="15.75"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</row>
    <row r="305" spans="7:16" ht="15.75"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</row>
    <row r="306" spans="7:16" ht="15.75"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</row>
    <row r="307" spans="7:16" ht="15.75"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</row>
    <row r="308" spans="7:16" ht="15.75"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</row>
    <row r="309" spans="7:16" ht="15.75"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</row>
    <row r="310" spans="7:16" ht="15.75"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</row>
    <row r="311" spans="7:16" ht="15.75"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</row>
    <row r="312" spans="7:16" ht="15.75"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</row>
    <row r="313" spans="7:16" ht="15.75"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</row>
    <row r="314" spans="7:16" ht="15.75"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</row>
    <row r="315" spans="7:16" ht="15.75"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</row>
    <row r="316" spans="7:16" ht="15.75"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</row>
    <row r="317" spans="7:16" ht="15.75"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</row>
    <row r="318" spans="7:16" ht="15.75"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</row>
    <row r="319" spans="7:16" ht="15.75"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</row>
    <row r="320" spans="7:16" ht="15.75"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</row>
    <row r="321" spans="7:16" ht="15.75"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</row>
    <row r="322" spans="7:16" ht="15.75"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</row>
    <row r="323" spans="7:16" ht="15.75"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</row>
    <row r="324" spans="7:16" ht="15.75"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</row>
    <row r="325" spans="7:16" ht="15.75"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</row>
    <row r="326" spans="7:16" ht="15.75"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</row>
    <row r="327" spans="7:16" ht="15.75"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</row>
    <row r="328" spans="7:16" ht="15.75"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</row>
    <row r="329" spans="7:16" ht="15.75"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</row>
    <row r="330" spans="7:16" ht="15.75"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</row>
    <row r="331" spans="7:16" ht="15.75"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</row>
    <row r="332" spans="7:16" ht="15.75"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</row>
    <row r="333" spans="7:16" ht="15.75"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</row>
    <row r="334" spans="7:16" ht="15.75"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</row>
    <row r="335" spans="7:16" ht="15.75"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</row>
    <row r="336" spans="7:16" ht="15.75"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</row>
    <row r="337" spans="7:16" ht="15.75"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</row>
    <row r="338" spans="7:16" ht="15.75"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</row>
    <row r="339" spans="7:16" ht="15.75"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</row>
    <row r="340" spans="7:16" ht="15.75"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</row>
    <row r="341" spans="7:16" ht="15.75"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</row>
    <row r="342" spans="7:16" ht="15.75"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</row>
    <row r="343" spans="7:16" ht="15.75"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</row>
    <row r="344" spans="7:16" ht="15.75"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</row>
    <row r="345" spans="7:16" ht="15.75"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</row>
    <row r="346" spans="7:16" ht="15.75"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</row>
    <row r="347" spans="7:16" ht="15.75"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</row>
    <row r="348" spans="7:16" ht="15.75"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</row>
    <row r="349" spans="7:16" ht="15.75"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</row>
    <row r="350" spans="7:16" ht="15.75"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</row>
    <row r="351" spans="7:16" ht="15.75"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</row>
    <row r="352" spans="7:16" ht="15.75"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</row>
    <row r="353" spans="7:16" ht="15.75"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</row>
    <row r="354" spans="7:16" ht="15.75"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</row>
    <row r="355" spans="7:16" ht="15.75"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</row>
    <row r="356" spans="7:16" ht="15.75"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</row>
    <row r="357" spans="7:16" ht="15.75"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</row>
    <row r="358" spans="7:16" ht="15.75"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</row>
    <row r="359" spans="7:16" ht="15.75"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</row>
    <row r="360" spans="7:16" ht="15.75"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</row>
    <row r="361" spans="7:16" ht="15.75"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</row>
    <row r="362" spans="7:16" ht="15.75"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</row>
    <row r="363" spans="7:16" ht="15.75"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</row>
    <row r="364" spans="7:16" ht="15.75"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</row>
    <row r="365" spans="7:16" ht="15.75"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</row>
    <row r="366" spans="7:16" ht="15.75"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</row>
    <row r="367" spans="7:16" ht="15.75"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</row>
    <row r="368" spans="7:16" ht="15.75"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</row>
    <row r="369" spans="7:16" ht="15.75"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</row>
    <row r="370" spans="7:16" ht="15.75"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</row>
    <row r="371" spans="7:16" ht="15.75"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</row>
    <row r="372" spans="7:16" ht="15.75"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</row>
    <row r="373" spans="7:16" ht="15.75"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</row>
    <row r="374" spans="7:16" ht="15.75"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</row>
    <row r="375" spans="7:16" ht="15.75"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</row>
    <row r="376" spans="7:16" ht="15.75"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</row>
    <row r="377" spans="7:16" ht="15.75"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</row>
    <row r="378" spans="7:16" ht="15.75"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</row>
    <row r="379" spans="7:16" ht="15.75"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</row>
    <row r="380" spans="7:16" ht="15.75"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</row>
    <row r="381" spans="7:16" ht="15.75"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</row>
    <row r="382" spans="7:16" ht="15.75"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</row>
    <row r="383" spans="7:16" ht="15.75"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</row>
    <row r="384" spans="7:16" ht="15.75"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</row>
    <row r="385" spans="7:16" ht="15.75"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</row>
    <row r="386" spans="7:16" ht="15.75"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</row>
    <row r="387" spans="7:16" ht="15.75"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</row>
    <row r="388" spans="7:16" ht="15.75"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</row>
    <row r="389" spans="7:16" ht="15.75"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</row>
    <row r="390" spans="7:16" ht="15.75"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</row>
    <row r="391" spans="7:16" ht="15.75"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</row>
    <row r="392" spans="7:16" ht="15.75"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</row>
    <row r="393" spans="7:16" ht="15.75"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</row>
    <row r="394" spans="7:16" ht="15.75"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</row>
    <row r="395" spans="7:16" ht="15.75"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</row>
    <row r="396" spans="7:16" ht="15.75"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</row>
    <row r="397" spans="7:16" ht="15.75"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</row>
    <row r="398" spans="7:16" ht="15.75"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</row>
    <row r="399" spans="7:16" ht="15.75"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</row>
    <row r="400" spans="7:16" ht="15.75"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</row>
    <row r="401" spans="7:16" ht="15.75"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</row>
    <row r="402" spans="7:16" ht="15.75"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</row>
    <row r="403" spans="7:16" ht="15.75"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</row>
    <row r="404" spans="7:16" ht="15.75"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</row>
    <row r="405" spans="7:16" ht="15.75"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</row>
    <row r="406" spans="7:16" ht="15.75"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</row>
    <row r="407" spans="7:16" ht="15.75"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</row>
    <row r="408" spans="7:16" ht="15.75"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</row>
    <row r="409" spans="7:16" ht="15.75"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</row>
    <row r="410" spans="7:16" ht="15.75"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</row>
    <row r="411" spans="7:16" ht="15.75"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</row>
    <row r="412" spans="7:16" ht="15.75"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</row>
    <row r="413" spans="7:16" ht="15.75"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</row>
    <row r="414" spans="7:16" ht="15.75"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</row>
    <row r="415" spans="7:16" ht="15.75"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</row>
    <row r="416" spans="7:16" ht="15.75"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</row>
    <row r="417" spans="7:16" ht="15.75"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</row>
    <row r="418" spans="7:16" ht="15.75"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</row>
    <row r="419" spans="7:16" ht="15.75"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</row>
    <row r="420" spans="7:16" ht="15.75"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</row>
    <row r="421" spans="7:16" ht="15.75"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</row>
    <row r="422" spans="7:16" ht="15.75"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</row>
    <row r="423" spans="7:16" ht="15.75"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</row>
    <row r="424" spans="7:16" ht="15.75"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</row>
    <row r="425" spans="7:16" ht="15.75"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</row>
    <row r="426" spans="7:16" ht="15.75"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</row>
    <row r="427" spans="7:16" ht="15.75"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</row>
    <row r="428" spans="7:16" ht="15.75"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</row>
    <row r="429" spans="7:16" ht="15.75"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</row>
    <row r="430" spans="7:16" ht="15.75"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</row>
    <row r="431" spans="7:16" ht="15.75"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</row>
    <row r="432" spans="7:16" ht="15.75"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</row>
    <row r="433" spans="7:16" ht="15.75"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</row>
    <row r="434" spans="7:16" ht="15.75"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</row>
    <row r="435" spans="7:16" ht="15.75"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</row>
    <row r="436" spans="7:16" ht="15.75"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</row>
    <row r="437" spans="7:16" ht="15.75"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</row>
    <row r="438" spans="7:16" ht="15.75"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</row>
    <row r="439" spans="7:16" ht="15.75"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</row>
    <row r="440" spans="7:16" ht="15.75"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</row>
    <row r="441" spans="7:16" ht="15.75"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</row>
    <row r="442" spans="7:16" ht="15.75"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</row>
    <row r="443" spans="7:16" ht="15.75"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</row>
    <row r="444" spans="7:16" ht="15.75"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</row>
    <row r="445" spans="7:16" ht="15.75"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</row>
    <row r="446" spans="7:16" ht="15.75"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</row>
    <row r="447" spans="7:16" ht="15.75"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</row>
    <row r="448" spans="7:16" ht="15.75"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</row>
    <row r="449" spans="7:16" ht="15.75"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</row>
    <row r="450" spans="7:16" ht="15.75"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</row>
    <row r="451" spans="7:16" ht="15.75"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</row>
    <row r="452" spans="7:16" ht="15.75"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</row>
    <row r="453" spans="7:16" ht="15.75"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</row>
    <row r="454" spans="7:16" ht="15.75"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</row>
    <row r="455" spans="7:16" ht="15.75"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</row>
    <row r="456" spans="7:16" ht="15.75"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</row>
    <row r="457" spans="7:16" ht="15.75"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</row>
    <row r="458" spans="7:16" ht="15.75"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</row>
    <row r="459" spans="7:16" ht="15.75"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</row>
    <row r="460" spans="7:16" ht="15.75"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</row>
    <row r="461" spans="7:16" ht="15.75"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</row>
    <row r="462" spans="7:16" ht="15.75"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</row>
    <row r="463" spans="7:16" ht="15.75"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</row>
    <row r="464" spans="7:16" ht="15.75"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</row>
    <row r="465" spans="7:16" ht="15.75"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</row>
    <row r="466" spans="7:16" ht="15.75"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</row>
    <row r="467" spans="7:16" ht="15.75"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</row>
    <row r="468" spans="7:16" ht="15.75"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</row>
    <row r="469" spans="7:16" ht="15.75"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</row>
    <row r="470" spans="7:16" ht="15.75"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</row>
    <row r="471" spans="7:16" ht="15.75"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</row>
    <row r="472" spans="7:16" ht="15.75"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</row>
    <row r="473" spans="7:16" ht="15.75"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</row>
    <row r="474" spans="7:16" ht="15.75"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</row>
    <row r="475" spans="7:16" ht="15.75"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</row>
    <row r="476" spans="7:16" ht="15.75"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</row>
    <row r="477" spans="7:16" ht="15.75"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</row>
    <row r="478" spans="7:16" ht="15.75"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</row>
    <row r="479" spans="7:16" ht="15.75"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</row>
    <row r="480" spans="7:16" ht="15.75"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</row>
    <row r="481" spans="7:16" ht="15.75"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</row>
    <row r="482" spans="7:16" ht="15.75"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</row>
    <row r="483" spans="7:16" ht="15.75"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</row>
    <row r="484" spans="7:16" ht="15.75"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</row>
    <row r="485" spans="7:16" ht="15.75"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</row>
    <row r="486" spans="7:16" ht="15.75"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</row>
    <row r="487" spans="7:16" ht="15.75"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</row>
    <row r="488" spans="7:16" ht="15.75"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</row>
    <row r="489" spans="7:16" ht="15.75"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</row>
    <row r="490" spans="7:16" ht="15.75"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</row>
    <row r="491" spans="7:16" ht="15.75"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</row>
    <row r="492" spans="7:16" ht="15.75"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</row>
    <row r="493" spans="7:16" ht="15.75"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</row>
    <row r="494" spans="7:16" ht="15.75"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</row>
    <row r="495" spans="7:16" ht="15.75"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</row>
    <row r="496" spans="7:16" ht="15.75"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</row>
    <row r="497" spans="7:16" ht="15.75"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</row>
    <row r="498" spans="7:16" ht="15.75"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</row>
    <row r="499" spans="7:16" ht="15.75"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</row>
    <row r="500" spans="7:16" ht="15.75"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</row>
    <row r="501" spans="7:16" ht="15.75"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</row>
    <row r="502" spans="7:16" ht="15.75"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</row>
    <row r="503" spans="7:16" ht="15.75"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</row>
    <row r="504" spans="7:16" ht="15.75"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</row>
    <row r="505" spans="7:16" ht="15.75"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</row>
    <row r="506" spans="7:16" ht="15.75"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</row>
    <row r="507" spans="7:16" ht="15.75"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</row>
    <row r="508" spans="7:16" ht="15.75"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</row>
    <row r="509" spans="7:16" ht="15.75"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</row>
    <row r="510" spans="7:16" ht="15.75"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</row>
    <row r="511" spans="7:16" ht="15.75"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</row>
    <row r="512" spans="7:16" ht="15.75"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</row>
    <row r="513" spans="7:16" ht="15.75"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</row>
    <row r="514" spans="7:16" ht="15.75"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</row>
    <row r="515" spans="7:16" ht="15.75"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</row>
    <row r="516" spans="7:16" ht="15.75"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</row>
    <row r="517" spans="7:16" ht="15.75"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</row>
    <row r="518" spans="7:16" ht="15.75"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</row>
    <row r="519" spans="7:16" ht="15.75"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</row>
    <row r="520" spans="7:16" ht="15.75"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</row>
    <row r="521" spans="7:16" ht="15.75"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</row>
    <row r="522" spans="7:16" ht="15.75"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</row>
    <row r="523" spans="7:16" ht="15.75"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</row>
    <row r="524" spans="7:16" ht="15.75"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</row>
    <row r="525" spans="7:16" ht="15.75"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</row>
    <row r="526" spans="7:16" ht="15.75"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</row>
    <row r="527" spans="7:16" ht="15.75"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</row>
    <row r="528" spans="7:16" ht="15.75"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</row>
    <row r="529" spans="7:16" ht="15.75"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</row>
    <row r="530" spans="7:16" ht="15.75"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</row>
    <row r="531" spans="7:16" ht="15.75"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</row>
    <row r="532" spans="7:16" ht="15.75"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</row>
    <row r="533" spans="7:16" ht="15.75"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</row>
    <row r="534" spans="7:16" ht="15.75"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</row>
    <row r="535" spans="7:16" ht="15.75"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</row>
    <row r="536" spans="7:16" ht="15.75"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</row>
    <row r="537" spans="7:16" ht="15.75"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</row>
    <row r="538" spans="7:16" ht="15.75"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</row>
    <row r="539" spans="7:16" ht="15.75"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</row>
    <row r="540" spans="7:16" ht="15.75"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</row>
    <row r="541" spans="7:16" ht="15.75"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</row>
    <row r="542" spans="7:16" ht="15.75"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</row>
    <row r="543" spans="7:16" ht="15.75"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</row>
    <row r="544" spans="7:16" ht="15.75"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</row>
    <row r="545" spans="7:16" ht="15.75"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</row>
    <row r="546" spans="7:16" ht="15.75"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</row>
    <row r="547" spans="7:16" ht="15.75"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</row>
    <row r="548" spans="7:16" ht="15.75"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</row>
    <row r="549" spans="7:16" ht="15.75"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</row>
    <row r="550" spans="7:16" ht="15.75"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</row>
    <row r="551" spans="7:16" ht="15.75"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</row>
    <row r="552" spans="7:16" ht="15.75"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</row>
    <row r="553" spans="7:16" ht="15.75"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</row>
    <row r="554" spans="7:16" ht="15.75"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</row>
    <row r="555" spans="7:16" ht="15.75"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</row>
    <row r="556" spans="7:16" ht="15.75"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</row>
    <row r="557" spans="7:16" ht="15.75"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</row>
    <row r="558" spans="7:16" ht="15.75"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</row>
    <row r="559" spans="7:16" ht="15.75"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</row>
    <row r="560" spans="7:16" ht="15.75"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</row>
    <row r="561" spans="7:16" ht="15.75"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</row>
    <row r="562" spans="7:16" ht="15.75"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</row>
    <row r="563" spans="7:16" ht="15.75"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</row>
    <row r="564" spans="7:16" ht="15.75"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</row>
    <row r="565" spans="7:16" ht="15.75"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</row>
    <row r="566" spans="7:16" ht="15.75"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</row>
    <row r="567" spans="7:16" ht="15.75"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</row>
    <row r="568" spans="7:16" ht="15.75"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</row>
    <row r="569" spans="7:16" ht="15.75"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</row>
    <row r="570" spans="7:16" ht="15.75"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</row>
    <row r="571" spans="7:16" ht="15.75"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</row>
    <row r="572" spans="7:16" ht="15.75"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</row>
    <row r="573" spans="7:16" ht="15.75"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</row>
    <row r="574" spans="7:16" ht="15.75"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</row>
    <row r="575" spans="7:16" ht="15.75"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</row>
    <row r="576" spans="7:16" ht="15.75"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</row>
    <row r="577" spans="7:16" ht="15.75"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</row>
    <row r="578" spans="7:16" ht="15.75"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</row>
    <row r="579" spans="7:16" ht="15.75"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</row>
    <row r="580" spans="7:16" ht="15.75"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</row>
    <row r="581" spans="7:16" ht="15.75"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</row>
    <row r="582" spans="7:16" ht="15.75"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</row>
    <row r="583" spans="7:16" ht="15.75"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</row>
    <row r="584" spans="7:16" ht="15.75"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</row>
    <row r="585" spans="7:16" ht="15.75"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</row>
    <row r="586" spans="7:16" ht="15.75"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</row>
    <row r="587" spans="7:16" ht="15.75"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</row>
    <row r="588" spans="7:16" ht="15.75"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</row>
    <row r="589" spans="7:16" ht="15.75"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</row>
    <row r="590" spans="7:16" ht="15.75"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</row>
    <row r="591" spans="7:16" ht="15.75"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</row>
    <row r="592" spans="7:16" ht="15.75"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</row>
    <row r="593" spans="7:16" ht="15.75"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</row>
    <row r="594" spans="7:16" ht="15.75"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</row>
    <row r="595" spans="7:16" ht="15.75"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</row>
    <row r="596" spans="7:16" ht="15.75"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</row>
    <row r="597" spans="7:16" ht="15.75"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</row>
    <row r="598" spans="7:16" ht="15.75"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</row>
    <row r="599" spans="7:16" ht="15.75"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</row>
    <row r="600" spans="7:16" ht="15.75"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</row>
    <row r="601" spans="7:16" ht="15.75"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</row>
    <row r="602" spans="7:16" ht="15.75"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</row>
    <row r="603" spans="7:16" ht="15.75"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</row>
    <row r="604" spans="7:16" ht="15.75"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</row>
    <row r="605" spans="7:16" ht="15.75"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</row>
    <row r="606" spans="7:16" ht="15.75"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</row>
    <row r="607" spans="7:16" ht="15.75"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</row>
    <row r="608" spans="7:16" ht="15.75"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</row>
    <row r="609" spans="7:16" ht="15.75"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</row>
    <row r="610" spans="7:16" ht="15.75"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</row>
    <row r="611" spans="7:16" ht="15.75"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</row>
    <row r="612" spans="7:16" ht="15.75"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</row>
    <row r="613" spans="7:16" ht="15.75"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</row>
    <row r="614" spans="7:16" ht="15.75"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</row>
    <row r="615" spans="7:16" ht="15.75"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</row>
    <row r="616" spans="7:16" ht="15.75"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</row>
    <row r="617" spans="7:16" ht="15.75"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</row>
    <row r="618" spans="7:16" ht="15.75"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</row>
    <row r="619" spans="7:16" ht="15.75"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</row>
    <row r="620" spans="7:16" ht="15.75"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</row>
    <row r="621" spans="7:16" ht="15.75"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</row>
    <row r="622" spans="7:16" ht="15.75"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</row>
    <row r="623" spans="7:16" ht="15.75"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</row>
    <row r="624" spans="7:16" ht="15.75"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</row>
    <row r="625" spans="7:16" ht="15.75"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</row>
    <row r="626" spans="7:16" ht="15.75"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</row>
    <row r="627" spans="7:16" ht="15.75"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</row>
    <row r="628" spans="7:16" ht="15.75"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</row>
    <row r="629" spans="7:16" ht="15.75"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</row>
    <row r="630" spans="7:16" ht="15.75"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</row>
    <row r="631" spans="7:16" ht="15.75"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</row>
    <row r="632" spans="7:16" ht="15.75"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</row>
    <row r="633" spans="7:16" ht="15.75"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</row>
    <row r="634" spans="7:16" ht="15.75"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</row>
    <row r="635" spans="7:16" ht="15.75"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</row>
    <row r="636" spans="7:16" ht="15.75"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</row>
    <row r="637" spans="7:16" ht="15.75"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</row>
    <row r="638" spans="7:16" ht="15.75"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</row>
    <row r="639" spans="7:16" ht="15.75"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</row>
    <row r="640" spans="7:16" ht="15.75"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</row>
    <row r="641" spans="7:16" ht="15.75"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</row>
    <row r="642" spans="7:16" ht="15.75"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</row>
    <row r="643" spans="7:16" ht="15.75"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</row>
    <row r="644" spans="7:16" ht="15.75"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</row>
    <row r="645" spans="7:16" ht="15.75"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</row>
    <row r="646" spans="7:16" ht="15.75"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</row>
    <row r="647" spans="7:16" ht="15.75"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</row>
    <row r="648" spans="7:16" ht="15.75"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</row>
    <row r="649" spans="7:16" ht="15.75"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</row>
    <row r="650" spans="7:16" ht="15.75"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</row>
    <row r="651" spans="7:16" ht="15.75"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</row>
    <row r="652" spans="7:16" ht="15.75"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</row>
    <row r="653" spans="7:16" ht="15.75"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</row>
    <row r="654" spans="7:16" ht="15.75"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</row>
    <row r="655" spans="7:16" ht="15.75"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</row>
    <row r="656" spans="7:16" ht="15.75"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</row>
    <row r="657" spans="7:16" ht="15.75"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</row>
    <row r="658" spans="7:16" ht="15.75"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</row>
    <row r="659" spans="7:16" ht="15.75"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</row>
    <row r="660" spans="7:16" ht="15.75"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</row>
    <row r="661" spans="7:16" ht="15.75"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</row>
    <row r="662" spans="7:16" ht="15.75"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</row>
    <row r="663" spans="7:16" ht="15.75"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</row>
    <row r="664" spans="7:16" ht="15.75"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</row>
    <row r="665" spans="7:16" ht="15.75"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</row>
    <row r="666" spans="7:16" ht="15.75"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</row>
    <row r="667" spans="7:16" ht="15.75"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</row>
    <row r="668" spans="7:16" ht="15.75"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</row>
    <row r="669" spans="7:16" ht="15.75"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</row>
    <row r="670" spans="7:16" ht="15.75"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</row>
    <row r="671" spans="7:16" ht="15.75"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</row>
    <row r="672" spans="7:16" ht="15.75"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</row>
    <row r="673" spans="7:16" ht="15.75"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</row>
    <row r="674" spans="7:16" ht="15.75"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</row>
    <row r="675" spans="7:16" ht="15.75"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</row>
    <row r="676" spans="7:16" ht="15.75"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</row>
    <row r="677" spans="7:16" ht="15.75"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</row>
    <row r="678" spans="7:16" ht="15.75"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</row>
    <row r="679" spans="7:16" ht="15.75"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</row>
    <row r="680" spans="7:16" ht="15.75"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</row>
    <row r="681" spans="7:16" ht="15.75"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</row>
    <row r="682" spans="7:16" ht="15.75"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</row>
    <row r="683" spans="7:16" ht="15.75"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</row>
    <row r="684" spans="7:16" ht="15.75"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</row>
    <row r="685" spans="7:16" ht="15.75"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</row>
    <row r="686" spans="7:16" ht="15.75"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</row>
    <row r="687" spans="7:16" ht="15.75"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</row>
    <row r="688" spans="7:16" ht="15.75"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</row>
    <row r="689" spans="7:16" ht="15.75"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</row>
    <row r="690" spans="7:16" ht="15.75"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</row>
    <row r="691" spans="7:16" ht="15.75"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</row>
    <row r="692" spans="7:16" ht="15.75"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</row>
    <row r="693" spans="7:16" ht="15.75"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</row>
    <row r="694" spans="7:16" ht="15.75"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</row>
    <row r="695" spans="7:16" ht="15.75"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</row>
    <row r="696" spans="7:16" ht="15.75"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</row>
    <row r="697" spans="7:16" ht="15.75"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</row>
    <row r="698" spans="7:16" ht="15.75"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</row>
    <row r="699" spans="7:16" ht="15.75"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</row>
    <row r="700" spans="7:16" ht="15.75"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</row>
    <row r="701" spans="7:16" ht="15.75"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</row>
    <row r="702" spans="7:16" ht="15.75"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</row>
    <row r="703" spans="7:16" ht="15.75"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</row>
    <row r="704" spans="7:16" ht="15.75"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</row>
    <row r="705" spans="7:16" ht="15.75"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</row>
    <row r="706" spans="7:16" ht="15.75"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</row>
    <row r="707" spans="7:16" ht="15.75"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</row>
    <row r="708" spans="7:16" ht="15.75"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</row>
    <row r="709" spans="7:16" ht="15.75"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</row>
    <row r="710" spans="7:16" ht="15.75"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</row>
    <row r="711" spans="7:16" ht="15.75"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</row>
    <row r="712" spans="7:16" ht="15.75"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</row>
    <row r="713" spans="7:16" ht="15.75"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</row>
    <row r="714" spans="7:16" ht="15.75"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</row>
    <row r="715" spans="7:16" ht="15.75"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</row>
    <row r="716" spans="7:16" ht="15.75"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</row>
    <row r="717" spans="7:16" ht="15.75"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</row>
    <row r="718" spans="7:16" ht="15.75"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</row>
    <row r="719" spans="7:16" ht="15.75"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</row>
    <row r="720" spans="7:16" ht="15.75"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</row>
    <row r="721" spans="7:16" ht="15.75"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</row>
    <row r="722" spans="7:16" ht="15.75"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</row>
    <row r="723" spans="7:16" ht="15.75"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</row>
    <row r="724" spans="7:16" ht="15.75"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</row>
    <row r="725" spans="7:16" ht="15.75"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</row>
    <row r="726" spans="7:16" ht="15.75"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</row>
    <row r="727" spans="7:16" ht="15.75"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</row>
    <row r="728" spans="7:16" ht="15.75"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</row>
    <row r="729" spans="7:16" ht="15.75"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</row>
    <row r="730" spans="7:16" ht="15.75"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</row>
    <row r="731" spans="7:16" ht="15.75"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</row>
    <row r="732" spans="7:16" ht="15.75"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</row>
    <row r="733" spans="7:16" ht="15.75"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</row>
    <row r="734" spans="7:16" ht="15.75"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</row>
    <row r="735" spans="7:16" ht="15.75"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</row>
    <row r="736" spans="7:16" ht="15.75"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</row>
    <row r="737" spans="7:16" ht="15.75"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</row>
    <row r="738" spans="7:16" ht="15.75"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</row>
    <row r="739" spans="7:16" ht="15.75"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</row>
    <row r="740" spans="7:16" ht="15.75"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</row>
    <row r="741" spans="7:16" ht="15.75"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</row>
    <row r="742" spans="7:16" ht="15.75"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</row>
    <row r="743" spans="7:16" ht="15.75"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</row>
    <row r="744" spans="7:16" ht="15.75"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</row>
    <row r="745" spans="7:16" ht="15.75"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</row>
    <row r="746" spans="7:16" ht="15.75"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</row>
    <row r="747" spans="7:16" ht="15.75"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</row>
    <row r="748" spans="7:16" ht="15.75"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</row>
    <row r="749" spans="7:16" ht="15.75"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</row>
    <row r="750" spans="7:16" ht="15.75"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</row>
    <row r="751" spans="7:16" ht="15.75"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</row>
    <row r="752" spans="7:16" ht="15.75"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</row>
    <row r="753" spans="7:16" ht="15.75"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</row>
    <row r="754" spans="7:16" ht="15.75"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</row>
    <row r="755" spans="7:16" ht="15.75"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</row>
    <row r="756" spans="7:16" ht="15.75"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</row>
    <row r="757" spans="7:16" ht="15.75"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</row>
    <row r="758" spans="7:16" ht="15.75"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</row>
    <row r="759" spans="7:16" ht="15.75"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</row>
    <row r="760" spans="7:16" ht="15.75"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</row>
    <row r="761" spans="7:16" ht="15.75"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</row>
    <row r="762" spans="7:16" ht="15.75"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</row>
    <row r="763" spans="7:16" ht="15.75"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</row>
    <row r="764" spans="7:16" ht="15.75"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</row>
    <row r="765" spans="7:16" ht="15.75"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</row>
    <row r="766" spans="7:16" ht="15.75"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</row>
    <row r="767" spans="7:16" ht="15.75"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</row>
    <row r="768" spans="7:16" ht="15.75"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</row>
    <row r="769" spans="7:16" ht="15.75"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</row>
    <row r="770" spans="7:16" ht="15.75"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</row>
    <row r="771" spans="7:16" ht="15.75"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</row>
    <row r="772" spans="7:16" ht="15.75"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</row>
    <row r="773" spans="7:16" ht="15.75"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</row>
    <row r="774" spans="7:16" ht="15.75"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</row>
    <row r="775" spans="7:16" ht="15.75"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</row>
    <row r="776" spans="7:16" ht="15.75"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</row>
    <row r="777" spans="7:16" ht="15.75"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</row>
    <row r="778" spans="7:16" ht="15.75"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</row>
    <row r="779" spans="7:16" ht="15.75"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</row>
    <row r="780" spans="7:16" ht="15.75"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</row>
    <row r="781" spans="7:16" ht="15.75"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</row>
    <row r="782" spans="7:16" ht="15.75"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</row>
    <row r="783" spans="7:16" ht="15.75"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</row>
    <row r="784" spans="7:16" ht="15.75"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</row>
    <row r="785" spans="7:16" ht="15.75"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</row>
    <row r="786" spans="7:16" ht="15.75"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</row>
    <row r="787" spans="7:16" ht="15.75"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</row>
    <row r="788" spans="7:16" ht="15.75"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</row>
    <row r="789" spans="7:16" ht="15.75"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</row>
    <row r="790" spans="7:16" ht="15.75"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</row>
    <row r="791" spans="7:16" ht="15.75"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</row>
    <row r="792" spans="7:16" ht="15.75"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</row>
    <row r="793" spans="7:16" ht="15.75"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</row>
    <row r="794" spans="7:16" ht="15.75"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</row>
    <row r="795" spans="7:16" ht="15.75"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</row>
    <row r="796" spans="7:16" ht="15.75"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</row>
    <row r="797" spans="7:16" ht="15.75"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</row>
    <row r="798" spans="7:16" ht="15.75"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</row>
    <row r="799" spans="7:16" ht="15.75"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</row>
    <row r="800" spans="7:16" ht="15.75"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</row>
    <row r="801" spans="7:16" ht="15.75"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</row>
    <row r="802" spans="7:16" ht="15.75"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</row>
    <row r="803" spans="7:16" ht="15.75"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</row>
    <row r="804" spans="7:16" ht="15.75"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</row>
    <row r="805" spans="7:16" ht="15.75"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</row>
    <row r="806" spans="7:16" ht="15.75"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</row>
    <row r="807" spans="7:16" ht="15.75"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</row>
    <row r="808" spans="7:16" ht="15.75"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</row>
    <row r="809" spans="7:16" ht="15.75"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</row>
    <row r="810" spans="7:16" ht="15.75"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</row>
    <row r="811" spans="7:16" ht="15.75"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</row>
    <row r="812" spans="7:16" ht="15.75"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</row>
    <row r="813" spans="7:16" ht="15.75"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</row>
    <row r="814" spans="7:16" ht="15.75"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</row>
    <row r="815" spans="7:16" ht="15.75"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</row>
    <row r="816" spans="7:16" ht="15.75"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</row>
    <row r="817" spans="7:16" ht="15.75"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</row>
    <row r="818" spans="7:16" ht="15.75"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</row>
    <row r="819" spans="7:16" ht="15.75"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</row>
    <row r="820" spans="7:16" ht="15.75"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</row>
    <row r="821" spans="7:16" ht="15.75"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</row>
    <row r="822" spans="7:16" ht="15.75"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</row>
    <row r="823" spans="7:16" ht="15.75"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</row>
    <row r="824" spans="7:16" ht="15.75"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</row>
    <row r="825" spans="7:16" ht="15.75"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</row>
    <row r="826" spans="7:16" ht="15.75"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</row>
    <row r="827" spans="7:16" ht="15.75"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</row>
    <row r="828" spans="7:16" ht="15.75"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</row>
    <row r="829" spans="7:16" ht="15.75"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</row>
    <row r="830" spans="7:16" ht="15.75"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</row>
    <row r="831" spans="7:16" ht="15.75"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</row>
    <row r="832" spans="7:16" ht="15.75"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</row>
    <row r="833" spans="7:16" ht="15.75"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</row>
    <row r="834" spans="7:16" ht="15.75"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</row>
    <row r="835" spans="7:16" ht="15.75"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</row>
    <row r="836" spans="7:16" ht="15.75"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</row>
    <row r="837" spans="7:16" ht="15.75"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</row>
    <row r="838" spans="7:16" ht="15.75"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</row>
    <row r="839" spans="7:16" ht="15.75"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</row>
    <row r="840" spans="7:16" ht="15.75"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</row>
    <row r="841" spans="7:16" ht="15.75"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</row>
    <row r="842" spans="7:16" ht="15.75"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</row>
    <row r="843" spans="7:16" ht="15.75"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</row>
    <row r="844" spans="7:16" ht="15.75"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</row>
    <row r="845" spans="7:16" ht="15.75"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</row>
    <row r="846" spans="7:16" ht="15.75"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</row>
    <row r="847" spans="7:16" ht="15.75"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</row>
    <row r="848" spans="7:16" ht="15.75"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</row>
    <row r="849" spans="7:16" ht="15.75"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</row>
    <row r="850" spans="7:16" ht="15.75"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</row>
    <row r="851" spans="7:16" ht="15.75"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</row>
    <row r="852" spans="7:16" ht="15.75"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</row>
    <row r="853" spans="7:16" ht="15.75"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</row>
    <row r="854" spans="7:16" ht="15.75"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</row>
    <row r="855" spans="7:16" ht="15.75"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</row>
    <row r="856" spans="7:16" ht="15.75"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</row>
    <row r="857" spans="7:16" ht="15.75"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</row>
    <row r="858" spans="7:16" ht="15.75"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</row>
    <row r="859" spans="7:16" ht="15.75"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</row>
    <row r="860" spans="7:16" ht="15.75"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</row>
    <row r="861" spans="7:16" ht="15.75"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</row>
    <row r="862" spans="7:16" ht="15.75"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</row>
    <row r="863" spans="7:16" ht="15.75"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</row>
    <row r="864" spans="7:16" ht="15.75"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</row>
    <row r="865" spans="7:16" ht="15.75"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</row>
    <row r="866" spans="7:16" ht="15.75"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</row>
    <row r="867" spans="7:16" ht="15.75"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</row>
    <row r="868" spans="7:16" ht="15.75"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</row>
    <row r="869" spans="7:16" ht="15.75"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</row>
    <row r="870" spans="7:16" ht="15.75"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</row>
    <row r="871" spans="7:16" ht="15.75"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</row>
    <row r="872" spans="7:16" ht="15.75"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</row>
    <row r="873" spans="7:16" ht="15.75"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</row>
    <row r="874" spans="7:16" ht="15.75"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</row>
    <row r="875" spans="7:16" ht="15.75"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</row>
    <row r="876" spans="7:16" ht="15.75"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</row>
    <row r="877" spans="7:16" ht="15.75"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</row>
    <row r="878" spans="7:16" ht="15.75"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</row>
    <row r="879" spans="7:16" ht="15.75"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</row>
    <row r="880" spans="7:16" ht="15.75"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</row>
    <row r="881" spans="7:16" ht="15.75"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</row>
    <row r="882" spans="7:16" ht="15.75"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</row>
    <row r="883" spans="7:16" ht="15.75"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</row>
    <row r="884" spans="7:16" ht="15.75"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</row>
    <row r="885" spans="7:16" ht="15.75"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</row>
    <row r="886" spans="7:16" ht="15.75"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</row>
    <row r="887" spans="7:16" ht="15.75"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</row>
    <row r="888" spans="7:16" ht="15.75"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</row>
    <row r="889" spans="7:16" ht="15.75"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</row>
    <row r="890" spans="7:16" ht="15.75"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</row>
    <row r="891" spans="7:16" ht="15.75"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</row>
    <row r="892" spans="7:16" ht="15.75"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</row>
    <row r="893" spans="7:16" ht="15.75"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</row>
    <row r="894" spans="7:16" ht="15.75"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</row>
    <row r="895" spans="7:16" ht="15.75"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</row>
    <row r="896" spans="7:16" ht="15.75"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</row>
    <row r="897" spans="7:16" ht="15.75"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</row>
    <row r="898" spans="7:16" ht="15.75"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</row>
    <row r="899" spans="7:16" ht="15.75"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</row>
    <row r="900" spans="7:16" ht="15.75"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</row>
    <row r="901" spans="7:16" ht="15.75"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</row>
    <row r="902" spans="7:16" ht="15.75"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</row>
    <row r="903" spans="7:16" ht="15.75"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</row>
    <row r="904" spans="7:16" ht="15.75"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</row>
    <row r="905" spans="7:16" ht="15.75"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</row>
    <row r="906" spans="7:16" ht="15.75"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</row>
    <row r="907" spans="7:16" ht="15.75"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</row>
    <row r="908" spans="7:16" ht="15.75"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</row>
    <row r="909" spans="7:16" ht="15.75"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</row>
    <row r="910" spans="7:16" ht="15.75"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</row>
    <row r="911" spans="7:16" ht="15.75"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</row>
    <row r="912" spans="7:16" ht="15.75"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</row>
    <row r="913" spans="7:16" ht="15.75"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</row>
    <row r="914" spans="7:16" ht="15.75"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</row>
    <row r="915" spans="7:16" ht="15.75"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</row>
    <row r="916" spans="7:16" ht="15.75"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</row>
    <row r="917" spans="7:16" ht="15.75"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</row>
    <row r="918" spans="7:16" ht="15.75"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</row>
    <row r="919" spans="7:16" ht="15.75"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</row>
    <row r="920" spans="7:16" ht="15.75"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</row>
    <row r="921" spans="7:16" ht="15.75"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</row>
    <row r="922" spans="7:16" ht="15.75"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</row>
    <row r="923" spans="7:16" ht="15.75"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</row>
    <row r="924" spans="7:16" ht="15.75"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</row>
    <row r="925" spans="7:16" ht="15.75"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</row>
    <row r="926" spans="7:16" ht="15.75"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</row>
    <row r="927" spans="7:16" ht="15.75"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</row>
    <row r="928" spans="7:16" ht="15.75"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</row>
    <row r="929" spans="7:16" ht="15.75"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</row>
    <row r="930" spans="7:16" ht="15.75"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</row>
    <row r="931" spans="7:16" ht="15.75"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</row>
    <row r="932" spans="7:16" ht="15.75"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</row>
    <row r="933" spans="7:16" ht="15.75"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</row>
    <row r="934" spans="7:16" ht="15.75"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</row>
    <row r="935" spans="7:16" ht="15.75"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</row>
    <row r="936" spans="7:16" ht="15.75"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</row>
    <row r="937" spans="7:16" ht="15.75"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</row>
    <row r="938" spans="7:16" ht="15.75"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</row>
    <row r="939" spans="7:16" ht="15.75"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</row>
    <row r="940" spans="7:16" ht="15.75"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</row>
    <row r="941" spans="7:16" ht="15.75"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</row>
    <row r="942" spans="7:16" ht="15.75"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</row>
    <row r="943" spans="7:16" ht="15.75"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</row>
    <row r="944" spans="7:16" ht="15.75"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</row>
    <row r="945" spans="7:16" ht="15.75"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</row>
    <row r="946" spans="7:16" ht="15.75"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</row>
    <row r="947" spans="7:16" ht="15.75"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</row>
    <row r="948" spans="7:16" ht="15.75"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</row>
    <row r="949" spans="7:16" ht="15.75"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</row>
    <row r="950" spans="7:16" ht="15.75"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</row>
    <row r="951" spans="7:16" ht="15.75"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</row>
    <row r="952" spans="7:16" ht="15.75"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</row>
    <row r="953" spans="7:16" ht="15.75"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</row>
    <row r="954" spans="7:16" ht="15.75"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</row>
    <row r="955" spans="7:16" ht="15.75"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</row>
    <row r="956" spans="7:16" ht="15.75"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</row>
    <row r="957" spans="7:16" ht="15.75"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</row>
    <row r="958" spans="7:16" ht="15.75"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</row>
    <row r="959" spans="7:16" ht="15.75"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</row>
    <row r="960" spans="7:16" ht="15.75"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</row>
    <row r="961" spans="7:16" ht="15.75"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</row>
    <row r="962" spans="7:16" ht="15.75"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</row>
    <row r="963" spans="7:16" ht="15.75"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</row>
    <row r="964" spans="7:16" ht="15.75"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</row>
    <row r="965" spans="7:16" ht="15.75"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</row>
    <row r="966" spans="7:16" ht="15.75"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</row>
    <row r="967" spans="7:16" ht="15.75"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</row>
    <row r="968" spans="7:16" ht="15.75"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</row>
    <row r="969" spans="7:16" ht="15.75"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</row>
    <row r="970" spans="7:16" ht="15.75"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</row>
    <row r="971" spans="7:16" ht="15.75"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</row>
    <row r="972" spans="7:16" ht="15.75"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</row>
    <row r="973" spans="7:16" ht="15.75"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</row>
    <row r="974" spans="7:16" ht="15.75"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</row>
    <row r="975" spans="7:16" ht="15.75"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</row>
    <row r="976" spans="7:16" ht="15.75"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</row>
    <row r="977" spans="7:16" ht="15.75"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</row>
    <row r="978" spans="7:16" ht="15.75"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</row>
    <row r="979" spans="7:16" ht="15.75"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</row>
    <row r="980" spans="7:16" ht="15.75"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</row>
    <row r="981" spans="7:16" ht="15.75"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</row>
    <row r="982" spans="7:16" ht="15.75"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</row>
    <row r="983" spans="7:16" ht="15.75"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</row>
    <row r="984" spans="7:16" ht="15.75"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</row>
    <row r="985" spans="7:16" ht="15.75"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</row>
    <row r="986" spans="7:16" ht="15.75"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</row>
    <row r="987" spans="7:16" ht="15.75"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</row>
    <row r="988" spans="7:16" ht="15.75"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</row>
    <row r="989" spans="7:16" ht="15.75"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</row>
    <row r="990" spans="7:16" ht="15.75"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</row>
    <row r="991" spans="7:16" ht="15.75"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</row>
    <row r="992" spans="7:16" ht="15.75"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</row>
    <row r="993" spans="7:16" ht="15.75"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</row>
    <row r="994" spans="7:16" ht="15.75"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</row>
    <row r="995" spans="7:16" ht="15.75"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</row>
    <row r="996" spans="7:16" ht="15.75"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</row>
    <row r="997" spans="7:16" ht="15.75"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</row>
    <row r="998" spans="7:16" ht="15.75"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</row>
    <row r="999" spans="7:16" ht="15.75"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</row>
    <row r="1000" spans="7:16" ht="15.75"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</row>
    <row r="1001" spans="7:16" ht="15.75"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</row>
    <row r="1002" spans="7:16" ht="15.75"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</row>
    <row r="1003" spans="7:16" ht="15.75"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</row>
    <row r="1004" spans="7:16" ht="15.75"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</row>
    <row r="1005" spans="7:16" ht="15.75"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</row>
    <row r="1006" spans="7:16" ht="15.75"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</row>
    <row r="1007" spans="7:16" ht="15.75"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</row>
    <row r="1008" spans="7:16" ht="15.75"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</row>
    <row r="1009" spans="7:16" ht="15.75"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</row>
    <row r="1010" spans="7:16" ht="15.75"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</row>
    <row r="1011" spans="7:16" ht="15.75"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</row>
    <row r="1012" spans="7:16" ht="15.75"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</row>
    <row r="1013" spans="7:16" ht="15.75"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</row>
    <row r="1014" spans="7:16" ht="15.75"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</row>
    <row r="1015" spans="7:16" ht="15.75"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</row>
    <row r="1016" spans="7:16" ht="15.75"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</row>
    <row r="1017" spans="7:16" ht="15.75"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</row>
    <row r="1018" spans="7:16" ht="15.75"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</row>
    <row r="1019" spans="7:16" ht="15.75"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</row>
    <row r="1020" spans="7:16" ht="15.75"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</row>
    <row r="1021" spans="7:16" ht="15.75"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</row>
    <row r="1022" spans="7:16" ht="15.75"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</row>
    <row r="1023" spans="7:16" ht="15.75"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</row>
    <row r="1024" spans="7:16" ht="15.75"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</row>
    <row r="1025" spans="7:16" ht="15.75"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</row>
    <row r="1026" spans="7:16" ht="15.75"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</row>
    <row r="1027" spans="7:16" ht="15.75"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</row>
    <row r="1028" spans="7:16" ht="15.75"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</row>
    <row r="1029" spans="7:16" ht="15.75"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</row>
    <row r="1030" spans="7:16" ht="15.75"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</row>
    <row r="1031" spans="7:16" ht="15.75"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</row>
    <row r="1032" spans="7:16" ht="15.75"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</row>
    <row r="1033" spans="7:16" ht="15.75"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</row>
    <row r="1034" spans="7:16" ht="15.75"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</row>
    <row r="1035" spans="7:16" ht="15.75"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</row>
    <row r="1036" spans="7:16" ht="15.75"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</row>
    <row r="1037" spans="7:16" ht="15.75"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</row>
    <row r="1038" spans="7:16" ht="15.75"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</row>
    <row r="1039" spans="7:16" ht="15.75"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</row>
    <row r="1040" spans="7:16" ht="15.75"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</row>
    <row r="1041" spans="7:16" ht="15.75"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</row>
    <row r="1042" spans="7:16" ht="15.75"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</row>
    <row r="1043" spans="7:16" ht="15.75"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</row>
    <row r="1044" spans="7:16" ht="15.75"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</row>
    <row r="1045" spans="7:16" ht="15.75"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</row>
    <row r="1046" spans="7:16" ht="15.75"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</row>
    <row r="1047" spans="7:16" ht="15.75"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</row>
    <row r="1048" spans="7:16" ht="15.75"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</row>
    <row r="1049" spans="7:16" ht="15.75"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</row>
    <row r="1050" spans="7:16" ht="15.75"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</row>
    <row r="1051" spans="7:16" ht="15.75"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</row>
    <row r="1052" spans="7:16" ht="15.75"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</row>
    <row r="1053" spans="7:16" ht="15.75"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</row>
    <row r="1054" spans="7:16" ht="15.75"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</row>
    <row r="1055" spans="7:16" ht="15.75"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</row>
    <row r="1056" spans="7:16" ht="15.75"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</row>
    <row r="1057" spans="7:16" ht="15.75"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</row>
    <row r="1058" spans="7:16" ht="15.75"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</row>
    <row r="1059" spans="7:16" ht="15.75"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</row>
    <row r="1060" spans="7:16" ht="15.75"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</row>
    <row r="1061" spans="7:16" ht="15.75"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</row>
    <row r="1062" spans="7:16" ht="15.75"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</row>
    <row r="1063" spans="7:16" ht="15.75"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</row>
    <row r="1064" spans="7:16" ht="15.75"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</row>
    <row r="1065" spans="7:16" ht="15.75"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</row>
    <row r="1066" spans="7:16" ht="15.75"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</row>
    <row r="1067" spans="7:16" ht="15.75"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</row>
    <row r="1068" spans="7:16" ht="15.75"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</row>
    <row r="1069" spans="7:16" ht="15.75"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</row>
    <row r="1070" spans="7:16" ht="15.75"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</row>
    <row r="1071" spans="7:16" ht="15.75"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</row>
    <row r="1072" spans="7:16" ht="15.75"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</row>
    <row r="1073" spans="7:16" ht="15.75"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</row>
    <row r="1074" spans="7:16" ht="15.75"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</row>
    <row r="1075" spans="7:16" ht="15.75"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</row>
    <row r="1076" spans="7:16" ht="15.75"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</row>
    <row r="1077" spans="7:16" ht="15.75"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</row>
    <row r="1078" spans="7:16" ht="15.75"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</row>
    <row r="1079" spans="7:16" ht="15.75"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</row>
    <row r="1080" spans="7:16" ht="15.75"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</row>
    <row r="1081" spans="7:16" ht="15.75"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</row>
    <row r="1082" spans="7:16" ht="15.75"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</row>
    <row r="1083" spans="7:16" ht="15.75"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</row>
    <row r="1084" spans="7:16" ht="15.75"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</row>
    <row r="1085" spans="7:16" ht="15.75"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</row>
    <row r="1086" spans="7:16" ht="15.75"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</row>
    <row r="1087" spans="7:16" ht="15.75"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</row>
    <row r="1088" spans="7:16" ht="15.75"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</row>
    <row r="1089" spans="7:16" ht="15.75"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</row>
    <row r="1090" spans="7:16" ht="15.75"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</row>
    <row r="1091" spans="7:16" ht="15.75"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</row>
    <row r="1092" spans="7:16" ht="15.75"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</row>
    <row r="1093" spans="7:16" ht="15.75"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</row>
    <row r="1094" spans="7:16" ht="15.75"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</row>
    <row r="1095" spans="7:16" ht="15.75"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</row>
    <row r="1096" spans="7:16" ht="15.75"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</row>
    <row r="1097" spans="7:16" ht="15.75"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</row>
    <row r="1098" spans="7:16" ht="15.75"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</row>
    <row r="1099" spans="7:16" ht="15.75"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</row>
    <row r="1100" spans="7:16" ht="15.75"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</row>
    <row r="1101" spans="7:16" ht="15.75"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</row>
    <row r="1102" spans="7:16" ht="15.75"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</row>
    <row r="1103" spans="7:16" ht="15.75"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</row>
    <row r="1104" spans="7:16" ht="15.75"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</row>
    <row r="1105" spans="7:16" ht="15.75"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</row>
    <row r="1106" spans="7:16" ht="15.75"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</row>
    <row r="1107" spans="7:16" ht="15.75"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</row>
    <row r="1108" spans="7:16" ht="15.75"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</row>
    <row r="1109" spans="7:16" ht="15.75"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</row>
    <row r="1110" spans="7:16" ht="15.75"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</row>
    <row r="1111" spans="7:16" ht="15.75"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</row>
    <row r="1112" spans="7:16" ht="15.75"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</row>
    <row r="1113" spans="7:16" ht="15.75"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</row>
    <row r="1114" spans="7:16" ht="15.75"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</row>
    <row r="1115" spans="7:16" ht="15.75"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</row>
    <row r="1116" spans="7:16" ht="15.75"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</row>
    <row r="1117" spans="7:16" ht="15.75"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</row>
    <row r="1118" spans="7:16" ht="15.75"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</row>
    <row r="1119" spans="7:16" ht="15.75"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</row>
    <row r="1120" spans="7:16" ht="15.75"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</row>
    <row r="1121" spans="7:16" ht="15.75"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</row>
    <row r="1122" spans="7:16" ht="15.75"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</row>
    <row r="1123" spans="7:16" ht="15.75"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</row>
    <row r="1124" spans="7:16" ht="15.75"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</row>
    <row r="1125" spans="7:16" ht="15.75"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</row>
    <row r="1126" spans="7:16" ht="15.75"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</row>
    <row r="1127" spans="7:16" ht="15.75"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</row>
    <row r="1128" spans="7:16" ht="15.75"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</row>
    <row r="1129" spans="7:16" ht="15.75"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</row>
    <row r="1130" spans="7:16" ht="15.75"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</row>
    <row r="1131" spans="7:16" ht="15.75"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</row>
    <row r="1132" spans="7:16" ht="15.75"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</row>
    <row r="1133" spans="7:16" ht="15.75"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</row>
    <row r="1134" spans="7:16" ht="15.75"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</row>
    <row r="1135" spans="7:16" ht="15.75"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</row>
    <row r="1136" spans="7:16" ht="15.75"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</row>
    <row r="1137" spans="7:16" ht="15.75"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</row>
    <row r="1138" spans="7:16" ht="15.75"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</row>
    <row r="1139" spans="7:16" ht="15.75"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</row>
    <row r="1140" spans="7:16" ht="15.75"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</row>
    <row r="1141" spans="7:16" ht="15.75"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</row>
    <row r="1142" spans="7:16" ht="15.75"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</row>
    <row r="1143" spans="7:16" ht="15.75"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</row>
    <row r="1144" spans="7:16" ht="15.75"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</row>
    <row r="1145" spans="7:16" ht="15.75"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</row>
    <row r="1146" spans="7:16" ht="15.75"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</row>
    <row r="1147" spans="7:16" ht="15.75"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</row>
    <row r="1148" spans="7:16" ht="15.75"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</row>
    <row r="1149" spans="7:16" ht="15.75"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</row>
    <row r="1150" spans="7:16" ht="15.75"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</row>
    <row r="1151" spans="7:16" ht="15.75"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</row>
    <row r="1152" spans="7:16" ht="15.75"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</row>
    <row r="1153" spans="7:16" ht="15.75"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</row>
    <row r="1154" spans="7:16" ht="15.75"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</row>
    <row r="1155" spans="7:16" ht="15.75"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</row>
    <row r="1156" spans="7:16" ht="15.75"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</row>
    <row r="1157" spans="7:16" ht="15.75"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</row>
    <row r="1158" spans="7:16" ht="15.75"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</row>
    <row r="1159" spans="7:16" ht="15.75"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</row>
    <row r="1160" spans="7:16" ht="15.75"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</row>
    <row r="1161" spans="7:16" ht="15.75"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</row>
    <row r="1162" spans="7:16" ht="15.75"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</row>
    <row r="1163" spans="7:16" ht="15.75"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</row>
    <row r="1164" spans="7:16" ht="15.75"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</row>
    <row r="1165" spans="7:16" ht="15.75"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</row>
    <row r="1166" spans="7:16" ht="15.75"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</row>
    <row r="1167" spans="7:16" ht="15.75"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</row>
    <row r="1168" spans="7:16" ht="15.75"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</row>
    <row r="1169" spans="7:16" ht="15.75"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</row>
    <row r="1170" spans="7:16" ht="15.75"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</row>
    <row r="1171" spans="7:16" ht="15.75"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</row>
    <row r="1172" spans="7:16" ht="15.75"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</row>
    <row r="1173" spans="7:16" ht="15.75"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</row>
    <row r="1174" spans="7:16" ht="15.75"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</row>
    <row r="1175" spans="7:16" ht="15.75"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</row>
    <row r="1176" spans="7:16" ht="15.75"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</row>
    <row r="1177" spans="7:16" ht="15.75"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</row>
    <row r="1178" spans="7:16" ht="15.75"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</row>
    <row r="1179" spans="7:16" ht="15.75"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</row>
    <row r="1180" spans="7:16" ht="15.75"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</row>
    <row r="1181" spans="7:16" ht="15.75"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</row>
    <row r="1182" spans="7:16" ht="15.75"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</row>
    <row r="1183" spans="7:16" ht="15.75"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</row>
    <row r="1184" spans="7:16" ht="15.75"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</row>
    <row r="1185" spans="7:16" ht="15.75"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</row>
    <row r="1186" spans="7:16" ht="15.75"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</row>
    <row r="1187" spans="7:16" ht="15.75"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</row>
    <row r="1188" spans="7:16" ht="15.75"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</row>
    <row r="1189" spans="7:16" ht="15.75"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</row>
    <row r="1190" spans="7:16" ht="15.75"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</row>
    <row r="1191" spans="7:16" ht="15.75"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</row>
    <row r="1192" spans="7:16" ht="15.75"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</row>
    <row r="1193" spans="7:16" ht="15.75"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</row>
    <row r="1194" spans="7:16" ht="15.75"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</row>
    <row r="1195" spans="7:16" ht="15.75"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</row>
    <row r="1196" spans="7:16" ht="15.75"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</row>
    <row r="1197" spans="7:16" ht="15.75"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</row>
    <row r="1198" spans="7:16" ht="15.75"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</row>
    <row r="1199" spans="7:16" ht="15.75"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</row>
    <row r="1200" spans="7:16" ht="15.75"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</row>
    <row r="1201" spans="7:16" ht="15.75"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</row>
    <row r="1202" spans="7:16" ht="15.75"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</row>
    <row r="1203" spans="7:16" ht="15.75"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</row>
    <row r="1204" spans="7:16" ht="15.75"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</row>
    <row r="1205" spans="7:16" ht="15.75"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</row>
    <row r="1206" spans="7:16" ht="15.75"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</row>
    <row r="1207" spans="7:16" ht="15.75"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</row>
    <row r="1208" spans="7:16" ht="15.75"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</row>
    <row r="1209" spans="7:16" ht="15.75"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</row>
    <row r="1210" spans="7:16" ht="15.75"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</row>
    <row r="1211" spans="7:16" ht="15.75"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</row>
    <row r="1212" spans="7:16" ht="15.75"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</row>
    <row r="1213" spans="7:16" ht="15.75"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</row>
    <row r="1214" spans="7:16" ht="15.75"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</row>
    <row r="1215" spans="7:16" ht="15.75"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</row>
    <row r="1216" spans="7:16" ht="15.75"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</row>
    <row r="1217" spans="7:16" ht="15.75"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</row>
    <row r="1218" spans="7:16" ht="15.75"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</row>
    <row r="1219" spans="7:16" ht="15.75"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</row>
    <row r="1220" spans="7:16" ht="15.75"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</row>
    <row r="1221" spans="7:16" ht="15.75"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</row>
    <row r="1222" spans="7:16" ht="15.75"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</row>
    <row r="1223" spans="7:16" ht="15.75"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</row>
    <row r="1224" spans="7:16" ht="15.75"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</row>
    <row r="1225" spans="7:16" ht="15.75"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</row>
    <row r="1226" spans="7:16" ht="15.75"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</row>
    <row r="1227" spans="7:16" ht="15.75"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</row>
    <row r="1228" spans="7:16" ht="15.75"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</row>
    <row r="1229" spans="7:16" ht="15.75"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</row>
    <row r="1230" spans="7:16" ht="15.75"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</row>
    <row r="1231" spans="7:16" ht="15.75"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</row>
    <row r="1232" spans="7:16" ht="15.75"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</row>
    <row r="1233" spans="7:16" ht="15.75"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</row>
    <row r="1234" spans="7:16" ht="15.75"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</row>
    <row r="1235" spans="7:16" ht="15.75"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</row>
    <row r="1236" spans="7:16" ht="15.75"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</row>
    <row r="1237" spans="7:16" ht="15.75"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</row>
    <row r="1238" spans="7:16" ht="15.75"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</row>
    <row r="1239" spans="7:16" ht="15.75"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</row>
    <row r="1240" spans="7:16" ht="15.75"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</row>
    <row r="1241" spans="7:16" ht="15.75"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</row>
    <row r="1242" spans="7:16" ht="15.75"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</row>
    <row r="1243" spans="7:16" ht="15.75"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</row>
    <row r="1244" spans="7:16" ht="15.75"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</row>
    <row r="1245" spans="7:16" ht="15.75"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</row>
    <row r="1246" spans="7:16" ht="15.75"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</row>
    <row r="1247" spans="7:16" ht="15.75"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</row>
    <row r="1248" spans="7:16" ht="15.75"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</row>
    <row r="1249" spans="7:16" ht="15.75"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</row>
    <row r="1250" spans="7:16" ht="15.75"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</row>
    <row r="1251" spans="7:16" ht="15.75"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</row>
    <row r="1252" spans="7:16" ht="15.75"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</row>
    <row r="1253" spans="7:16" ht="15.75"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</row>
    <row r="1254" spans="7:16" ht="15.75"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</row>
    <row r="1255" spans="7:16" ht="15.75"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</row>
    <row r="1256" spans="7:16" ht="15.75"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</row>
    <row r="1257" spans="7:16" ht="15.75"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</row>
    <row r="1258" spans="7:16" ht="15.75"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</row>
    <row r="1259" spans="7:16" ht="15.75"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</row>
    <row r="1260" spans="7:16" ht="15.75"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</row>
    <row r="1261" spans="7:16" ht="15.75"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</row>
    <row r="1262" spans="7:16" ht="15.75"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</row>
    <row r="1263" spans="7:16" ht="15.75"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</row>
    <row r="1264" spans="7:16" ht="15.75"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</row>
    <row r="1265" spans="7:16" ht="15.75"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</row>
    <row r="1266" spans="7:16" ht="15.75"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</row>
    <row r="1267" spans="7:16" ht="15.75"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</row>
    <row r="1268" spans="7:16" ht="15.75"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</row>
    <row r="1269" spans="7:16" ht="15.75"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</row>
    <row r="1270" spans="7:16" ht="15.75"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</row>
    <row r="1271" spans="7:16" ht="15.75"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</row>
    <row r="1272" spans="7:16" ht="15.75"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</row>
    <row r="1273" spans="7:16" ht="15.75"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</row>
    <row r="1274" spans="7:16" ht="15.75"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</row>
    <row r="1275" spans="7:16" ht="15.75"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</row>
    <row r="1276" spans="7:16" ht="15.75"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</row>
    <row r="1277" spans="7:16" ht="15.75"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</row>
    <row r="1278" spans="7:16" ht="15.75"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</row>
    <row r="1279" spans="7:16" ht="15.75"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</row>
    <row r="1280" spans="7:16" ht="15.75"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</row>
    <row r="1281" spans="7:16" ht="15.75"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</row>
    <row r="1282" spans="7:16" ht="15.75"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</row>
    <row r="1283" spans="7:16" ht="15.75"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</row>
    <row r="1284" spans="7:16" ht="15.75"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</row>
    <row r="1285" spans="7:16" ht="15.75"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</row>
    <row r="1286" spans="7:16" ht="15.75"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</row>
    <row r="1287" spans="7:16" ht="15.75"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</row>
    <row r="1288" spans="7:16" ht="15.75"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</row>
    <row r="1289" spans="7:16" ht="15.75"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</row>
    <row r="1290" spans="7:16" ht="15.75"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</row>
    <row r="1291" spans="7:16" ht="15.75"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</row>
    <row r="1292" spans="7:16" ht="15.75"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</row>
    <row r="1293" spans="7:16" ht="15.75"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</row>
    <row r="1294" spans="7:16" ht="15.75"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</row>
    <row r="1295" spans="7:16" ht="15.75"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</row>
    <row r="1296" spans="7:16" ht="15.75"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</row>
    <row r="1297" spans="7:16" ht="15.75"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</row>
    <row r="1298" spans="7:16" ht="15.75"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</row>
    <row r="1299" spans="7:16" ht="15.75"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</row>
    <row r="1300" spans="7:16" ht="15.75"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</row>
    <row r="1301" spans="7:16" ht="15.75"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</row>
    <row r="1302" spans="7:16" ht="15.75"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</row>
    <row r="1303" spans="7:16" ht="15.75"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</row>
    <row r="1304" spans="7:16" ht="15.75"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</row>
    <row r="1305" spans="7:16" ht="15.75"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</row>
    <row r="1306" spans="7:16" ht="15.75"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</row>
    <row r="1307" spans="7:16" ht="15.75"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</row>
    <row r="1308" spans="7:16" ht="15.75"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</row>
    <row r="1309" spans="7:16" ht="15.75"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</row>
    <row r="1310" spans="7:16" ht="15.75"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</row>
    <row r="1311" spans="7:16" ht="15.75"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</row>
    <row r="1312" spans="7:16" ht="15.75"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</row>
    <row r="1313" spans="7:16" ht="15.75"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</row>
    <row r="1314" spans="7:16" ht="15.75"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</row>
    <row r="1315" spans="7:16" ht="15.75"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</row>
    <row r="1316" spans="7:16" ht="15.75"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</row>
    <row r="1317" spans="7:16" ht="15.75"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</row>
    <row r="1318" spans="7:16" ht="15.75"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</row>
    <row r="1319" spans="7:16" ht="15.75"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</row>
    <row r="1320" spans="7:16" ht="15.75"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</row>
    <row r="1321" spans="7:16" ht="15.75"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</row>
    <row r="1322" spans="7:16" ht="15.75"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</row>
    <row r="1323" spans="7:16" ht="15.75"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</row>
    <row r="1324" spans="7:16" ht="15.75"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</row>
    <row r="1325" spans="7:16" ht="15.75"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</row>
    <row r="1326" spans="7:16" ht="15.75"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</row>
    <row r="1327" spans="7:16" ht="15.75"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</row>
    <row r="1328" spans="7:16" ht="15.75"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</row>
    <row r="1329" spans="7:16" ht="15.75"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</row>
    <row r="1330" spans="7:16" ht="15.75"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</row>
    <row r="1331" spans="7:16" ht="15.75"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</row>
    <row r="1332" spans="7:16" ht="15.75"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</row>
    <row r="1333" spans="7:16" ht="15.75"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</row>
    <row r="1334" spans="7:16" ht="15.75"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</row>
    <row r="1335" spans="7:16" ht="15.75"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</row>
    <row r="1336" spans="7:16" ht="15.75"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</row>
    <row r="1337" spans="7:16" ht="15.75"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</row>
    <row r="1338" spans="7:16" ht="15.75"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</row>
    <row r="1339" spans="7:16" ht="15.75"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</row>
    <row r="1340" spans="7:16" ht="15.75"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</row>
    <row r="1341" spans="7:16" ht="15.75"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</row>
    <row r="1342" spans="7:16" ht="15.75"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</row>
    <row r="1343" spans="7:16" ht="15.75"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</row>
    <row r="1344" spans="7:16" ht="15.75"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</row>
    <row r="1345" spans="7:16" ht="15.75"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</row>
    <row r="1346" spans="7:16" ht="15.75"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</row>
    <row r="1347" spans="7:16" ht="15.75"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</row>
    <row r="1348" spans="7:16" ht="15.75"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</row>
    <row r="1349" spans="7:16" ht="15.75"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</row>
    <row r="1350" spans="7:16" ht="15.75"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</row>
    <row r="1351" spans="7:16" ht="15.75"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</row>
    <row r="1352" spans="7:16" ht="15.75"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</row>
    <row r="1353" spans="7:16" ht="15.75"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</row>
    <row r="1354" spans="7:16" ht="15.75"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</row>
    <row r="1355" spans="7:16" ht="15.75"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</row>
    <row r="1356" spans="7:16" ht="15.75"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</row>
    <row r="1357" spans="7:16" ht="15.75"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</row>
    <row r="1358" spans="7:16" ht="15.75"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</row>
    <row r="1359" spans="7:16" ht="15.75"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</row>
    <row r="1360" spans="7:16" ht="15.75"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</row>
    <row r="1361" spans="7:16" ht="15.75"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</row>
    <row r="1362" spans="7:16" ht="15.75"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</row>
    <row r="1363" spans="7:16" ht="15.75"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</row>
    <row r="1364" spans="7:16" ht="15.75"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</row>
    <row r="1365" spans="7:16" ht="15.75"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</row>
    <row r="1366" spans="7:16" ht="15.75"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</row>
    <row r="1367" spans="7:16" ht="15.75"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</row>
    <row r="1368" spans="7:16" ht="15.75"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</row>
    <row r="1369" spans="7:16" ht="15.75"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</row>
    <row r="1370" spans="7:16" ht="15.75"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</row>
    <row r="1371" spans="7:16" ht="15.75"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</row>
    <row r="1372" spans="7:16" ht="15.75"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</row>
    <row r="1373" spans="7:16" ht="15.75"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</row>
    <row r="1374" spans="7:16" ht="15.75"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</row>
    <row r="1375" spans="7:16" ht="15.75"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</row>
    <row r="1376" spans="7:16" ht="15.75"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</row>
    <row r="1377" spans="7:16" ht="15.75"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</row>
    <row r="1378" spans="7:16" ht="15.75"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</row>
    <row r="1379" spans="7:16" ht="15.75"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</row>
    <row r="1380" spans="7:16" ht="15.75"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</row>
    <row r="1381" spans="7:16" ht="15.75"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</row>
    <row r="1382" spans="7:16" ht="15.75"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</row>
    <row r="1383" spans="7:16" ht="15.75"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</row>
    <row r="1384" spans="7:16" ht="15.75"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</row>
    <row r="1385" spans="7:16" ht="15.75"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</row>
    <row r="1386" spans="7:16" ht="15.75"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</row>
    <row r="1387" spans="7:16" ht="15.75"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</row>
    <row r="1388" spans="7:16" ht="15.75"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</row>
    <row r="1389" spans="7:16" ht="15.75"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</row>
    <row r="1390" spans="7:16" ht="15.75"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</row>
    <row r="1391" spans="7:16" ht="15.75"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</row>
    <row r="1392" spans="7:16" ht="15.75"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</row>
    <row r="1393" spans="7:16" ht="15.75"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</row>
    <row r="1394" spans="7:16" ht="15.75"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</row>
    <row r="1395" spans="7:16" ht="15.75"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</row>
    <row r="1396" spans="7:16" ht="15.75"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</row>
    <row r="1397" spans="7:16" ht="15.75"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</row>
    <row r="1398" spans="7:16" ht="15.75"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</row>
    <row r="1399" spans="7:16" ht="15.75"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</row>
    <row r="1400" spans="7:16" ht="15.75"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</row>
    <row r="1401" spans="7:16" ht="15.75"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</row>
    <row r="1402" spans="7:16" ht="15.75"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</row>
    <row r="1403" spans="7:16" ht="15.75"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</row>
    <row r="1404" spans="7:16" ht="15.75"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</row>
    <row r="1405" spans="7:16" ht="15.75"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</row>
    <row r="1406" spans="7:16" ht="15.75"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</row>
    <row r="1407" spans="7:16" ht="15.75"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</row>
    <row r="1408" spans="7:16" ht="15.75"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</row>
    <row r="1409" spans="7:16" ht="15.75"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</row>
    <row r="1410" spans="7:16" ht="15.75"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</row>
    <row r="1411" spans="7:16" ht="15.75"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</row>
    <row r="1412" spans="7:16" ht="15.75"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</row>
    <row r="1413" spans="7:16" ht="15.75"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</row>
    <row r="1414" spans="7:16" ht="15.75"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</row>
    <row r="1415" spans="7:16" ht="15.75"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</row>
    <row r="1416" spans="7:16" ht="15.75"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</row>
    <row r="1417" spans="7:16" ht="15.75"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</row>
    <row r="1418" spans="7:16" ht="15.75"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</row>
    <row r="1419" spans="7:16" ht="15.75"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</row>
    <row r="1420" spans="7:16" ht="15.75"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</row>
    <row r="1421" spans="7:16" ht="15.75"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</row>
    <row r="1422" spans="7:16" ht="15.75"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</row>
    <row r="1423" spans="7:16" ht="15.75"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</row>
    <row r="1424" spans="7:16" ht="15.75"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</row>
    <row r="1425" spans="7:16" ht="15.75"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</row>
    <row r="1426" spans="7:16" ht="15.75"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</row>
    <row r="1427" spans="7:16" ht="15.75"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</row>
    <row r="1428" spans="7:16" ht="15.75"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</row>
    <row r="1429" spans="7:16" ht="15.75"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</row>
    <row r="1430" spans="7:16" ht="15.75"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</row>
    <row r="1431" spans="7:16" ht="15.75"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</row>
    <row r="1432" spans="7:16" ht="15.75"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</row>
    <row r="1433" spans="7:16" ht="15.75"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</row>
    <row r="1434" spans="7:16" ht="15.75"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</row>
    <row r="1435" spans="7:16" ht="15.75"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</row>
    <row r="1436" spans="7:16" ht="15.75"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</row>
    <row r="1437" spans="7:16" ht="15.75"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</row>
    <row r="1438" spans="7:16" ht="15.75"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</row>
  </sheetData>
  <sheetProtection/>
  <mergeCells count="2">
    <mergeCell ref="C4:D4"/>
    <mergeCell ref="A2:Q2"/>
  </mergeCells>
  <printOptions horizontalCentered="1"/>
  <pageMargins left="1" right="1" top="1" bottom="1" header="0.5" footer="0.5"/>
  <pageSetup horizontalDpi="1200" verticalDpi="1200" orientation="landscape" scale="94" r:id="rId1"/>
  <headerFooter alignWithMargins="0">
    <oddHeader>&amp;R
</oddHeader>
    <oddFooter>&amp;R&amp;"Times New Roman,Regular"Exhibit No. ___(RAM-8)
Page &amp;P of &amp;N</oddFooter>
  </headerFooter>
  <rowBreaks count="2" manualBreakCount="2">
    <brk id="30" max="16" man="1"/>
    <brk id="5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R35"/>
  <sheetViews>
    <sheetView showOutlineSymbols="0" workbookViewId="0" topLeftCell="A11">
      <selection activeCell="I36" sqref="I36"/>
    </sheetView>
  </sheetViews>
  <sheetFormatPr defaultColWidth="9.6640625" defaultRowHeight="15"/>
  <cols>
    <col min="1" max="1" width="4.88671875" style="110" customWidth="1"/>
    <col min="2" max="2" width="1.66796875" style="110" customWidth="1"/>
    <col min="3" max="3" width="16.5546875" style="110" customWidth="1"/>
    <col min="4" max="4" width="1.66796875" style="110" customWidth="1"/>
    <col min="5" max="5" width="7.5546875" style="110" customWidth="1"/>
    <col min="6" max="6" width="1.66796875" style="110" customWidth="1"/>
    <col min="7" max="7" width="7.5546875" style="110" customWidth="1"/>
    <col min="8" max="8" width="1.66796875" style="110" customWidth="1"/>
    <col min="9" max="9" width="9.4453125" style="110" customWidth="1"/>
    <col min="10" max="10" width="1.66796875" style="110" customWidth="1"/>
    <col min="11" max="11" width="6.6640625" style="110" customWidth="1"/>
    <col min="12" max="12" width="0.88671875" style="110" customWidth="1"/>
    <col min="13" max="13" width="7.4453125" style="110" customWidth="1"/>
    <col min="14" max="16384" width="9.6640625" style="110" customWidth="1"/>
  </cols>
  <sheetData>
    <row r="1" spans="1:13" ht="15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0.25">
      <c r="A2" s="233" t="s">
        <v>287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5.75">
      <c r="A3" s="109"/>
      <c r="B3" s="116"/>
      <c r="C3" s="109"/>
      <c r="D3" s="109"/>
      <c r="E3" s="117"/>
      <c r="F3" s="109"/>
      <c r="G3" s="109"/>
      <c r="H3" s="109"/>
      <c r="I3" s="109"/>
      <c r="J3" s="109"/>
      <c r="K3" s="109"/>
      <c r="L3" s="109"/>
      <c r="M3" s="109"/>
    </row>
    <row r="4" spans="1:25" ht="15.75">
      <c r="A4" s="109"/>
      <c r="B4" s="116"/>
      <c r="C4" s="65" t="s">
        <v>115</v>
      </c>
      <c r="D4" s="65"/>
      <c r="E4" s="65" t="s">
        <v>111</v>
      </c>
      <c r="F4" s="65"/>
      <c r="G4" s="65" t="s">
        <v>112</v>
      </c>
      <c r="H4" s="38"/>
      <c r="I4" s="65" t="s">
        <v>113</v>
      </c>
      <c r="J4" s="65"/>
      <c r="K4" s="65" t="s">
        <v>114</v>
      </c>
      <c r="L4" s="65"/>
      <c r="M4" s="65" t="s">
        <v>116</v>
      </c>
      <c r="N4" s="45"/>
      <c r="O4" s="65"/>
      <c r="P4" s="65"/>
      <c r="Q4" s="65"/>
      <c r="R4" s="65"/>
      <c r="S4" s="65"/>
      <c r="T4" s="45"/>
      <c r="U4" s="65"/>
      <c r="V4" s="65"/>
      <c r="W4" s="65"/>
      <c r="X4" s="65"/>
      <c r="Y4" s="65"/>
    </row>
    <row r="5" spans="1:13" ht="15.75">
      <c r="A5" s="109"/>
      <c r="B5" s="116"/>
      <c r="C5" s="118"/>
      <c r="D5" s="118"/>
      <c r="E5" s="118"/>
      <c r="F5" s="109"/>
      <c r="G5" s="38"/>
      <c r="H5" s="109"/>
      <c r="I5" s="119"/>
      <c r="J5" s="119"/>
      <c r="K5" s="119"/>
      <c r="L5" s="119"/>
      <c r="M5" s="119"/>
    </row>
    <row r="6" spans="1:13" ht="15.75">
      <c r="A6" s="109"/>
      <c r="B6" s="116"/>
      <c r="C6" s="118"/>
      <c r="D6" s="118"/>
      <c r="E6" s="120" t="s">
        <v>275</v>
      </c>
      <c r="F6" s="109"/>
      <c r="G6" s="121" t="s">
        <v>276</v>
      </c>
      <c r="H6" s="109"/>
      <c r="I6" s="122" t="s">
        <v>140</v>
      </c>
      <c r="J6" s="122"/>
      <c r="K6" s="109"/>
      <c r="L6" s="122"/>
      <c r="M6" s="109"/>
    </row>
    <row r="7" spans="1:13" ht="15.75">
      <c r="A7" s="123" t="s">
        <v>246</v>
      </c>
      <c r="B7" s="124"/>
      <c r="C7" s="124"/>
      <c r="D7" s="124"/>
      <c r="E7" s="123" t="s">
        <v>137</v>
      </c>
      <c r="F7" s="124"/>
      <c r="G7" s="123" t="s">
        <v>138</v>
      </c>
      <c r="H7" s="124"/>
      <c r="I7" s="123" t="s">
        <v>141</v>
      </c>
      <c r="J7" s="123"/>
      <c r="K7" s="123" t="s">
        <v>142</v>
      </c>
      <c r="L7" s="123"/>
      <c r="M7" s="123"/>
    </row>
    <row r="8" spans="1:13" ht="15.75">
      <c r="A8" s="125" t="s">
        <v>247</v>
      </c>
      <c r="B8" s="123"/>
      <c r="C8" s="125" t="s">
        <v>162</v>
      </c>
      <c r="D8" s="123"/>
      <c r="E8" s="125" t="s">
        <v>194</v>
      </c>
      <c r="F8" s="124"/>
      <c r="G8" s="125" t="s">
        <v>100</v>
      </c>
      <c r="H8" s="124"/>
      <c r="I8" s="125" t="s">
        <v>194</v>
      </c>
      <c r="J8" s="123"/>
      <c r="K8" s="125" t="s">
        <v>43</v>
      </c>
      <c r="L8" s="123"/>
      <c r="M8" s="125" t="s">
        <v>143</v>
      </c>
    </row>
    <row r="9" spans="1:13" ht="15.7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5.75">
      <c r="A10" s="126">
        <v>1</v>
      </c>
      <c r="C10" s="58" t="s">
        <v>156</v>
      </c>
      <c r="D10" s="35"/>
      <c r="E10" s="127">
        <v>4.2</v>
      </c>
      <c r="F10" s="128"/>
      <c r="G10" s="127">
        <v>6</v>
      </c>
      <c r="H10" s="129"/>
      <c r="I10" s="119">
        <f>E10*(1+G10/100)</f>
        <v>4.452000000000001</v>
      </c>
      <c r="J10" s="119"/>
      <c r="K10" s="119">
        <f>I10+G10</f>
        <v>10.452000000000002</v>
      </c>
      <c r="L10" s="119"/>
      <c r="M10" s="119">
        <f>I10/0.95+G10</f>
        <v>10.686315789473685</v>
      </c>
    </row>
    <row r="11" spans="3:200" ht="15.75">
      <c r="C11" s="130"/>
      <c r="D11" s="130"/>
      <c r="E11" s="116"/>
      <c r="F11" s="116"/>
      <c r="G11" s="116"/>
      <c r="H11" s="116"/>
      <c r="I11" s="116"/>
      <c r="J11" s="116"/>
      <c r="K11" s="116"/>
      <c r="L11" s="116"/>
      <c r="M11" s="116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</row>
    <row r="12" spans="1:10" ht="15.75">
      <c r="A12" s="112" t="s">
        <v>139</v>
      </c>
      <c r="D12" s="109"/>
      <c r="E12" s="114"/>
      <c r="F12" s="114"/>
      <c r="G12" s="114"/>
      <c r="H12" s="114"/>
      <c r="I12" s="114"/>
      <c r="J12" s="114"/>
    </row>
    <row r="13" spans="1:10" ht="15.75">
      <c r="A13" s="112" t="s">
        <v>290</v>
      </c>
      <c r="D13" s="109"/>
      <c r="E13" s="114"/>
      <c r="F13" s="114"/>
      <c r="G13" s="114"/>
      <c r="H13" s="114"/>
      <c r="I13" s="114"/>
      <c r="J13" s="114"/>
    </row>
    <row r="14" spans="1:10" ht="15.75">
      <c r="A14" s="112" t="s">
        <v>123</v>
      </c>
      <c r="D14" s="109"/>
      <c r="E14" s="114"/>
      <c r="F14" s="114"/>
      <c r="G14" s="114"/>
      <c r="H14" s="114"/>
      <c r="I14" s="114"/>
      <c r="J14" s="114"/>
    </row>
    <row r="15" spans="1:10" ht="15.75">
      <c r="A15" s="112" t="s">
        <v>284</v>
      </c>
      <c r="D15" s="109"/>
      <c r="E15" s="114"/>
      <c r="F15" s="114"/>
      <c r="G15" s="114"/>
      <c r="H15" s="114"/>
      <c r="I15" s="114"/>
      <c r="J15" s="114"/>
    </row>
    <row r="16" spans="1:10" ht="15.75">
      <c r="A16" s="112" t="s">
        <v>285</v>
      </c>
      <c r="D16" s="109"/>
      <c r="E16" s="114"/>
      <c r="F16" s="114"/>
      <c r="I16" s="114"/>
      <c r="J16" s="114"/>
    </row>
    <row r="17" spans="1:10" ht="15.75">
      <c r="A17" s="112"/>
      <c r="D17" s="109"/>
      <c r="E17" s="114"/>
      <c r="F17" s="114"/>
      <c r="I17" s="114"/>
      <c r="J17" s="114"/>
    </row>
    <row r="18" spans="3:6" ht="15.75">
      <c r="C18" s="109"/>
      <c r="D18" s="109"/>
      <c r="E18" s="114"/>
      <c r="F18" s="114"/>
    </row>
    <row r="19" spans="1:13" ht="15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20.25">
      <c r="A20" s="233" t="s">
        <v>286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</row>
    <row r="21" spans="1:13" ht="15.75">
      <c r="A21" s="109"/>
      <c r="B21" s="116"/>
      <c r="C21" s="109"/>
      <c r="D21" s="109"/>
      <c r="E21" s="117"/>
      <c r="F21" s="109"/>
      <c r="G21" s="109"/>
      <c r="H21" s="109"/>
      <c r="I21" s="109"/>
      <c r="J21" s="109"/>
      <c r="K21" s="109"/>
      <c r="L21" s="109"/>
      <c r="M21" s="109"/>
    </row>
    <row r="22" spans="1:13" ht="15.75">
      <c r="A22" s="109"/>
      <c r="B22" s="116"/>
      <c r="C22" s="65" t="s">
        <v>115</v>
      </c>
      <c r="D22" s="65"/>
      <c r="E22" s="65" t="s">
        <v>111</v>
      </c>
      <c r="F22" s="65"/>
      <c r="G22" s="65" t="s">
        <v>112</v>
      </c>
      <c r="H22" s="38"/>
      <c r="I22" s="65" t="s">
        <v>113</v>
      </c>
      <c r="J22" s="65"/>
      <c r="K22" s="65" t="s">
        <v>114</v>
      </c>
      <c r="L22" s="65"/>
      <c r="M22" s="65" t="s">
        <v>116</v>
      </c>
    </row>
    <row r="23" spans="1:13" ht="15.75">
      <c r="A23" s="109"/>
      <c r="B23" s="116"/>
      <c r="C23" s="118"/>
      <c r="D23" s="118"/>
      <c r="E23" s="118"/>
      <c r="F23" s="109"/>
      <c r="G23" s="38"/>
      <c r="H23" s="109"/>
      <c r="I23" s="119"/>
      <c r="J23" s="119"/>
      <c r="K23" s="119"/>
      <c r="L23" s="119"/>
      <c r="M23" s="119"/>
    </row>
    <row r="24" spans="1:13" ht="15.75">
      <c r="A24" s="109"/>
      <c r="B24" s="116"/>
      <c r="C24" s="118"/>
      <c r="D24" s="118"/>
      <c r="E24" s="120" t="s">
        <v>275</v>
      </c>
      <c r="F24" s="109"/>
      <c r="G24" s="121" t="s">
        <v>276</v>
      </c>
      <c r="H24" s="109"/>
      <c r="I24" s="122" t="s">
        <v>140</v>
      </c>
      <c r="J24" s="122"/>
      <c r="K24" s="109"/>
      <c r="L24" s="122"/>
      <c r="M24" s="109"/>
    </row>
    <row r="25" spans="1:13" ht="15.75">
      <c r="A25" s="123" t="s">
        <v>246</v>
      </c>
      <c r="B25" s="124"/>
      <c r="C25" s="124"/>
      <c r="D25" s="124"/>
      <c r="E25" s="123" t="s">
        <v>137</v>
      </c>
      <c r="F25" s="124"/>
      <c r="G25" s="123" t="s">
        <v>138</v>
      </c>
      <c r="H25" s="124"/>
      <c r="I25" s="123" t="s">
        <v>141</v>
      </c>
      <c r="J25" s="123"/>
      <c r="K25" s="123" t="s">
        <v>142</v>
      </c>
      <c r="L25" s="123"/>
      <c r="M25" s="123"/>
    </row>
    <row r="26" spans="1:13" ht="15.75">
      <c r="A26" s="125" t="s">
        <v>247</v>
      </c>
      <c r="B26" s="123"/>
      <c r="C26" s="125" t="s">
        <v>162</v>
      </c>
      <c r="D26" s="123"/>
      <c r="E26" s="125" t="s">
        <v>194</v>
      </c>
      <c r="F26" s="124"/>
      <c r="G26" s="125" t="s">
        <v>100</v>
      </c>
      <c r="H26" s="124"/>
      <c r="I26" s="125" t="s">
        <v>194</v>
      </c>
      <c r="J26" s="123"/>
      <c r="K26" s="125" t="s">
        <v>43</v>
      </c>
      <c r="L26" s="123"/>
      <c r="M26" s="125" t="s">
        <v>143</v>
      </c>
    </row>
    <row r="27" spans="1:13" ht="15.7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ht="15.75">
      <c r="A28" s="126">
        <v>1</v>
      </c>
      <c r="C28" s="58" t="s">
        <v>156</v>
      </c>
      <c r="D28" s="35"/>
      <c r="E28" s="127">
        <v>4.2</v>
      </c>
      <c r="F28" s="103"/>
      <c r="G28" s="103">
        <v>5.5</v>
      </c>
      <c r="H28" s="131"/>
      <c r="I28" s="131">
        <f>E28*(1+G28/100)</f>
        <v>4.431</v>
      </c>
      <c r="J28" s="131"/>
      <c r="K28" s="131">
        <f>I28+G28</f>
        <v>9.931000000000001</v>
      </c>
      <c r="L28" s="131"/>
      <c r="M28" s="131">
        <f>I28/0.95+G28</f>
        <v>10.16421052631579</v>
      </c>
    </row>
    <row r="29" spans="3:13" ht="15.75">
      <c r="C29" s="130"/>
      <c r="D29" s="130"/>
      <c r="E29" s="116"/>
      <c r="F29" s="116"/>
      <c r="G29" s="116"/>
      <c r="H29" s="116"/>
      <c r="I29" s="116"/>
      <c r="J29" s="116"/>
      <c r="K29" s="116"/>
      <c r="L29" s="116"/>
      <c r="M29" s="116"/>
    </row>
    <row r="30" spans="1:10" ht="15.75">
      <c r="A30" s="112" t="s">
        <v>139</v>
      </c>
      <c r="D30" s="109"/>
      <c r="E30" s="114"/>
      <c r="F30" s="114"/>
      <c r="G30" s="114"/>
      <c r="H30" s="114"/>
      <c r="I30" s="114"/>
      <c r="J30" s="114"/>
    </row>
    <row r="31" spans="1:10" ht="15.75">
      <c r="A31" s="115" t="s">
        <v>289</v>
      </c>
      <c r="D31" s="109"/>
      <c r="E31" s="114"/>
      <c r="F31" s="114"/>
      <c r="G31" s="114"/>
      <c r="H31" s="114"/>
      <c r="I31" s="114"/>
      <c r="J31" s="114"/>
    </row>
    <row r="32" spans="1:10" ht="15.75">
      <c r="A32" s="115" t="s">
        <v>288</v>
      </c>
      <c r="D32" s="109"/>
      <c r="E32" s="114"/>
      <c r="F32" s="114"/>
      <c r="G32" s="114"/>
      <c r="H32" s="114"/>
      <c r="I32" s="114"/>
      <c r="J32" s="114"/>
    </row>
    <row r="33" spans="1:10" ht="15.75">
      <c r="A33" s="112" t="s">
        <v>123</v>
      </c>
      <c r="D33" s="109"/>
      <c r="E33" s="114"/>
      <c r="F33" s="114"/>
      <c r="G33" s="114"/>
      <c r="H33" s="114"/>
      <c r="I33" s="114"/>
      <c r="J33" s="114"/>
    </row>
    <row r="34" spans="1:10" ht="15.75">
      <c r="A34" s="112" t="s">
        <v>284</v>
      </c>
      <c r="D34" s="109"/>
      <c r="E34" s="114"/>
      <c r="F34" s="114"/>
      <c r="I34" s="114"/>
      <c r="J34" s="114"/>
    </row>
    <row r="35" spans="1:6" ht="15.75">
      <c r="A35" s="112" t="s">
        <v>285</v>
      </c>
      <c r="D35" s="109"/>
      <c r="E35" s="114"/>
      <c r="F35" s="114"/>
    </row>
  </sheetData>
  <sheetProtection/>
  <mergeCells count="2">
    <mergeCell ref="A2:M2"/>
    <mergeCell ref="A20:M20"/>
  </mergeCells>
  <printOptions horizontalCentered="1" verticalCentered="1"/>
  <pageMargins left="1" right="1" top="1" bottom="1" header="0.5" footer="0.5"/>
  <pageSetup fitToHeight="0" horizontalDpi="1200" verticalDpi="1200" orientation="landscape" r:id="rId1"/>
  <headerFooter alignWithMargins="0">
    <oddFooter>&amp;R&amp;"Times New Roman,Regular"Exhibit No. ___(RAM-9)
Page &amp;P of &amp;N</oddFooter>
  </headerFooter>
  <rowBreaks count="1" manualBreakCount="1">
    <brk id="1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showOutlineSymbols="0" view="pageLayout" zoomScaleSheetLayoutView="130" workbookViewId="0" topLeftCell="A1">
      <selection activeCell="A2" sqref="A2:E2"/>
    </sheetView>
  </sheetViews>
  <sheetFormatPr defaultColWidth="9.6640625" defaultRowHeight="15"/>
  <cols>
    <col min="1" max="1" width="5.6640625" style="2" customWidth="1"/>
    <col min="2" max="2" width="1.66796875" style="2" customWidth="1"/>
    <col min="3" max="3" width="30.5546875" style="2" customWidth="1"/>
    <col min="4" max="4" width="1.5625" style="2" customWidth="1"/>
    <col min="5" max="5" width="30.6640625" style="2" customWidth="1"/>
    <col min="6" max="16384" width="9.6640625" style="2" customWidth="1"/>
  </cols>
  <sheetData>
    <row r="1" spans="1:5" ht="15.75">
      <c r="A1" s="235"/>
      <c r="B1" s="235"/>
      <c r="C1" s="235"/>
      <c r="D1" s="235"/>
      <c r="E1" s="235"/>
    </row>
    <row r="2" spans="1:5" ht="44.25" customHeight="1">
      <c r="A2" s="236" t="s">
        <v>291</v>
      </c>
      <c r="B2" s="236"/>
      <c r="C2" s="236"/>
      <c r="D2" s="236"/>
      <c r="E2" s="236"/>
    </row>
    <row r="3" s="52" customFormat="1" ht="15.75">
      <c r="C3" s="132"/>
    </row>
    <row r="4" spans="1:5" s="52" customFormat="1" ht="18.75">
      <c r="A4" s="133"/>
      <c r="B4" s="133"/>
      <c r="C4" s="234" t="s">
        <v>115</v>
      </c>
      <c r="D4" s="234"/>
      <c r="E4" s="134" t="s">
        <v>111</v>
      </c>
    </row>
    <row r="5" spans="1:2" s="52" customFormat="1" ht="18.75">
      <c r="A5" s="135"/>
      <c r="B5" s="135"/>
    </row>
    <row r="6" spans="1:5" s="52" customFormat="1" ht="18.75">
      <c r="A6" s="136" t="s">
        <v>245</v>
      </c>
      <c r="B6" s="135"/>
      <c r="C6" s="137" t="s">
        <v>41</v>
      </c>
      <c r="D6" s="138"/>
      <c r="E6" s="137" t="s">
        <v>248</v>
      </c>
    </row>
    <row r="7" spans="1:5" s="52" customFormat="1" ht="15" customHeight="1">
      <c r="A7" s="139"/>
      <c r="B7" s="135"/>
      <c r="C7" s="140"/>
      <c r="D7" s="140"/>
      <c r="E7" s="138"/>
    </row>
    <row r="8" spans="1:5" s="145" customFormat="1" ht="12.75">
      <c r="A8" s="141">
        <v>1</v>
      </c>
      <c r="B8" s="142"/>
      <c r="C8" s="143" t="s">
        <v>249</v>
      </c>
      <c r="D8" s="143"/>
      <c r="E8" s="144" t="s">
        <v>249</v>
      </c>
    </row>
    <row r="9" spans="1:5" s="145" customFormat="1" ht="12.75">
      <c r="A9" s="141">
        <v>2</v>
      </c>
      <c r="B9" s="142"/>
      <c r="C9" s="143" t="s">
        <v>250</v>
      </c>
      <c r="D9" s="143"/>
      <c r="E9" s="144" t="s">
        <v>250</v>
      </c>
    </row>
    <row r="10" spans="1:5" s="145" customFormat="1" ht="12.75">
      <c r="A10" s="141">
        <v>3</v>
      </c>
      <c r="B10" s="142"/>
      <c r="C10" s="143" t="s">
        <v>251</v>
      </c>
      <c r="D10" s="143"/>
      <c r="E10" s="144" t="s">
        <v>252</v>
      </c>
    </row>
    <row r="11" spans="1:5" s="145" customFormat="1" ht="12.75">
      <c r="A11" s="141">
        <v>4</v>
      </c>
      <c r="B11" s="142"/>
      <c r="C11" s="143" t="s">
        <v>253</v>
      </c>
      <c r="D11" s="143"/>
      <c r="E11" s="144" t="s">
        <v>252</v>
      </c>
    </row>
    <row r="12" spans="1:5" s="145" customFormat="1" ht="12.75">
      <c r="A12" s="141">
        <v>5</v>
      </c>
      <c r="B12" s="142"/>
      <c r="C12" s="146" t="s">
        <v>254</v>
      </c>
      <c r="D12" s="146"/>
      <c r="E12" s="144" t="s">
        <v>255</v>
      </c>
    </row>
    <row r="13" spans="1:5" s="145" customFormat="1" ht="12.75">
      <c r="A13" s="141">
        <v>6</v>
      </c>
      <c r="B13" s="142"/>
      <c r="C13" s="143" t="s">
        <v>256</v>
      </c>
      <c r="D13" s="143"/>
      <c r="E13" s="144" t="s">
        <v>255</v>
      </c>
    </row>
    <row r="14" spans="1:5" s="145" customFormat="1" ht="12.75">
      <c r="A14" s="141">
        <v>7</v>
      </c>
      <c r="B14" s="142"/>
      <c r="C14" s="146" t="s">
        <v>257</v>
      </c>
      <c r="D14" s="146"/>
      <c r="E14" s="144" t="s">
        <v>255</v>
      </c>
    </row>
    <row r="15" spans="1:5" s="145" customFormat="1" ht="12.75">
      <c r="A15" s="141">
        <v>8</v>
      </c>
      <c r="B15" s="142"/>
      <c r="C15" s="146" t="s">
        <v>47</v>
      </c>
      <c r="D15" s="146"/>
      <c r="E15" s="144" t="s">
        <v>255</v>
      </c>
    </row>
    <row r="16" spans="1:5" s="145" customFormat="1" ht="12.75">
      <c r="A16" s="141">
        <v>9</v>
      </c>
      <c r="B16" s="142"/>
      <c r="C16" s="143" t="s">
        <v>258</v>
      </c>
      <c r="D16" s="143"/>
      <c r="E16" s="144" t="s">
        <v>259</v>
      </c>
    </row>
    <row r="17" spans="1:5" s="145" customFormat="1" ht="12.75">
      <c r="A17" s="141">
        <v>10</v>
      </c>
      <c r="B17" s="142"/>
      <c r="C17" s="146" t="s">
        <v>260</v>
      </c>
      <c r="D17" s="146"/>
      <c r="E17" s="144" t="s">
        <v>259</v>
      </c>
    </row>
    <row r="18" spans="1:5" s="145" customFormat="1" ht="12.75">
      <c r="A18" s="141">
        <v>11</v>
      </c>
      <c r="B18" s="142"/>
      <c r="C18" s="146" t="s">
        <v>126</v>
      </c>
      <c r="D18" s="146"/>
      <c r="E18" s="144" t="s">
        <v>259</v>
      </c>
    </row>
    <row r="19" spans="1:5" s="145" customFormat="1" ht="12.75">
      <c r="A19" s="141">
        <v>12</v>
      </c>
      <c r="B19" s="142"/>
      <c r="C19" s="146" t="s">
        <v>127</v>
      </c>
      <c r="D19" s="146"/>
      <c r="E19" s="144" t="s">
        <v>259</v>
      </c>
    </row>
    <row r="20" spans="1:5" s="145" customFormat="1" ht="12.75">
      <c r="A20" s="141">
        <v>13</v>
      </c>
      <c r="B20" s="142"/>
      <c r="C20" s="146" t="s">
        <v>128</v>
      </c>
      <c r="D20" s="146"/>
      <c r="E20" s="144" t="s">
        <v>129</v>
      </c>
    </row>
    <row r="21" spans="1:5" s="145" customFormat="1" ht="12.75">
      <c r="A21" s="141">
        <v>14</v>
      </c>
      <c r="B21" s="142"/>
      <c r="C21" s="143" t="s">
        <v>130</v>
      </c>
      <c r="D21" s="143"/>
      <c r="E21" s="144" t="s">
        <v>105</v>
      </c>
    </row>
    <row r="22" spans="1:5" s="145" customFormat="1" ht="12.75">
      <c r="A22" s="141">
        <v>15</v>
      </c>
      <c r="B22" s="142"/>
      <c r="C22" s="146" t="s">
        <v>131</v>
      </c>
      <c r="D22" s="146"/>
      <c r="E22" s="144" t="s">
        <v>132</v>
      </c>
    </row>
    <row r="23" spans="1:5" s="145" customFormat="1" ht="12.75">
      <c r="A23" s="141">
        <v>16</v>
      </c>
      <c r="B23" s="142"/>
      <c r="C23" s="146" t="s">
        <v>133</v>
      </c>
      <c r="D23" s="146"/>
      <c r="E23" s="144" t="s">
        <v>134</v>
      </c>
    </row>
    <row r="24" spans="1:5" s="145" customFormat="1" ht="12.75">
      <c r="A24" s="141">
        <v>17</v>
      </c>
      <c r="B24" s="142"/>
      <c r="C24" s="143" t="s">
        <v>135</v>
      </c>
      <c r="D24" s="143"/>
      <c r="E24" s="144" t="s">
        <v>134</v>
      </c>
    </row>
    <row r="25" spans="1:5" s="145" customFormat="1" ht="12.75">
      <c r="A25" s="141">
        <v>18</v>
      </c>
      <c r="B25" s="142"/>
      <c r="C25" s="146" t="s">
        <v>136</v>
      </c>
      <c r="D25" s="146"/>
      <c r="E25" s="144" t="s">
        <v>134</v>
      </c>
    </row>
    <row r="26" spans="1:5" s="145" customFormat="1" ht="12.75">
      <c r="A26" s="141">
        <v>19</v>
      </c>
      <c r="B26" s="142"/>
      <c r="C26" s="143" t="s">
        <v>15</v>
      </c>
      <c r="D26" s="143"/>
      <c r="E26" s="144" t="s">
        <v>16</v>
      </c>
    </row>
    <row r="27" spans="1:5" s="145" customFormat="1" ht="12.75">
      <c r="A27" s="141">
        <v>20</v>
      </c>
      <c r="B27" s="142"/>
      <c r="C27" s="143" t="s">
        <v>17</v>
      </c>
      <c r="D27" s="143"/>
      <c r="E27" s="144" t="s">
        <v>168</v>
      </c>
    </row>
    <row r="28" spans="1:5" s="145" customFormat="1" ht="12.75">
      <c r="A28" s="141">
        <v>21</v>
      </c>
      <c r="B28" s="142"/>
      <c r="C28" s="143" t="s">
        <v>18</v>
      </c>
      <c r="D28" s="143"/>
      <c r="E28" s="144" t="s">
        <v>19</v>
      </c>
    </row>
    <row r="29" spans="1:5" s="145" customFormat="1" ht="12.75">
      <c r="A29" s="141">
        <v>22</v>
      </c>
      <c r="B29" s="142"/>
      <c r="C29" s="143" t="s">
        <v>20</v>
      </c>
      <c r="D29" s="143"/>
      <c r="E29" s="144" t="s">
        <v>19</v>
      </c>
    </row>
    <row r="30" spans="1:5" s="145" customFormat="1" ht="12.75">
      <c r="A30" s="141">
        <v>23</v>
      </c>
      <c r="B30" s="142"/>
      <c r="C30" s="143" t="s">
        <v>21</v>
      </c>
      <c r="D30" s="143"/>
      <c r="E30" s="144" t="s">
        <v>169</v>
      </c>
    </row>
    <row r="31" spans="1:5" s="145" customFormat="1" ht="12.75">
      <c r="A31" s="141">
        <v>24</v>
      </c>
      <c r="B31" s="142"/>
      <c r="C31" s="143" t="s">
        <v>22</v>
      </c>
      <c r="D31" s="143"/>
      <c r="E31" s="144" t="s">
        <v>23</v>
      </c>
    </row>
    <row r="32" spans="1:5" s="145" customFormat="1" ht="12.75">
      <c r="A32" s="141">
        <v>25</v>
      </c>
      <c r="B32" s="142"/>
      <c r="C32" s="146" t="s">
        <v>24</v>
      </c>
      <c r="D32" s="146"/>
      <c r="E32" s="144" t="s">
        <v>25</v>
      </c>
    </row>
    <row r="33" spans="1:5" s="145" customFormat="1" ht="12.75">
      <c r="A33" s="141">
        <v>26</v>
      </c>
      <c r="B33" s="142"/>
      <c r="C33" s="146" t="s">
        <v>26</v>
      </c>
      <c r="D33" s="146"/>
      <c r="E33" s="144" t="s">
        <v>26</v>
      </c>
    </row>
    <row r="34" spans="1:5" s="145" customFormat="1" ht="12.75">
      <c r="A34" s="141">
        <v>27</v>
      </c>
      <c r="B34" s="142"/>
      <c r="C34" s="146" t="s">
        <v>27</v>
      </c>
      <c r="D34" s="146"/>
      <c r="E34" s="144" t="s">
        <v>27</v>
      </c>
    </row>
    <row r="35" spans="1:5" s="145" customFormat="1" ht="12.75">
      <c r="A35" s="141">
        <v>28</v>
      </c>
      <c r="B35" s="142"/>
      <c r="C35" s="146" t="s">
        <v>28</v>
      </c>
      <c r="D35" s="146"/>
      <c r="E35" s="144" t="s">
        <v>29</v>
      </c>
    </row>
    <row r="36" spans="1:5" s="145" customFormat="1" ht="12.75">
      <c r="A36" s="141">
        <v>29</v>
      </c>
      <c r="B36" s="142"/>
      <c r="C36" s="146" t="s">
        <v>233</v>
      </c>
      <c r="D36" s="146"/>
      <c r="E36" s="144" t="s">
        <v>55</v>
      </c>
    </row>
    <row r="37" spans="1:5" s="145" customFormat="1" ht="12.75">
      <c r="A37" s="141">
        <v>30</v>
      </c>
      <c r="B37" s="142"/>
      <c r="C37" s="143" t="s">
        <v>55</v>
      </c>
      <c r="D37" s="143"/>
      <c r="E37" s="144" t="s">
        <v>55</v>
      </c>
    </row>
    <row r="38" spans="1:5" s="145" customFormat="1" ht="12.75">
      <c r="A38" s="141">
        <v>31</v>
      </c>
      <c r="B38" s="142"/>
      <c r="C38" s="143" t="s">
        <v>39</v>
      </c>
      <c r="D38" s="143"/>
      <c r="E38" s="144" t="s">
        <v>40</v>
      </c>
    </row>
    <row r="39" spans="1:5" s="145" customFormat="1" ht="12.75">
      <c r="A39" s="141">
        <v>32</v>
      </c>
      <c r="B39" s="142"/>
      <c r="C39" s="143" t="s">
        <v>32</v>
      </c>
      <c r="D39" s="143"/>
      <c r="E39" s="144" t="s">
        <v>40</v>
      </c>
    </row>
    <row r="40" spans="1:5" s="145" customFormat="1" ht="12.75">
      <c r="A40" s="141">
        <v>33</v>
      </c>
      <c r="B40" s="142"/>
      <c r="C40" s="146" t="s">
        <v>33</v>
      </c>
      <c r="D40" s="146"/>
      <c r="E40" s="144" t="s">
        <v>40</v>
      </c>
    </row>
    <row r="41" spans="1:5" s="145" customFormat="1" ht="12.75">
      <c r="A41" s="141">
        <v>34</v>
      </c>
      <c r="B41" s="142"/>
      <c r="C41" s="146" t="s">
        <v>34</v>
      </c>
      <c r="D41" s="146"/>
      <c r="E41" s="144" t="s">
        <v>40</v>
      </c>
    </row>
    <row r="42" spans="1:5" s="145" customFormat="1" ht="12.75">
      <c r="A42" s="141">
        <v>35</v>
      </c>
      <c r="B42" s="142"/>
      <c r="C42" s="143" t="s">
        <v>35</v>
      </c>
      <c r="D42" s="143"/>
      <c r="E42" s="144" t="s">
        <v>40</v>
      </c>
    </row>
    <row r="43" spans="1:5" s="145" customFormat="1" ht="12.75">
      <c r="A43" s="141">
        <v>36</v>
      </c>
      <c r="B43" s="142"/>
      <c r="C43" s="143" t="s">
        <v>36</v>
      </c>
      <c r="D43" s="143"/>
      <c r="E43" s="144" t="s">
        <v>40</v>
      </c>
    </row>
    <row r="44" spans="1:5" s="145" customFormat="1" ht="12.75">
      <c r="A44" s="141">
        <v>37</v>
      </c>
      <c r="B44" s="142"/>
      <c r="C44" s="143" t="s">
        <v>37</v>
      </c>
      <c r="D44" s="143"/>
      <c r="E44" s="144" t="s">
        <v>37</v>
      </c>
    </row>
    <row r="45" spans="1:5" s="145" customFormat="1" ht="12.75">
      <c r="A45" s="141">
        <v>38</v>
      </c>
      <c r="B45" s="142"/>
      <c r="C45" s="143" t="s">
        <v>38</v>
      </c>
      <c r="D45" s="143"/>
      <c r="E45" s="144" t="s">
        <v>154</v>
      </c>
    </row>
    <row r="46" spans="1:5" s="145" customFormat="1" ht="12.75">
      <c r="A46" s="111">
        <v>39</v>
      </c>
      <c r="C46" s="145" t="s">
        <v>155</v>
      </c>
      <c r="E46" s="111" t="s">
        <v>154</v>
      </c>
    </row>
    <row r="47" spans="1:5" s="145" customFormat="1" ht="12.75">
      <c r="A47" s="111">
        <v>40</v>
      </c>
      <c r="C47" s="145" t="s">
        <v>145</v>
      </c>
      <c r="E47" s="111" t="s">
        <v>154</v>
      </c>
    </row>
    <row r="48" spans="1:5" s="145" customFormat="1" ht="12.75">
      <c r="A48" s="111">
        <v>41</v>
      </c>
      <c r="C48" s="147" t="s">
        <v>146</v>
      </c>
      <c r="D48" s="147"/>
      <c r="E48" s="111" t="s">
        <v>154</v>
      </c>
    </row>
    <row r="49" spans="1:5" s="145" customFormat="1" ht="12.75">
      <c r="A49" s="111">
        <v>42</v>
      </c>
      <c r="C49" s="147" t="s">
        <v>147</v>
      </c>
      <c r="D49" s="147"/>
      <c r="E49" s="111" t="s">
        <v>148</v>
      </c>
    </row>
    <row r="50" spans="1:5" s="145" customFormat="1" ht="12.75">
      <c r="A50" s="111">
        <v>43</v>
      </c>
      <c r="C50" s="145" t="s">
        <v>149</v>
      </c>
      <c r="E50" s="111" t="s">
        <v>150</v>
      </c>
    </row>
    <row r="51" spans="1:5" s="145" customFormat="1" ht="12.75">
      <c r="A51" s="111">
        <v>44</v>
      </c>
      <c r="C51" s="147" t="s">
        <v>151</v>
      </c>
      <c r="D51" s="147"/>
      <c r="E51" s="111" t="s">
        <v>152</v>
      </c>
    </row>
    <row r="52" spans="1:5" s="145" customFormat="1" ht="12.75">
      <c r="A52" s="111">
        <v>45</v>
      </c>
      <c r="C52" s="145" t="s">
        <v>153</v>
      </c>
      <c r="E52" s="111" t="s">
        <v>220</v>
      </c>
    </row>
    <row r="53" spans="1:5" s="145" customFormat="1" ht="12.75">
      <c r="A53" s="111">
        <v>46</v>
      </c>
      <c r="C53" s="145" t="s">
        <v>221</v>
      </c>
      <c r="E53" s="111" t="s">
        <v>222</v>
      </c>
    </row>
    <row r="54" spans="1:5" s="145" customFormat="1" ht="12.75">
      <c r="A54" s="111">
        <v>47</v>
      </c>
      <c r="C54" s="145" t="s">
        <v>61</v>
      </c>
      <c r="E54" s="111" t="s">
        <v>61</v>
      </c>
    </row>
    <row r="55" spans="1:5" s="145" customFormat="1" ht="12.75">
      <c r="A55" s="111">
        <v>48</v>
      </c>
      <c r="C55" s="145" t="s">
        <v>223</v>
      </c>
      <c r="E55" s="111" t="s">
        <v>224</v>
      </c>
    </row>
    <row r="56" spans="1:5" s="145" customFormat="1" ht="12.75">
      <c r="A56" s="111">
        <v>49</v>
      </c>
      <c r="C56" s="145" t="s">
        <v>225</v>
      </c>
      <c r="E56" s="111" t="s">
        <v>226</v>
      </c>
    </row>
    <row r="57" spans="1:5" s="145" customFormat="1" ht="12.75">
      <c r="A57" s="111">
        <v>50</v>
      </c>
      <c r="C57" s="145" t="s">
        <v>227</v>
      </c>
      <c r="E57" s="111" t="s">
        <v>86</v>
      </c>
    </row>
    <row r="58" spans="1:5" s="145" customFormat="1" ht="12.75">
      <c r="A58" s="111">
        <v>51</v>
      </c>
      <c r="C58" s="145" t="s">
        <v>228</v>
      </c>
      <c r="E58" s="111" t="s">
        <v>62</v>
      </c>
    </row>
    <row r="59" spans="1:5" s="145" customFormat="1" ht="12.75">
      <c r="A59" s="111">
        <v>52</v>
      </c>
      <c r="C59" s="145" t="s">
        <v>229</v>
      </c>
      <c r="E59" s="111" t="s">
        <v>207</v>
      </c>
    </row>
    <row r="60" spans="1:5" s="145" customFormat="1" ht="12.75">
      <c r="A60" s="111">
        <v>53</v>
      </c>
      <c r="C60" s="145" t="s">
        <v>208</v>
      </c>
      <c r="E60" s="111" t="s">
        <v>209</v>
      </c>
    </row>
    <row r="61" spans="1:5" s="145" customFormat="1" ht="12.75">
      <c r="A61" s="111">
        <v>54</v>
      </c>
      <c r="C61" s="145" t="s">
        <v>210</v>
      </c>
      <c r="E61" s="111" t="s">
        <v>211</v>
      </c>
    </row>
    <row r="62" spans="1:5" s="145" customFormat="1" ht="12.75">
      <c r="A62" s="111">
        <v>55</v>
      </c>
      <c r="C62" s="145" t="s">
        <v>212</v>
      </c>
      <c r="E62" s="111" t="s">
        <v>211</v>
      </c>
    </row>
    <row r="63" spans="1:5" s="145" customFormat="1" ht="12.75">
      <c r="A63" s="111">
        <v>56</v>
      </c>
      <c r="C63" s="145" t="s">
        <v>171</v>
      </c>
      <c r="E63" s="111" t="s">
        <v>171</v>
      </c>
    </row>
    <row r="64" spans="1:5" s="145" customFormat="1" ht="12.75">
      <c r="A64" s="111">
        <v>57</v>
      </c>
      <c r="C64" s="145" t="s">
        <v>213</v>
      </c>
      <c r="E64" s="111" t="s">
        <v>214</v>
      </c>
    </row>
    <row r="65" spans="1:5" s="145" customFormat="1" ht="12.75">
      <c r="A65" s="111">
        <v>58</v>
      </c>
      <c r="C65" s="145" t="s">
        <v>215</v>
      </c>
      <c r="E65" s="111" t="s">
        <v>216</v>
      </c>
    </row>
    <row r="66" spans="1:5" s="145" customFormat="1" ht="12.75">
      <c r="A66" s="111">
        <v>59</v>
      </c>
      <c r="C66" s="145" t="s">
        <v>217</v>
      </c>
      <c r="E66" s="111" t="s">
        <v>172</v>
      </c>
    </row>
    <row r="67" spans="1:5" s="145" customFormat="1" ht="12.75">
      <c r="A67" s="111">
        <v>60</v>
      </c>
      <c r="C67" s="145" t="s">
        <v>218</v>
      </c>
      <c r="E67" s="111" t="s">
        <v>219</v>
      </c>
    </row>
    <row r="68" spans="1:5" s="145" customFormat="1" ht="12.75">
      <c r="A68" s="111">
        <v>61</v>
      </c>
      <c r="C68" s="145" t="s">
        <v>68</v>
      </c>
      <c r="E68" s="111" t="s">
        <v>69</v>
      </c>
    </row>
    <row r="69" spans="1:5" s="145" customFormat="1" ht="12.75">
      <c r="A69" s="111">
        <v>62</v>
      </c>
      <c r="C69" s="145" t="s">
        <v>70</v>
      </c>
      <c r="E69" s="111" t="s">
        <v>71</v>
      </c>
    </row>
    <row r="70" spans="1:5" s="145" customFormat="1" ht="12.75">
      <c r="A70" s="111">
        <v>63</v>
      </c>
      <c r="C70" s="145" t="s">
        <v>72</v>
      </c>
      <c r="E70" s="111" t="s">
        <v>73</v>
      </c>
    </row>
    <row r="71" spans="1:5" s="145" customFormat="1" ht="12.75">
      <c r="A71" s="111">
        <v>64</v>
      </c>
      <c r="C71" s="145" t="s">
        <v>73</v>
      </c>
      <c r="E71" s="111" t="s">
        <v>73</v>
      </c>
    </row>
    <row r="72" spans="1:5" s="145" customFormat="1" ht="12.75">
      <c r="A72" s="111">
        <v>65</v>
      </c>
      <c r="C72" s="145" t="s">
        <v>74</v>
      </c>
      <c r="E72" s="111" t="s">
        <v>66</v>
      </c>
    </row>
    <row r="73" spans="1:5" s="145" customFormat="1" ht="12.75">
      <c r="A73" s="111">
        <v>66</v>
      </c>
      <c r="C73" s="145" t="s">
        <v>75</v>
      </c>
      <c r="E73" s="111" t="s">
        <v>75</v>
      </c>
    </row>
    <row r="74" spans="1:5" s="145" customFormat="1" ht="12.75">
      <c r="A74" s="111">
        <v>67</v>
      </c>
      <c r="C74" s="145" t="s">
        <v>76</v>
      </c>
      <c r="E74" s="111" t="s">
        <v>77</v>
      </c>
    </row>
    <row r="75" spans="1:5" s="145" customFormat="1" ht="12.75">
      <c r="A75" s="111">
        <v>68</v>
      </c>
      <c r="C75" s="145" t="s">
        <v>78</v>
      </c>
      <c r="E75" s="111" t="s">
        <v>79</v>
      </c>
    </row>
    <row r="76" spans="1:5" s="145" customFormat="1" ht="12.75">
      <c r="A76" s="111">
        <v>69</v>
      </c>
      <c r="C76" s="145" t="s">
        <v>4</v>
      </c>
      <c r="E76" s="111" t="s">
        <v>79</v>
      </c>
    </row>
    <row r="77" spans="1:5" s="145" customFormat="1" ht="12.75">
      <c r="A77" s="111">
        <v>70</v>
      </c>
      <c r="C77" s="145" t="s">
        <v>156</v>
      </c>
      <c r="E77" s="111" t="s">
        <v>5</v>
      </c>
    </row>
    <row r="78" spans="1:5" s="145" customFormat="1" ht="12.75">
      <c r="A78" s="111">
        <v>71</v>
      </c>
      <c r="C78" s="145" t="s">
        <v>6</v>
      </c>
      <c r="E78" s="111" t="s">
        <v>5</v>
      </c>
    </row>
    <row r="79" spans="1:5" s="145" customFormat="1" ht="12.75">
      <c r="A79" s="111">
        <v>72</v>
      </c>
      <c r="C79" s="145" t="s">
        <v>7</v>
      </c>
      <c r="E79" s="111" t="s">
        <v>8</v>
      </c>
    </row>
    <row r="80" spans="1:5" s="145" customFormat="1" ht="12.75">
      <c r="A80" s="111">
        <v>73</v>
      </c>
      <c r="C80" s="145" t="s">
        <v>9</v>
      </c>
      <c r="E80" s="111" t="s">
        <v>9</v>
      </c>
    </row>
    <row r="81" spans="1:5" s="145" customFormat="1" ht="12.75">
      <c r="A81" s="111">
        <v>74</v>
      </c>
      <c r="C81" s="145" t="s">
        <v>234</v>
      </c>
      <c r="E81" s="111" t="s">
        <v>234</v>
      </c>
    </row>
    <row r="82" spans="1:5" s="145" customFormat="1" ht="12.75">
      <c r="A82" s="111">
        <v>75</v>
      </c>
      <c r="C82" s="145" t="s">
        <v>10</v>
      </c>
      <c r="E82" s="111" t="s">
        <v>234</v>
      </c>
    </row>
    <row r="83" spans="1:5" s="145" customFormat="1" ht="12.75">
      <c r="A83" s="111">
        <v>76</v>
      </c>
      <c r="C83" s="145" t="s">
        <v>11</v>
      </c>
      <c r="E83" s="111" t="s">
        <v>12</v>
      </c>
    </row>
    <row r="84" spans="1:5" s="145" customFormat="1" ht="12.75">
      <c r="A84" s="111">
        <v>77</v>
      </c>
      <c r="C84" s="145" t="s">
        <v>13</v>
      </c>
      <c r="E84" s="111" t="s">
        <v>235</v>
      </c>
    </row>
    <row r="85" spans="1:5" s="145" customFormat="1" ht="12.75">
      <c r="A85" s="111">
        <v>78</v>
      </c>
      <c r="C85" s="145" t="s">
        <v>157</v>
      </c>
      <c r="E85" s="111" t="s">
        <v>14</v>
      </c>
    </row>
    <row r="86" spans="1:5" s="145" customFormat="1" ht="12.75">
      <c r="A86" s="111">
        <v>79</v>
      </c>
      <c r="C86" s="145" t="s">
        <v>87</v>
      </c>
      <c r="E86" s="111" t="s">
        <v>14</v>
      </c>
    </row>
    <row r="87" spans="1:5" s="145" customFormat="1" ht="12.75">
      <c r="A87" s="111">
        <v>80</v>
      </c>
      <c r="C87" s="145" t="s">
        <v>88</v>
      </c>
      <c r="E87" s="111" t="s">
        <v>14</v>
      </c>
    </row>
    <row r="88" spans="1:5" s="145" customFormat="1" ht="12.75">
      <c r="A88" s="111">
        <v>81</v>
      </c>
      <c r="C88" s="145" t="s">
        <v>89</v>
      </c>
      <c r="E88" s="111" t="s">
        <v>14</v>
      </c>
    </row>
    <row r="89" spans="1:5" s="145" customFormat="1" ht="12.75">
      <c r="A89" s="111">
        <v>82</v>
      </c>
      <c r="C89" s="145" t="s">
        <v>90</v>
      </c>
      <c r="E89" s="111" t="s">
        <v>14</v>
      </c>
    </row>
    <row r="90" spans="1:5" s="145" customFormat="1" ht="12.75">
      <c r="A90" s="111">
        <v>83</v>
      </c>
      <c r="C90" s="145" t="s">
        <v>91</v>
      </c>
      <c r="E90" s="111" t="s">
        <v>14</v>
      </c>
    </row>
    <row r="91" spans="1:5" s="145" customFormat="1" ht="12.75">
      <c r="A91" s="111">
        <v>84</v>
      </c>
      <c r="C91" s="145" t="s">
        <v>92</v>
      </c>
      <c r="E91" s="111" t="s">
        <v>93</v>
      </c>
    </row>
    <row r="92" spans="1:5" s="145" customFormat="1" ht="12.75">
      <c r="A92" s="111">
        <v>85</v>
      </c>
      <c r="C92" s="145" t="s">
        <v>94</v>
      </c>
      <c r="E92" s="111" t="s">
        <v>95</v>
      </c>
    </row>
    <row r="93" spans="1:5" s="145" customFormat="1" ht="12.75">
      <c r="A93" s="111">
        <v>86</v>
      </c>
      <c r="C93" s="145" t="s">
        <v>96</v>
      </c>
      <c r="E93" s="111" t="s">
        <v>83</v>
      </c>
    </row>
    <row r="94" spans="1:5" s="145" customFormat="1" ht="12.75">
      <c r="A94" s="111">
        <v>87</v>
      </c>
      <c r="C94" s="145" t="s">
        <v>261</v>
      </c>
      <c r="E94" s="111" t="s">
        <v>83</v>
      </c>
    </row>
    <row r="95" spans="1:5" s="145" customFormat="1" ht="12.75">
      <c r="A95" s="111">
        <v>88</v>
      </c>
      <c r="C95" s="145" t="s">
        <v>262</v>
      </c>
      <c r="E95" s="111" t="s">
        <v>263</v>
      </c>
    </row>
    <row r="96" spans="1:5" s="145" customFormat="1" ht="12.75">
      <c r="A96" s="111">
        <v>89</v>
      </c>
      <c r="C96" s="145" t="s">
        <v>263</v>
      </c>
      <c r="E96" s="111" t="s">
        <v>263</v>
      </c>
    </row>
    <row r="97" spans="1:5" s="145" customFormat="1" ht="12.75">
      <c r="A97" s="111">
        <v>90</v>
      </c>
      <c r="C97" s="145" t="s">
        <v>264</v>
      </c>
      <c r="E97" s="111" t="s">
        <v>244</v>
      </c>
    </row>
    <row r="98" spans="1:5" s="145" customFormat="1" ht="12.75">
      <c r="A98" s="111">
        <v>91</v>
      </c>
      <c r="C98" s="145" t="s">
        <v>265</v>
      </c>
      <c r="E98" s="111" t="s">
        <v>266</v>
      </c>
    </row>
    <row r="99" spans="1:5" s="145" customFormat="1" ht="12.75">
      <c r="A99" s="111">
        <v>92</v>
      </c>
      <c r="C99" s="145" t="s">
        <v>267</v>
      </c>
      <c r="E99" s="111" t="s">
        <v>266</v>
      </c>
    </row>
    <row r="100" spans="1:5" s="145" customFormat="1" ht="12.75">
      <c r="A100" s="111">
        <v>93</v>
      </c>
      <c r="C100" s="145" t="s">
        <v>268</v>
      </c>
      <c r="E100" s="111" t="s">
        <v>266</v>
      </c>
    </row>
    <row r="101" spans="1:5" s="145" customFormat="1" ht="12.75">
      <c r="A101" s="111">
        <v>94</v>
      </c>
      <c r="C101" s="145" t="s">
        <v>269</v>
      </c>
      <c r="E101" s="111" t="s">
        <v>266</v>
      </c>
    </row>
    <row r="102" spans="1:5" s="145" customFormat="1" ht="12.75">
      <c r="A102" s="111">
        <v>95</v>
      </c>
      <c r="C102" s="145" t="s">
        <v>160</v>
      </c>
      <c r="E102" s="111" t="s">
        <v>266</v>
      </c>
    </row>
  </sheetData>
  <sheetProtection/>
  <mergeCells count="3">
    <mergeCell ref="C4:D4"/>
    <mergeCell ref="A1:E1"/>
    <mergeCell ref="A2:E2"/>
  </mergeCells>
  <printOptions horizontalCentered="1"/>
  <pageMargins left="1" right="1" top="1" bottom="1" header="0.5" footer="0.5"/>
  <pageSetup fitToHeight="2" horizontalDpi="1200" verticalDpi="1200" orientation="portrait" r:id="rId1"/>
  <headerFooter alignWithMargins="0">
    <oddHeader xml:space="preserve">&amp;R&amp;"Times New Roman,Regular"Exhibit No. ___(RAM-10)
Page &amp;P of &amp;N&amp;"Arial,Regular"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5"/>
  <sheetViews>
    <sheetView showOutlineSymbols="0" view="pageLayout" zoomScaleSheetLayoutView="130" workbookViewId="0" topLeftCell="A1">
      <selection activeCell="A2" sqref="A2:E2"/>
    </sheetView>
  </sheetViews>
  <sheetFormatPr defaultColWidth="9.6640625" defaultRowHeight="15"/>
  <cols>
    <col min="1" max="1" width="5.6640625" style="52" customWidth="1"/>
    <col min="2" max="2" width="1.66796875" style="52" customWidth="1"/>
    <col min="3" max="3" width="30.4453125" style="52" customWidth="1"/>
    <col min="4" max="4" width="1.66796875" style="52" customWidth="1"/>
    <col min="5" max="5" width="30.6640625" style="52" customWidth="1"/>
    <col min="6" max="16384" width="9.6640625" style="52" customWidth="1"/>
  </cols>
  <sheetData>
    <row r="1" spans="1:5" ht="15.75">
      <c r="A1" s="35"/>
      <c r="B1" s="35"/>
      <c r="C1" s="35"/>
      <c r="D1" s="35"/>
      <c r="E1" s="35"/>
    </row>
    <row r="2" spans="1:5" ht="84.75" customHeight="1">
      <c r="A2" s="225" t="s">
        <v>292</v>
      </c>
      <c r="B2" s="237"/>
      <c r="C2" s="237"/>
      <c r="D2" s="237"/>
      <c r="E2" s="237"/>
    </row>
    <row r="3" spans="1:5" ht="15.75">
      <c r="A3" s="35"/>
      <c r="B3" s="148"/>
      <c r="C3" s="35"/>
      <c r="D3" s="35"/>
      <c r="E3" s="99"/>
    </row>
    <row r="4" spans="1:5" ht="15.75">
      <c r="A4" s="35"/>
      <c r="B4" s="148"/>
      <c r="C4" s="234" t="s">
        <v>115</v>
      </c>
      <c r="D4" s="234"/>
      <c r="E4" s="134" t="s">
        <v>111</v>
      </c>
    </row>
    <row r="5" spans="1:5" ht="15.75">
      <c r="A5" s="35"/>
      <c r="B5" s="35"/>
      <c r="C5" s="35"/>
      <c r="D5" s="35"/>
      <c r="E5" s="35"/>
    </row>
    <row r="6" spans="1:5" ht="15.75">
      <c r="A6" s="149" t="s">
        <v>245</v>
      </c>
      <c r="B6" s="150"/>
      <c r="C6" s="151" t="s">
        <v>162</v>
      </c>
      <c r="D6" s="152"/>
      <c r="E6" s="151" t="s">
        <v>248</v>
      </c>
    </row>
    <row r="7" spans="1:5" ht="15" customHeight="1">
      <c r="A7" s="135"/>
      <c r="B7" s="135"/>
      <c r="C7" s="140"/>
      <c r="D7" s="140"/>
      <c r="E7" s="138"/>
    </row>
    <row r="8" spans="1:5" s="145" customFormat="1" ht="12.75">
      <c r="A8" s="141">
        <v>1</v>
      </c>
      <c r="B8" s="142"/>
      <c r="C8" s="143" t="s">
        <v>250</v>
      </c>
      <c r="D8" s="143"/>
      <c r="E8" s="144" t="s">
        <v>250</v>
      </c>
    </row>
    <row r="9" spans="1:5" s="145" customFormat="1" ht="12.75">
      <c r="A9" s="141">
        <v>2</v>
      </c>
      <c r="B9" s="142"/>
      <c r="C9" s="143" t="s">
        <v>251</v>
      </c>
      <c r="D9" s="143"/>
      <c r="E9" s="144" t="s">
        <v>252</v>
      </c>
    </row>
    <row r="10" spans="1:5" s="145" customFormat="1" ht="12.75">
      <c r="A10" s="141">
        <v>3</v>
      </c>
      <c r="B10" s="142"/>
      <c r="C10" s="143" t="s">
        <v>253</v>
      </c>
      <c r="D10" s="143"/>
      <c r="E10" s="144" t="s">
        <v>252</v>
      </c>
    </row>
    <row r="11" spans="1:5" s="145" customFormat="1" ht="12.75">
      <c r="A11" s="141">
        <v>4</v>
      </c>
      <c r="B11" s="142"/>
      <c r="C11" s="143" t="s">
        <v>254</v>
      </c>
      <c r="D11" s="143"/>
      <c r="E11" s="144" t="s">
        <v>255</v>
      </c>
    </row>
    <row r="12" spans="1:5" s="145" customFormat="1" ht="12.75">
      <c r="A12" s="141">
        <v>5</v>
      </c>
      <c r="B12" s="142"/>
      <c r="C12" s="146" t="s">
        <v>256</v>
      </c>
      <c r="D12" s="146"/>
      <c r="E12" s="144" t="s">
        <v>255</v>
      </c>
    </row>
    <row r="13" spans="1:5" s="145" customFormat="1" ht="12.75">
      <c r="A13" s="141">
        <v>6</v>
      </c>
      <c r="B13" s="142"/>
      <c r="C13" s="143" t="s">
        <v>257</v>
      </c>
      <c r="D13" s="143"/>
      <c r="E13" s="144" t="s">
        <v>255</v>
      </c>
    </row>
    <row r="14" spans="1:5" s="145" customFormat="1" ht="12.75">
      <c r="A14" s="141">
        <v>7</v>
      </c>
      <c r="B14" s="142"/>
      <c r="C14" s="146" t="s">
        <v>47</v>
      </c>
      <c r="D14" s="146"/>
      <c r="E14" s="144" t="s">
        <v>255</v>
      </c>
    </row>
    <row r="15" spans="1:5" s="145" customFormat="1" ht="12.75">
      <c r="A15" s="141">
        <v>8</v>
      </c>
      <c r="B15" s="142"/>
      <c r="C15" s="146" t="s">
        <v>258</v>
      </c>
      <c r="D15" s="146"/>
      <c r="E15" s="144" t="s">
        <v>259</v>
      </c>
    </row>
    <row r="16" spans="1:5" s="145" customFormat="1" ht="12.75">
      <c r="A16" s="141">
        <v>9</v>
      </c>
      <c r="B16" s="142"/>
      <c r="C16" s="143" t="s">
        <v>260</v>
      </c>
      <c r="D16" s="143"/>
      <c r="E16" s="144" t="s">
        <v>259</v>
      </c>
    </row>
    <row r="17" spans="1:5" s="145" customFormat="1" ht="12.75">
      <c r="A17" s="141">
        <v>10</v>
      </c>
      <c r="B17" s="142"/>
      <c r="C17" s="146" t="s">
        <v>126</v>
      </c>
      <c r="D17" s="146"/>
      <c r="E17" s="144" t="s">
        <v>259</v>
      </c>
    </row>
    <row r="18" spans="1:5" s="145" customFormat="1" ht="12.75">
      <c r="A18" s="141">
        <v>11</v>
      </c>
      <c r="B18" s="142"/>
      <c r="C18" s="146" t="s">
        <v>127</v>
      </c>
      <c r="D18" s="146"/>
      <c r="E18" s="144" t="s">
        <v>259</v>
      </c>
    </row>
    <row r="19" spans="1:5" s="145" customFormat="1" ht="12.75">
      <c r="A19" s="141">
        <v>12</v>
      </c>
      <c r="B19" s="142"/>
      <c r="C19" s="146" t="s">
        <v>130</v>
      </c>
      <c r="D19" s="146"/>
      <c r="E19" s="144" t="s">
        <v>105</v>
      </c>
    </row>
    <row r="20" spans="1:5" s="145" customFormat="1" ht="12.75">
      <c r="A20" s="141">
        <v>13</v>
      </c>
      <c r="B20" s="142"/>
      <c r="C20" s="146" t="s">
        <v>131</v>
      </c>
      <c r="D20" s="146"/>
      <c r="E20" s="144" t="s">
        <v>132</v>
      </c>
    </row>
    <row r="21" spans="1:5" s="145" customFormat="1" ht="12.75">
      <c r="A21" s="141">
        <v>14</v>
      </c>
      <c r="B21" s="142"/>
      <c r="C21" s="143" t="s">
        <v>133</v>
      </c>
      <c r="D21" s="143"/>
      <c r="E21" s="144" t="s">
        <v>134</v>
      </c>
    </row>
    <row r="22" spans="1:5" s="145" customFormat="1" ht="12.75">
      <c r="A22" s="141">
        <v>15</v>
      </c>
      <c r="B22" s="142"/>
      <c r="C22" s="146" t="s">
        <v>135</v>
      </c>
      <c r="D22" s="146"/>
      <c r="E22" s="144" t="s">
        <v>134</v>
      </c>
    </row>
    <row r="23" spans="1:5" s="145" customFormat="1" ht="12.75">
      <c r="A23" s="141">
        <v>16</v>
      </c>
      <c r="B23" s="142"/>
      <c r="C23" s="146" t="s">
        <v>136</v>
      </c>
      <c r="D23" s="146"/>
      <c r="E23" s="144" t="s">
        <v>134</v>
      </c>
    </row>
    <row r="24" spans="1:5" s="145" customFormat="1" ht="12.75">
      <c r="A24" s="141">
        <v>17</v>
      </c>
      <c r="B24" s="142"/>
      <c r="C24" s="143" t="s">
        <v>15</v>
      </c>
      <c r="D24" s="143"/>
      <c r="E24" s="144" t="s">
        <v>16</v>
      </c>
    </row>
    <row r="25" spans="1:5" s="145" customFormat="1" ht="12.75">
      <c r="A25" s="141">
        <v>18</v>
      </c>
      <c r="B25" s="142"/>
      <c r="C25" s="146" t="s">
        <v>17</v>
      </c>
      <c r="D25" s="146"/>
      <c r="E25" s="144" t="s">
        <v>168</v>
      </c>
    </row>
    <row r="26" spans="1:5" s="145" customFormat="1" ht="12.75">
      <c r="A26" s="141">
        <v>19</v>
      </c>
      <c r="B26" s="142"/>
      <c r="C26" s="143" t="s">
        <v>18</v>
      </c>
      <c r="D26" s="143"/>
      <c r="E26" s="144" t="s">
        <v>19</v>
      </c>
    </row>
    <row r="27" spans="1:5" s="145" customFormat="1" ht="12.75">
      <c r="A27" s="141">
        <v>20</v>
      </c>
      <c r="B27" s="142"/>
      <c r="C27" s="143" t="s">
        <v>20</v>
      </c>
      <c r="D27" s="143"/>
      <c r="E27" s="144" t="s">
        <v>19</v>
      </c>
    </row>
    <row r="28" spans="1:5" s="145" customFormat="1" ht="12.75">
      <c r="A28" s="141">
        <v>21</v>
      </c>
      <c r="B28" s="142"/>
      <c r="C28" s="143" t="s">
        <v>21</v>
      </c>
      <c r="D28" s="143"/>
      <c r="E28" s="144" t="s">
        <v>169</v>
      </c>
    </row>
    <row r="29" spans="1:5" s="145" customFormat="1" ht="12.75">
      <c r="A29" s="141">
        <v>22</v>
      </c>
      <c r="B29" s="142"/>
      <c r="C29" s="143" t="s">
        <v>22</v>
      </c>
      <c r="D29" s="143"/>
      <c r="E29" s="144" t="s">
        <v>23</v>
      </c>
    </row>
    <row r="30" spans="1:5" s="145" customFormat="1" ht="12.75">
      <c r="A30" s="141">
        <v>23</v>
      </c>
      <c r="B30" s="142"/>
      <c r="C30" s="143" t="s">
        <v>24</v>
      </c>
      <c r="D30" s="143"/>
      <c r="E30" s="144" t="s">
        <v>25</v>
      </c>
    </row>
    <row r="31" spans="1:5" s="145" customFormat="1" ht="12.75">
      <c r="A31" s="141">
        <v>24</v>
      </c>
      <c r="B31" s="142"/>
      <c r="C31" s="143" t="s">
        <v>26</v>
      </c>
      <c r="D31" s="143"/>
      <c r="E31" s="144" t="s">
        <v>26</v>
      </c>
    </row>
    <row r="32" spans="1:5" s="145" customFormat="1" ht="12.75">
      <c r="A32" s="141">
        <v>25</v>
      </c>
      <c r="B32" s="142"/>
      <c r="C32" s="146" t="s">
        <v>28</v>
      </c>
      <c r="D32" s="146"/>
      <c r="E32" s="144" t="s">
        <v>29</v>
      </c>
    </row>
    <row r="33" spans="1:5" s="145" customFormat="1" ht="12.75">
      <c r="A33" s="141">
        <v>26</v>
      </c>
      <c r="B33" s="142"/>
      <c r="C33" s="146" t="s">
        <v>233</v>
      </c>
      <c r="D33" s="146"/>
      <c r="E33" s="144" t="s">
        <v>55</v>
      </c>
    </row>
    <row r="34" spans="1:5" s="145" customFormat="1" ht="12.75">
      <c r="A34" s="141">
        <v>27</v>
      </c>
      <c r="B34" s="142"/>
      <c r="C34" s="146" t="s">
        <v>55</v>
      </c>
      <c r="D34" s="146"/>
      <c r="E34" s="144" t="s">
        <v>55</v>
      </c>
    </row>
    <row r="35" spans="1:5" s="145" customFormat="1" ht="12.75">
      <c r="A35" s="141">
        <v>28</v>
      </c>
      <c r="B35" s="142"/>
      <c r="C35" s="146" t="s">
        <v>39</v>
      </c>
      <c r="D35" s="146"/>
      <c r="E35" s="144" t="s">
        <v>40</v>
      </c>
    </row>
    <row r="36" spans="1:5" s="145" customFormat="1" ht="12.75">
      <c r="A36" s="141">
        <v>29</v>
      </c>
      <c r="B36" s="142"/>
      <c r="C36" s="146" t="s">
        <v>32</v>
      </c>
      <c r="D36" s="146"/>
      <c r="E36" s="144" t="s">
        <v>40</v>
      </c>
    </row>
    <row r="37" spans="1:5" s="145" customFormat="1" ht="12.75">
      <c r="A37" s="141">
        <v>30</v>
      </c>
      <c r="B37" s="142"/>
      <c r="C37" s="143" t="s">
        <v>33</v>
      </c>
      <c r="D37" s="143"/>
      <c r="E37" s="144" t="s">
        <v>40</v>
      </c>
    </row>
    <row r="38" spans="1:5" s="145" customFormat="1" ht="12.75">
      <c r="A38" s="141">
        <v>31</v>
      </c>
      <c r="B38" s="142"/>
      <c r="C38" s="143" t="s">
        <v>34</v>
      </c>
      <c r="D38" s="143"/>
      <c r="E38" s="144" t="s">
        <v>40</v>
      </c>
    </row>
    <row r="39" spans="1:5" s="145" customFormat="1" ht="12.75">
      <c r="A39" s="141">
        <v>32</v>
      </c>
      <c r="B39" s="142"/>
      <c r="C39" s="143" t="s">
        <v>35</v>
      </c>
      <c r="D39" s="143"/>
      <c r="E39" s="144" t="s">
        <v>40</v>
      </c>
    </row>
    <row r="40" spans="1:5" s="145" customFormat="1" ht="12.75">
      <c r="A40" s="141">
        <v>33</v>
      </c>
      <c r="B40" s="142"/>
      <c r="C40" s="146" t="s">
        <v>36</v>
      </c>
      <c r="D40" s="146"/>
      <c r="E40" s="144" t="s">
        <v>40</v>
      </c>
    </row>
    <row r="41" spans="1:5" s="145" customFormat="1" ht="12.75">
      <c r="A41" s="141">
        <v>34</v>
      </c>
      <c r="B41" s="142"/>
      <c r="C41" s="146" t="s">
        <v>38</v>
      </c>
      <c r="D41" s="146"/>
      <c r="E41" s="144" t="s">
        <v>154</v>
      </c>
    </row>
    <row r="42" spans="1:5" s="145" customFormat="1" ht="12.75">
      <c r="A42" s="141">
        <v>35</v>
      </c>
      <c r="B42" s="142"/>
      <c r="C42" s="143" t="s">
        <v>155</v>
      </c>
      <c r="D42" s="143"/>
      <c r="E42" s="144" t="s">
        <v>154</v>
      </c>
    </row>
    <row r="43" spans="1:5" s="145" customFormat="1" ht="12.75">
      <c r="A43" s="141">
        <v>36</v>
      </c>
      <c r="B43" s="142"/>
      <c r="C43" s="143" t="s">
        <v>145</v>
      </c>
      <c r="D43" s="143"/>
      <c r="E43" s="144" t="s">
        <v>154</v>
      </c>
    </row>
    <row r="44" spans="1:5" s="145" customFormat="1" ht="12.75">
      <c r="A44" s="141">
        <v>37</v>
      </c>
      <c r="B44" s="142"/>
      <c r="C44" s="143" t="s">
        <v>146</v>
      </c>
      <c r="D44" s="143"/>
      <c r="E44" s="144" t="s">
        <v>154</v>
      </c>
    </row>
    <row r="45" spans="1:5" s="145" customFormat="1" ht="12.75">
      <c r="A45" s="141">
        <v>38</v>
      </c>
      <c r="B45" s="142"/>
      <c r="C45" s="143" t="s">
        <v>147</v>
      </c>
      <c r="D45" s="143"/>
      <c r="E45" s="144" t="s">
        <v>148</v>
      </c>
    </row>
    <row r="46" spans="1:5" s="145" customFormat="1" ht="12.75">
      <c r="A46" s="111">
        <v>39</v>
      </c>
      <c r="C46" s="145" t="s">
        <v>149</v>
      </c>
      <c r="E46" s="111" t="s">
        <v>150</v>
      </c>
    </row>
    <row r="47" spans="1:5" s="145" customFormat="1" ht="12.75">
      <c r="A47" s="111">
        <v>40</v>
      </c>
      <c r="C47" s="145" t="s">
        <v>151</v>
      </c>
      <c r="E47" s="111" t="s">
        <v>152</v>
      </c>
    </row>
    <row r="48" spans="1:5" s="145" customFormat="1" ht="12.75">
      <c r="A48" s="111">
        <v>41</v>
      </c>
      <c r="C48" s="147" t="s">
        <v>153</v>
      </c>
      <c r="D48" s="147"/>
      <c r="E48" s="111" t="s">
        <v>220</v>
      </c>
    </row>
    <row r="49" spans="1:5" s="145" customFormat="1" ht="12.75">
      <c r="A49" s="111">
        <v>42</v>
      </c>
      <c r="C49" s="147" t="s">
        <v>221</v>
      </c>
      <c r="D49" s="147"/>
      <c r="E49" s="111" t="s">
        <v>222</v>
      </c>
    </row>
    <row r="50" spans="1:5" s="145" customFormat="1" ht="12.75">
      <c r="A50" s="111">
        <v>43</v>
      </c>
      <c r="C50" s="145" t="s">
        <v>61</v>
      </c>
      <c r="E50" s="111" t="s">
        <v>61</v>
      </c>
    </row>
    <row r="51" spans="1:5" s="145" customFormat="1" ht="12.75">
      <c r="A51" s="111">
        <v>44</v>
      </c>
      <c r="C51" s="147" t="s">
        <v>227</v>
      </c>
      <c r="D51" s="147"/>
      <c r="E51" s="111" t="s">
        <v>86</v>
      </c>
    </row>
    <row r="52" spans="1:5" s="145" customFormat="1" ht="12.75">
      <c r="A52" s="111">
        <v>45</v>
      </c>
      <c r="C52" s="145" t="s">
        <v>228</v>
      </c>
      <c r="E52" s="111" t="s">
        <v>62</v>
      </c>
    </row>
    <row r="53" spans="1:5" s="145" customFormat="1" ht="12.75">
      <c r="A53" s="111">
        <v>46</v>
      </c>
      <c r="C53" s="145" t="s">
        <v>213</v>
      </c>
      <c r="E53" s="111" t="s">
        <v>214</v>
      </c>
    </row>
    <row r="54" spans="1:5" s="145" customFormat="1" ht="12.75">
      <c r="A54" s="111">
        <v>47</v>
      </c>
      <c r="C54" s="145" t="s">
        <v>217</v>
      </c>
      <c r="E54" s="111" t="s">
        <v>172</v>
      </c>
    </row>
    <row r="55" spans="1:5" s="145" customFormat="1" ht="12.75">
      <c r="A55" s="111">
        <v>48</v>
      </c>
      <c r="C55" s="145" t="s">
        <v>218</v>
      </c>
      <c r="E55" s="111" t="s">
        <v>219</v>
      </c>
    </row>
    <row r="56" spans="1:5" s="145" customFormat="1" ht="12.75">
      <c r="A56" s="111">
        <v>49</v>
      </c>
      <c r="C56" s="145" t="s">
        <v>70</v>
      </c>
      <c r="E56" s="111" t="s">
        <v>270</v>
      </c>
    </row>
    <row r="57" spans="1:5" s="145" customFormat="1" ht="12.75">
      <c r="A57" s="111">
        <v>50</v>
      </c>
      <c r="C57" s="145" t="s">
        <v>72</v>
      </c>
      <c r="E57" s="111" t="s">
        <v>73</v>
      </c>
    </row>
    <row r="58" spans="1:5" s="145" customFormat="1" ht="12.75">
      <c r="A58" s="111">
        <v>51</v>
      </c>
      <c r="C58" s="145" t="s">
        <v>73</v>
      </c>
      <c r="E58" s="111" t="s">
        <v>73</v>
      </c>
    </row>
    <row r="59" spans="1:5" s="145" customFormat="1" ht="12.75">
      <c r="A59" s="111">
        <v>52</v>
      </c>
      <c r="C59" s="145" t="s">
        <v>74</v>
      </c>
      <c r="E59" s="111" t="s">
        <v>66</v>
      </c>
    </row>
    <row r="60" spans="1:5" s="145" customFormat="1" ht="12.75">
      <c r="A60" s="111">
        <v>53</v>
      </c>
      <c r="C60" s="145" t="s">
        <v>75</v>
      </c>
      <c r="E60" s="111" t="s">
        <v>75</v>
      </c>
    </row>
    <row r="61" spans="1:5" s="145" customFormat="1" ht="12.75">
      <c r="A61" s="111">
        <v>54</v>
      </c>
      <c r="C61" s="145" t="s">
        <v>78</v>
      </c>
      <c r="E61" s="111" t="s">
        <v>79</v>
      </c>
    </row>
    <row r="62" spans="1:5" s="145" customFormat="1" ht="12.75">
      <c r="A62" s="111">
        <v>55</v>
      </c>
      <c r="C62" s="145" t="s">
        <v>4</v>
      </c>
      <c r="E62" s="111" t="s">
        <v>79</v>
      </c>
    </row>
    <row r="63" spans="1:5" s="145" customFormat="1" ht="12.75">
      <c r="A63" s="111">
        <v>56</v>
      </c>
      <c r="C63" s="145" t="s">
        <v>156</v>
      </c>
      <c r="E63" s="111" t="s">
        <v>5</v>
      </c>
    </row>
    <row r="64" spans="1:5" s="145" customFormat="1" ht="12.75">
      <c r="A64" s="111">
        <v>57</v>
      </c>
      <c r="C64" s="145" t="s">
        <v>6</v>
      </c>
      <c r="E64" s="111" t="s">
        <v>5</v>
      </c>
    </row>
    <row r="65" spans="1:5" s="145" customFormat="1" ht="12.75">
      <c r="A65" s="111">
        <v>58</v>
      </c>
      <c r="C65" s="145" t="s">
        <v>234</v>
      </c>
      <c r="E65" s="111" t="s">
        <v>234</v>
      </c>
    </row>
    <row r="66" spans="1:5" s="145" customFormat="1" ht="12.75">
      <c r="A66" s="111">
        <v>59</v>
      </c>
      <c r="C66" s="145" t="s">
        <v>10</v>
      </c>
      <c r="E66" s="111" t="s">
        <v>234</v>
      </c>
    </row>
    <row r="67" spans="1:5" s="145" customFormat="1" ht="12.75">
      <c r="A67" s="111">
        <v>60</v>
      </c>
      <c r="C67" s="145" t="s">
        <v>13</v>
      </c>
      <c r="E67" s="111" t="s">
        <v>235</v>
      </c>
    </row>
    <row r="68" spans="1:5" s="145" customFormat="1" ht="12.75">
      <c r="A68" s="111">
        <v>61</v>
      </c>
      <c r="C68" s="145" t="s">
        <v>157</v>
      </c>
      <c r="E68" s="111" t="s">
        <v>14</v>
      </c>
    </row>
    <row r="69" spans="1:5" s="145" customFormat="1" ht="12.75">
      <c r="A69" s="111">
        <v>62</v>
      </c>
      <c r="C69" s="145" t="s">
        <v>87</v>
      </c>
      <c r="E69" s="111" t="s">
        <v>14</v>
      </c>
    </row>
    <row r="70" spans="1:5" s="145" customFormat="1" ht="12.75">
      <c r="A70" s="111">
        <v>63</v>
      </c>
      <c r="C70" s="145" t="s">
        <v>88</v>
      </c>
      <c r="E70" s="111" t="s">
        <v>14</v>
      </c>
    </row>
    <row r="71" spans="1:5" s="145" customFormat="1" ht="12.75">
      <c r="A71" s="111">
        <v>64</v>
      </c>
      <c r="C71" s="145" t="s">
        <v>89</v>
      </c>
      <c r="E71" s="111" t="s">
        <v>14</v>
      </c>
    </row>
    <row r="72" spans="1:5" s="145" customFormat="1" ht="12.75">
      <c r="A72" s="111">
        <v>65</v>
      </c>
      <c r="C72" s="145" t="s">
        <v>90</v>
      </c>
      <c r="E72" s="111" t="s">
        <v>14</v>
      </c>
    </row>
    <row r="73" spans="1:5" s="145" customFormat="1" ht="12.75">
      <c r="A73" s="111">
        <v>66</v>
      </c>
      <c r="C73" s="145" t="s">
        <v>91</v>
      </c>
      <c r="E73" s="111" t="s">
        <v>14</v>
      </c>
    </row>
    <row r="74" spans="1:5" s="145" customFormat="1" ht="12.75">
      <c r="A74" s="111">
        <v>67</v>
      </c>
      <c r="C74" s="145" t="s">
        <v>92</v>
      </c>
      <c r="E74" s="111" t="s">
        <v>93</v>
      </c>
    </row>
    <row r="75" spans="1:5" s="145" customFormat="1" ht="12.75">
      <c r="A75" s="111">
        <v>68</v>
      </c>
      <c r="C75" s="145" t="s">
        <v>94</v>
      </c>
      <c r="E75" s="111" t="s">
        <v>95</v>
      </c>
    </row>
    <row r="76" spans="1:5" s="145" customFormat="1" ht="12.75">
      <c r="A76" s="111">
        <v>69</v>
      </c>
      <c r="C76" s="145" t="s">
        <v>96</v>
      </c>
      <c r="E76" s="111" t="s">
        <v>83</v>
      </c>
    </row>
    <row r="77" spans="1:5" s="145" customFormat="1" ht="12.75">
      <c r="A77" s="111">
        <v>70</v>
      </c>
      <c r="C77" s="145" t="s">
        <v>261</v>
      </c>
      <c r="E77" s="111" t="s">
        <v>83</v>
      </c>
    </row>
    <row r="78" spans="1:5" s="145" customFormat="1" ht="12.75">
      <c r="A78" s="111">
        <v>71</v>
      </c>
      <c r="C78" s="145" t="s">
        <v>262</v>
      </c>
      <c r="E78" s="111" t="s">
        <v>263</v>
      </c>
    </row>
    <row r="79" spans="1:5" s="145" customFormat="1" ht="12.75">
      <c r="A79" s="111">
        <v>72</v>
      </c>
      <c r="C79" s="145" t="s">
        <v>263</v>
      </c>
      <c r="E79" s="111" t="s">
        <v>263</v>
      </c>
    </row>
    <row r="80" spans="1:5" s="145" customFormat="1" ht="12.75">
      <c r="A80" s="111">
        <v>73</v>
      </c>
      <c r="C80" s="145" t="s">
        <v>264</v>
      </c>
      <c r="E80" s="111" t="s">
        <v>244</v>
      </c>
    </row>
    <row r="81" spans="1:5" s="145" customFormat="1" ht="12.75">
      <c r="A81" s="111">
        <v>74</v>
      </c>
      <c r="C81" s="145" t="s">
        <v>265</v>
      </c>
      <c r="E81" s="111" t="s">
        <v>266</v>
      </c>
    </row>
    <row r="82" spans="1:5" s="145" customFormat="1" ht="12.75">
      <c r="A82" s="111">
        <v>75</v>
      </c>
      <c r="C82" s="145" t="s">
        <v>267</v>
      </c>
      <c r="E82" s="111" t="s">
        <v>266</v>
      </c>
    </row>
    <row r="83" spans="1:5" s="145" customFormat="1" ht="12.75">
      <c r="A83" s="111">
        <v>76</v>
      </c>
      <c r="C83" s="145" t="s">
        <v>268</v>
      </c>
      <c r="E83" s="111" t="s">
        <v>266</v>
      </c>
    </row>
    <row r="84" spans="1:5" s="145" customFormat="1" ht="12.75">
      <c r="A84" s="111">
        <v>77</v>
      </c>
      <c r="C84" s="145" t="s">
        <v>269</v>
      </c>
      <c r="E84" s="111" t="s">
        <v>266</v>
      </c>
    </row>
    <row r="85" spans="1:5" s="145" customFormat="1" ht="12.75">
      <c r="A85" s="111">
        <v>78</v>
      </c>
      <c r="C85" s="145" t="s">
        <v>160</v>
      </c>
      <c r="E85" s="111" t="s">
        <v>266</v>
      </c>
    </row>
    <row r="86" s="145" customFormat="1" ht="12.75"/>
  </sheetData>
  <sheetProtection/>
  <mergeCells count="2">
    <mergeCell ref="C4:D4"/>
    <mergeCell ref="A2:E2"/>
  </mergeCells>
  <printOptions horizontalCentered="1"/>
  <pageMargins left="1" right="1" top="1" bottom="1" header="0.5" footer="0.5"/>
  <pageSetup fitToHeight="0" horizontalDpi="1200" verticalDpi="1200" orientation="portrait" r:id="rId1"/>
  <headerFooter alignWithMargins="0">
    <oddHeader>&amp;R&amp;"Times New Roman,Regular"Exhibit No. ___(RAM-11)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showOutlineSymbols="0" workbookViewId="0" topLeftCell="A1">
      <selection activeCell="F18" sqref="F18"/>
    </sheetView>
  </sheetViews>
  <sheetFormatPr defaultColWidth="9.6640625" defaultRowHeight="15"/>
  <cols>
    <col min="1" max="1" width="5.6640625" style="52" customWidth="1"/>
    <col min="2" max="2" width="1.66796875" style="52" customWidth="1"/>
    <col min="3" max="3" width="31.10546875" style="52" customWidth="1"/>
    <col min="4" max="4" width="1.66796875" style="52" customWidth="1"/>
    <col min="5" max="5" width="29.77734375" style="52" customWidth="1"/>
    <col min="6" max="16384" width="9.6640625" style="52" customWidth="1"/>
  </cols>
  <sheetData>
    <row r="1" spans="1:5" ht="15.75">
      <c r="A1" s="35"/>
      <c r="B1" s="35"/>
      <c r="C1" s="35"/>
      <c r="D1" s="35"/>
      <c r="E1" s="35"/>
    </row>
    <row r="2" spans="1:5" ht="66.75" customHeight="1">
      <c r="A2" s="225" t="s">
        <v>293</v>
      </c>
      <c r="B2" s="225"/>
      <c r="C2" s="225"/>
      <c r="D2" s="225"/>
      <c r="E2" s="225"/>
    </row>
    <row r="3" spans="1:5" ht="15.75">
      <c r="A3" s="35"/>
      <c r="C3" s="35"/>
      <c r="D3" s="35"/>
      <c r="E3" s="36"/>
    </row>
    <row r="4" spans="1:5" ht="15.75">
      <c r="A4" s="35"/>
      <c r="C4" s="219" t="s">
        <v>115</v>
      </c>
      <c r="D4" s="219"/>
      <c r="E4" s="37" t="s">
        <v>111</v>
      </c>
    </row>
    <row r="5" spans="1:5" ht="15.75">
      <c r="A5" s="35"/>
      <c r="B5" s="35"/>
      <c r="C5" s="35"/>
      <c r="D5" s="35"/>
      <c r="E5" s="35"/>
    </row>
    <row r="6" spans="1:5" ht="15.75">
      <c r="A6" s="39" t="s">
        <v>245</v>
      </c>
      <c r="B6" s="43"/>
      <c r="C6" s="41" t="s">
        <v>162</v>
      </c>
      <c r="D6" s="100"/>
      <c r="E6" s="41" t="s">
        <v>248</v>
      </c>
    </row>
    <row r="7" spans="1:5" ht="15" customHeight="1">
      <c r="A7" s="153"/>
      <c r="B7" s="153"/>
      <c r="C7" s="154"/>
      <c r="D7" s="154"/>
      <c r="E7" s="155"/>
    </row>
    <row r="8" spans="1:5" ht="15.75">
      <c r="A8" s="156">
        <v>1</v>
      </c>
      <c r="B8" s="153"/>
      <c r="C8" s="157" t="s">
        <v>250</v>
      </c>
      <c r="D8" s="157"/>
      <c r="E8" s="158" t="s">
        <v>250</v>
      </c>
    </row>
    <row r="9" spans="1:5" ht="15.75">
      <c r="A9" s="156">
        <v>2</v>
      </c>
      <c r="B9" s="153"/>
      <c r="C9" s="157" t="s">
        <v>251</v>
      </c>
      <c r="D9" s="157"/>
      <c r="E9" s="158" t="s">
        <v>252</v>
      </c>
    </row>
    <row r="10" spans="1:5" ht="15.75">
      <c r="A10" s="156">
        <v>3</v>
      </c>
      <c r="B10" s="153"/>
      <c r="C10" s="157" t="s">
        <v>254</v>
      </c>
      <c r="D10" s="157"/>
      <c r="E10" s="158" t="s">
        <v>255</v>
      </c>
    </row>
    <row r="11" spans="1:5" ht="15.75">
      <c r="A11" s="156">
        <v>4</v>
      </c>
      <c r="B11" s="153"/>
      <c r="C11" s="157" t="s">
        <v>258</v>
      </c>
      <c r="D11" s="157"/>
      <c r="E11" s="158" t="s">
        <v>259</v>
      </c>
    </row>
    <row r="12" spans="1:5" ht="15.75">
      <c r="A12" s="156">
        <v>5</v>
      </c>
      <c r="B12" s="153"/>
      <c r="C12" s="159" t="s">
        <v>130</v>
      </c>
      <c r="D12" s="159"/>
      <c r="E12" s="158" t="s">
        <v>105</v>
      </c>
    </row>
    <row r="13" spans="1:5" ht="15.75">
      <c r="A13" s="156">
        <v>6</v>
      </c>
      <c r="B13" s="153"/>
      <c r="C13" s="157" t="s">
        <v>133</v>
      </c>
      <c r="D13" s="157"/>
      <c r="E13" s="158" t="s">
        <v>134</v>
      </c>
    </row>
    <row r="14" spans="1:5" ht="15.75">
      <c r="A14" s="156">
        <v>7</v>
      </c>
      <c r="B14" s="153"/>
      <c r="C14" s="159" t="s">
        <v>15</v>
      </c>
      <c r="D14" s="159"/>
      <c r="E14" s="158" t="s">
        <v>16</v>
      </c>
    </row>
    <row r="15" spans="1:5" ht="15.75">
      <c r="A15" s="156">
        <v>8</v>
      </c>
      <c r="B15" s="153"/>
      <c r="C15" s="159" t="s">
        <v>17</v>
      </c>
      <c r="D15" s="159"/>
      <c r="E15" s="158" t="s">
        <v>168</v>
      </c>
    </row>
    <row r="16" spans="1:5" ht="15.75">
      <c r="A16" s="156">
        <v>9</v>
      </c>
      <c r="B16" s="153"/>
      <c r="C16" s="157" t="s">
        <v>18</v>
      </c>
      <c r="D16" s="157"/>
      <c r="E16" s="158" t="s">
        <v>19</v>
      </c>
    </row>
    <row r="17" spans="1:5" ht="15.75">
      <c r="A17" s="156">
        <v>10</v>
      </c>
      <c r="B17" s="153"/>
      <c r="C17" s="159" t="s">
        <v>21</v>
      </c>
      <c r="D17" s="159"/>
      <c r="E17" s="158" t="s">
        <v>169</v>
      </c>
    </row>
    <row r="18" spans="1:5" ht="15.75">
      <c r="A18" s="156">
        <v>11</v>
      </c>
      <c r="B18" s="153"/>
      <c r="C18" s="159" t="s">
        <v>22</v>
      </c>
      <c r="D18" s="159"/>
      <c r="E18" s="158" t="s">
        <v>23</v>
      </c>
    </row>
    <row r="19" spans="1:5" ht="15.75">
      <c r="A19" s="156">
        <v>12</v>
      </c>
      <c r="B19" s="153"/>
      <c r="C19" s="159" t="s">
        <v>24</v>
      </c>
      <c r="D19" s="159"/>
      <c r="E19" s="158" t="s">
        <v>25</v>
      </c>
    </row>
    <row r="20" spans="1:5" ht="15.75">
      <c r="A20" s="156">
        <v>13</v>
      </c>
      <c r="B20" s="153"/>
      <c r="C20" s="159" t="s">
        <v>26</v>
      </c>
      <c r="D20" s="159"/>
      <c r="E20" s="158" t="s">
        <v>26</v>
      </c>
    </row>
    <row r="21" spans="1:5" ht="15.75">
      <c r="A21" s="156">
        <v>14</v>
      </c>
      <c r="B21" s="153"/>
      <c r="C21" s="157" t="s">
        <v>28</v>
      </c>
      <c r="D21" s="157"/>
      <c r="E21" s="158" t="s">
        <v>29</v>
      </c>
    </row>
    <row r="22" spans="1:5" ht="15.75">
      <c r="A22" s="156">
        <v>15</v>
      </c>
      <c r="B22" s="153"/>
      <c r="C22" s="159" t="s">
        <v>39</v>
      </c>
      <c r="D22" s="159"/>
      <c r="E22" s="158" t="s">
        <v>40</v>
      </c>
    </row>
    <row r="23" spans="1:5" ht="15.75">
      <c r="A23" s="156">
        <v>16</v>
      </c>
      <c r="B23" s="153"/>
      <c r="C23" s="159" t="s">
        <v>38</v>
      </c>
      <c r="D23" s="159"/>
      <c r="E23" s="158" t="s">
        <v>154</v>
      </c>
    </row>
    <row r="24" spans="1:5" ht="15.75">
      <c r="A24" s="156">
        <v>17</v>
      </c>
      <c r="B24" s="153"/>
      <c r="C24" s="157" t="s">
        <v>147</v>
      </c>
      <c r="D24" s="157"/>
      <c r="E24" s="158" t="s">
        <v>148</v>
      </c>
    </row>
    <row r="25" spans="1:5" ht="15.75">
      <c r="A25" s="156">
        <v>18</v>
      </c>
      <c r="B25" s="153"/>
      <c r="C25" s="159" t="s">
        <v>149</v>
      </c>
      <c r="D25" s="159"/>
      <c r="E25" s="158" t="s">
        <v>150</v>
      </c>
    </row>
    <row r="26" spans="1:5" ht="15.75">
      <c r="A26" s="156">
        <v>19</v>
      </c>
      <c r="B26" s="153"/>
      <c r="C26" s="157" t="s">
        <v>153</v>
      </c>
      <c r="D26" s="157"/>
      <c r="E26" s="158" t="s">
        <v>220</v>
      </c>
    </row>
    <row r="27" spans="1:5" ht="15.75">
      <c r="A27" s="156">
        <v>20</v>
      </c>
      <c r="B27" s="153"/>
      <c r="C27" s="157" t="s">
        <v>221</v>
      </c>
      <c r="D27" s="157"/>
      <c r="E27" s="158" t="s">
        <v>222</v>
      </c>
    </row>
    <row r="28" spans="1:5" ht="15.75">
      <c r="A28" s="156">
        <v>21</v>
      </c>
      <c r="B28" s="153"/>
      <c r="C28" s="157" t="s">
        <v>227</v>
      </c>
      <c r="D28" s="157"/>
      <c r="E28" s="158" t="s">
        <v>86</v>
      </c>
    </row>
    <row r="29" spans="1:5" ht="15.75">
      <c r="A29" s="156">
        <v>22</v>
      </c>
      <c r="B29" s="153"/>
      <c r="C29" s="157" t="s">
        <v>228</v>
      </c>
      <c r="D29" s="157"/>
      <c r="E29" s="158" t="s">
        <v>62</v>
      </c>
    </row>
    <row r="30" spans="1:5" ht="15.75">
      <c r="A30" s="156">
        <v>23</v>
      </c>
      <c r="B30" s="153"/>
      <c r="C30" s="157" t="s">
        <v>213</v>
      </c>
      <c r="D30" s="157"/>
      <c r="E30" s="158" t="s">
        <v>214</v>
      </c>
    </row>
    <row r="31" spans="1:5" ht="15.75">
      <c r="A31" s="156">
        <v>24</v>
      </c>
      <c r="B31" s="153"/>
      <c r="C31" s="157" t="s">
        <v>217</v>
      </c>
      <c r="D31" s="157"/>
      <c r="E31" s="158" t="s">
        <v>172</v>
      </c>
    </row>
    <row r="32" spans="1:5" ht="15.75">
      <c r="A32" s="156">
        <v>25</v>
      </c>
      <c r="B32" s="153"/>
      <c r="C32" s="159" t="s">
        <v>70</v>
      </c>
      <c r="D32" s="159"/>
      <c r="E32" s="158" t="s">
        <v>270</v>
      </c>
    </row>
    <row r="33" spans="1:5" ht="15.75">
      <c r="A33" s="156">
        <v>26</v>
      </c>
      <c r="B33" s="153"/>
      <c r="C33" s="159" t="s">
        <v>72</v>
      </c>
      <c r="D33" s="159"/>
      <c r="E33" s="158" t="s">
        <v>73</v>
      </c>
    </row>
    <row r="34" spans="1:5" ht="15.75">
      <c r="A34" s="156">
        <v>27</v>
      </c>
      <c r="B34" s="153"/>
      <c r="C34" s="159" t="s">
        <v>74</v>
      </c>
      <c r="D34" s="159"/>
      <c r="E34" s="158" t="s">
        <v>66</v>
      </c>
    </row>
    <row r="35" spans="1:5" ht="15.75">
      <c r="A35" s="156">
        <v>28</v>
      </c>
      <c r="B35" s="153"/>
      <c r="C35" s="159" t="s">
        <v>78</v>
      </c>
      <c r="D35" s="159"/>
      <c r="E35" s="158" t="s">
        <v>79</v>
      </c>
    </row>
    <row r="36" spans="1:5" ht="15.75">
      <c r="A36" s="156">
        <v>29</v>
      </c>
      <c r="B36" s="153"/>
      <c r="C36" s="159" t="s">
        <v>156</v>
      </c>
      <c r="D36" s="159"/>
      <c r="E36" s="158" t="s">
        <v>5</v>
      </c>
    </row>
    <row r="37" spans="1:5" ht="15.75">
      <c r="A37" s="156">
        <v>30</v>
      </c>
      <c r="B37" s="153"/>
      <c r="C37" s="157" t="s">
        <v>234</v>
      </c>
      <c r="D37" s="157"/>
      <c r="E37" s="158" t="s">
        <v>234</v>
      </c>
    </row>
    <row r="38" spans="1:5" ht="15.75">
      <c r="A38" s="156">
        <v>31</v>
      </c>
      <c r="B38" s="153"/>
      <c r="C38" s="157" t="s">
        <v>13</v>
      </c>
      <c r="D38" s="157"/>
      <c r="E38" s="158" t="s">
        <v>235</v>
      </c>
    </row>
    <row r="39" spans="1:5" ht="15.75">
      <c r="A39" s="156">
        <v>32</v>
      </c>
      <c r="B39" s="153"/>
      <c r="C39" s="157" t="s">
        <v>157</v>
      </c>
      <c r="D39" s="157"/>
      <c r="E39" s="158" t="s">
        <v>14</v>
      </c>
    </row>
    <row r="40" spans="1:5" ht="15.75">
      <c r="A40" s="156">
        <v>33</v>
      </c>
      <c r="B40" s="153"/>
      <c r="C40" s="159" t="s">
        <v>92</v>
      </c>
      <c r="D40" s="159"/>
      <c r="E40" s="158" t="s">
        <v>93</v>
      </c>
    </row>
    <row r="41" spans="1:5" ht="15.75">
      <c r="A41" s="156">
        <v>34</v>
      </c>
      <c r="B41" s="153"/>
      <c r="C41" s="159" t="s">
        <v>94</v>
      </c>
      <c r="D41" s="159"/>
      <c r="E41" s="158" t="s">
        <v>95</v>
      </c>
    </row>
    <row r="42" spans="1:5" ht="15.75">
      <c r="A42" s="156">
        <v>35</v>
      </c>
      <c r="B42" s="153"/>
      <c r="C42" s="157" t="s">
        <v>96</v>
      </c>
      <c r="D42" s="157"/>
      <c r="E42" s="158" t="s">
        <v>83</v>
      </c>
    </row>
    <row r="43" spans="1:5" ht="15.75">
      <c r="A43" s="156">
        <v>36</v>
      </c>
      <c r="B43" s="153"/>
      <c r="C43" s="157" t="s">
        <v>262</v>
      </c>
      <c r="D43" s="157"/>
      <c r="E43" s="158" t="s">
        <v>263</v>
      </c>
    </row>
    <row r="44" spans="1:5" ht="15.75">
      <c r="A44" s="156">
        <v>37</v>
      </c>
      <c r="B44" s="153"/>
      <c r="C44" s="157" t="s">
        <v>264</v>
      </c>
      <c r="D44" s="157"/>
      <c r="E44" s="158" t="s">
        <v>244</v>
      </c>
    </row>
    <row r="45" spans="1:5" ht="15.75">
      <c r="A45" s="156">
        <v>38</v>
      </c>
      <c r="B45" s="153"/>
      <c r="C45" s="157" t="s">
        <v>265</v>
      </c>
      <c r="D45" s="157"/>
      <c r="E45" s="158" t="s">
        <v>266</v>
      </c>
    </row>
    <row r="46" spans="1:5" ht="15.75">
      <c r="A46" s="45"/>
      <c r="E46" s="45"/>
    </row>
    <row r="47" spans="1:5" ht="15.75">
      <c r="A47" s="45"/>
      <c r="E47" s="45"/>
    </row>
    <row r="48" spans="1:5" ht="15.75">
      <c r="A48" s="45"/>
      <c r="C48" s="160" t="s">
        <v>271</v>
      </c>
      <c r="D48" s="160"/>
      <c r="E48" s="45"/>
    </row>
    <row r="49" spans="1:5" ht="15.75">
      <c r="A49" s="45"/>
      <c r="C49" s="160" t="s">
        <v>272</v>
      </c>
      <c r="D49" s="160"/>
      <c r="E49" s="45"/>
    </row>
    <row r="50" spans="1:5" ht="15.75">
      <c r="A50" s="45"/>
      <c r="E50" s="45"/>
    </row>
    <row r="51" spans="1:5" ht="15.75">
      <c r="A51" s="45"/>
      <c r="C51" s="160" t="s">
        <v>273</v>
      </c>
      <c r="D51" s="160"/>
      <c r="E51" s="45"/>
    </row>
    <row r="52" spans="1:5" ht="15.75">
      <c r="A52" s="45"/>
      <c r="E52" s="45"/>
    </row>
    <row r="53" spans="1:5" ht="15.75">
      <c r="A53" s="45"/>
      <c r="E53" s="45"/>
    </row>
    <row r="54" spans="1:5" ht="15.75">
      <c r="A54" s="45"/>
      <c r="E54" s="45"/>
    </row>
    <row r="55" spans="1:5" ht="15.75">
      <c r="A55" s="45"/>
      <c r="E55" s="45"/>
    </row>
    <row r="56" spans="1:5" ht="15.75">
      <c r="A56" s="45"/>
      <c r="E56" s="45"/>
    </row>
    <row r="57" spans="1:5" ht="15.75">
      <c r="A57" s="45"/>
      <c r="E57" s="45"/>
    </row>
  </sheetData>
  <sheetProtection/>
  <mergeCells count="2">
    <mergeCell ref="C4:D4"/>
    <mergeCell ref="A2:E2"/>
  </mergeCells>
  <printOptions horizontalCentered="1"/>
  <pageMargins left="1" right="1" top="1" bottom="1" header="0.5" footer="0.5"/>
  <pageSetup horizontalDpi="1200" verticalDpi="1200" orientation="portrait" r:id="rId1"/>
  <headerFooter alignWithMargins="0">
    <oddHeader>&amp;R&amp;"Times New Roman,Regular"Exhibit No. ___(RAM-12)
Page &amp;P of &amp;N&amp;"Arial,Regular"
</oddHeader>
  </headerFooter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jocarlson</cp:lastModifiedBy>
  <cp:lastPrinted>2007-11-05T03:15:30Z</cp:lastPrinted>
  <dcterms:created xsi:type="dcterms:W3CDTF">2007-03-08T14:10:47Z</dcterms:created>
  <dcterms:modified xsi:type="dcterms:W3CDTF">2008-03-17T17:45:12Z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2008-03-17T00:00:00Z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