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17.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085" yWindow="-15" windowWidth="5100" windowHeight="7530" tabRatio="817"/>
  </bookViews>
  <sheets>
    <sheet name="Lead Sheet" sheetId="2" r:id="rId1"/>
    <sheet name="5.4.1" sheetId="56" r:id="rId2"/>
    <sheet name="LTIP" sheetId="38" state="hidden" r:id="rId3"/>
    <sheet name="FY2006 Three Factor Formula" sheetId="31" state="hidden" r:id="rId4"/>
    <sheet name="FY2006 Senders Receivers " sheetId="3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P">#REF!</definedName>
    <definedName name="_1_920_SUM_BY_ACCT">#REF!</definedName>
    <definedName name="_100_SUM" localSheetId="1">#REF!</definedName>
    <definedName name="_100_SUM">#REF!</definedName>
    <definedName name="_att3">#REF!</definedName>
    <definedName name="_att7">#REF!</definedName>
    <definedName name="_DAT1" localSheetId="1">'[1]GL FERC Mapping'!#REF!</definedName>
    <definedName name="_DAT1">'[1]GL FERC Mapping'!#REF!</definedName>
    <definedName name="_DAT10" localSheetId="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 localSheetId="1">'[1]GL FERC Mapping'!#REF!</definedName>
    <definedName name="_DAT2">'[1]GL FERC Mapping'!#REF!</definedName>
    <definedName name="_DAT20">#REF!</definedName>
    <definedName name="_DAT21">#REF!</definedName>
    <definedName name="_DAT22">#REF!</definedName>
    <definedName name="_DAT23" localSheetId="1">#REF!</definedName>
    <definedName name="_DAT23">#REF!</definedName>
    <definedName name="_DAT24" localSheetId="1">#REF!</definedName>
    <definedName name="_DAT24">#REF!</definedName>
    <definedName name="_DAT25" localSheetId="1">#REF!</definedName>
    <definedName name="_DAT25">#REF!</definedName>
    <definedName name="_DAT26" localSheetId="1">#REF!</definedName>
    <definedName name="_DAT26">#REF!</definedName>
    <definedName name="_DAT27" localSheetId="1">#REF!</definedName>
    <definedName name="_DAT27">#REF!</definedName>
    <definedName name="_DAT28" localSheetId="1">#REF!</definedName>
    <definedName name="_DAT28">#REF!</definedName>
    <definedName name="_DAT29" localSheetId="1">#REF!</definedName>
    <definedName name="_DAT29">#REF!</definedName>
    <definedName name="_DAT3" localSheetId="1">'[1]GL FERC Mapping'!#REF!</definedName>
    <definedName name="_DAT3">'[1]GL FERC Mapping'!#REF!</definedName>
    <definedName name="_DAT30" localSheetId="1">#REF!</definedName>
    <definedName name="_DAT30">#REF!</definedName>
    <definedName name="_DAT31" localSheetId="1">#REF!</definedName>
    <definedName name="_DAT31">#REF!</definedName>
    <definedName name="_DAT32" localSheetId="1">#REF!</definedName>
    <definedName name="_DAT32">#REF!</definedName>
    <definedName name="_DAT33" localSheetId="1">#REF!</definedName>
    <definedName name="_DAT33">#REF!</definedName>
    <definedName name="_DAT34" localSheetId="1">#REF!</definedName>
    <definedName name="_DAT34">#REF!</definedName>
    <definedName name="_DAT35" localSheetId="1">#REF!</definedName>
    <definedName name="_DAT35">#REF!</definedName>
    <definedName name="_DAT36" localSheetId="1">#REF!</definedName>
    <definedName name="_DAT36">#REF!</definedName>
    <definedName name="_DAT37" localSheetId="1">#REF!</definedName>
    <definedName name="_DAT37">#REF!</definedName>
    <definedName name="_DAT38" localSheetId="1">#REF!</definedName>
    <definedName name="_DAT38">#REF!</definedName>
    <definedName name="_DAT39" localSheetId="1">#REF!</definedName>
    <definedName name="_DAT39">#REF!</definedName>
    <definedName name="_DAT4" localSheetId="1">'[1]GL FERC Mapping'!#REF!</definedName>
    <definedName name="_DAT4">'[1]GL FERC Mapping'!#REF!</definedName>
    <definedName name="_DAT40" localSheetId="1">#REF!</definedName>
    <definedName name="_DAT40">#REF!</definedName>
    <definedName name="_DAT41" localSheetId="1">#REF!</definedName>
    <definedName name="_DAT41">#REF!</definedName>
    <definedName name="_DAT42" localSheetId="1">#REF!</definedName>
    <definedName name="_DAT42">#REF!</definedName>
    <definedName name="_DAT43" localSheetId="1">#REF!</definedName>
    <definedName name="_DAT43">#REF!</definedName>
    <definedName name="_DAT5">#REF!</definedName>
    <definedName name="_DAT6">#REF!</definedName>
    <definedName name="_DAT7">#REF!</definedName>
    <definedName name="_DAT8">#REF!</definedName>
    <definedName name="_DAT9">#REF!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A">[2]Variables!$AK$2:$AL$12</definedName>
    <definedName name="AcctTable">[3]Variables!$AK$42:$AK$396</definedName>
    <definedName name="Adjs2avg">[4]Inputs!$L$255:'[4]Inputs'!$T$505</definedName>
    <definedName name="aftertax_ror" localSheetId="1">[5]Utah!#REF!</definedName>
    <definedName name="aftertax_ror">[5]Utah!#REF!</definedName>
    <definedName name="AllocationMethod">[6]Variables!$AP$33</definedName>
    <definedName name="annual.hours">#REF!</definedName>
    <definedName name="Ask_Mid_Bid1">#REF!</definedName>
    <definedName name="Ask_Mid_Bid2">#REF!</definedName>
    <definedName name="average.price">#REF!</definedName>
    <definedName name="AverageFactors">[4]UTCR!$AC$22:$AQ$108</definedName>
    <definedName name="AverageFuelCost">#REF!</definedName>
    <definedName name="AverageInput">[4]Inputs!$F$3:$I$1722</definedName>
    <definedName name="AvgFactorCopy" localSheetId="1">#REF!</definedName>
    <definedName name="AvgFactorCopy">#REF!</definedName>
    <definedName name="AvgFactors">[7]Factors!$B$3:$P$99</definedName>
    <definedName name="b">[2]Variables!$AL$29</definedName>
    <definedName name="B1_Print" localSheetId="1">'[8]Actual Revenue'!#REF!</definedName>
    <definedName name="B1_Print">'[8]Actual Revenue'!#REF!</definedName>
    <definedName name="budsum2" localSheetId="1">[9]Att1!#REF!</definedName>
    <definedName name="budsum2">[9]Att1!#REF!</definedName>
    <definedName name="bump" localSheetId="1">[5]Utah!#REF!</definedName>
    <definedName name="bump">[5]Utah!#REF!</definedName>
    <definedName name="Burn">#REF!</definedName>
    <definedName name="burn.rate">#REF!</definedName>
    <definedName name="calcoutput">'[10]Calcoutput (futures)'!$B$7:$J$128</definedName>
    <definedName name="Canadian__for_USexchangerate">'[10]OTC Gas Quotes'!$M$2</definedName>
    <definedName name="cgf" hidden="1">{"PRINT",#N/A,TRUE,"APPA";"PRINT",#N/A,TRUE,"APS";"PRINT",#N/A,TRUE,"BHPL";"PRINT",#N/A,TRUE,"BHPL2";"PRINT",#N/A,TRUE,"CDWR";"PRINT",#N/A,TRUE,"EWEB";"PRINT",#N/A,TRUE,"LADWP";"PRINT",#N/A,TRUE,"NEVBASE"}</definedName>
    <definedName name="COBAsk">#REF!</definedName>
    <definedName name="COBAskHist">#REF!</definedName>
    <definedName name="COBAskOff">#REF!</definedName>
    <definedName name="COBAskToday">#REF!</definedName>
    <definedName name="COBBid">#REF!</definedName>
    <definedName name="COBBidHist">#REF!</definedName>
    <definedName name="COBBidOff">#REF!</definedName>
    <definedName name="COBBidToday">#REF!</definedName>
    <definedName name="cobhlhask">#REF!</definedName>
    <definedName name="cobhlhbid">#REF!</definedName>
    <definedName name="comm" localSheetId="1">[5]Utah!#REF!</definedName>
    <definedName name="comm">[5]Utah!#REF!</definedName>
    <definedName name="comm_cost" localSheetId="1">[5]Utah!#REF!</definedName>
    <definedName name="comm_cost">[5]Utah!#REF!</definedName>
    <definedName name="CONTRACTDATA" localSheetId="1">[10]MarketData!#REF!</definedName>
    <definedName name="CONTRACTDATA">[10]MarketData!#REF!</definedName>
    <definedName name="contractsymbol">[10]Futures!$B$2:$B$500</definedName>
    <definedName name="ContractTypeDol">'[11]Check Dollars'!$M$239:$N$1000</definedName>
    <definedName name="ContractTypeMWh">'[11]Check MWh'!$M$239:$N$1000</definedName>
    <definedName name="Conversion">[12]Conversion!$A$2:$E$1253</definedName>
    <definedName name="Cost">#REF!</definedName>
    <definedName name="Cost.Load">#REF!</definedName>
    <definedName name="D_TWKSHT">#REF!</definedName>
    <definedName name="DATA1" localSheetId="1">'[13]Non Blanks'!#REF!</definedName>
    <definedName name="DATA1">'[13]Non Blanks'!#REF!</definedName>
    <definedName name="DATA10" localSheetId="1">'[13]Non Blanks'!#REF!</definedName>
    <definedName name="DATA10">'[13]Non Blanks'!#REF!</definedName>
    <definedName name="DATA104" localSheetId="1">'[13]Non Blanks'!#REF!</definedName>
    <definedName name="DATA104">'[13]Non Blanks'!#REF!</definedName>
    <definedName name="DATA105" localSheetId="1">'[13]Non Blanks'!#REF!</definedName>
    <definedName name="DATA105">'[13]Non Blanks'!#REF!</definedName>
    <definedName name="DATA106" localSheetId="1">'[13]Non Blanks'!#REF!</definedName>
    <definedName name="DATA106">'[13]Non Blanks'!#REF!</definedName>
    <definedName name="DATA107" localSheetId="1">'[13]Non Blanks'!#REF!</definedName>
    <definedName name="DATA107">'[13]Non Blanks'!#REF!</definedName>
    <definedName name="DATA108" localSheetId="1">'[13]Non Blanks'!#REF!</definedName>
    <definedName name="DATA108">'[13]Non Blanks'!#REF!</definedName>
    <definedName name="DATA109" localSheetId="1">'[13]Non Blanks'!#REF!</definedName>
    <definedName name="DATA109">'[13]Non Blanks'!#REF!</definedName>
    <definedName name="DATA15" localSheetId="1">'[13]Non Blanks'!#REF!</definedName>
    <definedName name="DATA15">'[13]Non Blanks'!#REF!</definedName>
    <definedName name="DATA16" localSheetId="1">'[13]Non Blanks'!#REF!</definedName>
    <definedName name="DATA16">'[13]Non Blanks'!#REF!</definedName>
    <definedName name="DATA17" localSheetId="1">'[13]Non Blanks'!#REF!</definedName>
    <definedName name="DATA17">'[13]Non Blanks'!#REF!</definedName>
    <definedName name="DATA19" localSheetId="1">'[13]Non Blanks'!#REF!</definedName>
    <definedName name="DATA19">'[13]Non Blanks'!#REF!</definedName>
    <definedName name="DATA2" localSheetId="1">'[13]Non Blanks'!#REF!</definedName>
    <definedName name="DATA2">'[13]Non Blanks'!#REF!</definedName>
    <definedName name="DATA20" localSheetId="1">'[13]Non Blanks'!#REF!</definedName>
    <definedName name="DATA20">'[13]Non Blanks'!#REF!</definedName>
    <definedName name="DATA21" localSheetId="1">'[13]Non Blanks'!#REF!</definedName>
    <definedName name="DATA21">'[13]Non Blanks'!#REF!</definedName>
    <definedName name="DATA22" localSheetId="1">'[13]Non Blanks'!#REF!</definedName>
    <definedName name="DATA22">'[13]Non Blanks'!#REF!</definedName>
    <definedName name="DATA23" localSheetId="1">'[13]Non Blanks'!#REF!</definedName>
    <definedName name="DATA23">'[13]Non Blanks'!#REF!</definedName>
    <definedName name="DATA24" localSheetId="1">'[13]Non Blanks'!#REF!</definedName>
    <definedName name="DATA24">'[13]Non Blanks'!#REF!</definedName>
    <definedName name="DATA25" localSheetId="1">'[13]Non Blanks'!#REF!</definedName>
    <definedName name="DATA25">'[13]Non Blanks'!#REF!</definedName>
    <definedName name="DATA26" localSheetId="1">'[13]Non Blanks'!#REF!</definedName>
    <definedName name="DATA26">'[13]Non Blanks'!#REF!</definedName>
    <definedName name="DATA27" localSheetId="1">'[13]Non Blanks'!#REF!</definedName>
    <definedName name="DATA27">'[13]Non Blanks'!#REF!</definedName>
    <definedName name="DATA28" localSheetId="1">'[13]Non Blanks'!#REF!</definedName>
    <definedName name="DATA28">'[13]Non Blanks'!#REF!</definedName>
    <definedName name="DATA29" localSheetId="1">'[13]Non Blanks'!#REF!</definedName>
    <definedName name="DATA29">'[13]Non Blanks'!#REF!</definedName>
    <definedName name="DATA3" localSheetId="1">'[13]Non Blanks'!#REF!</definedName>
    <definedName name="DATA3">'[13]Non Blanks'!#REF!</definedName>
    <definedName name="DATA32" localSheetId="1">'[13]Non Blanks'!#REF!</definedName>
    <definedName name="DATA32">'[13]Non Blanks'!#REF!</definedName>
    <definedName name="DATA33" localSheetId="1">'[13]Non Blanks'!#REF!</definedName>
    <definedName name="DATA33">'[13]Non Blanks'!#REF!</definedName>
    <definedName name="DATA36" localSheetId="1">'[13]Non Blanks'!#REF!</definedName>
    <definedName name="DATA36">'[13]Non Blanks'!#REF!</definedName>
    <definedName name="DATA37" localSheetId="1">'[13]Non Blanks'!#REF!</definedName>
    <definedName name="DATA37">'[13]Non Blanks'!#REF!</definedName>
    <definedName name="DATA38" localSheetId="1">'[13]Non Blanks'!#REF!</definedName>
    <definedName name="DATA38">'[13]Non Blanks'!#REF!</definedName>
    <definedName name="DATA39" localSheetId="1">'[13]Non Blanks'!#REF!</definedName>
    <definedName name="DATA39">'[13]Non Blanks'!#REF!</definedName>
    <definedName name="DATA4" localSheetId="1">'[13]Non Blanks'!#REF!</definedName>
    <definedName name="DATA4">'[13]Non Blanks'!#REF!</definedName>
    <definedName name="DATA40" localSheetId="1">'[13]Non Blanks'!#REF!</definedName>
    <definedName name="DATA40">'[13]Non Blanks'!#REF!</definedName>
    <definedName name="DATA41" localSheetId="1">'[13]Non Blanks'!#REF!</definedName>
    <definedName name="DATA41">'[13]Non Blanks'!#REF!</definedName>
    <definedName name="DATA42" localSheetId="1">'[13]Non Blanks'!#REF!</definedName>
    <definedName name="DATA42">'[13]Non Blanks'!#REF!</definedName>
    <definedName name="DATA43" localSheetId="1">'[13]Non Blanks'!#REF!</definedName>
    <definedName name="DATA43">'[13]Non Blanks'!#REF!</definedName>
    <definedName name="DATA44" localSheetId="1">'[13]Non Blanks'!#REF!</definedName>
    <definedName name="DATA44">'[13]Non Blanks'!#REF!</definedName>
    <definedName name="DATA45" localSheetId="1">'[13]Non Blanks'!#REF!</definedName>
    <definedName name="DATA45">'[13]Non Blanks'!#REF!</definedName>
    <definedName name="DATA46" localSheetId="1">'[13]Non Blanks'!#REF!</definedName>
    <definedName name="DATA46">'[13]Non Blanks'!#REF!</definedName>
    <definedName name="DATA47" localSheetId="1">'[13]Non Blanks'!#REF!</definedName>
    <definedName name="DATA47">'[13]Non Blanks'!#REF!</definedName>
    <definedName name="DATA48" localSheetId="1">'[13]Non Blanks'!#REF!</definedName>
    <definedName name="DATA48">'[13]Non Blanks'!#REF!</definedName>
    <definedName name="DATA49" localSheetId="1">'[13]Non Blanks'!#REF!</definedName>
    <definedName name="DATA49">'[13]Non Blanks'!#REF!</definedName>
    <definedName name="DATA50" localSheetId="1">'[13]Non Blanks'!#REF!</definedName>
    <definedName name="DATA50">'[13]Non Blanks'!#REF!</definedName>
    <definedName name="DATA51" localSheetId="1">'[13]Non Blanks'!#REF!</definedName>
    <definedName name="DATA51">'[13]Non Blanks'!#REF!</definedName>
    <definedName name="DATA52" localSheetId="1">'[13]Non Blanks'!#REF!</definedName>
    <definedName name="DATA52">'[13]Non Blanks'!#REF!</definedName>
    <definedName name="DATA53" localSheetId="1">'[13]Non Blanks'!#REF!</definedName>
    <definedName name="DATA53">'[13]Non Blanks'!#REF!</definedName>
    <definedName name="DATA54" localSheetId="1">'[13]Non Blanks'!#REF!</definedName>
    <definedName name="DATA54">'[13]Non Blanks'!#REF!</definedName>
    <definedName name="DATA55" localSheetId="1">'[13]Non Blanks'!#REF!</definedName>
    <definedName name="DATA55">'[13]Non Blanks'!#REF!</definedName>
    <definedName name="DATA56" localSheetId="1">'[13]Non Blanks'!#REF!</definedName>
    <definedName name="DATA56">'[13]Non Blanks'!#REF!</definedName>
    <definedName name="DATA57" localSheetId="1">'[13]Non Blanks'!#REF!</definedName>
    <definedName name="DATA57">'[13]Non Blanks'!#REF!</definedName>
    <definedName name="DATA58" localSheetId="1">'[13]Non Blanks'!#REF!</definedName>
    <definedName name="DATA58">'[13]Non Blanks'!#REF!</definedName>
    <definedName name="DATA59" localSheetId="1">'[13]Non Blanks'!#REF!</definedName>
    <definedName name="DATA59">'[13]Non Blanks'!#REF!</definedName>
    <definedName name="DATA6" localSheetId="1">'[13]Non Blanks'!#REF!</definedName>
    <definedName name="DATA6">'[13]Non Blanks'!#REF!</definedName>
    <definedName name="DATA60" localSheetId="1">'[13]Non Blanks'!#REF!</definedName>
    <definedName name="DATA60">'[13]Non Blanks'!#REF!</definedName>
    <definedName name="DATA61" localSheetId="1">'[13]Non Blanks'!#REF!</definedName>
    <definedName name="DATA61">'[13]Non Blanks'!#REF!</definedName>
    <definedName name="DATA62" localSheetId="1">'[13]Non Blanks'!#REF!</definedName>
    <definedName name="DATA62">'[13]Non Blanks'!#REF!</definedName>
    <definedName name="DATA63" localSheetId="1">'[13]Non Blanks'!#REF!</definedName>
    <definedName name="DATA63">'[13]Non Blanks'!#REF!</definedName>
    <definedName name="DATA64" localSheetId="1">'[13]Non Blanks'!#REF!</definedName>
    <definedName name="DATA64">'[13]Non Blanks'!#REF!</definedName>
    <definedName name="DATA65" localSheetId="1">'[13]Non Blanks'!#REF!</definedName>
    <definedName name="DATA65">'[13]Non Blanks'!#REF!</definedName>
    <definedName name="DATA66" localSheetId="1">'[13]Non Blanks'!#REF!</definedName>
    <definedName name="DATA66">'[13]Non Blanks'!#REF!</definedName>
    <definedName name="DATA67" localSheetId="1">'[13]Non Blanks'!#REF!</definedName>
    <definedName name="DATA67">'[13]Non Blanks'!#REF!</definedName>
    <definedName name="DATA68" localSheetId="1">'[13]Non Blanks'!#REF!</definedName>
    <definedName name="DATA68">'[13]Non Blanks'!#REF!</definedName>
    <definedName name="DATA69" localSheetId="1">'[13]Non Blanks'!#REF!</definedName>
    <definedName name="DATA69">'[13]Non Blanks'!#REF!</definedName>
    <definedName name="DATA7" localSheetId="1">'[13]Non Blanks'!#REF!</definedName>
    <definedName name="DATA7">'[13]Non Blanks'!#REF!</definedName>
    <definedName name="DATA70" localSheetId="1">'[13]Non Blanks'!#REF!</definedName>
    <definedName name="DATA70">'[13]Non Blanks'!#REF!</definedName>
    <definedName name="DATA71" localSheetId="1">'[13]Non Blanks'!#REF!</definedName>
    <definedName name="DATA71">'[13]Non Blanks'!#REF!</definedName>
    <definedName name="DATA72" localSheetId="1">'[13]Non Blanks'!#REF!</definedName>
    <definedName name="DATA72">'[13]Non Blanks'!#REF!</definedName>
    <definedName name="DATA73" localSheetId="1">'[13]Non Blanks'!#REF!</definedName>
    <definedName name="DATA73">'[13]Non Blanks'!#REF!</definedName>
    <definedName name="DATA74" localSheetId="1">'[13]Non Blanks'!#REF!</definedName>
    <definedName name="DATA74">'[13]Non Blanks'!#REF!</definedName>
    <definedName name="DATA75" localSheetId="1">'[13]Non Blanks'!#REF!</definedName>
    <definedName name="DATA75">'[13]Non Blanks'!#REF!</definedName>
    <definedName name="DATA76" localSheetId="1">'[13]Non Blanks'!#REF!</definedName>
    <definedName name="DATA76">'[13]Non Blanks'!#REF!</definedName>
    <definedName name="DATA77" localSheetId="1">'[13]Non Blanks'!#REF!</definedName>
    <definedName name="DATA77">'[13]Non Blanks'!#REF!</definedName>
    <definedName name="DATA78" localSheetId="1">'[13]Non Blanks'!#REF!</definedName>
    <definedName name="DATA78">'[13]Non Blanks'!#REF!</definedName>
    <definedName name="DATA79" localSheetId="1">'[13]Non Blanks'!#REF!</definedName>
    <definedName name="DATA79">'[13]Non Blanks'!#REF!</definedName>
    <definedName name="DATA8" localSheetId="1">'[13]Non Blanks'!#REF!</definedName>
    <definedName name="DATA8">'[13]Non Blanks'!#REF!</definedName>
    <definedName name="DATA80" localSheetId="1">'[13]Non Blanks'!#REF!</definedName>
    <definedName name="DATA80">'[13]Non Blanks'!#REF!</definedName>
    <definedName name="DATA81" localSheetId="1">'[13]Non Blanks'!#REF!</definedName>
    <definedName name="DATA81">'[13]Non Blanks'!#REF!</definedName>
    <definedName name="DATA82" localSheetId="1">'[13]Non Blanks'!#REF!</definedName>
    <definedName name="DATA82">'[13]Non Blanks'!#REF!</definedName>
    <definedName name="DATA83" localSheetId="1">'[13]Non Blanks'!#REF!</definedName>
    <definedName name="DATA83">'[13]Non Blanks'!#REF!</definedName>
    <definedName name="DATA84" localSheetId="1">'[13]Non Blanks'!#REF!</definedName>
    <definedName name="DATA84">'[13]Non Blanks'!#REF!</definedName>
    <definedName name="DATA85" localSheetId="1">'[13]Non Blanks'!#REF!</definedName>
    <definedName name="DATA85">'[13]Non Blanks'!#REF!</definedName>
    <definedName name="DATA86" localSheetId="1">'[13]Non Blanks'!#REF!</definedName>
    <definedName name="DATA86">'[13]Non Blanks'!#REF!</definedName>
    <definedName name="DATA87" localSheetId="1">'[13]Non Blanks'!#REF!</definedName>
    <definedName name="DATA87">'[13]Non Blanks'!#REF!</definedName>
    <definedName name="DATA88" localSheetId="1">'[13]Non Blanks'!#REF!</definedName>
    <definedName name="DATA88">'[13]Non Blanks'!#REF!</definedName>
    <definedName name="DATA89" localSheetId="1">'[13]Non Blanks'!#REF!</definedName>
    <definedName name="DATA89">'[13]Non Blanks'!#REF!</definedName>
    <definedName name="DATA90" localSheetId="1">'[13]Non Blanks'!#REF!</definedName>
    <definedName name="DATA90">'[13]Non Blanks'!#REF!</definedName>
    <definedName name="DATA91" localSheetId="1">'[13]Non Blanks'!#REF!</definedName>
    <definedName name="DATA91">'[13]Non Blanks'!#REF!</definedName>
    <definedName name="DATA95" localSheetId="1">'[13]Non Blanks'!#REF!</definedName>
    <definedName name="DATA95">'[13]Non Blanks'!#REF!</definedName>
    <definedName name="DATA97" localSheetId="1">'[13]Non Blanks'!#REF!</definedName>
    <definedName name="DATA97">'[13]Non Blanks'!#REF!</definedName>
    <definedName name="DATA98" localSheetId="1">'[13]Non Blanks'!#REF!</definedName>
    <definedName name="DATA98">'[13]Non Blanks'!#REF!</definedName>
    <definedName name="DATA99" localSheetId="1">'[13]Non Blanks'!#REF!</definedName>
    <definedName name="DATA99">'[13]Non Blanks'!#REF!</definedName>
    <definedName name="DataCheck">#REF!</definedName>
    <definedName name="DataCheck_Base">#REF!</definedName>
    <definedName name="DataCheck_Delta">#REF!</definedName>
    <definedName name="Date">#REF!</definedName>
    <definedName name="dateTable">'[14]on off peak hours'!$C$15:$Z$15</definedName>
    <definedName name="daysMonth">'[14]on off peak hours'!$C$3:$Z$3</definedName>
    <definedName name="debt" localSheetId="1">[5]Utah!#REF!</definedName>
    <definedName name="debt">[5]Utah!#REF!</definedName>
    <definedName name="debt_cost" localSheetId="1">[5]Utah!#REF!</definedName>
    <definedName name="debt_cost">[5]Utah!#REF!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rectory">[14]ImportData!$D$7</definedName>
    <definedName name="DispatchSum">"GRID Thermal Generation!R2C1:R4C2"</definedName>
    <definedName name="EffectiveTaxRate">#REF!</definedName>
    <definedName name="EmbeddedCapCost">#REF!</definedName>
    <definedName name="End_month">#REF!</definedName>
    <definedName name="Exchange_Rates___Bloomberg">[10]MarketData!$J$1</definedName>
    <definedName name="ExchangeMWh">#REF!</definedName>
    <definedName name="ExtractDates">[14]ImportData!$H$14:$I$32</definedName>
    <definedName name="ExtractTable">[11]ImportData!$B$14:$I$33</definedName>
    <definedName name="Factor">#REF!</definedName>
    <definedName name="FactorMethod">[4]Variables!$AB$2</definedName>
    <definedName name="FactorType">[7]Variables!$AK$2:$AL$12</definedName>
    <definedName name="Fed_Funds___Bloomberg">[10]MarketData!$A$14</definedName>
    <definedName name="FedTax" localSheetId="1">[5]Utah!#REF!</definedName>
    <definedName name="FedTax">[5]Utah!#REF!</definedName>
    <definedName name="FIT">#REF!</definedName>
    <definedName name="Flat.Ask">#REF!</definedName>
    <definedName name="Flat.Bid">#REF!</definedName>
    <definedName name="FlatMonth">#REF!</definedName>
    <definedName name="FranchiseTax">#REF!</definedName>
    <definedName name="friend" hidden="1">{"PRINT",#N/A,TRUE,"APPA";"PRINT",#N/A,TRUE,"APS";"PRINT",#N/A,TRUE,"BHPL";"PRINT",#N/A,TRUE,"BHPL2";"PRINT",#N/A,TRUE,"CDWR";"PRINT",#N/A,TRUE,"EWEB";"PRINT",#N/A,TRUE,"LADWP";"PRINT",#N/A,TRUE,"NEVBASE"}</definedName>
    <definedName name="fuel.bucks">#REF!</definedName>
    <definedName name="fuel.bucks.name">#REF!</definedName>
    <definedName name="fuel.energy">#REF!</definedName>
    <definedName name="fuel.energy.name">#REF!</definedName>
    <definedName name="fuel.mill">#REF!</definedName>
    <definedName name="fuel.mill.name">#REF!</definedName>
    <definedName name="fuel.tons">#REF!</definedName>
    <definedName name="fuel.tons.name">#REF!</definedName>
    <definedName name="Gas_Forward_Price_Curve_copy_Instructions_List" localSheetId="1">'[10]Main Page'!#REF!</definedName>
    <definedName name="Gas_Forward_Price_Curve_copy_Instructions_List">'[10]Main Page'!#REF!</definedName>
    <definedName name="gassummarytable">#REF!</definedName>
    <definedName name="GWI_Annualized">#REF!</definedName>
    <definedName name="GWI_Proforma">#REF!</definedName>
    <definedName name="HenryHub___Nymex" localSheetId="1">[10]MarketData!#REF!</definedName>
    <definedName name="HenryHub___Nymex">[10]MarketData!#REF!</definedName>
    <definedName name="Hide_Rows">#REF!</definedName>
    <definedName name="Hide_Rows_Recon">#REF!</definedName>
    <definedName name="High_Plan" localSheetId="1">#REF!</definedName>
    <definedName name="High_Plan">#REF!</definedName>
    <definedName name="HLHMonth">#REF!</definedName>
    <definedName name="HolidayObserved">'[14]on off peak hours'!$C$21:$Z$21</definedName>
    <definedName name="Holidays">'[14]on off peak hours'!$C$7:$Z$7</definedName>
    <definedName name="Hours5by16">'[14]on off peak hours'!$C$26:$Z$29</definedName>
    <definedName name="HoursHoliday">'[14]on off peak hours'!$C$16:$Z$20</definedName>
    <definedName name="HoursNoHoliday">'[14]on off peak hours'!$C$10:$Z$13</definedName>
    <definedName name="hydro.energy">#REF!</definedName>
    <definedName name="hydro.energy.name">#REF!</definedName>
    <definedName name="IDAHOSHR">#REF!</definedName>
    <definedName name="IDAllocMethod">#REF!</definedName>
    <definedName name="IDRateBase">#REF!</definedName>
    <definedName name="Interest_Rates___Bloomberg">[10]MarketData!$A$1</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diction">[7]Variables!$AK$15</definedName>
    <definedName name="JurisNumber">[7]Variables!$AL$15</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row" localSheetId="1">#REF!</definedName>
    <definedName name="last.row">#REF!</definedName>
    <definedName name="Last_Actual_Year">[15]Variables!$B$7</definedName>
    <definedName name="LastCell" localSheetId="1">[16]Variance!#REF!</definedName>
    <definedName name="LastCell">[16]Variance!#REF!</definedName>
    <definedName name="Low_Plan" localSheetId="1">#REF!</definedName>
    <definedName name="Low_Plan">#REF!</definedName>
    <definedName name="market1">'[10]OTC Gas Quotes'!$E$5</definedName>
    <definedName name="market2">'[10]OTC Gas Quotes'!$F$5</definedName>
    <definedName name="market3">'[10]OTC Gas Quotes'!$G$5</definedName>
    <definedName name="market4">'[10]OTC Gas Quotes'!$H$5</definedName>
    <definedName name="market5">'[10]OTC Gas Quotes'!$I$5</definedName>
    <definedName name="market6">'[10]OTC Gas Quotes'!$J$5</definedName>
    <definedName name="market7">'[10]OTC Gas Quotes'!$K$5</definedName>
    <definedName name="MCAsk">#REF!</definedName>
    <definedName name="MCAskOff">#REF!</definedName>
    <definedName name="MCAskToday">#REF!</definedName>
    <definedName name="MCBid">#REF!</definedName>
    <definedName name="MCBidOff">#REF!</definedName>
    <definedName name="MCBidToday">#REF!</definedName>
    <definedName name="mchlhask">#REF!</definedName>
    <definedName name="mchlhbid">#REF!</definedName>
    <definedName name="MD_High1">'[16]Master Data'!$A$2</definedName>
    <definedName name="MD_Low1">'[16]Master Data'!$D$28</definedName>
    <definedName name="Menu_Begin">[14]MacroBuilder!$F$6:$F$40</definedName>
    <definedName name="Menu_Caption">[14]MacroBuilder!$B$6:$B$40</definedName>
    <definedName name="Menu_Name">[14]MacroBuilder!$E$6:$E$40</definedName>
    <definedName name="Menu_OnAction">[14]MacroBuilder!$C$6:$C$40</definedName>
    <definedName name="Menu_Parent">[14]MacroBuilder!$D$6:$D$40</definedName>
    <definedName name="MidC">[17]lookup!$C$108:$D$116</definedName>
    <definedName name="MidColAskHist">#REF!</definedName>
    <definedName name="MidColBidHist">#REF!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onth">#REF!</definedName>
    <definedName name="Monthdate">#REF!</definedName>
    <definedName name="Months">#REF!</definedName>
    <definedName name="MSPAverageInput" localSheetId="1">[4]Inputs!#REF!</definedName>
    <definedName name="MSPAverageInput">[4]Inputs!#REF!</definedName>
    <definedName name="MSPYearEndInput" localSheetId="1">[4]Inputs!#REF!</definedName>
    <definedName name="MSPYearEndInput">[4]Inputs!#REF!</definedName>
    <definedName name="MTAllocMethod">#REF!</definedName>
    <definedName name="MTRateBase">#REF!</definedName>
    <definedName name="MWh">#REF!</definedName>
    <definedName name="NameAverageFuelCost">#REF!</definedName>
    <definedName name="NameBurn">#REF!</definedName>
    <definedName name="NameCost">#REF!</definedName>
    <definedName name="NameFactor">#REF!</definedName>
    <definedName name="NameMill">#REF!</definedName>
    <definedName name="NameMMBtu">#REF!</definedName>
    <definedName name="NameMWh">#REF!</definedName>
    <definedName name="NamePeak">#REF!</definedName>
    <definedName name="Net.System.Load">#REF!</definedName>
    <definedName name="NetPowerCost">#REF!</definedName>
    <definedName name="NetToGross">#REF!</definedName>
    <definedName name="NormalizedFedTaxExp" localSheetId="1">[5]Utah!#REF!</definedName>
    <definedName name="NormalizedFedTaxExp">[5]Utah!#REF!</definedName>
    <definedName name="NormalizedOMExp" localSheetId="1">[5]Utah!#REF!</definedName>
    <definedName name="NormalizedOMExp">[5]Utah!#REF!</definedName>
    <definedName name="NormalizedState" localSheetId="1">[5]Utah!#REF!</definedName>
    <definedName name="NormalizedState">[5]Utah!#REF!</definedName>
    <definedName name="NormalizedStateTaxExp" localSheetId="1">[5]Utah!#REF!</definedName>
    <definedName name="NormalizedStateTaxExp">[5]Utah!#REF!</definedName>
    <definedName name="NormalizedTOIExp" localSheetId="1">[5]Utah!#REF!</definedName>
    <definedName name="NormalizedTOIExp">[5]Utah!#REF!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ymexFutures">[10]Futures!$A$2:$J$500</definedName>
    <definedName name="NymexOptions">[10]Options!$A$2:$K$3000</definedName>
    <definedName name="O_MLIST">#REF!</definedName>
    <definedName name="Off.Peak.Ask">#REF!</definedName>
    <definedName name="Off.Peak.Bi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Peak.Ask">#REF!</definedName>
    <definedName name="On.Peak.Bid">#REF!</definedName>
    <definedName name="OpRevReturn">#REF!</definedName>
    <definedName name="OptionsTable">[10]Options!$A$1:$P$3000</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ste.cell" localSheetId="1">#REF!</definedName>
    <definedName name="paste.ce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ak.capacity">#REF!</definedName>
    <definedName name="Period">#REF!</definedName>
    <definedName name="PivotData">#REF!</definedName>
    <definedName name="plant.factor">#REF!</definedName>
    <definedName name="PlotsToday">#REF!</definedName>
    <definedName name="pref" localSheetId="1">[5]Utah!#REF!</definedName>
    <definedName name="pref">[5]Utah!#REF!</definedName>
    <definedName name="pref_cost" localSheetId="1">[5]Utah!#REF!</definedName>
    <definedName name="pref_cost">[5]Utah!#REF!</definedName>
    <definedName name="PrefCost">#REF!</definedName>
    <definedName name="Pretax_ror" localSheetId="1">[5]Utah!#REF!</definedName>
    <definedName name="Pretax_ror">[5]Utah!#REF!</definedName>
    <definedName name="_xlnm.Print_Area" localSheetId="4">'FY2006 Senders Receivers '!$A$1:$F$32</definedName>
    <definedName name="_xlnm.Print_Area" localSheetId="0" xml:space="preserve">   'Lead Sheet'!$A$1:$J$51</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SATable">[14]Hermiston!$R$7:$V$16</definedName>
    <definedName name="purchase.bucks">#REF!</definedName>
    <definedName name="purchase.bucks.name">#REF!</definedName>
    <definedName name="purchase.energy">#REF!</definedName>
    <definedName name="purchase.energy.name">#REF!</definedName>
    <definedName name="purchase.mill">#REF!</definedName>
    <definedName name="purchase.mill.name">#REF!</definedName>
    <definedName name="Purchases">[17]lookup!$C$21:$D$81</definedName>
    <definedName name="PVAsk">#REF!</definedName>
    <definedName name="PVAskHist">#REF!</definedName>
    <definedName name="PVAskOff">#REF!</definedName>
    <definedName name="PVAskToday">#REF!</definedName>
    <definedName name="PVBid">#REF!</definedName>
    <definedName name="PVBidHist">#REF!</definedName>
    <definedName name="PVBidOff">#REF!</definedName>
    <definedName name="PVBidToday">#REF!</definedName>
    <definedName name="pvhlhask">#REF!</definedName>
    <definedName name="pvhlhbid">#REF!</definedName>
    <definedName name="QFs">[17]lookup!$C$83:$D$106</definedName>
    <definedName name="quoted">#REF!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 localSheetId="1">[5]Utah!#REF!</definedName>
    <definedName name="Reg_ROR">[5]Utah!#REF!</definedName>
    <definedName name="ReportAdjData">#REF!</definedName>
    <definedName name="ResourceSupplier">#REF!</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OE">#REF!</definedName>
    <definedName name="rrr" hidden="1">{"PRINT",#N/A,TRUE,"APPA";"PRINT",#N/A,TRUE,"APS";"PRINT",#N/A,TRUE,"BHPL";"PRINT",#N/A,TRUE,"BHPL2";"PRINT",#N/A,TRUE,"CDWR";"PRINT",#N/A,TRUE,"EWEB";"PRINT",#N/A,TRUE,"LADWP";"PRINT",#N/A,TRUE,"NEVBASE"}</definedName>
    <definedName name="run.date">#REF!</definedName>
    <definedName name="Sales">[17]lookup!$C$3:$D$19</definedName>
    <definedName name="sales.bucks">#REF!</definedName>
    <definedName name="sales.bucks.name">#REF!</definedName>
    <definedName name="sales.energy">#REF!</definedName>
    <definedName name="sales.energy.name">#REF!</definedName>
    <definedName name="sales.mill">#REF!</definedName>
    <definedName name="sales.mill.name">#REF!</definedName>
    <definedName name="SameStateCheck">#REF!</definedName>
    <definedName name="SameStateCheckError">#REF!</definedName>
    <definedName name="SAPBEXrevision" hidden="1">1</definedName>
    <definedName name="SAPBEXsysID" hidden="1">"BWP"</definedName>
    <definedName name="SAPBEXwbID" hidden="1">"45E0HSXTFNPZNJBTUASVO6FBF"</definedName>
    <definedName name="Saturdays">'[14]on off peak hours'!$C$5:$Z$5</definedName>
    <definedName name="sec.sales.bucks" localSheetId="1">#REF!</definedName>
    <definedName name="sec.sales.bucks">#REF!</definedName>
    <definedName name="sec.sales.bucks.name" localSheetId="1">#REF!</definedName>
    <definedName name="sec.sales.bucks.name">#REF!</definedName>
    <definedName name="sec.sales.energy" localSheetId="1">#REF!</definedName>
    <definedName name="sec.sales.energy">#REF!</definedName>
    <definedName name="sec.sales.energy.name" localSheetId="1">#REF!</definedName>
    <definedName name="sec.sales.energy.name">#REF!</definedName>
    <definedName name="sec.sales.mill" localSheetId="1">#REF!</definedName>
    <definedName name="sec.sales.mill">#REF!</definedName>
    <definedName name="sec.sales.mill.name" localSheetId="1">#REF!</definedName>
    <definedName name="sec.sales.mill.name">#REF!</definedName>
    <definedName name="SettingAlloc">#REF!</definedName>
    <definedName name="SettingRB">#REF!</definedName>
    <definedName name="shapefactortable">'[10]GAS CURVE Engine'!$AW$3:$CB$34</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_Bottom1" localSheetId="1">[16]Variance!#REF!</definedName>
    <definedName name="ST_Bottom1">[16]Variance!#REF!</definedName>
    <definedName name="ST_Top3" localSheetId="1">'[8]Actual Revenue'!#REF!</definedName>
    <definedName name="ST_Top3">'[8]Actual Revenue'!#REF!</definedName>
    <definedName name="Start_Month">#REF!</definedName>
    <definedName name="startmonth">'[10]GAS CURVE Engine'!$N$2</definedName>
    <definedName name="startmonth1">'[10]OTC Gas Quotes'!$L$6</definedName>
    <definedName name="startmonth10">'[10]OTC Gas Quotes'!$L$15</definedName>
    <definedName name="startmonth2">'[10]OTC Gas Quotes'!$L$7</definedName>
    <definedName name="startmonth3">'[10]OTC Gas Quotes'!$L$8</definedName>
    <definedName name="startmonth4">'[10]OTC Gas Quotes'!$L$9</definedName>
    <definedName name="startmonth5">'[10]OTC Gas Quotes'!$L$10</definedName>
    <definedName name="startmonth6">'[10]OTC Gas Quotes'!$L$11</definedName>
    <definedName name="startmonth7">'[10]OTC Gas Quotes'!$L$12</definedName>
    <definedName name="startmonth8">'[10]OTC Gas Quotes'!$L$13</definedName>
    <definedName name="startmonth9">'[10]OTC Gas Quotes'!$L$14</definedName>
    <definedName name="StartMWh">#REF!</definedName>
    <definedName name="StartTheMill">#REF!</definedName>
    <definedName name="StartTheRack">#REF!</definedName>
    <definedName name="StateTax" localSheetId="1">[5]Utah!#REF!</definedName>
    <definedName name="StateTax">[5]Utah!#REF!</definedName>
    <definedName name="Storage">[17]lookup!$C$118:$D$136</definedName>
    <definedName name="SumAdjContract" localSheetId="1">[5]Utah!#REF!</definedName>
    <definedName name="SumAdjContract">[5]Utah!#REF!</definedName>
    <definedName name="SumAdjDepr" localSheetId="1">[5]Utah!#REF!</definedName>
    <definedName name="SumAdjDepr">[5]Utah!#REF!</definedName>
    <definedName name="SumAdjMisc1" localSheetId="1">[5]Utah!#REF!</definedName>
    <definedName name="SumAdjMisc1">[5]Utah!#REF!</definedName>
    <definedName name="SumAdjMisc2" localSheetId="1">[5]Utah!#REF!</definedName>
    <definedName name="SumAdjMisc2">[5]Utah!#REF!</definedName>
    <definedName name="SumAdjNPC" localSheetId="1">[5]Utah!#REF!</definedName>
    <definedName name="SumAdjNPC">[5]Utah!#REF!</definedName>
    <definedName name="SumAdjOM" localSheetId="1">[5]Utah!#REF!</definedName>
    <definedName name="SumAdjOM">[5]Utah!#REF!</definedName>
    <definedName name="SumAdjOther" localSheetId="1">[5]Utah!#REF!</definedName>
    <definedName name="SumAdjOther">[5]Utah!#REF!</definedName>
    <definedName name="SumAdjRB" localSheetId="1">[5]Utah!#REF!</definedName>
    <definedName name="SumAdjRB">[5]Utah!#REF!</definedName>
    <definedName name="SumAdjRev" localSheetId="1">[5]Utah!#REF!</definedName>
    <definedName name="SumAdjRev">[5]Utah!#REF!</definedName>
    <definedName name="SumAdjTax" localSheetId="1">[5]Utah!#REF!</definedName>
    <definedName name="SumAdjTax">[5]Utah!#REF!</definedName>
    <definedName name="SUMMARY">#REF!</definedName>
    <definedName name="SUMMARY23" localSheetId="1">[5]Utah!#REF!</definedName>
    <definedName name="SUMMARY23">[5]Utah!#REF!</definedName>
    <definedName name="SUMMARY3" localSheetId="1">[5]Utah!#REF!</definedName>
    <definedName name="SUMMARY3">[5]Utah!#REF!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Sundays">'[14]on off peak hours'!$C$6:$Z$6</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 localSheetId="1">[5]Utah!#REF!</definedName>
    <definedName name="T2RateBase">[5]Utah!#REF!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 localSheetId="1">[5]Utah!#REF!</definedName>
    <definedName name="T3RateBase">[5]Utah!#REF!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 localSheetId="1">#REF!</definedName>
    <definedName name="table1">#REF!</definedName>
    <definedName name="table2" localSheetId="1">#REF!</definedName>
    <definedName name="table2">#REF!</definedName>
    <definedName name="tablex" localSheetId="1">[18]Sheet1!#REF!</definedName>
    <definedName name="tablex">[18]Sheet1!#REF!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 localSheetId="1">[5]Utah!#REF!</definedName>
    <definedName name="TaxRate">[5]Utah!#REF!</definedName>
    <definedName name="TaxTypeCheck">#REF!</definedName>
    <definedName name="TEST0" localSheetId="1">'[1]GL FERC Mapping'!#REF!</definedName>
    <definedName name="TEST0">'[1]GL FERC Mapping'!#REF!</definedName>
    <definedName name="TEST1">#REF!</definedName>
    <definedName name="TEST10">#REF!</definedName>
    <definedName name="TEST11">#REF!</definedName>
    <definedName name="TEST12">#REF!</definedName>
    <definedName name="TEST13">#REF!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 localSheetId="1">'[1]GL FERC Mapping'!#REF!</definedName>
    <definedName name="TESTKEYS">'[1]GL FERC Mapping'!#REF!</definedName>
    <definedName name="TESTVKEY">#REF!</definedName>
    <definedName name="ThreeFactorElectric">#REF!</definedName>
    <definedName name="TIMAAVGRBOR">#REF!</definedName>
    <definedName name="title">#REF!</definedName>
    <definedName name="total.fuel.bucks">#REF!</definedName>
    <definedName name="total.fuel.energy">#REF!</definedName>
    <definedName name="total.hydro.energy">#REF!</definedName>
    <definedName name="total.purchase.bucks">#REF!</definedName>
    <definedName name="total.purchase.energy">#REF!</definedName>
    <definedName name="total.requirements">#REF!</definedName>
    <definedName name="total.resources">#REF!</definedName>
    <definedName name="total.sales.bucks">#REF!</definedName>
    <definedName name="total.sales.energy">#REF!</definedName>
    <definedName name="total.wheeling.bucks">#REF!</definedName>
    <definedName name="Type1Adj" localSheetId="1">[5]Utah!#REF!</definedName>
    <definedName name="Type1Adj">[5]Utah!#REF!</definedName>
    <definedName name="Type1AdjTax" localSheetId="1">[5]Utah!#REF!</definedName>
    <definedName name="Type1AdjTax">[5]Utah!#REF!</definedName>
    <definedName name="Type2Adj" localSheetId="1">[5]Utah!#REF!</definedName>
    <definedName name="Type2Adj">[5]Utah!#REF!</definedName>
    <definedName name="Type2AdjTax" localSheetId="1">[5]Utah!#REF!</definedName>
    <definedName name="Type2AdjTax">[5]Utah!#REF!</definedName>
    <definedName name="Type3Adj" localSheetId="1">[5]Utah!#REF!</definedName>
    <definedName name="Type3Adj">[5]Utah!#REF!</definedName>
    <definedName name="Type3AdjTax" localSheetId="1">[5]Utah!#REF!</definedName>
    <definedName name="Type3AdjTax">[5]Utah!#REF!</definedName>
    <definedName name="UnadjBegEnd">#REF!</definedName>
    <definedName name="UnadjYE">#REF!</definedName>
    <definedName name="UncollectibleAccounts">#REF!</definedName>
    <definedName name="USYieldCurves">'[10]Calcoutput (futures)'!$B$4:$C$124</definedName>
    <definedName name="UTAllocMethod">#REF!</definedName>
    <definedName name="UTGrossReceipts">#REF!</definedName>
    <definedName name="UTRateBase">#REF!</definedName>
    <definedName name="ValidAccount">[7]Variables!$AK$43:$AK$376</definedName>
    <definedName name="ValidFactor">#REF!</definedName>
    <definedName name="Version">#REF!</definedName>
    <definedName name="WAAllocMethod">#REF!</definedName>
    <definedName name="WARateBase">#REF!</definedName>
    <definedName name="WARevenueTax">#REF!</definedName>
    <definedName name="wheeling.bucks">#REF!</definedName>
    <definedName name="wheeling.bucks.name">#REF!</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[19]Variables!$AK$2:$AL$12</definedName>
    <definedName name="YearEndInput">[4]Inputs!$A$3:$D$1671</definedName>
    <definedName name="YEFactorCopy">#REF!</definedName>
    <definedName name="YEFactors">[7]Factors!$S$3:$AG$99</definedName>
    <definedName name="yestcobhlhask">#REF!</definedName>
    <definedName name="yestcobhlhbid">#REF!</definedName>
    <definedName name="yesterdayscurves">'[10]Calcoutput (futures)'!$L$7:$T$128</definedName>
    <definedName name="yestmchlhask">#REF!</definedName>
    <definedName name="yestmchlhbid">#REF!</definedName>
    <definedName name="yestpvhlhask">#REF!</definedName>
    <definedName name="yestpvhlhbid">#REF!</definedName>
    <definedName name="YTD" localSheetId="1">'[20]Actuals - Data Input'!#REF!</definedName>
    <definedName name="YTD">'[20]Actuals - Data Input'!#REF!</definedName>
  </definedNames>
  <calcPr calcId="125725" calcMode="manual"/>
</workbook>
</file>

<file path=xl/calcChain.xml><?xml version="1.0" encoding="utf-8"?>
<calcChain xmlns="http://schemas.openxmlformats.org/spreadsheetml/2006/main">
  <c r="I12" i="2"/>
  <c r="I10"/>
  <c r="N34" i="56"/>
  <c r="F12" i="2"/>
  <c r="B15" i="31"/>
  <c r="B17"/>
  <c r="B21"/>
  <c r="B23"/>
  <c r="E27"/>
  <c r="F15"/>
  <c r="F27" s="1"/>
  <c r="H15"/>
  <c r="H17"/>
  <c r="H19"/>
  <c r="H21"/>
  <c r="H23"/>
  <c r="H25"/>
  <c r="F17"/>
  <c r="F19"/>
  <c r="F21"/>
  <c r="F23"/>
  <c r="F25"/>
  <c r="H27" l="1"/>
  <c r="I23" s="1"/>
  <c r="B27"/>
  <c r="C15" l="1"/>
  <c r="C17"/>
  <c r="C25"/>
  <c r="C23"/>
  <c r="K23" s="1"/>
  <c r="C19"/>
  <c r="C21"/>
  <c r="I19"/>
  <c r="I17"/>
  <c r="I21"/>
  <c r="I25"/>
  <c r="I15"/>
  <c r="I27" s="1"/>
  <c r="K15" l="1"/>
  <c r="C27"/>
  <c r="K19"/>
  <c r="K25"/>
  <c r="K21"/>
  <c r="K17"/>
  <c r="K27" l="1"/>
</calcChain>
</file>

<file path=xl/sharedStrings.xml><?xml version="1.0" encoding="utf-8"?>
<sst xmlns="http://schemas.openxmlformats.org/spreadsheetml/2006/main" count="351" uniqueCount="295">
  <si>
    <t>PacifiCorp</t>
  </si>
  <si>
    <t>PAGE</t>
  </si>
  <si>
    <t>TOTAL</t>
  </si>
  <si>
    <t>ACCOUNT</t>
  </si>
  <si>
    <t>Type</t>
  </si>
  <si>
    <t>COMPANY</t>
  </si>
  <si>
    <t>FACTOR</t>
  </si>
  <si>
    <t>FACTOR %</t>
  </si>
  <si>
    <t>ALLOCATED</t>
  </si>
  <si>
    <t>REF#</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</si>
  <si>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</si>
  <si>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</si>
  <si>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</si>
  <si>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</si>
  <si>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</si>
  <si>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</si>
  <si>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</si>
  <si>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</si>
  <si>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</si>
  <si>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</si>
  <si>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</si>
  <si>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</si>
  <si>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</si>
  <si>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</si>
  <si>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</si>
  <si>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</si>
  <si>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</si>
  <si>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</si>
  <si>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</si>
  <si>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</si>
  <si>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</si>
  <si>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</si>
  <si>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</si>
  <si>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</si>
  <si>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</si>
  <si>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</si>
  <si>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</si>
  <si>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</si>
  <si>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</si>
  <si>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</si>
  <si>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</si>
  <si>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</si>
  <si>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</si>
  <si>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</si>
  <si>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</si>
  <si>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</si>
  <si>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</si>
  <si>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</si>
  <si>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</si>
  <si>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</si>
  <si>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</si>
  <si>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</si>
  <si>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</si>
  <si>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</si>
  <si>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</si>
  <si>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</si>
  <si>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</si>
  <si>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</si>
  <si>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</si>
  <si>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</si>
  <si>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</si>
  <si>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</si>
  <si>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</si>
  <si>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</si>
  <si>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</si>
  <si>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</si>
  <si>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</si>
  <si>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</si>
  <si>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</si>
  <si>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</si>
  <si>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</si>
  <si>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</si>
  <si>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</si>
  <si>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</si>
  <si>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</si>
  <si>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</si>
  <si>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</si>
  <si>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</si>
  <si>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</si>
  <si>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</si>
  <si>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</si>
  <si>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</si>
  <si>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</si>
  <si>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</si>
  <si>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</si>
  <si>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</si>
  <si>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</si>
  <si>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</si>
  <si>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</si>
  <si>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</si>
  <si>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</si>
  <si>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</si>
  <si>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</si>
  <si>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</si>
  <si>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</si>
  <si>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</si>
  <si>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</si>
  <si>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</si>
  <si>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</si>
  <si>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</si>
  <si>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</si>
  <si>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</si>
  <si>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</si>
  <si>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</si>
  <si>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</si>
  <si>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</si>
  <si>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</si>
  <si>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</si>
  <si>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</si>
  <si>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</si>
  <si>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</si>
  <si>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</si>
  <si>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</si>
  <si>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</si>
  <si>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</si>
  <si>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</si>
  <si>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</si>
  <si>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</si>
  <si>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</si>
  <si>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</si>
  <si>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</si>
  <si>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</si>
  <si>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</si>
  <si>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</si>
  <si>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</si>
  <si>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</si>
  <si>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</si>
  <si>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</si>
  <si>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</si>
  <si>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</si>
  <si>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</si>
  <si>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</si>
  <si>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</si>
  <si>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</si>
  <si>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</si>
  <si>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</si>
  <si>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</si>
  <si>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</si>
  <si>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</si>
  <si>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</si>
  <si>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</si>
  <si>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</si>
  <si>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</si>
  <si>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</si>
  <si>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</si>
  <si>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</si>
  <si>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</si>
  <si>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</si>
  <si>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</si>
  <si>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</si>
  <si>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</si>
  <si>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</si>
  <si>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</si>
  <si>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</si>
  <si>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</si>
  <si>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</si>
  <si>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</si>
  <si>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</si>
  <si>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</si>
  <si>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</si>
  <si>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</si>
  <si>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</si>
  <si>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</si>
  <si>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</si>
  <si>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</si>
  <si>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</si>
  <si>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 xml:space="preserve"> </t>
  </si>
  <si>
    <t>State List</t>
  </si>
  <si>
    <t>All States</t>
  </si>
  <si>
    <t>Oregon</t>
  </si>
  <si>
    <t>Washington</t>
  </si>
  <si>
    <t>California</t>
  </si>
  <si>
    <t>Utah</t>
  </si>
  <si>
    <t>Wyoming</t>
  </si>
  <si>
    <t>Idaho</t>
  </si>
  <si>
    <t>Update</t>
  </si>
  <si>
    <t>Management Fee Allocation Summary</t>
  </si>
  <si>
    <t>Management Senders  (OH_MGTSND)</t>
  </si>
  <si>
    <t>Internal Communications</t>
  </si>
  <si>
    <t>HR Legal</t>
  </si>
  <si>
    <t>Controllers Administration</t>
  </si>
  <si>
    <t>External Reporting</t>
  </si>
  <si>
    <t>Investor Relations</t>
  </si>
  <si>
    <t>Human Resources Management</t>
  </si>
  <si>
    <t>Human Resources EEO</t>
  </si>
  <si>
    <t>Human Resources Staffing/Employment</t>
  </si>
  <si>
    <t>Human Resources Employee Benefits</t>
  </si>
  <si>
    <t>Human Resources Compensation</t>
  </si>
  <si>
    <t>Government Affairs Management</t>
  </si>
  <si>
    <t>Government Affairs State Agendas</t>
  </si>
  <si>
    <t>Open Learning Center</t>
  </si>
  <si>
    <t>SVP Finance 1</t>
  </si>
  <si>
    <t>Controller's Administration 2</t>
  </si>
  <si>
    <t>Business Planning &amp; Strategic Analysis</t>
  </si>
  <si>
    <t>Management Receivers  (OH_MGTFEE)</t>
  </si>
  <si>
    <t>Pac Trans Hangar Operations</t>
  </si>
  <si>
    <t>PERCO Admin &amp; Management</t>
  </si>
  <si>
    <t>Pacific Klamath Energy</t>
  </si>
  <si>
    <t>PFS_PacifiCorp Financial Services</t>
  </si>
  <si>
    <t>PPM Corporate</t>
  </si>
  <si>
    <t xml:space="preserve"> Three Factor Formula</t>
  </si>
  <si>
    <t>Expense Allocation Basis</t>
  </si>
  <si>
    <t>** FINAL **</t>
  </si>
  <si>
    <t>Based on USGAAP Amounts</t>
  </si>
  <si>
    <t>For the Fiscal Year Ended</t>
  </si>
  <si>
    <t>Average of</t>
  </si>
  <si>
    <t>Three Factors</t>
  </si>
  <si>
    <t>Operating Expenses</t>
  </si>
  <si>
    <t xml:space="preserve">Employees </t>
  </si>
  <si>
    <t xml:space="preserve"> Assets</t>
  </si>
  <si>
    <t>(Millions)</t>
  </si>
  <si>
    <t>%</t>
  </si>
  <si>
    <t>(Number)</t>
  </si>
  <si>
    <t>Domestic Electric Operations (1)</t>
  </si>
  <si>
    <t>PacifiCorp Trans</t>
  </si>
  <si>
    <t>Note:  PGHC and PHI were excluded because there are no significant management activities related to the assets held.</t>
  </si>
  <si>
    <t>Remain</t>
  </si>
  <si>
    <t>C_INTCOM</t>
  </si>
  <si>
    <t>Lilisa Hall</t>
  </si>
  <si>
    <t>C_HROPS</t>
  </si>
  <si>
    <t>Linda Wah</t>
  </si>
  <si>
    <t>C_CNTRLGRP</t>
  </si>
  <si>
    <t>C_EXTRPT</t>
  </si>
  <si>
    <t>Ron Lowder</t>
  </si>
  <si>
    <t>C_INVEST</t>
  </si>
  <si>
    <t>Robert Hess</t>
  </si>
  <si>
    <t>Carolyn Lockard</t>
  </si>
  <si>
    <t>Raylene Bestel</t>
  </si>
  <si>
    <t>Dan Rosborough</t>
  </si>
  <si>
    <t>Erich Wilson</t>
  </si>
  <si>
    <t>C_RGOV</t>
  </si>
  <si>
    <t>Kevin Lynch</t>
  </si>
  <si>
    <t>C_HROEFF</t>
  </si>
  <si>
    <t>Janna Sondenaa</t>
  </si>
  <si>
    <t>C_FINADMIN</t>
  </si>
  <si>
    <t>Richard Peach</t>
  </si>
  <si>
    <t>C_BPSA</t>
  </si>
  <si>
    <t>Cindy Crane</t>
  </si>
  <si>
    <t>Tax Dept (Group Wide)</t>
  </si>
  <si>
    <t>C_TAX</t>
  </si>
  <si>
    <t>Larry Martin</t>
  </si>
  <si>
    <t>Remove</t>
  </si>
  <si>
    <t>C_DISOPS</t>
  </si>
  <si>
    <t>Mick Luce</t>
  </si>
  <si>
    <t>NR_PERCO</t>
  </si>
  <si>
    <t>Charlie Allen</t>
  </si>
  <si>
    <t>C_KFALLCOM</t>
  </si>
  <si>
    <t>Terry Hudgens</t>
  </si>
  <si>
    <t>C_PFS</t>
  </si>
  <si>
    <t>C_CO4000</t>
  </si>
  <si>
    <t>Merrick Kerr</t>
  </si>
  <si>
    <t>PPM Energy, Inc (2) (3)</t>
  </si>
  <si>
    <t>For Fiscal Year 2006 Allocations</t>
  </si>
  <si>
    <t>March 31, 2005</t>
  </si>
  <si>
    <t xml:space="preserve"> At March 31, 2005</t>
  </si>
  <si>
    <t>PacifiCorp Financial Services (4)</t>
  </si>
  <si>
    <t>PacifiCorp Environmental Remediation Co. (5)</t>
  </si>
  <si>
    <t>(1)  Operating expenses exclude purchased power $371M and FAS 133 net gains ($8M).</t>
  </si>
  <si>
    <r>
      <t xml:space="preserve">       Assets include 2/3 of PMI/Bridger assets of $</t>
    </r>
    <r>
      <rPr>
        <sz val="10"/>
        <rFont val="Times New Roman"/>
        <family val="1"/>
      </rPr>
      <t>268</t>
    </r>
    <r>
      <rPr>
        <sz val="10"/>
        <rFont val="Times New Roman"/>
        <family val="1"/>
      </rPr>
      <t>M, and exclude investment in subsidiaries of $</t>
    </r>
    <r>
      <rPr>
        <sz val="10"/>
        <rFont val="Times New Roman"/>
        <family val="1"/>
      </rPr>
      <t>76</t>
    </r>
    <r>
      <rPr>
        <sz val="10"/>
        <rFont val="Times New Roman"/>
        <family val="1"/>
      </rPr>
      <t>M and FAS 133 assets of $783M.</t>
    </r>
  </si>
  <si>
    <t>(2)  Operating expenses exclude purchased power $453M and FAS 133 net gains $1M.</t>
  </si>
  <si>
    <t xml:space="preserve">       Assets exclude any investments in subsidiaries of $0M, FAS 133 assets of $348M and negative inter-company receivables of $39M.</t>
  </si>
  <si>
    <t xml:space="preserve">(3)  PPM excludes PECL, a  SPUK subsidiary, from expenses, assets and headcount. </t>
  </si>
  <si>
    <t>(4)  Operating expenses for PFS includes $2,510K impairment loss recorded in FY2005.</t>
  </si>
  <si>
    <t>(5)  Operating expenses for PERCO excludes the $5,373K write-down of environmental liability during FY2005.</t>
  </si>
  <si>
    <t xml:space="preserve">Employees represent Full Time plus 50% of Part Time.  Part Timers:  Electric is 111, PPM is 2, Klamath is 0. </t>
  </si>
  <si>
    <t>Proposal for Fiscal Year 2006</t>
  </si>
  <si>
    <t>FINAL</t>
  </si>
  <si>
    <t>Robert Benns</t>
  </si>
  <si>
    <t>Eff July04</t>
  </si>
  <si>
    <t>Eff July05</t>
  </si>
  <si>
    <t>LTIP in 930.1</t>
  </si>
  <si>
    <t>Adjustment to Expense:</t>
  </si>
  <si>
    <t>Situs</t>
  </si>
  <si>
    <t>BPA Residential Exchange</t>
  </si>
  <si>
    <t>Purchased Power Expense</t>
  </si>
  <si>
    <t>Jan 2010 to Dec 2010</t>
  </si>
  <si>
    <t>Jan</t>
  </si>
  <si>
    <t>Feb</t>
  </si>
  <si>
    <t>mar</t>
  </si>
  <si>
    <t>Apr</t>
  </si>
  <si>
    <t>May</t>
  </si>
  <si>
    <t>Jun</t>
  </si>
  <si>
    <t>Jul</t>
  </si>
  <si>
    <t>Aug</t>
  </si>
  <si>
    <t>Sep</t>
  </si>
  <si>
    <t>Oct</t>
  </si>
  <si>
    <t>Nov</t>
  </si>
  <si>
    <t>Dec</t>
  </si>
  <si>
    <t>WASHINGTON</t>
  </si>
  <si>
    <t>Washington General Rate Case - December 2009</t>
  </si>
  <si>
    <t>5.4.1</t>
  </si>
  <si>
    <t>Page 5.4.1</t>
  </si>
  <si>
    <t>SAP Account 505202</t>
  </si>
  <si>
    <t>Ref# 5.4</t>
  </si>
  <si>
    <t>RES</t>
  </si>
</sst>
</file>

<file path=xl/styles.xml><?xml version="1.0" encoding="utf-8"?>
<styleSheet xmlns="http://schemas.openxmlformats.org/spreadsheetml/2006/main">
  <numFmts count="15">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
    <numFmt numFmtId="167" formatCode="_(* #,##0.0_);_(* \(#,##0.0\);_(* &quot;-&quot;??_);_(@_)"/>
    <numFmt numFmtId="168" formatCode="_(&quot;$&quot;* #,##0.0_);_(&quot;$&quot;* \(#,##0.0\);_(&quot;$&quot;* &quot;-&quot;??_);_(@_)"/>
    <numFmt numFmtId="169" formatCode="0.0"/>
    <numFmt numFmtId="170" formatCode="General_)"/>
    <numFmt numFmtId="171" formatCode="&quot;$&quot;#,##0\ ;\(&quot;$&quot;#,##0\)"/>
    <numFmt numFmtId="172" formatCode="_-* #,##0\ &quot;F&quot;_-;\-* #,##0\ &quot;F&quot;_-;_-* &quot;-&quot;\ &quot;F&quot;_-;_-@_-"/>
    <numFmt numFmtId="173" formatCode="#,##0.000;[Red]\-#,##0.000"/>
    <numFmt numFmtId="174" formatCode="&quot;$&quot;###0;[Red]\(&quot;$&quot;###0\)"/>
  </numFmts>
  <fonts count="46">
    <font>
      <sz val="12"/>
      <name val="Times New Roman"/>
    </font>
    <font>
      <sz val="12"/>
      <name val="Times New Roman"/>
      <family val="1"/>
    </font>
    <font>
      <sz val="8"/>
      <name val="Times New Roman"/>
      <family val="1"/>
    </font>
    <font>
      <sz val="10"/>
      <name val="Arial"/>
      <family val="2"/>
    </font>
    <font>
      <sz val="8"/>
      <name val="Arial"/>
      <family val="2"/>
    </font>
    <font>
      <b/>
      <sz val="10"/>
      <name val="Arial"/>
      <family val="2"/>
    </font>
    <font>
      <sz val="10"/>
      <name val="Arial"/>
      <family val="2"/>
    </font>
    <font>
      <sz val="10"/>
      <name val="Times New Roman"/>
      <family val="1"/>
    </font>
    <font>
      <b/>
      <sz val="20"/>
      <name val="Times New Roman"/>
      <family val="1"/>
    </font>
    <font>
      <b/>
      <sz val="10"/>
      <name val="Times New Roman"/>
      <family val="1"/>
    </font>
    <font>
      <sz val="10"/>
      <name val="Times New Roman"/>
      <family val="1"/>
    </font>
    <font>
      <b/>
      <sz val="10"/>
      <name val="Times New Roman"/>
      <family val="1"/>
    </font>
    <font>
      <sz val="10"/>
      <color indexed="12"/>
      <name val="Times New Roman"/>
      <family val="1"/>
    </font>
    <font>
      <sz val="10"/>
      <color indexed="8"/>
      <name val="Times New Roman"/>
      <family val="1"/>
    </font>
    <font>
      <sz val="10"/>
      <color indexed="10"/>
      <name val="Times New Roman"/>
      <family val="1"/>
    </font>
    <font>
      <b/>
      <u/>
      <sz val="10"/>
      <name val="Arial"/>
      <family val="2"/>
    </font>
    <font>
      <u/>
      <sz val="10"/>
      <name val="Arial"/>
      <family val="2"/>
    </font>
    <font>
      <sz val="10"/>
      <color indexed="10"/>
      <name val="Times New Roman"/>
      <family val="1"/>
    </font>
    <font>
      <b/>
      <sz val="14"/>
      <name val="Arial"/>
      <family val="2"/>
    </font>
    <font>
      <b/>
      <sz val="12"/>
      <name val="Arial"/>
      <family val="2"/>
    </font>
    <font>
      <sz val="10"/>
      <color indexed="10"/>
      <name val="Arial"/>
      <family val="2"/>
    </font>
    <font>
      <b/>
      <sz val="10"/>
      <name val="Arial"/>
      <family val="2"/>
    </font>
    <font>
      <sz val="10"/>
      <color indexed="24"/>
      <name val="Courier New"/>
      <family val="3"/>
    </font>
    <font>
      <sz val="7"/>
      <name val="Arial"/>
      <family val="2"/>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name val="LinePrinter"/>
    </font>
    <font>
      <b/>
      <sz val="12"/>
      <name val="Times New Roman"/>
      <family val="1"/>
    </font>
    <font>
      <sz val="8"/>
      <name val="Helv"/>
    </font>
    <font>
      <b/>
      <sz val="8"/>
      <name val="Arial"/>
      <family val="2"/>
    </font>
    <font>
      <sz val="8"/>
      <color indexed="18"/>
      <name val="Arial"/>
      <family val="2"/>
    </font>
    <font>
      <sz val="8"/>
      <color indexed="12"/>
      <name val="Arial"/>
      <family val="2"/>
    </font>
    <font>
      <sz val="12"/>
      <name val="Times New Roman"/>
      <family val="1"/>
    </font>
    <font>
      <sz val="12"/>
      <color theme="4" tint="-0.249977111117893"/>
      <name val="Times New Roman"/>
      <family val="1"/>
    </font>
  </fonts>
  <fills count="30">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solid">
        <fgColor indexed="51"/>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0">
    <xf numFmtId="0" fontId="0" fillId="0" borderId="0"/>
    <xf numFmtId="43" fontId="1"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3" fontId="22" fillId="0" borderId="0" applyFont="0" applyFill="0" applyBorder="0" applyAlignment="0" applyProtection="0"/>
    <xf numFmtId="44" fontId="1" fillId="0" borderId="0" applyFont="0" applyFill="0" applyBorder="0" applyAlignment="0" applyProtection="0"/>
    <xf numFmtId="174" fontId="40" fillId="0" borderId="0" applyFont="0" applyFill="0" applyBorder="0" applyProtection="0">
      <alignment horizontal="right"/>
    </xf>
    <xf numFmtId="171"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Font="0" applyFill="0" applyBorder="0" applyAlignment="0" applyProtection="0">
      <alignment horizontal="left"/>
    </xf>
    <xf numFmtId="38" fontId="24" fillId="10" borderId="0" applyNumberFormat="0" applyBorder="0" applyAlignment="0" applyProtection="0"/>
    <xf numFmtId="0" fontId="25" fillId="0" borderId="0"/>
    <xf numFmtId="0" fontId="19" fillId="0" borderId="1" applyNumberFormat="0" applyAlignment="0" applyProtection="0">
      <alignment horizontal="left" vertical="center"/>
    </xf>
    <xf numFmtId="0" fontId="19" fillId="0" borderId="2">
      <alignment horizontal="left" vertical="center"/>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protection locked="0"/>
    </xf>
    <xf numFmtId="10" fontId="24" fillId="11" borderId="3" applyNumberFormat="0" applyBorder="0" applyAlignment="0" applyProtection="0"/>
    <xf numFmtId="169" fontId="41" fillId="0" borderId="0" applyNumberFormat="0" applyFill="0" applyBorder="0" applyAlignment="0" applyProtection="0"/>
    <xf numFmtId="164" fontId="29" fillId="0" borderId="0" applyFont="0" applyAlignment="0" applyProtection="0"/>
    <xf numFmtId="0" fontId="24" fillId="0" borderId="4" applyNumberFormat="0" applyBorder="0" applyAlignment="0"/>
    <xf numFmtId="173" fontId="3" fillId="0" borderId="0"/>
    <xf numFmtId="0" fontId="7" fillId="0" borderId="0"/>
    <xf numFmtId="0" fontId="7" fillId="0" borderId="0"/>
    <xf numFmtId="0" fontId="3" fillId="0" borderId="0"/>
    <xf numFmtId="0" fontId="3" fillId="0" borderId="0"/>
    <xf numFmtId="12" fontId="19" fillId="13" borderId="5">
      <alignment horizontal="left"/>
    </xf>
    <xf numFmtId="9" fontId="1" fillId="0" borderId="0" applyFont="0" applyFill="0" applyBorder="0" applyAlignment="0" applyProtection="0"/>
    <xf numFmtId="10" fontId="3" fillId="0" borderId="0" applyFont="0" applyFill="0" applyBorder="0" applyAlignment="0" applyProtection="0"/>
    <xf numFmtId="4" fontId="30" fillId="12" borderId="6" applyNumberFormat="0" applyProtection="0">
      <alignment vertical="center"/>
    </xf>
    <xf numFmtId="4" fontId="31" fillId="14" borderId="6" applyNumberFormat="0" applyProtection="0">
      <alignment vertical="center"/>
    </xf>
    <xf numFmtId="4" fontId="30" fillId="14" borderId="6" applyNumberFormat="0" applyProtection="0">
      <alignment vertical="center"/>
    </xf>
    <xf numFmtId="0" fontId="30" fillId="14" borderId="6" applyNumberFormat="0" applyProtection="0">
      <alignment horizontal="left" vertical="top" indent="1"/>
    </xf>
    <xf numFmtId="4" fontId="30" fillId="15" borderId="7" applyNumberFormat="0" applyProtection="0">
      <alignment vertical="center"/>
    </xf>
    <xf numFmtId="4" fontId="32" fillId="2" borderId="6" applyNumberFormat="0" applyProtection="0">
      <alignment horizontal="right" vertical="center"/>
    </xf>
    <xf numFmtId="4" fontId="32" fillId="3" borderId="6" applyNumberFormat="0" applyProtection="0">
      <alignment horizontal="right" vertical="center"/>
    </xf>
    <xf numFmtId="4" fontId="32" fillId="7" borderId="6" applyNumberFormat="0" applyProtection="0">
      <alignment horizontal="right" vertical="center"/>
    </xf>
    <xf numFmtId="4" fontId="32" fillId="5" borderId="6" applyNumberFormat="0" applyProtection="0">
      <alignment horizontal="right" vertical="center"/>
    </xf>
    <xf numFmtId="4" fontId="32" fillId="6" borderId="6" applyNumberFormat="0" applyProtection="0">
      <alignment horizontal="right" vertical="center"/>
    </xf>
    <xf numFmtId="4" fontId="32" fillId="9" borderId="6" applyNumberFormat="0" applyProtection="0">
      <alignment horizontal="right" vertical="center"/>
    </xf>
    <xf numFmtId="4" fontId="32" fillId="8" borderId="6" applyNumberFormat="0" applyProtection="0">
      <alignment horizontal="right" vertical="center"/>
    </xf>
    <xf numFmtId="4" fontId="32" fillId="16" borderId="6" applyNumberFormat="0" applyProtection="0">
      <alignment horizontal="right" vertical="center"/>
    </xf>
    <xf numFmtId="4" fontId="32" fillId="4" borderId="6" applyNumberFormat="0" applyProtection="0">
      <alignment horizontal="right" vertical="center"/>
    </xf>
    <xf numFmtId="4" fontId="30" fillId="17" borderId="8" applyNumberFormat="0" applyProtection="0">
      <alignment horizontal="left" vertical="center" indent="1"/>
    </xf>
    <xf numFmtId="4" fontId="32" fillId="18" borderId="0" applyNumberFormat="0" applyProtection="0">
      <alignment horizontal="left" vertical="center" indent="1"/>
    </xf>
    <xf numFmtId="4" fontId="33" fillId="19" borderId="0" applyNumberFormat="0" applyProtection="0">
      <alignment horizontal="left" vertical="center" indent="1"/>
    </xf>
    <xf numFmtId="4" fontId="32" fillId="20" borderId="6" applyNumberFormat="0" applyProtection="0">
      <alignment horizontal="right" vertical="center"/>
    </xf>
    <xf numFmtId="4" fontId="34" fillId="0" borderId="0" applyNumberFormat="0" applyProtection="0">
      <alignment horizontal="left" vertical="center" indent="1"/>
    </xf>
    <xf numFmtId="4" fontId="35" fillId="0" borderId="0" applyNumberFormat="0" applyProtection="0">
      <alignment horizontal="left" vertical="center" indent="1"/>
    </xf>
    <xf numFmtId="0" fontId="3" fillId="19" borderId="6" applyNumberFormat="0" applyProtection="0">
      <alignment horizontal="left" vertical="center" indent="1"/>
    </xf>
    <xf numFmtId="0" fontId="3" fillId="19" borderId="6" applyNumberFormat="0" applyProtection="0">
      <alignment horizontal="left" vertical="top" indent="1"/>
    </xf>
    <xf numFmtId="0" fontId="3" fillId="15" borderId="6" applyNumberFormat="0" applyProtection="0">
      <alignment horizontal="left" vertical="center" indent="1"/>
    </xf>
    <xf numFmtId="0" fontId="3" fillId="15" borderId="6" applyNumberFormat="0" applyProtection="0">
      <alignment horizontal="left" vertical="top" indent="1"/>
    </xf>
    <xf numFmtId="0" fontId="3" fillId="21" borderId="6" applyNumberFormat="0" applyProtection="0">
      <alignment horizontal="left" vertical="center" indent="1"/>
    </xf>
    <xf numFmtId="0" fontId="3" fillId="21" borderId="6" applyNumberFormat="0" applyProtection="0">
      <alignment horizontal="left" vertical="top" indent="1"/>
    </xf>
    <xf numFmtId="0" fontId="3" fillId="22" borderId="6" applyNumberFormat="0" applyProtection="0">
      <alignment horizontal="left" vertical="center" indent="1"/>
    </xf>
    <xf numFmtId="0" fontId="3" fillId="22" borderId="6" applyNumberFormat="0" applyProtection="0">
      <alignment horizontal="left" vertical="top" indent="1"/>
    </xf>
    <xf numFmtId="4" fontId="32" fillId="11" borderId="6" applyNumberFormat="0" applyProtection="0">
      <alignment vertical="center"/>
    </xf>
    <xf numFmtId="4" fontId="36" fillId="11" borderId="6" applyNumberFormat="0" applyProtection="0">
      <alignment vertical="center"/>
    </xf>
    <xf numFmtId="4" fontId="32" fillId="11" borderId="6" applyNumberFormat="0" applyProtection="0">
      <alignment horizontal="left" vertical="center" indent="1"/>
    </xf>
    <xf numFmtId="0" fontId="32" fillId="11" borderId="6" applyNumberFormat="0" applyProtection="0">
      <alignment horizontal="left" vertical="top" indent="1"/>
    </xf>
    <xf numFmtId="4" fontId="32" fillId="23" borderId="9" applyNumberFormat="0" applyProtection="0">
      <alignment horizontal="right" vertical="center"/>
    </xf>
    <xf numFmtId="4" fontId="36" fillId="18" borderId="6" applyNumberFormat="0" applyProtection="0">
      <alignment horizontal="right" vertical="center"/>
    </xf>
    <xf numFmtId="4" fontId="32" fillId="23" borderId="6" applyNumberFormat="0" applyProtection="0">
      <alignment horizontal="left" vertical="center" indent="1"/>
    </xf>
    <xf numFmtId="0" fontId="32" fillId="15" borderId="6" applyNumberFormat="0" applyProtection="0">
      <alignment horizontal="center" vertical="top"/>
    </xf>
    <xf numFmtId="4" fontId="37" fillId="0" borderId="0" applyNumberFormat="0" applyProtection="0">
      <alignment horizontal="left" vertical="center"/>
    </xf>
    <xf numFmtId="4" fontId="20" fillId="18" borderId="6" applyNumberFormat="0" applyProtection="0">
      <alignment horizontal="right" vertical="center"/>
    </xf>
    <xf numFmtId="0" fontId="21" fillId="0" borderId="3">
      <alignment horizontal="center" vertical="center" wrapText="1"/>
    </xf>
    <xf numFmtId="0" fontId="22" fillId="0" borderId="10" applyNumberFormat="0" applyFont="0" applyFill="0" applyAlignment="0" applyProtection="0"/>
    <xf numFmtId="170" fontId="38" fillId="0" borderId="0">
      <alignment horizontal="left"/>
    </xf>
    <xf numFmtId="37" fontId="24" fillId="14" borderId="0" applyNumberFormat="0" applyBorder="0" applyAlignment="0" applyProtection="0"/>
    <xf numFmtId="37" fontId="4" fillId="0" borderId="0"/>
    <xf numFmtId="3" fontId="43" fillId="24" borderId="11" applyProtection="0"/>
    <xf numFmtId="0" fontId="3" fillId="0" borderId="0"/>
    <xf numFmtId="4" fontId="18" fillId="27" borderId="0" applyNumberFormat="0" applyProtection="0">
      <alignment horizontal="left"/>
    </xf>
    <xf numFmtId="4" fontId="42" fillId="28" borderId="0" applyNumberFormat="0" applyProtection="0">
      <alignment horizontal="left" indent="1"/>
    </xf>
    <xf numFmtId="4" fontId="35" fillId="29" borderId="0" applyNumberFormat="0" applyProtection="0"/>
    <xf numFmtId="4" fontId="32" fillId="18" borderId="0" applyNumberFormat="0" applyProtection="0">
      <alignment horizontal="left" indent="1"/>
    </xf>
    <xf numFmtId="4" fontId="30" fillId="15" borderId="6" applyNumberFormat="0" applyProtection="0"/>
    <xf numFmtId="0" fontId="32" fillId="15" borderId="6" applyNumberFormat="0" applyProtection="0">
      <alignment horizontal="left" vertical="top"/>
    </xf>
    <xf numFmtId="4" fontId="32" fillId="0" borderId="6" applyNumberFormat="0" applyProtection="0">
      <alignment horizontal="left" vertical="center" indent="1"/>
    </xf>
    <xf numFmtId="4" fontId="32" fillId="0" borderId="6" applyNumberFormat="0" applyProtection="0">
      <alignment horizontal="right" vertical="center"/>
    </xf>
    <xf numFmtId="4" fontId="30" fillId="14" borderId="6" applyNumberFormat="0" applyProtection="0">
      <alignment horizontal="left" vertical="center" indent="1"/>
    </xf>
  </cellStyleXfs>
  <cellXfs count="115">
    <xf numFmtId="0" fontId="0" fillId="0" borderId="0" xfId="0"/>
    <xf numFmtId="168" fontId="12" fillId="0" borderId="0" xfId="11" applyNumberFormat="1" applyFont="1" applyFill="1"/>
    <xf numFmtId="167" fontId="12" fillId="0" borderId="0" xfId="1" applyNumberFormat="1" applyFont="1" applyFill="1"/>
    <xf numFmtId="10" fontId="9" fillId="0" borderId="0" xfId="34" applyNumberFormat="1" applyFont="1"/>
    <xf numFmtId="168" fontId="12" fillId="0" borderId="0" xfId="1" applyNumberFormat="1" applyFont="1"/>
    <xf numFmtId="168" fontId="12" fillId="0" borderId="0" xfId="1" applyNumberFormat="1" applyFont="1" applyFill="1"/>
    <xf numFmtId="168" fontId="12" fillId="0" borderId="0" xfId="11" applyNumberFormat="1" applyFont="1" applyFill="1" applyAlignment="1">
      <alignment horizontal="right"/>
    </xf>
    <xf numFmtId="10" fontId="7" fillId="0" borderId="0" xfId="34" applyNumberFormat="1" applyFont="1"/>
    <xf numFmtId="167" fontId="12" fillId="0" borderId="0" xfId="1" quotePrefix="1" applyNumberFormat="1" applyFont="1" applyFill="1" applyAlignment="1">
      <alignment horizontal="left"/>
    </xf>
    <xf numFmtId="168" fontId="12" fillId="0" borderId="0" xfId="1" applyNumberFormat="1" applyFont="1" applyFill="1" applyAlignment="1">
      <alignment horizontal="right"/>
    </xf>
    <xf numFmtId="167" fontId="7" fillId="0" borderId="12" xfId="1" applyNumberFormat="1" applyFont="1" applyFill="1" applyBorder="1"/>
    <xf numFmtId="0" fontId="7" fillId="0" borderId="0" xfId="29"/>
    <xf numFmtId="0" fontId="6" fillId="0" borderId="0" xfId="31" applyFont="1"/>
    <xf numFmtId="0" fontId="5" fillId="0" borderId="0" xfId="0" applyFont="1"/>
    <xf numFmtId="0" fontId="16" fillId="0" borderId="0" xfId="0" applyFont="1" applyAlignment="1">
      <alignment horizontal="center"/>
    </xf>
    <xf numFmtId="0" fontId="16" fillId="0" borderId="0" xfId="0" applyNumberFormat="1" applyFont="1" applyAlignment="1">
      <alignment horizontal="center"/>
    </xf>
    <xf numFmtId="0" fontId="5" fillId="0" borderId="0" xfId="0" applyFont="1" applyBorder="1" applyAlignment="1">
      <alignment horizontal="left"/>
    </xf>
    <xf numFmtId="0" fontId="8" fillId="10" borderId="7" xfId="30" applyFont="1" applyFill="1" applyBorder="1" applyAlignment="1">
      <alignment horizontal="centerContinuous"/>
    </xf>
    <xf numFmtId="0" fontId="8" fillId="10" borderId="13" xfId="30" applyFont="1" applyFill="1" applyBorder="1" applyAlignment="1">
      <alignment horizontal="centerContinuous"/>
    </xf>
    <xf numFmtId="0" fontId="8" fillId="10" borderId="14" xfId="30" applyFont="1" applyFill="1" applyBorder="1" applyAlignment="1">
      <alignment horizontal="centerContinuous"/>
    </xf>
    <xf numFmtId="0" fontId="9" fillId="10" borderId="15" xfId="30" applyFont="1" applyFill="1" applyBorder="1" applyAlignment="1">
      <alignment horizontal="centerContinuous"/>
    </xf>
    <xf numFmtId="0" fontId="9" fillId="10" borderId="0" xfId="30" applyFont="1" applyFill="1" applyBorder="1" applyAlignment="1">
      <alignment horizontal="centerContinuous"/>
    </xf>
    <xf numFmtId="0" fontId="9" fillId="10" borderId="16" xfId="30" applyFont="1" applyFill="1" applyBorder="1" applyAlignment="1">
      <alignment horizontal="centerContinuous"/>
    </xf>
    <xf numFmtId="0" fontId="9" fillId="10" borderId="17" xfId="30" applyFont="1" applyFill="1" applyBorder="1" applyAlignment="1">
      <alignment horizontal="centerContinuous"/>
    </xf>
    <xf numFmtId="0" fontId="9" fillId="10" borderId="18" xfId="30" applyFont="1" applyFill="1" applyBorder="1" applyAlignment="1">
      <alignment horizontal="centerContinuous"/>
    </xf>
    <xf numFmtId="0" fontId="9" fillId="10" borderId="19" xfId="30" applyFont="1" applyFill="1" applyBorder="1" applyAlignment="1">
      <alignment horizontal="centerContinuous"/>
    </xf>
    <xf numFmtId="0" fontId="7" fillId="0" borderId="0" xfId="30"/>
    <xf numFmtId="0" fontId="11" fillId="0" borderId="0" xfId="30" applyFont="1" applyAlignment="1">
      <alignment horizontal="centerContinuous"/>
    </xf>
    <xf numFmtId="0" fontId="11" fillId="0" borderId="0" xfId="30" applyFont="1" applyAlignment="1">
      <alignment horizontal="center"/>
    </xf>
    <xf numFmtId="0" fontId="12" fillId="0" borderId="0" xfId="30" applyFont="1" applyAlignment="1">
      <alignment horizontal="center"/>
    </xf>
    <xf numFmtId="0" fontId="11" fillId="0" borderId="18" xfId="30" quotePrefix="1" applyFont="1" applyBorder="1" applyAlignment="1">
      <alignment horizontal="centerContinuous"/>
    </xf>
    <xf numFmtId="0" fontId="11" fillId="0" borderId="18" xfId="30" applyFont="1" applyBorder="1" applyAlignment="1">
      <alignment horizontal="centerContinuous"/>
    </xf>
    <xf numFmtId="0" fontId="7" fillId="0" borderId="18" xfId="30" applyBorder="1"/>
    <xf numFmtId="0" fontId="11" fillId="0" borderId="0" xfId="30" applyFont="1" applyBorder="1" applyAlignment="1">
      <alignment horizontal="centerContinuous"/>
    </xf>
    <xf numFmtId="0" fontId="7" fillId="0" borderId="0" xfId="30" applyBorder="1"/>
    <xf numFmtId="0" fontId="14" fillId="0" borderId="0" xfId="30" applyFont="1" applyAlignment="1">
      <alignment horizontal="centerContinuous"/>
    </xf>
    <xf numFmtId="0" fontId="17" fillId="0" borderId="0" xfId="30" applyFont="1"/>
    <xf numFmtId="0" fontId="17" fillId="0" borderId="0" xfId="30" applyFont="1" applyFill="1"/>
    <xf numFmtId="0" fontId="7" fillId="0" borderId="0" xfId="30" applyFill="1"/>
    <xf numFmtId="0" fontId="11" fillId="0" borderId="18" xfId="30" applyFont="1" applyBorder="1" applyAlignment="1">
      <alignment horizontal="center"/>
    </xf>
    <xf numFmtId="166" fontId="7" fillId="0" borderId="0" xfId="30" applyNumberFormat="1"/>
    <xf numFmtId="0" fontId="9" fillId="0" borderId="0" xfId="30" applyFont="1"/>
    <xf numFmtId="10" fontId="7" fillId="0" borderId="0" xfId="30" applyNumberFormat="1"/>
    <xf numFmtId="6" fontId="7" fillId="0" borderId="0" xfId="30" applyNumberFormat="1" applyFill="1"/>
    <xf numFmtId="10" fontId="10" fillId="0" borderId="0" xfId="30" applyNumberFormat="1" applyFont="1"/>
    <xf numFmtId="167" fontId="12" fillId="0" borderId="0" xfId="30" applyNumberFormat="1" applyFont="1" applyFill="1"/>
    <xf numFmtId="168" fontId="12" fillId="0" borderId="0" xfId="30" applyNumberFormat="1" applyFont="1" applyFill="1" applyAlignment="1">
      <alignment horizontal="right"/>
    </xf>
    <xf numFmtId="0" fontId="9" fillId="0" borderId="0" xfId="30" applyFont="1" applyAlignment="1">
      <alignment horizontal="left"/>
    </xf>
    <xf numFmtId="0" fontId="9" fillId="0" borderId="0" xfId="30" quotePrefix="1" applyFont="1" applyAlignment="1">
      <alignment horizontal="left"/>
    </xf>
    <xf numFmtId="10" fontId="13" fillId="0" borderId="0" xfId="30" applyNumberFormat="1" applyFont="1"/>
    <xf numFmtId="167" fontId="7" fillId="0" borderId="0" xfId="30" applyNumberFormat="1" applyFill="1"/>
    <xf numFmtId="10" fontId="14" fillId="0" borderId="0" xfId="30" applyNumberFormat="1" applyFont="1"/>
    <xf numFmtId="168" fontId="7" fillId="0" borderId="0" xfId="30" applyNumberFormat="1" applyFill="1"/>
    <xf numFmtId="168" fontId="7" fillId="0" borderId="0" xfId="30" applyNumberFormat="1"/>
    <xf numFmtId="168" fontId="7" fillId="0" borderId="12" xfId="30" applyNumberFormat="1" applyBorder="1"/>
    <xf numFmtId="10" fontId="7" fillId="0" borderId="12" xfId="30" applyNumberFormat="1" applyBorder="1"/>
    <xf numFmtId="10" fontId="9" fillId="0" borderId="12" xfId="30" applyNumberFormat="1" applyFont="1" applyBorder="1"/>
    <xf numFmtId="0" fontId="7" fillId="0" borderId="0" xfId="30" quotePrefix="1" applyAlignment="1">
      <alignment horizontal="left"/>
    </xf>
    <xf numFmtId="0" fontId="10" fillId="0" borderId="0" xfId="30" quotePrefix="1" applyFont="1" applyAlignment="1">
      <alignment horizontal="left"/>
    </xf>
    <xf numFmtId="0" fontId="7" fillId="0" borderId="0" xfId="30" applyFill="1" applyAlignment="1">
      <alignment horizontal="left"/>
    </xf>
    <xf numFmtId="0" fontId="7" fillId="0" borderId="0" xfId="30" applyAlignment="1">
      <alignment horizontal="left"/>
    </xf>
    <xf numFmtId="0" fontId="5" fillId="0" borderId="0" xfId="32" applyFont="1" applyAlignment="1">
      <alignment horizontal="centerContinuous"/>
    </xf>
    <xf numFmtId="0" fontId="3" fillId="0" borderId="0" xfId="32"/>
    <xf numFmtId="0" fontId="5" fillId="0" borderId="0" xfId="32" applyFont="1"/>
    <xf numFmtId="0" fontId="6" fillId="0" borderId="0" xfId="32" applyFont="1"/>
    <xf numFmtId="0" fontId="3" fillId="0" borderId="0" xfId="32" applyFill="1" applyAlignment="1">
      <alignment horizontal="center"/>
    </xf>
    <xf numFmtId="0" fontId="3" fillId="0" borderId="0" xfId="32" applyFill="1" applyAlignment="1"/>
    <xf numFmtId="0" fontId="3" fillId="0" borderId="0" xfId="32" applyAlignment="1">
      <alignment horizontal="center"/>
    </xf>
    <xf numFmtId="0" fontId="3" fillId="0" borderId="0" xfId="32" applyAlignment="1"/>
    <xf numFmtId="0" fontId="3" fillId="0" borderId="0" xfId="32" applyFill="1"/>
    <xf numFmtId="0" fontId="3" fillId="25" borderId="0" xfId="32" applyFill="1"/>
    <xf numFmtId="0" fontId="3" fillId="25" borderId="0" xfId="32" applyFill="1" applyAlignment="1">
      <alignment horizontal="center"/>
    </xf>
    <xf numFmtId="0" fontId="3" fillId="25" borderId="0" xfId="32" applyFill="1" applyAlignment="1">
      <alignment horizontal="left"/>
    </xf>
    <xf numFmtId="0" fontId="15" fillId="0" borderId="0" xfId="32" applyFont="1" applyAlignment="1">
      <alignment horizontal="center"/>
    </xf>
    <xf numFmtId="0" fontId="3" fillId="25" borderId="0" xfId="32" applyFont="1" applyFill="1" applyAlignment="1">
      <alignment horizontal="center"/>
    </xf>
    <xf numFmtId="10" fontId="3" fillId="0" borderId="0" xfId="32" applyNumberFormat="1" applyAlignment="1">
      <alignment horizontal="center"/>
    </xf>
    <xf numFmtId="10" fontId="3" fillId="0" borderId="0" xfId="32" applyNumberFormat="1" applyAlignment="1">
      <alignment horizontal="right"/>
    </xf>
    <xf numFmtId="0" fontId="5" fillId="0" borderId="0" xfId="0" applyFont="1" applyAlignment="1">
      <alignment horizontal="left"/>
    </xf>
    <xf numFmtId="0" fontId="5" fillId="0" borderId="0" xfId="0" applyFont="1" applyBorder="1"/>
    <xf numFmtId="0" fontId="16" fillId="0" borderId="0" xfId="0" applyFont="1" applyBorder="1" applyAlignment="1">
      <alignment horizontal="center"/>
    </xf>
    <xf numFmtId="0" fontId="39" fillId="0" borderId="0" xfId="0" applyFont="1"/>
    <xf numFmtId="0" fontId="44" fillId="0" borderId="0" xfId="0" applyFont="1"/>
    <xf numFmtId="164" fontId="45" fillId="0" borderId="0" xfId="1" applyNumberFormat="1" applyFont="1"/>
    <xf numFmtId="164" fontId="45" fillId="0" borderId="18" xfId="1" applyNumberFormat="1" applyFont="1" applyBorder="1"/>
    <xf numFmtId="41" fontId="3" fillId="0" borderId="0" xfId="1" applyNumberFormat="1" applyFont="1" applyFill="1" applyBorder="1" applyAlignment="1">
      <alignment horizontal="center"/>
    </xf>
    <xf numFmtId="0" fontId="3" fillId="0" borderId="0" xfId="0" applyFont="1" applyAlignment="1">
      <alignment horizontal="center"/>
    </xf>
    <xf numFmtId="0" fontId="3" fillId="0" borderId="0" xfId="0" applyFont="1"/>
    <xf numFmtId="0" fontId="3" fillId="0" borderId="0" xfId="0" applyNumberFormat="1" applyFont="1" applyAlignment="1">
      <alignment horizontal="center"/>
    </xf>
    <xf numFmtId="0" fontId="3" fillId="0" borderId="0" xfId="0" applyFont="1" applyBorder="1"/>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Alignment="1">
      <alignment horizontal="center"/>
    </xf>
    <xf numFmtId="164" fontId="3" fillId="0" borderId="2" xfId="1" applyNumberFormat="1" applyFont="1" applyBorder="1"/>
    <xf numFmtId="164" fontId="3" fillId="0" borderId="0" xfId="1" applyNumberFormat="1" applyFont="1"/>
    <xf numFmtId="0" fontId="3" fillId="0" borderId="0" xfId="0" applyFont="1" applyAlignment="1">
      <alignment horizontal="left"/>
    </xf>
    <xf numFmtId="165" fontId="3" fillId="0" borderId="0" xfId="34" applyNumberFormat="1" applyFont="1" applyBorder="1" applyAlignment="1">
      <alignment horizontal="center"/>
    </xf>
    <xf numFmtId="165" fontId="3" fillId="0" borderId="0" xfId="34" applyNumberFormat="1" applyFont="1" applyAlignment="1">
      <alignment horizontal="center"/>
    </xf>
    <xf numFmtId="41" fontId="3" fillId="0" borderId="0" xfId="1" applyNumberFormat="1" applyFont="1" applyBorder="1" applyAlignment="1">
      <alignment horizontal="center"/>
    </xf>
    <xf numFmtId="41" fontId="3" fillId="0" borderId="0" xfId="0" applyNumberFormat="1" applyFont="1" applyBorder="1" applyAlignment="1">
      <alignment horizontal="center"/>
    </xf>
    <xf numFmtId="0" fontId="3" fillId="0" borderId="20" xfId="0" applyFont="1" applyBorder="1"/>
    <xf numFmtId="0" fontId="3" fillId="0" borderId="21" xfId="0" applyFont="1" applyBorder="1"/>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xf numFmtId="0" fontId="3" fillId="0" borderId="0" xfId="0" quotePrefix="1" applyFont="1" applyBorder="1" applyAlignment="1">
      <alignment horizontal="left"/>
    </xf>
    <xf numFmtId="0" fontId="3" fillId="0" borderId="24" xfId="0" applyNumberFormat="1" applyFont="1" applyBorder="1" applyAlignment="1">
      <alignment horizontal="center"/>
    </xf>
    <xf numFmtId="3" fontId="3" fillId="0" borderId="0" xfId="0" applyNumberFormat="1" applyFont="1" applyBorder="1" applyAlignment="1">
      <alignment horizontal="center"/>
    </xf>
    <xf numFmtId="0" fontId="3" fillId="0" borderId="25" xfId="0" applyFont="1" applyBorder="1"/>
    <xf numFmtId="0" fontId="3" fillId="0" borderId="5" xfId="0" applyFont="1" applyBorder="1"/>
    <xf numFmtId="0" fontId="3" fillId="0" borderId="5"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right"/>
    </xf>
    <xf numFmtId="0" fontId="39" fillId="0" borderId="0" xfId="0" applyFont="1" applyAlignment="1">
      <alignment horizontal="right"/>
    </xf>
    <xf numFmtId="164" fontId="39" fillId="0" borderId="0" xfId="1" applyNumberFormat="1" applyFont="1"/>
    <xf numFmtId="0" fontId="3" fillId="26" borderId="0" xfId="32" applyFill="1" applyAlignment="1">
      <alignment horizontal="center"/>
    </xf>
  </cellXfs>
  <cellStyles count="90">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0" xfId="10"/>
    <cellStyle name="Currency" xfId="11" builtinId="4"/>
    <cellStyle name="Currency No Comma" xfId="12"/>
    <cellStyle name="Currency0" xfId="13"/>
    <cellStyle name="Date" xfId="14"/>
    <cellStyle name="Fixed" xfId="15"/>
    <cellStyle name="General" xfId="16"/>
    <cellStyle name="Grey" xfId="17"/>
    <cellStyle name="header" xfId="18"/>
    <cellStyle name="Header1" xfId="19"/>
    <cellStyle name="Header2" xfId="20"/>
    <cellStyle name="Heading 1" xfId="21" builtinId="16" customBuiltin="1"/>
    <cellStyle name="Heading 2" xfId="22" builtinId="17" customBuiltin="1"/>
    <cellStyle name="Input" xfId="23" builtinId="20" customBuiltin="1"/>
    <cellStyle name="Input [yellow]" xfId="24"/>
    <cellStyle name="MCP" xfId="25"/>
    <cellStyle name="nONE" xfId="26"/>
    <cellStyle name="noninput" xfId="27"/>
    <cellStyle name="Normal" xfId="0" builtinId="0"/>
    <cellStyle name="Normal - Style1" xfId="28"/>
    <cellStyle name="Normal 2" xfId="80"/>
    <cellStyle name="Normal_3FF FY2005 DRAFT" xfId="29"/>
    <cellStyle name="Normal_3FF FY2006 FINAL V3" xfId="30"/>
    <cellStyle name="Normal_Backup update for 3FF  for Regulation's Semi Annual Report - March 05 (2)" xfId="31"/>
    <cellStyle name="Normal_MGMT FEE ACTUALS FY 2001 thru 2006" xfId="32"/>
    <cellStyle name="Password" xfId="33"/>
    <cellStyle name="Percent" xfId="34" builtinId="5"/>
    <cellStyle name="Percent [2]" xfId="35"/>
    <cellStyle name="SAPBEXaggData" xfId="36"/>
    <cellStyle name="SAPBEXaggDataEmph" xfId="37"/>
    <cellStyle name="SAPBEXaggItem" xfId="38"/>
    <cellStyle name="SAPBEXaggItem 2" xfId="89"/>
    <cellStyle name="SAPBEXaggItemX" xfId="39"/>
    <cellStyle name="SAPBEXchaText" xfId="40"/>
    <cellStyle name="SAPBEXchaText 2" xfId="85"/>
    <cellStyle name="SAPBEXexcBad7" xfId="41"/>
    <cellStyle name="SAPBEXexcBad8" xfId="42"/>
    <cellStyle name="SAPBEXexcBad9" xfId="43"/>
    <cellStyle name="SAPBEXexcCritical4" xfId="44"/>
    <cellStyle name="SAPBEXexcCritical5" xfId="45"/>
    <cellStyle name="SAPBEXexcCritical6" xfId="46"/>
    <cellStyle name="SAPBEXexcGood1" xfId="47"/>
    <cellStyle name="SAPBEXexcGood2" xfId="48"/>
    <cellStyle name="SAPBEXexcGood3" xfId="49"/>
    <cellStyle name="SAPBEXfilterDrill" xfId="50"/>
    <cellStyle name="SAPBEXfilterItem" xfId="51"/>
    <cellStyle name="SAPBEXfilterItem 2" xfId="84"/>
    <cellStyle name="SAPBEXfilterText" xfId="52"/>
    <cellStyle name="SAPBEXformats" xfId="53"/>
    <cellStyle name="SAPBEXheaderItem" xfId="54"/>
    <cellStyle name="SAPBEXheaderItem 2" xfId="82"/>
    <cellStyle name="SAPBEXheaderText" xfId="55"/>
    <cellStyle name="SAPBEXheaderText 2" xfId="83"/>
    <cellStyle name="SAPBEXHLevel0" xfId="56"/>
    <cellStyle name="SAPBEXHLevel0X" xfId="57"/>
    <cellStyle name="SAPBEXHLevel1" xfId="58"/>
    <cellStyle name="SAPBEXHLevel1X" xfId="59"/>
    <cellStyle name="SAPBEXHLevel2" xfId="60"/>
    <cellStyle name="SAPBEXHLevel2X" xfId="61"/>
    <cellStyle name="SAPBEXHLevel3" xfId="62"/>
    <cellStyle name="SAPBEXHLevel3X" xfId="63"/>
    <cellStyle name="SAPBEXresData" xfId="64"/>
    <cellStyle name="SAPBEXresDataEmph" xfId="65"/>
    <cellStyle name="SAPBEXresItem" xfId="66"/>
    <cellStyle name="SAPBEXresItemX" xfId="67"/>
    <cellStyle name="SAPBEXstdData" xfId="68"/>
    <cellStyle name="SAPBEXstdData 2" xfId="88"/>
    <cellStyle name="SAPBEXstdDataEmph" xfId="69"/>
    <cellStyle name="SAPBEXstdItem" xfId="70"/>
    <cellStyle name="SAPBEXstdItem 2" xfId="87"/>
    <cellStyle name="SAPBEXstdItemX" xfId="71"/>
    <cellStyle name="SAPBEXstdItemX 2" xfId="86"/>
    <cellStyle name="SAPBEXtitle" xfId="72"/>
    <cellStyle name="SAPBEXtitle 2" xfId="81"/>
    <cellStyle name="SAPBEXundefined" xfId="73"/>
    <cellStyle name="Titles" xfId="74"/>
    <cellStyle name="Total" xfId="75" builtinId="25" customBuiltin="1"/>
    <cellStyle name="TRANSMISSION RELIABILITY PORTION OF PROJECT" xfId="76"/>
    <cellStyle name="Unprot" xfId="77"/>
    <cellStyle name="Unprot$" xfId="78"/>
    <cellStyle name="Unprotect" xfId="7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42</xdr:row>
      <xdr:rowOff>95250</xdr:rowOff>
    </xdr:from>
    <xdr:to>
      <xdr:col>9</xdr:col>
      <xdr:colOff>171450</xdr:colOff>
      <xdr:row>50</xdr:row>
      <xdr:rowOff>85725</xdr:rowOff>
    </xdr:to>
    <xdr:sp macro="" textlink="">
      <xdr:nvSpPr>
        <xdr:cNvPr id="2049" name="Text 12"/>
        <xdr:cNvSpPr txBox="1">
          <a:spLocks noChangeArrowheads="1"/>
        </xdr:cNvSpPr>
      </xdr:nvSpPr>
      <xdr:spPr bwMode="auto">
        <a:xfrm>
          <a:off x="180975" y="64960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The Company receives a monthly purchase power credit from BPA.  This credit is treated as a 100 percent pass-through to eligible customers.  Both a revenue credit and a purchase power expense credit are posted to unadjusted results.  This restating adjustment reverses the BPA purchase power expense credit recorded in unadjusted results.  The revenue credit is removed from Test Period results in the Revenue Normalization adjustment, page 3.2.</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63500</xdr:rowOff>
    </xdr:from>
    <xdr:to>
      <xdr:col>11</xdr:col>
      <xdr:colOff>276225</xdr:colOff>
      <xdr:row>41</xdr:row>
      <xdr:rowOff>177800</xdr:rowOff>
    </xdr:to>
    <xdr:pic>
      <xdr:nvPicPr>
        <xdr:cNvPr id="25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095375"/>
          <a:ext cx="7785100" cy="75438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13</xdr:col>
      <xdr:colOff>114300</xdr:colOff>
      <xdr:row>37</xdr:row>
      <xdr:rowOff>76200</xdr:rowOff>
    </xdr:to>
    <xdr:pic>
      <xdr:nvPicPr>
        <xdr:cNvPr id="11271" name="Picture 1"/>
        <xdr:cNvPicPr>
          <a:picLocks noChangeAspect="1" noChangeArrowheads="1"/>
        </xdr:cNvPicPr>
      </xdr:nvPicPr>
      <xdr:blipFill>
        <a:blip xmlns:r="http://schemas.openxmlformats.org/officeDocument/2006/relationships" r:embed="rId1" cstate="print"/>
        <a:srcRect t="1172" r="25937" b="25391"/>
        <a:stretch>
          <a:fillRect/>
        </a:stretch>
      </xdr:blipFill>
      <xdr:spPr bwMode="auto">
        <a:xfrm>
          <a:off x="0" y="314325"/>
          <a:ext cx="9029700" cy="71628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cshrn102\SHR02\REGULATN\ER\0305%20Semi\Account%20Audits\Account%20Audit%20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SLREG1\USER\CraigS\Misc%20files\RAM%20tes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Groups\SLREG1\ARCHIVE\2004\Balanced%20Scorecard\2005%20Comparisons\ROE%20-%20Q3\Bus%20U%20Comparisons\2005%20Run%20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shrn102\SHR02\ARCHIVE\2007\SEMI%20Dec%202007\Models\Idaho\RAM%20Semi%20Dec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lcshrn102\SHR02\REGULATN\ER\0306%20Idaho%20GRC\FY%2006%20Models\RAM%20FY06%20ID%20MS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RCHIVE\2008\Results%20December%202008\5%20-%20NPC\NPC_5.1\5.1%20NPC%20Adj_Uta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WINDOWS\TEMP\Attach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Shared\Trading\Structuring%20&amp;%20Pricing\Models\NatGasCurve\Gas%20Forward%20Price%20Curv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cshrn102\SHR02\ARCHIVE\2006\SEMI%20Mar%202006\Tab%20%235%20-%20NPC\Normalized%20NPC\Semi-Annual%20(Apr2006-Mar2007)_2006Jun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p20832\Local%20Settings\Temporary%20Internet%20Files\OLK202\Account%20Audit%20909%20(Jan%20-%20June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14817\Local%20Settings\Temporary%20Internet%20Files\OLK11\Idaho%20FY2004%20NPC%20Gold%20(11%2018%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lcshrn102\SHR02\SLREG1\ARCHIVE\2000\Oregon%20SB1149\CA%20Removed\1999%20RFM%20(CA%20and%20Centralia%20Remov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lcshrn102\SHR02\ARCHIVE\2007\SEMI%20Jun%202007\5%20-%20Net%20Power%20Cost\5.1%20-%20NPC%20Adjustment\Actual%20NPC%20Revenu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EGULATN\ER\1206%20Semi\Tab%20%235%20NPC\NPC%20Adjustment\SA(WCA)_Allocation%20Table_2007Apr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shrn102\SHR02\Documents%20and%20Settings\p12508\Temporary%20Internet%20Files\OLK49\MGMT%20FEE%20ACTUALS%20CY2002%20%20FY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lcshrn102\SHR02\TEMP\RAM%20Mar%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ec\2004_05\Actuals\09_December%2004\PPW%20CEC_Board\CEC%20Meeting\02_03_Financial%20Results%20vs%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ad Sheet"/>
      <sheetName val="Prior Semi's"/>
      <sheetName val="GL Account Summary Comparison"/>
      <sheetName val="920 Exceptions"/>
      <sheetName val="Account 920 Periods 1 through 6"/>
      <sheetName val="Acct Audit 920 Period 7 to 12"/>
      <sheetName val="Back-up"/>
      <sheetName val="GL FERC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2</v>
          </cell>
        </row>
        <row r="3">
          <cell r="AK3" t="str">
            <v>OREGON</v>
          </cell>
          <cell r="AL3">
            <v>2</v>
          </cell>
        </row>
        <row r="4">
          <cell r="AK4" t="str">
            <v>WASHINGTON</v>
          </cell>
          <cell r="AL4">
            <v>2</v>
          </cell>
        </row>
        <row r="5">
          <cell r="AK5" t="str">
            <v>WY-ALL</v>
          </cell>
          <cell r="AL5">
            <v>2</v>
          </cell>
        </row>
        <row r="6">
          <cell r="AK6" t="str">
            <v>WY-EAST</v>
          </cell>
          <cell r="AL6">
            <v>2</v>
          </cell>
        </row>
        <row r="7">
          <cell r="AK7" t="str">
            <v>UTAH</v>
          </cell>
          <cell r="AL7">
            <v>2</v>
          </cell>
        </row>
        <row r="8">
          <cell r="AK8" t="str">
            <v>IDAHO</v>
          </cell>
          <cell r="AL8">
            <v>2</v>
          </cell>
        </row>
        <row r="9">
          <cell r="AK9" t="str">
            <v>WY-WEST</v>
          </cell>
          <cell r="AL9">
            <v>2</v>
          </cell>
        </row>
        <row r="10">
          <cell r="AK10" t="str">
            <v>FERC</v>
          </cell>
          <cell r="AL10">
            <v>2</v>
          </cell>
        </row>
        <row r="11">
          <cell r="AK11" t="str">
            <v>INDEGO</v>
          </cell>
          <cell r="AL11">
            <v>2</v>
          </cell>
        </row>
        <row r="12">
          <cell r="AK12" t="str">
            <v>OTHER</v>
          </cell>
          <cell r="AL12">
            <v>2</v>
          </cell>
        </row>
        <row r="29">
          <cell r="AL29" t="str">
            <v>WY-ALL</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33">
          <cell r="AP33">
            <v>3</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sheetData sheetId="36"/>
      <sheetData sheetId="37"/>
      <sheetData sheetId="38"/>
      <sheetData sheetId="3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
      <sheetName val="Lead Sheet"/>
      <sheetName val="Adj details "/>
      <sheetName val="NPC"/>
      <sheetName val="PrePost"/>
      <sheetName val="Non-Grid Detail"/>
      <sheetName val="Int Backup"/>
      <sheetName val="Seasonal Contracts"/>
      <sheetName val="Actual Revenue"/>
      <sheetName val="Actual Expense"/>
      <sheetName val="WY PCAM CA ECAC Deferral"/>
      <sheetName val="Details"/>
      <sheetName val="Factor Check"/>
      <sheetName val="Type 1 Adj"/>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mportData"/>
      <sheetName val="NPC"/>
      <sheetName val="Check Dollars"/>
      <sheetName val="Check MWh"/>
      <sheetName val="Hermiston"/>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ow r="14">
          <cell r="B14" t="str">
            <v>Y</v>
          </cell>
          <cell r="C14" t="str">
            <v>Emergency Purchase ($)</v>
          </cell>
          <cell r="D14" t="str">
            <v>Imbalance.csv</v>
          </cell>
          <cell r="E14" t="str">
            <v>Bubble</v>
          </cell>
          <cell r="F14" t="str">
            <v>Imbalance CostSum</v>
          </cell>
          <cell r="G14">
            <v>38877.834050925929</v>
          </cell>
          <cell r="H14">
            <v>38808</v>
          </cell>
          <cell r="I14">
            <v>39142</v>
          </cell>
        </row>
        <row r="15">
          <cell r="B15" t="str">
            <v>Y</v>
          </cell>
          <cell r="C15" t="str">
            <v>Emergency Purchase (MWh)</v>
          </cell>
          <cell r="D15" t="str">
            <v>Imbalance.csv</v>
          </cell>
          <cell r="E15" t="str">
            <v>Bubble</v>
          </cell>
          <cell r="F15" t="str">
            <v>ImbalanceSum</v>
          </cell>
          <cell r="G15">
            <v>38877.834062499998</v>
          </cell>
          <cell r="H15">
            <v>38808</v>
          </cell>
          <cell r="I15">
            <v>39142</v>
          </cell>
        </row>
        <row r="16">
          <cell r="B16" t="str">
            <v>Y</v>
          </cell>
          <cell r="C16" t="str">
            <v>Fuel Price ($MMBtu)</v>
          </cell>
          <cell r="D16" t="str">
            <v>Fuel Price.csv</v>
          </cell>
          <cell r="E16" t="str">
            <v>Resource</v>
          </cell>
          <cell r="F16" t="str">
            <v>Fuel Price</v>
          </cell>
          <cell r="G16">
            <v>38877.834062499998</v>
          </cell>
          <cell r="H16">
            <v>38808</v>
          </cell>
          <cell r="I16">
            <v>39142</v>
          </cell>
        </row>
        <row r="17">
          <cell r="B17" t="str">
            <v>Y</v>
          </cell>
          <cell r="C17" t="str">
            <v>Fuel Used (MMBtu)</v>
          </cell>
          <cell r="D17" t="str">
            <v>Thermal MMBTU.csv</v>
          </cell>
          <cell r="E17" t="str">
            <v>Facility</v>
          </cell>
          <cell r="F17" t="str">
            <v>MMBTUSum</v>
          </cell>
          <cell r="G17">
            <v>38877.834074074075</v>
          </cell>
          <cell r="H17">
            <v>38808</v>
          </cell>
          <cell r="I17">
            <v>39142</v>
          </cell>
        </row>
        <row r="18">
          <cell r="B18" t="str">
            <v>Y</v>
          </cell>
          <cell r="C18" t="str">
            <v>Hydro Generation (MWH)</v>
          </cell>
          <cell r="D18" t="str">
            <v>Hydro Dispatch.csv</v>
          </cell>
          <cell r="E18" t="str">
            <v>Unit</v>
          </cell>
          <cell r="F18" t="str">
            <v>DispatchSum</v>
          </cell>
          <cell r="G18">
            <v>38877.834074074075</v>
          </cell>
          <cell r="H18">
            <v>38808</v>
          </cell>
          <cell r="I18">
            <v>39142</v>
          </cell>
        </row>
        <row r="19">
          <cell r="B19" t="str">
            <v>Y</v>
          </cell>
          <cell r="C19" t="str">
            <v>Load (MWH)</v>
          </cell>
          <cell r="D19" t="str">
            <v>Adjusted Load by Jurisdiction.csv</v>
          </cell>
          <cell r="E19" t="str">
            <v>State</v>
          </cell>
          <cell r="F19" t="str">
            <v>Adjusted LoadSum</v>
          </cell>
          <cell r="G19">
            <v>38877.834085648145</v>
          </cell>
          <cell r="H19">
            <v>38808</v>
          </cell>
          <cell r="I19">
            <v>39142</v>
          </cell>
        </row>
        <row r="20">
          <cell r="B20" t="str">
            <v>Y</v>
          </cell>
          <cell r="C20" t="str">
            <v>LTC ($)</v>
          </cell>
          <cell r="D20" t="str">
            <v>LTC Cost.csv</v>
          </cell>
          <cell r="E20" t="str">
            <v>Contract</v>
          </cell>
          <cell r="F20" t="str">
            <v>LTC Total Variable Cost</v>
          </cell>
          <cell r="G20">
            <v>38877.834085648145</v>
          </cell>
          <cell r="H20">
            <v>38808</v>
          </cell>
          <cell r="I20">
            <v>39142</v>
          </cell>
        </row>
        <row r="21">
          <cell r="B21" t="str">
            <v>Y</v>
          </cell>
          <cell r="C21" t="str">
            <v>LTC (MWH)</v>
          </cell>
          <cell r="D21" t="str">
            <v>LTC Dispatch.csv</v>
          </cell>
          <cell r="E21" t="str">
            <v>Contract</v>
          </cell>
          <cell r="F21" t="str">
            <v>DispatchSum</v>
          </cell>
          <cell r="G21">
            <v>38877.834097222221</v>
          </cell>
          <cell r="H21">
            <v>38808</v>
          </cell>
          <cell r="I21">
            <v>39142</v>
          </cell>
        </row>
        <row r="22">
          <cell r="B22" t="str">
            <v>Y</v>
          </cell>
          <cell r="C22" t="str">
            <v>Nameplate (MW)</v>
          </cell>
          <cell r="D22" t="str">
            <v>Nameplate.csv</v>
          </cell>
          <cell r="E22" t="str">
            <v>Plant</v>
          </cell>
          <cell r="F22" t="str">
            <v>Nameplate CapacityMax</v>
          </cell>
          <cell r="G22">
            <v>38877.834108796298</v>
          </cell>
          <cell r="H22">
            <v>38808</v>
          </cell>
          <cell r="I22">
            <v>39142</v>
          </cell>
        </row>
        <row r="23">
          <cell r="B23" t="str">
            <v>Y</v>
          </cell>
          <cell r="C23" t="str">
            <v>Purchases ($)</v>
          </cell>
          <cell r="D23" t="str">
            <v>Purchases.csv</v>
          </cell>
          <cell r="E23" t="str">
            <v>Bubble</v>
          </cell>
          <cell r="F23" t="str">
            <v>Purchases CostSum</v>
          </cell>
          <cell r="G23">
            <v>38877.834120370368</v>
          </cell>
          <cell r="H23">
            <v>38808</v>
          </cell>
          <cell r="I23">
            <v>39142</v>
          </cell>
        </row>
        <row r="24">
          <cell r="B24" t="str">
            <v>Y</v>
          </cell>
          <cell r="C24" t="str">
            <v>Purchases (MWH)</v>
          </cell>
          <cell r="D24" t="str">
            <v>Purchases.csv</v>
          </cell>
          <cell r="E24" t="str">
            <v>Bubble</v>
          </cell>
          <cell r="F24" t="str">
            <v>Purchases AmountSum</v>
          </cell>
          <cell r="G24">
            <v>38877.834120370368</v>
          </cell>
          <cell r="H24">
            <v>38808</v>
          </cell>
          <cell r="I24">
            <v>39142</v>
          </cell>
        </row>
        <row r="25">
          <cell r="B25" t="str">
            <v>Y</v>
          </cell>
          <cell r="C25" t="str">
            <v>Sales ($)</v>
          </cell>
          <cell r="D25" t="str">
            <v>Sales.csv</v>
          </cell>
          <cell r="E25" t="str">
            <v>Bubble</v>
          </cell>
          <cell r="F25" t="str">
            <v>Sales CostSum</v>
          </cell>
          <cell r="G25">
            <v>38877.834131944444</v>
          </cell>
          <cell r="H25">
            <v>38808</v>
          </cell>
          <cell r="I25">
            <v>39142</v>
          </cell>
        </row>
        <row r="26">
          <cell r="B26" t="str">
            <v>Y</v>
          </cell>
          <cell r="C26" t="str">
            <v>Sales (MWH)</v>
          </cell>
          <cell r="D26" t="str">
            <v>Sales.csv</v>
          </cell>
          <cell r="E26" t="str">
            <v>Bubble</v>
          </cell>
          <cell r="F26" t="str">
            <v>Sales AmountSum</v>
          </cell>
          <cell r="G26">
            <v>38877.834143518521</v>
          </cell>
          <cell r="H26">
            <v>38808</v>
          </cell>
          <cell r="I26">
            <v>39142</v>
          </cell>
        </row>
        <row r="27">
          <cell r="B27" t="str">
            <v>Y</v>
          </cell>
          <cell r="C27" t="str">
            <v>ST Firm Purchases ($)</v>
          </cell>
          <cell r="D27" t="str">
            <v>Short Term Firm.csv</v>
          </cell>
          <cell r="E27" t="str">
            <v>Bubble</v>
          </cell>
          <cell r="F27" t="str">
            <v>ST Firm Purchases ValueSum</v>
          </cell>
          <cell r="G27">
            <v>38877.834143518521</v>
          </cell>
          <cell r="H27">
            <v>38808</v>
          </cell>
          <cell r="I27">
            <v>39142</v>
          </cell>
        </row>
        <row r="28">
          <cell r="B28" t="str">
            <v>Y</v>
          </cell>
          <cell r="C28" t="str">
            <v>ST Firm Purchases (MWH)</v>
          </cell>
          <cell r="D28" t="str">
            <v>Short Term Firm.csv</v>
          </cell>
          <cell r="E28" t="str">
            <v>Bubble</v>
          </cell>
          <cell r="F28" t="str">
            <v>ST Firm PurchasesSum</v>
          </cell>
          <cell r="G28">
            <v>38877.834143518521</v>
          </cell>
          <cell r="H28">
            <v>38808</v>
          </cell>
          <cell r="I28">
            <v>39142</v>
          </cell>
        </row>
        <row r="29">
          <cell r="B29" t="str">
            <v>Y</v>
          </cell>
          <cell r="C29" t="str">
            <v>ST Firm Sales ($)</v>
          </cell>
          <cell r="D29" t="str">
            <v>Short Term Firm.csv</v>
          </cell>
          <cell r="E29" t="str">
            <v>Bubble</v>
          </cell>
          <cell r="F29" t="str">
            <v>ST Firm Sales ValueSum</v>
          </cell>
          <cell r="G29">
            <v>38877.834155092591</v>
          </cell>
          <cell r="H29">
            <v>38808</v>
          </cell>
          <cell r="I29">
            <v>39142</v>
          </cell>
        </row>
        <row r="30">
          <cell r="B30" t="str">
            <v>Y</v>
          </cell>
          <cell r="C30" t="str">
            <v>ST Firm Sales (MWH)</v>
          </cell>
          <cell r="D30" t="str">
            <v>Short Term Firm.csv</v>
          </cell>
          <cell r="E30" t="str">
            <v>Bubble</v>
          </cell>
          <cell r="F30" t="str">
            <v>ST Firm SalesSum</v>
          </cell>
          <cell r="G30">
            <v>38877.834155092591</v>
          </cell>
          <cell r="H30">
            <v>38808</v>
          </cell>
          <cell r="I30">
            <v>39142</v>
          </cell>
        </row>
        <row r="31">
          <cell r="B31" t="str">
            <v>Y</v>
          </cell>
          <cell r="C31" t="str">
            <v>Thermal Fuel Burn ($)</v>
          </cell>
          <cell r="D31" t="str">
            <v>Thermal Fuel Cost.csv</v>
          </cell>
          <cell r="E31" t="str">
            <v>Plant</v>
          </cell>
          <cell r="F31" t="str">
            <v>Fuel CostSum</v>
          </cell>
          <cell r="G31">
            <v>38877.834155092591</v>
          </cell>
          <cell r="H31">
            <v>38808</v>
          </cell>
          <cell r="I31">
            <v>39142</v>
          </cell>
        </row>
        <row r="32">
          <cell r="B32" t="str">
            <v>Y</v>
          </cell>
          <cell r="C32" t="str">
            <v>Thermal Generation (MWH)</v>
          </cell>
          <cell r="D32" t="str">
            <v>Thermal Dispatch.csv</v>
          </cell>
          <cell r="E32" t="str">
            <v>Facility</v>
          </cell>
          <cell r="F32" t="str">
            <v>DispatchSum</v>
          </cell>
          <cell r="G32">
            <v>38877.834166666667</v>
          </cell>
          <cell r="H32">
            <v>38808</v>
          </cell>
          <cell r="I32">
            <v>39142</v>
          </cell>
        </row>
        <row r="33">
          <cell r="B33" t="str">
            <v>Y</v>
          </cell>
          <cell r="C33" t="str">
            <v>Transmission Costs ($)</v>
          </cell>
          <cell r="D33" t="str">
            <v>Transmission.csv</v>
          </cell>
          <cell r="E33" t="str">
            <v>Link</v>
          </cell>
          <cell r="F33" t="str">
            <v>Transmission CostSum</v>
          </cell>
          <cell r="G33">
            <v>38877.834166666667</v>
          </cell>
          <cell r="H33">
            <v>38808</v>
          </cell>
          <cell r="I33">
            <v>39142</v>
          </cell>
        </row>
      </sheetData>
      <sheetData sheetId="1"/>
      <sheetData sheetId="2">
        <row r="239">
          <cell r="M239" t="str">
            <v>AMPS Resources (Cove Fort)</v>
          </cell>
          <cell r="N239">
            <v>2</v>
          </cell>
        </row>
        <row r="240">
          <cell r="M240" t="str">
            <v>APGI 7X24 return</v>
          </cell>
          <cell r="N240">
            <v>5</v>
          </cell>
        </row>
        <row r="241">
          <cell r="M241" t="str">
            <v>APGI LLH return</v>
          </cell>
          <cell r="N241">
            <v>5</v>
          </cell>
        </row>
        <row r="242">
          <cell r="M242" t="str">
            <v>APS 6X16 at 4C</v>
          </cell>
          <cell r="N242">
            <v>2</v>
          </cell>
        </row>
        <row r="243">
          <cell r="M243" t="str">
            <v>APS 7X16 at 4C</v>
          </cell>
          <cell r="N243">
            <v>2</v>
          </cell>
        </row>
        <row r="244">
          <cell r="M244" t="str">
            <v>APS 7X16 at Mona</v>
          </cell>
          <cell r="N244">
            <v>2</v>
          </cell>
        </row>
        <row r="245">
          <cell r="M245" t="str">
            <v>APS Exchange</v>
          </cell>
          <cell r="N245">
            <v>5</v>
          </cell>
        </row>
        <row r="246">
          <cell r="M246" t="str">
            <v>APS Exchange deliver</v>
          </cell>
          <cell r="N246">
            <v>5</v>
          </cell>
        </row>
        <row r="247">
          <cell r="M247" t="str">
            <v>APS p207861</v>
          </cell>
          <cell r="N247">
            <v>5</v>
          </cell>
        </row>
        <row r="248">
          <cell r="M248" t="str">
            <v>APS s207860</v>
          </cell>
          <cell r="N248">
            <v>5</v>
          </cell>
        </row>
        <row r="249">
          <cell r="M249" t="str">
            <v>APS Supplemental Purchase coal</v>
          </cell>
          <cell r="N249">
            <v>2</v>
          </cell>
        </row>
        <row r="250">
          <cell r="M250" t="str">
            <v>APS Supplemental Purchase other</v>
          </cell>
          <cell r="N250">
            <v>2</v>
          </cell>
        </row>
        <row r="251">
          <cell r="M251" t="str">
            <v>Aquila hydro hedge</v>
          </cell>
          <cell r="N251">
            <v>2</v>
          </cell>
        </row>
        <row r="252">
          <cell r="M252" t="str">
            <v>Biomass (QF)</v>
          </cell>
          <cell r="N252">
            <v>3</v>
          </cell>
        </row>
        <row r="253">
          <cell r="M253" t="str">
            <v>Black Hills</v>
          </cell>
          <cell r="N253">
            <v>1</v>
          </cell>
        </row>
        <row r="254">
          <cell r="M254" t="str">
            <v>Black Hills Losses</v>
          </cell>
          <cell r="N254">
            <v>1</v>
          </cell>
        </row>
        <row r="255">
          <cell r="M255" t="str">
            <v>Black Hills Reserve (CTs)</v>
          </cell>
          <cell r="N255">
            <v>5</v>
          </cell>
        </row>
        <row r="256">
          <cell r="M256" t="str">
            <v>Blanding</v>
          </cell>
          <cell r="N256">
            <v>1</v>
          </cell>
        </row>
        <row r="257">
          <cell r="M257" t="str">
            <v>BPA Conservation Rate Credit</v>
          </cell>
          <cell r="N257">
            <v>2</v>
          </cell>
        </row>
        <row r="258">
          <cell r="M258" t="str">
            <v>BPA FC II delivery</v>
          </cell>
          <cell r="N258">
            <v>5</v>
          </cell>
        </row>
        <row r="259">
          <cell r="M259" t="str">
            <v>BPA FC II Generation</v>
          </cell>
          <cell r="N259">
            <v>5</v>
          </cell>
        </row>
        <row r="260">
          <cell r="M260" t="str">
            <v>BPA FC IV delivery</v>
          </cell>
          <cell r="N260">
            <v>5</v>
          </cell>
        </row>
        <row r="261">
          <cell r="M261" t="str">
            <v>BPA FC IV Generation</v>
          </cell>
          <cell r="N261">
            <v>5</v>
          </cell>
        </row>
        <row r="262">
          <cell r="M262" t="str">
            <v>BPA Flathead Sale</v>
          </cell>
          <cell r="N262">
            <v>1</v>
          </cell>
        </row>
        <row r="263">
          <cell r="M263" t="str">
            <v>BPA Hermiston Loss Settlement</v>
          </cell>
          <cell r="N263">
            <v>7</v>
          </cell>
        </row>
        <row r="264">
          <cell r="M264" t="str">
            <v>BPA Hermiston Losses</v>
          </cell>
          <cell r="N264">
            <v>7</v>
          </cell>
        </row>
        <row r="265">
          <cell r="M265" t="str">
            <v>BPA Palisades return</v>
          </cell>
          <cell r="N265">
            <v>5</v>
          </cell>
        </row>
        <row r="266">
          <cell r="M266" t="str">
            <v>BPA Palisades storage</v>
          </cell>
          <cell r="N266">
            <v>5</v>
          </cell>
        </row>
        <row r="267">
          <cell r="M267" t="str">
            <v>BPA Peaking</v>
          </cell>
          <cell r="N267">
            <v>5</v>
          </cell>
        </row>
        <row r="268">
          <cell r="M268" t="str">
            <v>BPA Peaking Replacement</v>
          </cell>
          <cell r="N268">
            <v>5</v>
          </cell>
        </row>
        <row r="269">
          <cell r="M269" t="str">
            <v>BPA So. Idaho Exchange In</v>
          </cell>
          <cell r="N269">
            <v>5</v>
          </cell>
        </row>
        <row r="270">
          <cell r="M270" t="str">
            <v>BPA So. Idaho Exchange Out</v>
          </cell>
          <cell r="N270">
            <v>5</v>
          </cell>
        </row>
        <row r="271">
          <cell r="M271" t="str">
            <v>BPA Spring Energy</v>
          </cell>
          <cell r="N271">
            <v>5</v>
          </cell>
        </row>
        <row r="272">
          <cell r="M272" t="str">
            <v>BPA Spring Energy deliver</v>
          </cell>
          <cell r="N272">
            <v>5</v>
          </cell>
        </row>
        <row r="273">
          <cell r="M273" t="str">
            <v>BPA Summer Storage</v>
          </cell>
          <cell r="N273">
            <v>5</v>
          </cell>
        </row>
        <row r="274">
          <cell r="M274" t="str">
            <v>BPA Summer Storage return</v>
          </cell>
          <cell r="N274">
            <v>5</v>
          </cell>
        </row>
        <row r="275">
          <cell r="M275" t="str">
            <v>BPA Wind Sale</v>
          </cell>
          <cell r="N275">
            <v>1</v>
          </cell>
        </row>
        <row r="276">
          <cell r="M276" t="str">
            <v>Bridger Losses In</v>
          </cell>
          <cell r="N276">
            <v>7</v>
          </cell>
        </row>
        <row r="277">
          <cell r="M277" t="str">
            <v>Bridger Losses Out</v>
          </cell>
          <cell r="N277">
            <v>7</v>
          </cell>
        </row>
        <row r="278">
          <cell r="M278" t="str">
            <v>California QF</v>
          </cell>
          <cell r="N278">
            <v>3</v>
          </cell>
        </row>
        <row r="279">
          <cell r="M279" t="str">
            <v>Canadian Entitlement CEAEA</v>
          </cell>
          <cell r="N279">
            <v>4</v>
          </cell>
        </row>
        <row r="280">
          <cell r="M280" t="str">
            <v>Chelan - Rocky Reach</v>
          </cell>
          <cell r="N280">
            <v>4</v>
          </cell>
        </row>
        <row r="281">
          <cell r="M281" t="str">
            <v>Clark Displacement</v>
          </cell>
          <cell r="N281">
            <v>2</v>
          </cell>
        </row>
        <row r="282">
          <cell r="M282" t="str">
            <v>Clark River Road reserve</v>
          </cell>
          <cell r="N282">
            <v>2</v>
          </cell>
        </row>
        <row r="283">
          <cell r="M283" t="str">
            <v>CLARK S&amp;I</v>
          </cell>
          <cell r="N283">
            <v>2</v>
          </cell>
        </row>
        <row r="284">
          <cell r="M284" t="str">
            <v>Clark S&amp;I Base Capacity</v>
          </cell>
          <cell r="N284">
            <v>2</v>
          </cell>
        </row>
        <row r="285">
          <cell r="M285" t="str">
            <v>CLARK Storage &amp; Integration</v>
          </cell>
          <cell r="N285">
            <v>2</v>
          </cell>
        </row>
        <row r="286">
          <cell r="M286" t="str">
            <v>Combine Hills</v>
          </cell>
          <cell r="N286">
            <v>2</v>
          </cell>
        </row>
        <row r="287">
          <cell r="M287" t="str">
            <v>Constellation p257677</v>
          </cell>
          <cell r="N287">
            <v>2</v>
          </cell>
        </row>
        <row r="288">
          <cell r="M288" t="str">
            <v>Constellation p257678</v>
          </cell>
          <cell r="N288">
            <v>2</v>
          </cell>
        </row>
        <row r="289">
          <cell r="M289" t="str">
            <v>Constellation p268849</v>
          </cell>
          <cell r="N289">
            <v>2</v>
          </cell>
        </row>
        <row r="290">
          <cell r="M290" t="str">
            <v>Cowlitz Sale (Mid Columbia)</v>
          </cell>
          <cell r="N290">
            <v>1</v>
          </cell>
        </row>
        <row r="291">
          <cell r="M291" t="str">
            <v>Cowlitz Swift deliver</v>
          </cell>
          <cell r="N291">
            <v>5</v>
          </cell>
        </row>
        <row r="292">
          <cell r="M292" t="str">
            <v>D.R. Johnson (QF)</v>
          </cell>
          <cell r="N292">
            <v>3</v>
          </cell>
        </row>
        <row r="293">
          <cell r="M293" t="str">
            <v>Deseret G&amp;T Expansion</v>
          </cell>
          <cell r="N293">
            <v>2</v>
          </cell>
        </row>
        <row r="294">
          <cell r="M294" t="str">
            <v>Deseret Purchase</v>
          </cell>
          <cell r="N294">
            <v>2</v>
          </cell>
        </row>
        <row r="295">
          <cell r="M295" t="str">
            <v>Desert Power QF</v>
          </cell>
          <cell r="N295">
            <v>3</v>
          </cell>
        </row>
        <row r="296">
          <cell r="M296" t="str">
            <v>Douglas - Wells</v>
          </cell>
          <cell r="N296">
            <v>4</v>
          </cell>
        </row>
        <row r="297">
          <cell r="M297" t="str">
            <v>Douglas PUD Settlement</v>
          </cell>
          <cell r="N297">
            <v>2</v>
          </cell>
        </row>
        <row r="298">
          <cell r="M298" t="str">
            <v>DSM Cool Keeper</v>
          </cell>
          <cell r="N298">
            <v>7</v>
          </cell>
        </row>
        <row r="299">
          <cell r="M299" t="str">
            <v>DSM Cool Keeper Reserve</v>
          </cell>
          <cell r="N299">
            <v>7</v>
          </cell>
        </row>
        <row r="300">
          <cell r="M300" t="str">
            <v>DSM Idaho Irrigation</v>
          </cell>
          <cell r="N300">
            <v>7</v>
          </cell>
        </row>
        <row r="301">
          <cell r="M301" t="str">
            <v>DSM Idaho Irrigation Shifted</v>
          </cell>
          <cell r="N301">
            <v>7</v>
          </cell>
        </row>
        <row r="302">
          <cell r="M302" t="str">
            <v>DSM IRP 2005 East 1</v>
          </cell>
          <cell r="N302">
            <v>7</v>
          </cell>
        </row>
        <row r="303">
          <cell r="M303" t="str">
            <v>DSM IRP 2005 East 2</v>
          </cell>
          <cell r="N303">
            <v>7</v>
          </cell>
        </row>
        <row r="304">
          <cell r="M304" t="str">
            <v>DSM IRP 2005 West 1</v>
          </cell>
          <cell r="N304">
            <v>7</v>
          </cell>
        </row>
        <row r="305">
          <cell r="M305" t="str">
            <v>Duke HLH</v>
          </cell>
          <cell r="N305">
            <v>2</v>
          </cell>
        </row>
        <row r="306">
          <cell r="M306" t="str">
            <v>Duke p99206</v>
          </cell>
          <cell r="N306">
            <v>2</v>
          </cell>
        </row>
        <row r="307">
          <cell r="M307" t="str">
            <v>EWEB FC I delivery</v>
          </cell>
          <cell r="N307">
            <v>5</v>
          </cell>
        </row>
        <row r="308">
          <cell r="M308" t="str">
            <v>EWEB FC I Generation</v>
          </cell>
          <cell r="N308">
            <v>5</v>
          </cell>
        </row>
        <row r="309">
          <cell r="M309" t="str">
            <v>EWEB/BPA Wind Sale</v>
          </cell>
          <cell r="N309">
            <v>5</v>
          </cell>
        </row>
        <row r="310">
          <cell r="M310" t="str">
            <v>Excess Gas Sales</v>
          </cell>
          <cell r="N310">
            <v>10</v>
          </cell>
        </row>
        <row r="311">
          <cell r="M311" t="str">
            <v>ExxonMobil QF</v>
          </cell>
          <cell r="N311">
            <v>3</v>
          </cell>
        </row>
        <row r="312">
          <cell r="M312" t="str">
            <v>Flathead &amp; ENI Sale</v>
          </cell>
          <cell r="N312">
            <v>1</v>
          </cell>
        </row>
        <row r="313">
          <cell r="M313" t="str">
            <v>Foote Creek I Generation</v>
          </cell>
          <cell r="N313">
            <v>8</v>
          </cell>
        </row>
        <row r="314">
          <cell r="M314" t="str">
            <v>Fort James (CoGen)</v>
          </cell>
          <cell r="N314">
            <v>2</v>
          </cell>
        </row>
        <row r="315">
          <cell r="M315" t="str">
            <v>Gas Swaps</v>
          </cell>
          <cell r="N315">
            <v>10</v>
          </cell>
        </row>
        <row r="316">
          <cell r="M316" t="str">
            <v>Gem State (City of Idaho Falls)</v>
          </cell>
          <cell r="N316">
            <v>2</v>
          </cell>
        </row>
        <row r="317">
          <cell r="M317" t="str">
            <v>Gem State Power Cost</v>
          </cell>
          <cell r="N317">
            <v>2</v>
          </cell>
        </row>
        <row r="318">
          <cell r="M318" t="str">
            <v>Grant - Priest Rapids</v>
          </cell>
          <cell r="N318">
            <v>4</v>
          </cell>
        </row>
        <row r="319">
          <cell r="M319" t="str">
            <v>Grant - Wanapum</v>
          </cell>
          <cell r="N319">
            <v>4</v>
          </cell>
        </row>
        <row r="320">
          <cell r="M320" t="str">
            <v>Grant County</v>
          </cell>
          <cell r="N320">
            <v>2</v>
          </cell>
        </row>
        <row r="321">
          <cell r="M321" t="str">
            <v>Grant Displacement</v>
          </cell>
          <cell r="N321">
            <v>4</v>
          </cell>
        </row>
        <row r="322">
          <cell r="M322" t="str">
            <v>Grant Meaningful Priority</v>
          </cell>
          <cell r="N322">
            <v>4</v>
          </cell>
        </row>
        <row r="323">
          <cell r="M323" t="str">
            <v>Grant Reasonable</v>
          </cell>
          <cell r="N323">
            <v>4</v>
          </cell>
        </row>
        <row r="324">
          <cell r="M324" t="str">
            <v>Hermiston Purchase</v>
          </cell>
          <cell r="N324">
            <v>2</v>
          </cell>
        </row>
        <row r="325">
          <cell r="M325" t="str">
            <v>Hurricane Purchase</v>
          </cell>
          <cell r="N325">
            <v>2</v>
          </cell>
        </row>
        <row r="326">
          <cell r="M326" t="str">
            <v>Hurricane Sale</v>
          </cell>
          <cell r="N326">
            <v>1</v>
          </cell>
        </row>
        <row r="327">
          <cell r="M327" t="str">
            <v>Idaho Power RTSA Purchase</v>
          </cell>
          <cell r="N327">
            <v>2</v>
          </cell>
        </row>
        <row r="328">
          <cell r="M328" t="str">
            <v>Idaho Power RTSA return</v>
          </cell>
          <cell r="N328">
            <v>7</v>
          </cell>
        </row>
        <row r="329">
          <cell r="M329" t="str">
            <v>Idaho QF</v>
          </cell>
          <cell r="N329">
            <v>3</v>
          </cell>
        </row>
        <row r="330">
          <cell r="M330" t="str">
            <v>IPP Purchase</v>
          </cell>
          <cell r="N330">
            <v>2</v>
          </cell>
        </row>
        <row r="331">
          <cell r="M331" t="str">
            <v>IPP Sale (LADWP)</v>
          </cell>
          <cell r="N331">
            <v>1</v>
          </cell>
        </row>
        <row r="332">
          <cell r="M332" t="str">
            <v>IRP COB Seasonal</v>
          </cell>
          <cell r="N332">
            <v>6</v>
          </cell>
        </row>
        <row r="333">
          <cell r="M333" t="str">
            <v>IRP DSM Air Conditioning West 1</v>
          </cell>
          <cell r="N333">
            <v>6</v>
          </cell>
        </row>
        <row r="334">
          <cell r="M334" t="str">
            <v>IRP DSM Cool East 1</v>
          </cell>
          <cell r="N334">
            <v>6</v>
          </cell>
        </row>
        <row r="335">
          <cell r="M335" t="str">
            <v>IRP DSM Irrigation East 1</v>
          </cell>
          <cell r="N335">
            <v>6</v>
          </cell>
        </row>
        <row r="336">
          <cell r="M336" t="str">
            <v>IRP DSM Irrigation East 1 - Return</v>
          </cell>
          <cell r="N336">
            <v>6</v>
          </cell>
        </row>
        <row r="337">
          <cell r="M337" t="str">
            <v>IRP DSM Irrigation West 1</v>
          </cell>
          <cell r="N337">
            <v>6</v>
          </cell>
        </row>
        <row r="338">
          <cell r="M338" t="str">
            <v>IRP DSM Irrigation West 1 - Return</v>
          </cell>
          <cell r="N338">
            <v>6</v>
          </cell>
        </row>
        <row r="339">
          <cell r="M339" t="str">
            <v>IRP DSM Utah Commercial Lighting</v>
          </cell>
          <cell r="N339">
            <v>6</v>
          </cell>
        </row>
        <row r="340">
          <cell r="M340" t="str">
            <v>IRP FOT - 4-Corners 1</v>
          </cell>
          <cell r="N340">
            <v>6</v>
          </cell>
        </row>
        <row r="341">
          <cell r="M341" t="str">
            <v>IRP FOT - 4-Corners 2</v>
          </cell>
          <cell r="N341">
            <v>6</v>
          </cell>
        </row>
        <row r="342">
          <cell r="M342" t="str">
            <v>IRP FOT - 4-Corners 3</v>
          </cell>
          <cell r="N342">
            <v>6</v>
          </cell>
        </row>
        <row r="343">
          <cell r="M343" t="str">
            <v>IRP FOT - Mona 1</v>
          </cell>
          <cell r="N343">
            <v>6</v>
          </cell>
        </row>
        <row r="344">
          <cell r="M344" t="str">
            <v>IRP FOT - Mona 2</v>
          </cell>
          <cell r="N344">
            <v>6</v>
          </cell>
        </row>
        <row r="345">
          <cell r="M345" t="str">
            <v>IRP FOT - West Main 1</v>
          </cell>
          <cell r="N345">
            <v>6</v>
          </cell>
        </row>
        <row r="346">
          <cell r="M346" t="str">
            <v>IRP FOT - West Main 2</v>
          </cell>
          <cell r="N346">
            <v>6</v>
          </cell>
        </row>
        <row r="347">
          <cell r="M347" t="str">
            <v>IRP FOT - West Main 3</v>
          </cell>
          <cell r="N347">
            <v>6</v>
          </cell>
        </row>
        <row r="348">
          <cell r="M348" t="str">
            <v>IRP Recent UT_ 1</v>
          </cell>
          <cell r="N348">
            <v>6</v>
          </cell>
        </row>
        <row r="349">
          <cell r="M349" t="str">
            <v>IRP Wind - East Main</v>
          </cell>
          <cell r="N349">
            <v>6</v>
          </cell>
        </row>
        <row r="350">
          <cell r="M350" t="str">
            <v>IRP Wind - WA</v>
          </cell>
          <cell r="N350">
            <v>6</v>
          </cell>
        </row>
        <row r="351">
          <cell r="M351" t="str">
            <v>IRP Wind - West Main</v>
          </cell>
          <cell r="N351">
            <v>6</v>
          </cell>
        </row>
        <row r="352">
          <cell r="M352" t="str">
            <v>IRP Wind - WY</v>
          </cell>
          <cell r="N352">
            <v>6</v>
          </cell>
        </row>
        <row r="353">
          <cell r="M353" t="str">
            <v>IRP Wind 100- West 1</v>
          </cell>
          <cell r="N353">
            <v>6</v>
          </cell>
        </row>
        <row r="354">
          <cell r="M354" t="str">
            <v>IRP Wind 200- East 1</v>
          </cell>
          <cell r="N354">
            <v>6</v>
          </cell>
        </row>
        <row r="355">
          <cell r="M355" t="str">
            <v>Kennecott Incentive</v>
          </cell>
          <cell r="N355">
            <v>2</v>
          </cell>
        </row>
        <row r="356">
          <cell r="M356" t="str">
            <v>Kennecott QF</v>
          </cell>
          <cell r="N356">
            <v>3</v>
          </cell>
        </row>
        <row r="357">
          <cell r="M357" t="str">
            <v>MagCorp Curtailment</v>
          </cell>
          <cell r="N357">
            <v>7</v>
          </cell>
        </row>
        <row r="358">
          <cell r="M358" t="str">
            <v>MagCorp Curtailment Winter</v>
          </cell>
          <cell r="N358">
            <v>7</v>
          </cell>
        </row>
        <row r="359">
          <cell r="M359" t="str">
            <v>Monsanto Curtailment</v>
          </cell>
          <cell r="N359">
            <v>7</v>
          </cell>
        </row>
        <row r="360">
          <cell r="M360" t="str">
            <v>Monsanto Excess Demand</v>
          </cell>
          <cell r="N360">
            <v>7</v>
          </cell>
        </row>
        <row r="361">
          <cell r="M361" t="str">
            <v>Morgan Stanley p189046</v>
          </cell>
          <cell r="N361">
            <v>2</v>
          </cell>
        </row>
        <row r="362">
          <cell r="M362" t="str">
            <v>Morgan Stanley p196538</v>
          </cell>
          <cell r="N362">
            <v>2</v>
          </cell>
        </row>
        <row r="363">
          <cell r="M363" t="str">
            <v>Morgan Stanley p206006</v>
          </cell>
          <cell r="N363">
            <v>2</v>
          </cell>
        </row>
        <row r="364">
          <cell r="M364" t="str">
            <v>Morgan Stanley p206008</v>
          </cell>
          <cell r="N364">
            <v>2</v>
          </cell>
        </row>
        <row r="365">
          <cell r="M365" t="str">
            <v>Morgan Stanley p207863</v>
          </cell>
          <cell r="N365">
            <v>5</v>
          </cell>
        </row>
        <row r="366">
          <cell r="M366" t="str">
            <v>Morgan Stanley p244840</v>
          </cell>
          <cell r="N366">
            <v>2</v>
          </cell>
        </row>
        <row r="367">
          <cell r="M367" t="str">
            <v>Morgan Stanley p244841</v>
          </cell>
          <cell r="N367">
            <v>2</v>
          </cell>
        </row>
        <row r="368">
          <cell r="M368" t="str">
            <v>Morgan Stanley p244841</v>
          </cell>
          <cell r="N368">
            <v>2</v>
          </cell>
        </row>
        <row r="369">
          <cell r="M369" t="str">
            <v>Morgan Stanley p272156</v>
          </cell>
          <cell r="N369">
            <v>2</v>
          </cell>
        </row>
        <row r="370">
          <cell r="M370" t="str">
            <v>Morgan Stanley p272157</v>
          </cell>
          <cell r="N370">
            <v>2</v>
          </cell>
        </row>
        <row r="371">
          <cell r="M371" t="str">
            <v>Morgan Stanley p272158</v>
          </cell>
          <cell r="N371">
            <v>2</v>
          </cell>
        </row>
        <row r="372">
          <cell r="M372" t="str">
            <v>Morgan Stanley s207862</v>
          </cell>
          <cell r="N372">
            <v>5</v>
          </cell>
        </row>
        <row r="373">
          <cell r="M373" t="str">
            <v>NUCOR</v>
          </cell>
          <cell r="N373">
            <v>2</v>
          </cell>
        </row>
        <row r="374">
          <cell r="M374" t="str">
            <v>NUCOR (De-rate)</v>
          </cell>
          <cell r="N374">
            <v>1</v>
          </cell>
        </row>
        <row r="375">
          <cell r="M375" t="str">
            <v>Oregon QF</v>
          </cell>
          <cell r="N375">
            <v>3</v>
          </cell>
        </row>
        <row r="376">
          <cell r="M376" t="str">
            <v>P4 Production</v>
          </cell>
          <cell r="N376">
            <v>2</v>
          </cell>
        </row>
        <row r="377">
          <cell r="M377" t="str">
            <v>P4 Production (De-rate)</v>
          </cell>
          <cell r="N377">
            <v>1</v>
          </cell>
        </row>
        <row r="378">
          <cell r="M378" t="str">
            <v>PGE Cove</v>
          </cell>
          <cell r="N378">
            <v>2</v>
          </cell>
        </row>
        <row r="379">
          <cell r="M379" t="str">
            <v>PGE Cove Power Cost</v>
          </cell>
          <cell r="N379">
            <v>2</v>
          </cell>
        </row>
        <row r="380">
          <cell r="M380" t="str">
            <v>Pipeline Currant Creek Lateral</v>
          </cell>
          <cell r="N380">
            <v>10</v>
          </cell>
        </row>
        <row r="381">
          <cell r="M381" t="str">
            <v>Pipeline Lake Side Lateral</v>
          </cell>
          <cell r="N381">
            <v>10</v>
          </cell>
        </row>
        <row r="382">
          <cell r="M382" t="str">
            <v>Pipeline Reservation Fees</v>
          </cell>
          <cell r="N382">
            <v>10</v>
          </cell>
        </row>
        <row r="383">
          <cell r="M383" t="str">
            <v>Pipeline Southern System Expansion</v>
          </cell>
          <cell r="N383">
            <v>10</v>
          </cell>
        </row>
        <row r="384">
          <cell r="M384" t="str">
            <v>PSCo Exchange</v>
          </cell>
          <cell r="N384">
            <v>5</v>
          </cell>
        </row>
        <row r="385">
          <cell r="M385" t="str">
            <v>PSCo Exchange deliver</v>
          </cell>
          <cell r="N385">
            <v>5</v>
          </cell>
        </row>
        <row r="386">
          <cell r="M386" t="str">
            <v>PSCo FC III delivery</v>
          </cell>
          <cell r="N386">
            <v>5</v>
          </cell>
        </row>
        <row r="387">
          <cell r="M387" t="str">
            <v>PSCo FC III Generation</v>
          </cell>
          <cell r="N387">
            <v>5</v>
          </cell>
        </row>
        <row r="388">
          <cell r="M388" t="str">
            <v>PSCo Sale summer</v>
          </cell>
          <cell r="N388">
            <v>1</v>
          </cell>
        </row>
        <row r="389">
          <cell r="M389" t="str">
            <v>PSCo Sale winter</v>
          </cell>
          <cell r="N389">
            <v>1</v>
          </cell>
        </row>
        <row r="390">
          <cell r="M390" t="str">
            <v>Redding Exchange In</v>
          </cell>
          <cell r="N390">
            <v>5</v>
          </cell>
        </row>
        <row r="391">
          <cell r="M391" t="str">
            <v>Redding Exchange Out</v>
          </cell>
          <cell r="N391">
            <v>5</v>
          </cell>
        </row>
        <row r="392">
          <cell r="M392" t="str">
            <v>Rock River C&amp;R Discount</v>
          </cell>
          <cell r="N392">
            <v>2</v>
          </cell>
        </row>
        <row r="393">
          <cell r="M393" t="str">
            <v>Rock River I</v>
          </cell>
          <cell r="N393">
            <v>2</v>
          </cell>
        </row>
        <row r="394">
          <cell r="M394" t="str">
            <v>SCE Settlement</v>
          </cell>
          <cell r="N394">
            <v>1</v>
          </cell>
        </row>
        <row r="395">
          <cell r="M395" t="str">
            <v>Schwendiman QF</v>
          </cell>
          <cell r="N395">
            <v>3</v>
          </cell>
        </row>
        <row r="396">
          <cell r="M396" t="str">
            <v>SCL State Line delivery</v>
          </cell>
          <cell r="N396">
            <v>5</v>
          </cell>
        </row>
        <row r="397">
          <cell r="M397" t="str">
            <v>SCL State Line generation</v>
          </cell>
          <cell r="N397">
            <v>5</v>
          </cell>
        </row>
        <row r="398">
          <cell r="M398" t="str">
            <v>SCL State Line reserves</v>
          </cell>
          <cell r="N398">
            <v>5</v>
          </cell>
        </row>
        <row r="399">
          <cell r="M399" t="str">
            <v>Sierra Pacific II</v>
          </cell>
          <cell r="N399">
            <v>1</v>
          </cell>
        </row>
        <row r="400">
          <cell r="M400" t="str">
            <v>Simplot Phosphates</v>
          </cell>
          <cell r="N400">
            <v>3</v>
          </cell>
        </row>
        <row r="401">
          <cell r="M401" t="str">
            <v>Small Purchases east</v>
          </cell>
          <cell r="N401">
            <v>2</v>
          </cell>
        </row>
        <row r="402">
          <cell r="M402" t="str">
            <v>Small Purchases west</v>
          </cell>
          <cell r="N402">
            <v>2</v>
          </cell>
        </row>
        <row r="403">
          <cell r="M403" t="str">
            <v>SMUD</v>
          </cell>
          <cell r="N403">
            <v>1</v>
          </cell>
        </row>
        <row r="404">
          <cell r="M404" t="str">
            <v>SMUD Provisional</v>
          </cell>
          <cell r="N404">
            <v>1</v>
          </cell>
        </row>
        <row r="405">
          <cell r="M405" t="str">
            <v>Station Service East</v>
          </cell>
          <cell r="N405">
            <v>7</v>
          </cell>
        </row>
        <row r="406">
          <cell r="M406" t="str">
            <v>Station Service West</v>
          </cell>
          <cell r="N406">
            <v>7</v>
          </cell>
        </row>
        <row r="407">
          <cell r="M407" t="str">
            <v>Sunnyside (QF) additional</v>
          </cell>
          <cell r="N407">
            <v>3</v>
          </cell>
        </row>
        <row r="408">
          <cell r="M408" t="str">
            <v>Sunnyside (QF) base</v>
          </cell>
          <cell r="N408">
            <v>3</v>
          </cell>
        </row>
        <row r="409">
          <cell r="M409" t="str">
            <v>Tesoro QF</v>
          </cell>
          <cell r="N409">
            <v>3</v>
          </cell>
        </row>
        <row r="410">
          <cell r="M410" t="str">
            <v>TransAlta Purchase Flat</v>
          </cell>
          <cell r="N410">
            <v>2</v>
          </cell>
        </row>
        <row r="411">
          <cell r="M411" t="str">
            <v>TransAlta Purchase Index</v>
          </cell>
          <cell r="N411">
            <v>2</v>
          </cell>
        </row>
        <row r="412">
          <cell r="M412" t="str">
            <v>Transmission</v>
          </cell>
          <cell r="N412">
            <v>9</v>
          </cell>
        </row>
        <row r="413">
          <cell r="M413" t="str">
            <v>Tri-State Exchange</v>
          </cell>
          <cell r="N413">
            <v>5</v>
          </cell>
        </row>
        <row r="414">
          <cell r="M414" t="str">
            <v>Tri-State Exchange return</v>
          </cell>
          <cell r="N414">
            <v>5</v>
          </cell>
        </row>
        <row r="415">
          <cell r="M415" t="str">
            <v>Tri-State Purchase</v>
          </cell>
          <cell r="N415">
            <v>2</v>
          </cell>
        </row>
        <row r="416">
          <cell r="M416" t="str">
            <v>UAMPS p296212 Capacity Payment</v>
          </cell>
          <cell r="N416">
            <v>2</v>
          </cell>
        </row>
        <row r="417">
          <cell r="M417" t="str">
            <v>UAMPS s223863</v>
          </cell>
          <cell r="N417">
            <v>1</v>
          </cell>
        </row>
        <row r="418">
          <cell r="M418" t="str">
            <v>UBS AG 6X16 at 4C</v>
          </cell>
          <cell r="N418">
            <v>2</v>
          </cell>
        </row>
        <row r="419">
          <cell r="M419" t="str">
            <v>UBS p223199</v>
          </cell>
          <cell r="N419">
            <v>2</v>
          </cell>
        </row>
        <row r="420">
          <cell r="M420" t="str">
            <v>UBS p268848</v>
          </cell>
          <cell r="N420">
            <v>2</v>
          </cell>
        </row>
        <row r="421">
          <cell r="M421" t="str">
            <v>UBS p268850</v>
          </cell>
          <cell r="N421">
            <v>2</v>
          </cell>
        </row>
        <row r="422">
          <cell r="M422" t="str">
            <v>UMPA II</v>
          </cell>
          <cell r="N422">
            <v>1</v>
          </cell>
        </row>
        <row r="423">
          <cell r="M423" t="str">
            <v>US Magnesium QF</v>
          </cell>
          <cell r="N423">
            <v>3</v>
          </cell>
        </row>
        <row r="424">
          <cell r="M424" t="str">
            <v>US Magnesium Reserve</v>
          </cell>
          <cell r="N424">
            <v>2</v>
          </cell>
        </row>
        <row r="425">
          <cell r="M425" t="str">
            <v>Utah QF</v>
          </cell>
          <cell r="N425">
            <v>3</v>
          </cell>
        </row>
        <row r="426">
          <cell r="M426" t="str">
            <v>Washington QF</v>
          </cell>
          <cell r="N426">
            <v>3</v>
          </cell>
        </row>
        <row r="427">
          <cell r="M427" t="str">
            <v>Weyerhaeuser Reserve</v>
          </cell>
          <cell r="N427">
            <v>2</v>
          </cell>
        </row>
        <row r="428">
          <cell r="M428" t="str">
            <v>Wolverine Creek</v>
          </cell>
          <cell r="N428">
            <v>2</v>
          </cell>
        </row>
        <row r="429">
          <cell r="M429" t="str">
            <v>Wyoming QF</v>
          </cell>
          <cell r="N429">
            <v>3</v>
          </cell>
        </row>
        <row r="430">
          <cell r="M430" t="str">
            <v>ZZ Goshen</v>
          </cell>
          <cell r="N430">
            <v>2</v>
          </cell>
        </row>
        <row r="431">
          <cell r="M431" t="str">
            <v>ZZ Utah North</v>
          </cell>
          <cell r="N431">
            <v>2</v>
          </cell>
        </row>
        <row r="432">
          <cell r="M432" t="str">
            <v>ZZ Utah South</v>
          </cell>
          <cell r="N432">
            <v>2</v>
          </cell>
        </row>
        <row r="433">
          <cell r="M433" t="str">
            <v>ZZ Wyoming</v>
          </cell>
          <cell r="N433">
            <v>2</v>
          </cell>
        </row>
        <row r="434">
          <cell r="M434" t="str">
            <v>Biomass Non-Generation</v>
          </cell>
          <cell r="N434">
            <v>3</v>
          </cell>
        </row>
        <row r="435">
          <cell r="M435" t="str">
            <v>Kennecott Incentive (Historical)</v>
          </cell>
          <cell r="N435">
            <v>2</v>
          </cell>
        </row>
        <row r="436">
          <cell r="M436" t="str">
            <v>Monsanto Curtailment (Historical)</v>
          </cell>
          <cell r="N436">
            <v>7</v>
          </cell>
        </row>
      </sheetData>
      <sheetData sheetId="3">
        <row r="239">
          <cell r="M239" t="str">
            <v>AMPS Resources (Cove Fort)</v>
          </cell>
          <cell r="N239">
            <v>2</v>
          </cell>
        </row>
        <row r="240">
          <cell r="M240" t="str">
            <v>APGI 7X24 return</v>
          </cell>
          <cell r="N240">
            <v>5</v>
          </cell>
        </row>
        <row r="241">
          <cell r="M241" t="str">
            <v>APGI LLH return</v>
          </cell>
          <cell r="N241">
            <v>5</v>
          </cell>
        </row>
        <row r="242">
          <cell r="M242" t="str">
            <v>APS 6X16 at 4C</v>
          </cell>
          <cell r="N242">
            <v>2</v>
          </cell>
        </row>
        <row r="243">
          <cell r="M243" t="str">
            <v>APS 7X16 at 4C</v>
          </cell>
          <cell r="N243">
            <v>2</v>
          </cell>
        </row>
        <row r="244">
          <cell r="M244" t="str">
            <v>APS 7X16 at Mona</v>
          </cell>
          <cell r="N244">
            <v>2</v>
          </cell>
        </row>
        <row r="245">
          <cell r="M245" t="str">
            <v>APS Exchange</v>
          </cell>
          <cell r="N245">
            <v>5</v>
          </cell>
        </row>
        <row r="246">
          <cell r="M246" t="str">
            <v>APS Exchange deliver</v>
          </cell>
          <cell r="N246">
            <v>5</v>
          </cell>
        </row>
        <row r="247">
          <cell r="M247" t="str">
            <v>APS p207861</v>
          </cell>
          <cell r="N247">
            <v>5</v>
          </cell>
        </row>
        <row r="248">
          <cell r="M248" t="str">
            <v>APS s207860</v>
          </cell>
          <cell r="N248">
            <v>5</v>
          </cell>
        </row>
        <row r="249">
          <cell r="M249" t="str">
            <v>APS Supplemental Purchase coal</v>
          </cell>
          <cell r="N249">
            <v>2</v>
          </cell>
        </row>
        <row r="250">
          <cell r="M250" t="str">
            <v>APS Supplemental Purchase other</v>
          </cell>
          <cell r="N250">
            <v>2</v>
          </cell>
        </row>
        <row r="251">
          <cell r="M251" t="str">
            <v>Aquila hydro hedge</v>
          </cell>
          <cell r="N251">
            <v>2</v>
          </cell>
        </row>
        <row r="252">
          <cell r="M252" t="str">
            <v>Biomass (QF)</v>
          </cell>
          <cell r="N252">
            <v>3</v>
          </cell>
        </row>
        <row r="253">
          <cell r="M253" t="str">
            <v>Black Hills</v>
          </cell>
          <cell r="N253">
            <v>1</v>
          </cell>
        </row>
        <row r="254">
          <cell r="M254" t="str">
            <v>Black Hills Losses</v>
          </cell>
          <cell r="N254">
            <v>1</v>
          </cell>
        </row>
        <row r="255">
          <cell r="M255" t="str">
            <v>Black Hills Reserve (CTs)</v>
          </cell>
          <cell r="N255">
            <v>5</v>
          </cell>
        </row>
        <row r="256">
          <cell r="M256" t="str">
            <v>Blanding</v>
          </cell>
          <cell r="N256">
            <v>1</v>
          </cell>
        </row>
        <row r="257">
          <cell r="M257" t="str">
            <v>BPA Conservation Rate Credit</v>
          </cell>
          <cell r="N257">
            <v>2</v>
          </cell>
        </row>
        <row r="258">
          <cell r="M258" t="str">
            <v>BPA FC II delivery</v>
          </cell>
          <cell r="N258">
            <v>5</v>
          </cell>
        </row>
        <row r="259">
          <cell r="M259" t="str">
            <v>BPA FC II Generation</v>
          </cell>
          <cell r="N259">
            <v>5</v>
          </cell>
        </row>
        <row r="260">
          <cell r="M260" t="str">
            <v>BPA FC IV delivery</v>
          </cell>
          <cell r="N260">
            <v>5</v>
          </cell>
        </row>
        <row r="261">
          <cell r="M261" t="str">
            <v>BPA FC IV Generation</v>
          </cell>
          <cell r="N261">
            <v>5</v>
          </cell>
        </row>
        <row r="262">
          <cell r="M262" t="str">
            <v>BPA Flathead Sale</v>
          </cell>
          <cell r="N262">
            <v>1</v>
          </cell>
        </row>
        <row r="263">
          <cell r="M263" t="str">
            <v>BPA Hermiston Loss Settlement</v>
          </cell>
          <cell r="N263">
            <v>7</v>
          </cell>
        </row>
        <row r="264">
          <cell r="M264" t="str">
            <v>BPA Hermiston Losses</v>
          </cell>
          <cell r="N264">
            <v>7</v>
          </cell>
        </row>
        <row r="265">
          <cell r="M265" t="str">
            <v>BPA Palisades return</v>
          </cell>
          <cell r="N265">
            <v>5</v>
          </cell>
        </row>
        <row r="266">
          <cell r="M266" t="str">
            <v>BPA Palisades storage</v>
          </cell>
          <cell r="N266">
            <v>5</v>
          </cell>
        </row>
        <row r="267">
          <cell r="M267" t="str">
            <v>BPA Peaking</v>
          </cell>
          <cell r="N267">
            <v>5</v>
          </cell>
        </row>
        <row r="268">
          <cell r="M268" t="str">
            <v>BPA Peaking Replacement</v>
          </cell>
          <cell r="N268">
            <v>5</v>
          </cell>
        </row>
        <row r="269">
          <cell r="M269" t="str">
            <v>BPA So. Idaho Exchange In</v>
          </cell>
          <cell r="N269">
            <v>5</v>
          </cell>
        </row>
        <row r="270">
          <cell r="M270" t="str">
            <v>BPA So. Idaho Exchange Out</v>
          </cell>
          <cell r="N270">
            <v>5</v>
          </cell>
        </row>
        <row r="271">
          <cell r="M271" t="str">
            <v>BPA Spring Energy</v>
          </cell>
          <cell r="N271">
            <v>5</v>
          </cell>
        </row>
        <row r="272">
          <cell r="M272" t="str">
            <v>BPA Spring Energy deliver</v>
          </cell>
          <cell r="N272">
            <v>5</v>
          </cell>
        </row>
        <row r="273">
          <cell r="M273" t="str">
            <v>BPA Summer Storage</v>
          </cell>
          <cell r="N273">
            <v>5</v>
          </cell>
        </row>
        <row r="274">
          <cell r="M274" t="str">
            <v>BPA Summer Storage return</v>
          </cell>
          <cell r="N274">
            <v>5</v>
          </cell>
        </row>
        <row r="275">
          <cell r="M275" t="str">
            <v>BPA Wind Sale</v>
          </cell>
          <cell r="N275">
            <v>1</v>
          </cell>
        </row>
        <row r="276">
          <cell r="M276" t="str">
            <v>Bridger Losses In</v>
          </cell>
          <cell r="N276">
            <v>7</v>
          </cell>
        </row>
        <row r="277">
          <cell r="M277" t="str">
            <v>Bridger Losses Out</v>
          </cell>
          <cell r="N277">
            <v>7</v>
          </cell>
        </row>
        <row r="278">
          <cell r="M278" t="str">
            <v>California QF</v>
          </cell>
          <cell r="N278">
            <v>3</v>
          </cell>
        </row>
        <row r="279">
          <cell r="M279" t="str">
            <v>Canadian Entitlement CEAEA</v>
          </cell>
          <cell r="N279">
            <v>4</v>
          </cell>
        </row>
        <row r="280">
          <cell r="M280" t="str">
            <v>Chelan - Rocky Reach</v>
          </cell>
          <cell r="N280">
            <v>4</v>
          </cell>
        </row>
        <row r="281">
          <cell r="M281" t="str">
            <v>Clark Displacement</v>
          </cell>
          <cell r="N281">
            <v>2</v>
          </cell>
        </row>
        <row r="282">
          <cell r="M282" t="str">
            <v>Clark River Road reserve</v>
          </cell>
          <cell r="N282">
            <v>2</v>
          </cell>
        </row>
        <row r="283">
          <cell r="M283" t="str">
            <v>CLARK S&amp;I</v>
          </cell>
          <cell r="N283">
            <v>2</v>
          </cell>
        </row>
        <row r="284">
          <cell r="M284" t="str">
            <v>Clark S&amp;I Base Capacity</v>
          </cell>
          <cell r="N284">
            <v>2</v>
          </cell>
        </row>
        <row r="285">
          <cell r="M285" t="str">
            <v>CLARK Storage &amp; Integration</v>
          </cell>
          <cell r="N285">
            <v>2</v>
          </cell>
        </row>
        <row r="286">
          <cell r="M286" t="str">
            <v>Combine Hills</v>
          </cell>
          <cell r="N286">
            <v>2</v>
          </cell>
        </row>
        <row r="287">
          <cell r="M287" t="str">
            <v>Constellation p257677</v>
          </cell>
          <cell r="N287">
            <v>2</v>
          </cell>
        </row>
        <row r="288">
          <cell r="M288" t="str">
            <v>Constellation p257678</v>
          </cell>
          <cell r="N288">
            <v>2</v>
          </cell>
        </row>
        <row r="289">
          <cell r="M289" t="str">
            <v>Constellation p268849</v>
          </cell>
          <cell r="N289">
            <v>2</v>
          </cell>
        </row>
        <row r="290">
          <cell r="M290" t="str">
            <v>Cowlitz Sale (Mid Columbia)</v>
          </cell>
          <cell r="N290">
            <v>1</v>
          </cell>
        </row>
        <row r="291">
          <cell r="M291" t="str">
            <v>Cowlitz Swift deliver</v>
          </cell>
          <cell r="N291">
            <v>5</v>
          </cell>
        </row>
        <row r="292">
          <cell r="M292" t="str">
            <v>D.R. Johnson (QF)</v>
          </cell>
          <cell r="N292">
            <v>3</v>
          </cell>
        </row>
        <row r="293">
          <cell r="M293" t="str">
            <v>Deseret G&amp;T Expansion</v>
          </cell>
          <cell r="N293">
            <v>2</v>
          </cell>
        </row>
        <row r="294">
          <cell r="M294" t="str">
            <v>Deseret Purchase</v>
          </cell>
          <cell r="N294">
            <v>2</v>
          </cell>
        </row>
        <row r="295">
          <cell r="M295" t="str">
            <v>Desert Power QF</v>
          </cell>
          <cell r="N295">
            <v>3</v>
          </cell>
        </row>
        <row r="296">
          <cell r="M296" t="str">
            <v>Douglas - Wells</v>
          </cell>
          <cell r="N296">
            <v>4</v>
          </cell>
        </row>
        <row r="297">
          <cell r="M297" t="str">
            <v>Douglas PUD Settlement</v>
          </cell>
          <cell r="N297">
            <v>2</v>
          </cell>
        </row>
        <row r="298">
          <cell r="M298" t="str">
            <v>DSM Cool Keeper</v>
          </cell>
          <cell r="N298">
            <v>7</v>
          </cell>
        </row>
        <row r="299">
          <cell r="M299" t="str">
            <v>DSM Cool Keeper Reserve</v>
          </cell>
          <cell r="N299">
            <v>7</v>
          </cell>
        </row>
        <row r="300">
          <cell r="M300" t="str">
            <v>DSM Idaho Irrigation</v>
          </cell>
          <cell r="N300">
            <v>7</v>
          </cell>
        </row>
        <row r="301">
          <cell r="M301" t="str">
            <v>DSM Idaho Irrigation Shifted</v>
          </cell>
          <cell r="N301">
            <v>7</v>
          </cell>
        </row>
        <row r="302">
          <cell r="M302" t="str">
            <v>DSM IRP 2005 East 1</v>
          </cell>
          <cell r="N302">
            <v>7</v>
          </cell>
        </row>
        <row r="303">
          <cell r="M303" t="str">
            <v>DSM IRP 2005 East 2</v>
          </cell>
          <cell r="N303">
            <v>7</v>
          </cell>
        </row>
        <row r="304">
          <cell r="M304" t="str">
            <v>DSM IRP 2005 West 1</v>
          </cell>
          <cell r="N304">
            <v>7</v>
          </cell>
        </row>
        <row r="305">
          <cell r="M305" t="str">
            <v>Duke HLH</v>
          </cell>
          <cell r="N305">
            <v>2</v>
          </cell>
        </row>
        <row r="306">
          <cell r="M306" t="str">
            <v>Duke p99206</v>
          </cell>
          <cell r="N306">
            <v>2</v>
          </cell>
        </row>
        <row r="307">
          <cell r="M307" t="str">
            <v>EWEB FC I delivery</v>
          </cell>
          <cell r="N307">
            <v>5</v>
          </cell>
        </row>
        <row r="308">
          <cell r="M308" t="str">
            <v>EWEB FC I Generation</v>
          </cell>
          <cell r="N308">
            <v>5</v>
          </cell>
        </row>
        <row r="309">
          <cell r="M309" t="str">
            <v>EWEB/BPA Wind Sale</v>
          </cell>
          <cell r="N309">
            <v>5</v>
          </cell>
        </row>
        <row r="310">
          <cell r="M310" t="str">
            <v>Excess Gas Sales</v>
          </cell>
          <cell r="N310">
            <v>10</v>
          </cell>
        </row>
        <row r="311">
          <cell r="M311" t="str">
            <v>ExxonMobil QF</v>
          </cell>
          <cell r="N311">
            <v>3</v>
          </cell>
        </row>
        <row r="312">
          <cell r="M312" t="str">
            <v>Flathead &amp; ENI Sale</v>
          </cell>
          <cell r="N312">
            <v>1</v>
          </cell>
        </row>
        <row r="313">
          <cell r="M313" t="str">
            <v>Foote Creek I Generation</v>
          </cell>
          <cell r="N313">
            <v>8</v>
          </cell>
        </row>
        <row r="314">
          <cell r="M314" t="str">
            <v>Fort James (CoGen)</v>
          </cell>
          <cell r="N314">
            <v>2</v>
          </cell>
        </row>
        <row r="315">
          <cell r="M315" t="str">
            <v>Gas Swaps</v>
          </cell>
          <cell r="N315">
            <v>10</v>
          </cell>
        </row>
        <row r="316">
          <cell r="M316" t="str">
            <v>Gem State (City of Idaho Falls)</v>
          </cell>
          <cell r="N316">
            <v>2</v>
          </cell>
        </row>
        <row r="317">
          <cell r="M317" t="str">
            <v>Gem State Power Cost</v>
          </cell>
          <cell r="N317">
            <v>2</v>
          </cell>
        </row>
        <row r="318">
          <cell r="M318" t="str">
            <v>Grant - Priest Rapids</v>
          </cell>
          <cell r="N318">
            <v>4</v>
          </cell>
        </row>
        <row r="319">
          <cell r="M319" t="str">
            <v>Grant - Wanapum</v>
          </cell>
          <cell r="N319">
            <v>4</v>
          </cell>
        </row>
        <row r="320">
          <cell r="M320" t="str">
            <v>Grant County</v>
          </cell>
          <cell r="N320">
            <v>2</v>
          </cell>
        </row>
        <row r="321">
          <cell r="M321" t="str">
            <v>Grant Displacement</v>
          </cell>
          <cell r="N321">
            <v>4</v>
          </cell>
        </row>
        <row r="322">
          <cell r="M322" t="str">
            <v>Grant Meaningful Priority</v>
          </cell>
          <cell r="N322">
            <v>4</v>
          </cell>
        </row>
        <row r="323">
          <cell r="M323" t="str">
            <v>Grant Reasonable</v>
          </cell>
          <cell r="N323">
            <v>4</v>
          </cell>
        </row>
        <row r="324">
          <cell r="M324" t="str">
            <v>Hermiston Purchase</v>
          </cell>
          <cell r="N324">
            <v>2</v>
          </cell>
        </row>
        <row r="325">
          <cell r="M325" t="str">
            <v>Hurricane Purchase</v>
          </cell>
          <cell r="N325">
            <v>2</v>
          </cell>
        </row>
        <row r="326">
          <cell r="M326" t="str">
            <v>Hurricane Sale</v>
          </cell>
          <cell r="N326">
            <v>1</v>
          </cell>
        </row>
        <row r="327">
          <cell r="M327" t="str">
            <v>Idaho Power RTSA Purchase</v>
          </cell>
          <cell r="N327">
            <v>2</v>
          </cell>
        </row>
        <row r="328">
          <cell r="M328" t="str">
            <v>Idaho Power RTSA return</v>
          </cell>
          <cell r="N328">
            <v>7</v>
          </cell>
        </row>
        <row r="329">
          <cell r="M329" t="str">
            <v>Idaho QF</v>
          </cell>
          <cell r="N329">
            <v>3</v>
          </cell>
        </row>
        <row r="330">
          <cell r="M330" t="str">
            <v>IPP Purchase</v>
          </cell>
          <cell r="N330">
            <v>2</v>
          </cell>
        </row>
        <row r="331">
          <cell r="M331" t="str">
            <v>IPP Sale (LADWP)</v>
          </cell>
          <cell r="N331">
            <v>1</v>
          </cell>
        </row>
        <row r="332">
          <cell r="M332" t="str">
            <v>IRP COB Seasonal</v>
          </cell>
          <cell r="N332">
            <v>6</v>
          </cell>
        </row>
        <row r="333">
          <cell r="M333" t="str">
            <v>IRP DSM Air Conditioning West 1</v>
          </cell>
          <cell r="N333">
            <v>6</v>
          </cell>
        </row>
        <row r="334">
          <cell r="M334" t="str">
            <v>IRP DSM Cool East 1</v>
          </cell>
          <cell r="N334">
            <v>6</v>
          </cell>
        </row>
        <row r="335">
          <cell r="M335" t="str">
            <v>IRP DSM Irrigation East 1</v>
          </cell>
          <cell r="N335">
            <v>6</v>
          </cell>
        </row>
        <row r="336">
          <cell r="M336" t="str">
            <v>IRP DSM Irrigation East 1 - Return</v>
          </cell>
          <cell r="N336">
            <v>6</v>
          </cell>
        </row>
        <row r="337">
          <cell r="M337" t="str">
            <v>IRP DSM Irrigation West 1</v>
          </cell>
          <cell r="N337">
            <v>6</v>
          </cell>
        </row>
        <row r="338">
          <cell r="M338" t="str">
            <v>IRP DSM Irrigation West 1 - Return</v>
          </cell>
          <cell r="N338">
            <v>6</v>
          </cell>
        </row>
        <row r="339">
          <cell r="M339" t="str">
            <v>IRP DSM Utah Commercial Lighting</v>
          </cell>
          <cell r="N339">
            <v>6</v>
          </cell>
        </row>
        <row r="340">
          <cell r="M340" t="str">
            <v>IRP FOT - 4-Corners 1</v>
          </cell>
          <cell r="N340">
            <v>6</v>
          </cell>
        </row>
        <row r="341">
          <cell r="M341" t="str">
            <v>IRP FOT - 4-Corners 2</v>
          </cell>
          <cell r="N341">
            <v>6</v>
          </cell>
        </row>
        <row r="342">
          <cell r="M342" t="str">
            <v>IRP FOT - 4-Corners 3</v>
          </cell>
          <cell r="N342">
            <v>6</v>
          </cell>
        </row>
        <row r="343">
          <cell r="M343" t="str">
            <v>IRP FOT - Mona 1</v>
          </cell>
          <cell r="N343">
            <v>6</v>
          </cell>
        </row>
        <row r="344">
          <cell r="M344" t="str">
            <v>IRP FOT - Mona 2</v>
          </cell>
          <cell r="N344">
            <v>6</v>
          </cell>
        </row>
        <row r="345">
          <cell r="M345" t="str">
            <v>IRP FOT - West Main 1</v>
          </cell>
          <cell r="N345">
            <v>6</v>
          </cell>
        </row>
        <row r="346">
          <cell r="M346" t="str">
            <v>IRP FOT - West Main 2</v>
          </cell>
          <cell r="N346">
            <v>6</v>
          </cell>
        </row>
        <row r="347">
          <cell r="M347" t="str">
            <v>IRP FOT - West Main 3</v>
          </cell>
          <cell r="N347">
            <v>6</v>
          </cell>
        </row>
        <row r="348">
          <cell r="M348" t="str">
            <v>IRP Recent UT_ 1</v>
          </cell>
          <cell r="N348">
            <v>6</v>
          </cell>
        </row>
        <row r="349">
          <cell r="M349" t="str">
            <v>IRP Wind - East Main</v>
          </cell>
          <cell r="N349">
            <v>6</v>
          </cell>
        </row>
        <row r="350">
          <cell r="M350" t="str">
            <v>IRP Wind - WA</v>
          </cell>
          <cell r="N350">
            <v>6</v>
          </cell>
        </row>
        <row r="351">
          <cell r="M351" t="str">
            <v>IRP Wind - West Main</v>
          </cell>
          <cell r="N351">
            <v>6</v>
          </cell>
        </row>
        <row r="352">
          <cell r="M352" t="str">
            <v>IRP Wind - WY</v>
          </cell>
          <cell r="N352">
            <v>6</v>
          </cell>
        </row>
        <row r="353">
          <cell r="M353" t="str">
            <v>IRP Wind 100- West 1</v>
          </cell>
          <cell r="N353">
            <v>6</v>
          </cell>
        </row>
        <row r="354">
          <cell r="M354" t="str">
            <v>IRP Wind 200- East 1</v>
          </cell>
          <cell r="N354">
            <v>6</v>
          </cell>
        </row>
        <row r="355">
          <cell r="M355" t="str">
            <v>Kennecott Incentive</v>
          </cell>
          <cell r="N355">
            <v>2</v>
          </cell>
        </row>
        <row r="356">
          <cell r="M356" t="str">
            <v>Kennecott QF</v>
          </cell>
          <cell r="N356">
            <v>3</v>
          </cell>
        </row>
        <row r="357">
          <cell r="M357" t="str">
            <v>MagCorp Curtailment</v>
          </cell>
          <cell r="N357">
            <v>7</v>
          </cell>
        </row>
        <row r="358">
          <cell r="M358" t="str">
            <v>MagCorp Curtailment Winter</v>
          </cell>
          <cell r="N358">
            <v>7</v>
          </cell>
        </row>
        <row r="359">
          <cell r="M359" t="str">
            <v>Monsanto Curtailment</v>
          </cell>
          <cell r="N359">
            <v>7</v>
          </cell>
        </row>
        <row r="360">
          <cell r="M360" t="str">
            <v>Monsanto Excess Demand</v>
          </cell>
          <cell r="N360">
            <v>7</v>
          </cell>
        </row>
        <row r="361">
          <cell r="M361" t="str">
            <v>Morgan Stanley p189046</v>
          </cell>
          <cell r="N361">
            <v>2</v>
          </cell>
        </row>
        <row r="362">
          <cell r="M362" t="str">
            <v>Morgan Stanley p196538</v>
          </cell>
          <cell r="N362">
            <v>2</v>
          </cell>
        </row>
        <row r="363">
          <cell r="M363" t="str">
            <v>Morgan Stanley p206006</v>
          </cell>
          <cell r="N363">
            <v>2</v>
          </cell>
        </row>
        <row r="364">
          <cell r="M364" t="str">
            <v>Morgan Stanley p206008</v>
          </cell>
          <cell r="N364">
            <v>2</v>
          </cell>
        </row>
        <row r="365">
          <cell r="M365" t="str">
            <v>Morgan Stanley p207863</v>
          </cell>
          <cell r="N365">
            <v>5</v>
          </cell>
        </row>
        <row r="366">
          <cell r="M366" t="str">
            <v>Morgan Stanley p244840</v>
          </cell>
          <cell r="N366">
            <v>2</v>
          </cell>
        </row>
        <row r="367">
          <cell r="M367" t="str">
            <v>Morgan Stanley p244841</v>
          </cell>
          <cell r="N367">
            <v>2</v>
          </cell>
        </row>
        <row r="368">
          <cell r="M368" t="str">
            <v>Morgan Stanley p244841</v>
          </cell>
          <cell r="N368">
            <v>2</v>
          </cell>
        </row>
        <row r="369">
          <cell r="M369" t="str">
            <v>Morgan Stanley p272156</v>
          </cell>
          <cell r="N369">
            <v>2</v>
          </cell>
        </row>
        <row r="370">
          <cell r="M370" t="str">
            <v>Morgan Stanley p272157</v>
          </cell>
          <cell r="N370">
            <v>2</v>
          </cell>
        </row>
        <row r="371">
          <cell r="M371" t="str">
            <v>Morgan Stanley p272158</v>
          </cell>
          <cell r="N371">
            <v>2</v>
          </cell>
        </row>
        <row r="372">
          <cell r="M372" t="str">
            <v>Morgan Stanley s207862</v>
          </cell>
          <cell r="N372">
            <v>5</v>
          </cell>
        </row>
        <row r="373">
          <cell r="M373" t="str">
            <v>NUCOR</v>
          </cell>
          <cell r="N373">
            <v>2</v>
          </cell>
        </row>
        <row r="374">
          <cell r="M374" t="str">
            <v>NUCOR (De-rate)</v>
          </cell>
          <cell r="N374">
            <v>1</v>
          </cell>
        </row>
        <row r="375">
          <cell r="M375" t="str">
            <v>Oregon QF</v>
          </cell>
          <cell r="N375">
            <v>3</v>
          </cell>
        </row>
        <row r="376">
          <cell r="M376" t="str">
            <v>P4 Production</v>
          </cell>
          <cell r="N376">
            <v>2</v>
          </cell>
        </row>
        <row r="377">
          <cell r="M377" t="str">
            <v>P4 Production (De-rate)</v>
          </cell>
          <cell r="N377">
            <v>1</v>
          </cell>
        </row>
        <row r="378">
          <cell r="M378" t="str">
            <v>PGE Cove</v>
          </cell>
          <cell r="N378">
            <v>2</v>
          </cell>
        </row>
        <row r="379">
          <cell r="M379" t="str">
            <v>PGE Cove Power Cost</v>
          </cell>
          <cell r="N379">
            <v>2</v>
          </cell>
        </row>
        <row r="380">
          <cell r="M380" t="str">
            <v>Pipeline Currant Creek Lateral</v>
          </cell>
          <cell r="N380">
            <v>10</v>
          </cell>
        </row>
        <row r="381">
          <cell r="M381" t="str">
            <v>Pipeline Lake Side Lateral</v>
          </cell>
          <cell r="N381">
            <v>10</v>
          </cell>
        </row>
        <row r="382">
          <cell r="M382" t="str">
            <v>Pipeline Reservation Fees</v>
          </cell>
          <cell r="N382">
            <v>10</v>
          </cell>
        </row>
        <row r="383">
          <cell r="M383" t="str">
            <v>Pipeline Southern System Expansion</v>
          </cell>
          <cell r="N383">
            <v>10</v>
          </cell>
        </row>
        <row r="384">
          <cell r="M384" t="str">
            <v>PSCo Exchange</v>
          </cell>
          <cell r="N384">
            <v>5</v>
          </cell>
        </row>
        <row r="385">
          <cell r="M385" t="str">
            <v>PSCo Exchange deliver</v>
          </cell>
          <cell r="N385">
            <v>5</v>
          </cell>
        </row>
        <row r="386">
          <cell r="M386" t="str">
            <v>PSCo FC III delivery</v>
          </cell>
          <cell r="N386">
            <v>5</v>
          </cell>
        </row>
        <row r="387">
          <cell r="M387" t="str">
            <v>PSCo FC III Generation</v>
          </cell>
          <cell r="N387">
            <v>5</v>
          </cell>
        </row>
        <row r="388">
          <cell r="M388" t="str">
            <v>PSCo Sale summer</v>
          </cell>
          <cell r="N388">
            <v>1</v>
          </cell>
        </row>
        <row r="389">
          <cell r="M389" t="str">
            <v>PSCo Sale winter</v>
          </cell>
          <cell r="N389">
            <v>1</v>
          </cell>
        </row>
        <row r="390">
          <cell r="M390" t="str">
            <v>Redding Exchange In</v>
          </cell>
          <cell r="N390">
            <v>5</v>
          </cell>
        </row>
        <row r="391">
          <cell r="M391" t="str">
            <v>Redding Exchange Out</v>
          </cell>
          <cell r="N391">
            <v>5</v>
          </cell>
        </row>
        <row r="392">
          <cell r="M392" t="str">
            <v>Rock River C&amp;R Discount</v>
          </cell>
          <cell r="N392">
            <v>2</v>
          </cell>
        </row>
        <row r="393">
          <cell r="M393" t="str">
            <v>Rock River I</v>
          </cell>
          <cell r="N393">
            <v>2</v>
          </cell>
        </row>
        <row r="394">
          <cell r="M394" t="str">
            <v>SCE Settlement</v>
          </cell>
          <cell r="N394">
            <v>1</v>
          </cell>
        </row>
        <row r="395">
          <cell r="M395" t="str">
            <v>Schwendiman QF</v>
          </cell>
          <cell r="N395">
            <v>3</v>
          </cell>
        </row>
        <row r="396">
          <cell r="M396" t="str">
            <v>SCL State Line delivery</v>
          </cell>
          <cell r="N396">
            <v>5</v>
          </cell>
        </row>
        <row r="397">
          <cell r="M397" t="str">
            <v>SCL State Line generation</v>
          </cell>
          <cell r="N397">
            <v>5</v>
          </cell>
        </row>
        <row r="398">
          <cell r="M398" t="str">
            <v>SCL State Line reserves</v>
          </cell>
          <cell r="N398">
            <v>5</v>
          </cell>
        </row>
        <row r="399">
          <cell r="M399" t="str">
            <v>Sierra Pacific II</v>
          </cell>
          <cell r="N399">
            <v>1</v>
          </cell>
        </row>
        <row r="400">
          <cell r="M400" t="str">
            <v>Simplot Phosphates</v>
          </cell>
          <cell r="N400">
            <v>3</v>
          </cell>
        </row>
        <row r="401">
          <cell r="M401" t="str">
            <v>Small Purchases east</v>
          </cell>
          <cell r="N401">
            <v>2</v>
          </cell>
        </row>
        <row r="402">
          <cell r="M402" t="str">
            <v>Small Purchases west</v>
          </cell>
          <cell r="N402">
            <v>2</v>
          </cell>
        </row>
        <row r="403">
          <cell r="M403" t="str">
            <v>SMUD</v>
          </cell>
          <cell r="N403">
            <v>1</v>
          </cell>
        </row>
        <row r="404">
          <cell r="M404" t="str">
            <v>SMUD Provisional</v>
          </cell>
          <cell r="N404">
            <v>1</v>
          </cell>
        </row>
        <row r="405">
          <cell r="M405" t="str">
            <v>Station Service East</v>
          </cell>
          <cell r="N405">
            <v>7</v>
          </cell>
        </row>
        <row r="406">
          <cell r="M406" t="str">
            <v>Station Service West</v>
          </cell>
          <cell r="N406">
            <v>7</v>
          </cell>
        </row>
        <row r="407">
          <cell r="M407" t="str">
            <v>Sunnyside (QF) additional</v>
          </cell>
          <cell r="N407">
            <v>3</v>
          </cell>
        </row>
        <row r="408">
          <cell r="M408" t="str">
            <v>Sunnyside (QF) base</v>
          </cell>
          <cell r="N408">
            <v>3</v>
          </cell>
        </row>
        <row r="409">
          <cell r="M409" t="str">
            <v>Tesoro QF</v>
          </cell>
          <cell r="N409">
            <v>3</v>
          </cell>
        </row>
        <row r="410">
          <cell r="M410" t="str">
            <v>TransAlta Purchase Flat</v>
          </cell>
          <cell r="N410">
            <v>2</v>
          </cell>
        </row>
        <row r="411">
          <cell r="M411" t="str">
            <v>TransAlta Purchase Index</v>
          </cell>
          <cell r="N411">
            <v>2</v>
          </cell>
        </row>
        <row r="412">
          <cell r="M412" t="str">
            <v>Transmission</v>
          </cell>
          <cell r="N412">
            <v>9</v>
          </cell>
        </row>
        <row r="413">
          <cell r="M413" t="str">
            <v>Tri-State Exchange</v>
          </cell>
          <cell r="N413">
            <v>5</v>
          </cell>
        </row>
        <row r="414">
          <cell r="M414" t="str">
            <v>Tri-State Exchange return</v>
          </cell>
          <cell r="N414">
            <v>5</v>
          </cell>
        </row>
        <row r="415">
          <cell r="M415" t="str">
            <v>Tri-State Purchase</v>
          </cell>
          <cell r="N415">
            <v>2</v>
          </cell>
        </row>
        <row r="416">
          <cell r="M416" t="str">
            <v>UAMPS p296212 Capacity Payment</v>
          </cell>
          <cell r="N416">
            <v>2</v>
          </cell>
        </row>
        <row r="417">
          <cell r="M417" t="str">
            <v>UAMPS s223863</v>
          </cell>
          <cell r="N417">
            <v>1</v>
          </cell>
        </row>
        <row r="418">
          <cell r="M418" t="str">
            <v>UBS AG 6X16 at 4C</v>
          </cell>
          <cell r="N418">
            <v>2</v>
          </cell>
        </row>
        <row r="419">
          <cell r="M419" t="str">
            <v>UBS p223199</v>
          </cell>
          <cell r="N419">
            <v>2</v>
          </cell>
        </row>
        <row r="420">
          <cell r="M420" t="str">
            <v>UBS p268848</v>
          </cell>
          <cell r="N420">
            <v>2</v>
          </cell>
        </row>
        <row r="421">
          <cell r="M421" t="str">
            <v>UBS p268850</v>
          </cell>
          <cell r="N421">
            <v>2</v>
          </cell>
        </row>
        <row r="422">
          <cell r="M422" t="str">
            <v>UMPA II</v>
          </cell>
          <cell r="N422">
            <v>1</v>
          </cell>
        </row>
        <row r="423">
          <cell r="M423" t="str">
            <v>US Magnesium QF</v>
          </cell>
          <cell r="N423">
            <v>3</v>
          </cell>
        </row>
        <row r="424">
          <cell r="M424" t="str">
            <v>US Magnesium Reserve</v>
          </cell>
          <cell r="N424">
            <v>2</v>
          </cell>
        </row>
        <row r="425">
          <cell r="M425" t="str">
            <v>Utah QF</v>
          </cell>
          <cell r="N425">
            <v>3</v>
          </cell>
        </row>
        <row r="426">
          <cell r="M426" t="str">
            <v>Washington QF</v>
          </cell>
          <cell r="N426">
            <v>3</v>
          </cell>
        </row>
        <row r="427">
          <cell r="M427" t="str">
            <v>Weyerhaeuser Reserve</v>
          </cell>
          <cell r="N427">
            <v>2</v>
          </cell>
        </row>
        <row r="428">
          <cell r="M428" t="str">
            <v>Wolverine Creek</v>
          </cell>
          <cell r="N428">
            <v>2</v>
          </cell>
        </row>
        <row r="429">
          <cell r="M429" t="str">
            <v>Wyoming QF</v>
          </cell>
          <cell r="N429">
            <v>3</v>
          </cell>
        </row>
        <row r="430">
          <cell r="M430" t="str">
            <v>ZZ Goshen</v>
          </cell>
          <cell r="N430">
            <v>2</v>
          </cell>
        </row>
        <row r="431">
          <cell r="M431" t="str">
            <v>ZZ Utah North</v>
          </cell>
          <cell r="N431">
            <v>2</v>
          </cell>
        </row>
        <row r="432">
          <cell r="M432" t="str">
            <v>ZZ Utah South</v>
          </cell>
          <cell r="N432">
            <v>2</v>
          </cell>
        </row>
        <row r="433">
          <cell r="M433" t="str">
            <v>ZZ Wyoming</v>
          </cell>
          <cell r="N433">
            <v>2</v>
          </cell>
        </row>
        <row r="434">
          <cell r="M434" t="str">
            <v>Biomass Non-Generation</v>
          </cell>
          <cell r="N434">
            <v>3</v>
          </cell>
        </row>
        <row r="435">
          <cell r="M435" t="str">
            <v>Kennecott Incentive (Historical)</v>
          </cell>
          <cell r="N435">
            <v>2</v>
          </cell>
        </row>
        <row r="436">
          <cell r="M436" t="str">
            <v>Monsanto Curtailment (Historical)</v>
          </cell>
          <cell r="N436">
            <v>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on Blanks"/>
      <sheetName val="Blue Sky"/>
      <sheetName val="Donation"/>
      <sheetName val="Festival"/>
      <sheetName val="Holiday"/>
      <sheetName val="Misc."/>
      <sheetName val="TV-Radio"/>
      <sheetName val="Sign"/>
      <sheetName val="Sponsorship"/>
      <sheetName val="Blanks"/>
      <sheetName val="Jennifer's Comments 2007 Aud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mportData"/>
      <sheetName val="NPC"/>
      <sheetName val="Check MWh"/>
      <sheetName val="Check Dollars"/>
      <sheetName val="Other Costs"/>
      <sheetName val="OtherCostTable"/>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7">
          <cell r="D7" t="str">
            <v>\</v>
          </cell>
        </row>
        <row r="14">
          <cell r="H14">
            <v>38078</v>
          </cell>
          <cell r="I14">
            <v>38412</v>
          </cell>
        </row>
        <row r="15">
          <cell r="H15">
            <v>38078</v>
          </cell>
          <cell r="I15">
            <v>38412</v>
          </cell>
        </row>
        <row r="16">
          <cell r="H16">
            <v>38078</v>
          </cell>
          <cell r="I16">
            <v>38412</v>
          </cell>
        </row>
        <row r="17">
          <cell r="H17">
            <v>38078</v>
          </cell>
          <cell r="I17">
            <v>38412</v>
          </cell>
        </row>
        <row r="18">
          <cell r="H18">
            <v>38078</v>
          </cell>
          <cell r="I18">
            <v>38412</v>
          </cell>
        </row>
        <row r="19">
          <cell r="H19">
            <v>38078</v>
          </cell>
          <cell r="I19">
            <v>38412</v>
          </cell>
        </row>
        <row r="20">
          <cell r="H20">
            <v>38078</v>
          </cell>
          <cell r="I20">
            <v>38412</v>
          </cell>
        </row>
        <row r="21">
          <cell r="H21">
            <v>38078</v>
          </cell>
          <cell r="I21">
            <v>38412</v>
          </cell>
        </row>
        <row r="22">
          <cell r="H22">
            <v>38078</v>
          </cell>
          <cell r="I22">
            <v>38412</v>
          </cell>
        </row>
        <row r="23">
          <cell r="H23">
            <v>38078</v>
          </cell>
          <cell r="I23">
            <v>38412</v>
          </cell>
        </row>
        <row r="24">
          <cell r="H24">
            <v>38078</v>
          </cell>
          <cell r="I24">
            <v>38412</v>
          </cell>
        </row>
        <row r="25">
          <cell r="H25">
            <v>38078</v>
          </cell>
          <cell r="I25">
            <v>38412</v>
          </cell>
        </row>
        <row r="26">
          <cell r="H26">
            <v>38078</v>
          </cell>
          <cell r="I26">
            <v>38412</v>
          </cell>
        </row>
        <row r="27">
          <cell r="H27">
            <v>38078</v>
          </cell>
          <cell r="I27">
            <v>38412</v>
          </cell>
        </row>
        <row r="28">
          <cell r="H28">
            <v>38078</v>
          </cell>
          <cell r="I28">
            <v>38412</v>
          </cell>
        </row>
        <row r="29">
          <cell r="H29">
            <v>38078</v>
          </cell>
          <cell r="I29">
            <v>38412</v>
          </cell>
        </row>
        <row r="30">
          <cell r="H30">
            <v>38078</v>
          </cell>
          <cell r="I30">
            <v>38412</v>
          </cell>
        </row>
        <row r="31">
          <cell r="H31">
            <v>38078</v>
          </cell>
          <cell r="I31">
            <v>38412</v>
          </cell>
        </row>
        <row r="32">
          <cell r="H32">
            <v>38078</v>
          </cell>
          <cell r="I32">
            <v>38412</v>
          </cell>
        </row>
      </sheetData>
      <sheetData sheetId="1" refreshError="1"/>
      <sheetData sheetId="2" refreshError="1"/>
      <sheetData sheetId="3" refreshError="1"/>
      <sheetData sheetId="4"/>
      <sheetData sheetId="5" refreshError="1"/>
      <sheetData sheetId="6" refreshError="1">
        <row r="7">
          <cell r="R7">
            <v>37196</v>
          </cell>
          <cell r="S7">
            <v>0.44227329059218473</v>
          </cell>
          <cell r="T7">
            <v>0.61387460599846122</v>
          </cell>
          <cell r="U7">
            <v>677434.27076990856</v>
          </cell>
          <cell r="V7">
            <v>3442151.6549650999</v>
          </cell>
        </row>
        <row r="8">
          <cell r="R8">
            <v>37561</v>
          </cell>
          <cell r="S8">
            <v>0.46217558866883307</v>
          </cell>
          <cell r="T8">
            <v>0.6476377093283765</v>
          </cell>
          <cell r="U8">
            <v>677434.27076990856</v>
          </cell>
          <cell r="V8">
            <v>3463813.8025501338</v>
          </cell>
        </row>
        <row r="9">
          <cell r="R9">
            <v>37926</v>
          </cell>
          <cell r="S9">
            <v>0.48297349015893043</v>
          </cell>
          <cell r="T9">
            <v>0.68325778334143727</v>
          </cell>
          <cell r="U9">
            <v>677434.27076990856</v>
          </cell>
          <cell r="V9">
            <v>3486450.7467764937</v>
          </cell>
        </row>
        <row r="10">
          <cell r="R10">
            <v>38292</v>
          </cell>
          <cell r="S10">
            <v>0.50470729721608232</v>
          </cell>
          <cell r="T10">
            <v>0.72083696142521614</v>
          </cell>
          <cell r="U10">
            <v>677434.27076990856</v>
          </cell>
          <cell r="V10">
            <v>3510106.35349304</v>
          </cell>
        </row>
        <row r="11">
          <cell r="R11">
            <v>38657</v>
          </cell>
          <cell r="S11">
            <v>0.52741912559080595</v>
          </cell>
          <cell r="T11">
            <v>0.76048299430360311</v>
          </cell>
          <cell r="U11">
            <v>677434.27076990856</v>
          </cell>
          <cell r="V11">
            <v>3534826.4625118305</v>
          </cell>
        </row>
        <row r="12">
          <cell r="R12">
            <v>39022</v>
          </cell>
          <cell r="S12">
            <v>0.55115298624239217</v>
          </cell>
          <cell r="T12">
            <v>0.80230955899030121</v>
          </cell>
          <cell r="U12">
            <v>677434.27076990856</v>
          </cell>
          <cell r="V12">
            <v>3560658.9764364674</v>
          </cell>
        </row>
        <row r="13">
          <cell r="R13">
            <v>39387</v>
          </cell>
          <cell r="S13">
            <v>0.57595487062329975</v>
          </cell>
          <cell r="T13">
            <v>0.84643658473476779</v>
          </cell>
          <cell r="U13">
            <v>677434.27076990856</v>
          </cell>
          <cell r="V13">
            <v>3587653.9534877124</v>
          </cell>
        </row>
        <row r="14">
          <cell r="R14">
            <v>39753</v>
          </cell>
          <cell r="S14">
            <v>0.6018728398013482</v>
          </cell>
          <cell r="T14">
            <v>0.8929905968951799</v>
          </cell>
          <cell r="U14">
            <v>677434.27076990856</v>
          </cell>
          <cell r="V14">
            <v>3615863.7045062636</v>
          </cell>
        </row>
        <row r="15">
          <cell r="R15">
            <v>40118</v>
          </cell>
          <cell r="S15">
            <v>0.62895711759240869</v>
          </cell>
          <cell r="T15">
            <v>0.94210507972441482</v>
          </cell>
          <cell r="U15">
            <v>677434.27076990856</v>
          </cell>
          <cell r="V15">
            <v>3645342.8943206491</v>
          </cell>
        </row>
        <row r="16">
          <cell r="R16">
            <v>40483</v>
          </cell>
          <cell r="S16">
            <v>0.65726018788406704</v>
          </cell>
          <cell r="T16">
            <v>0.99392085910925754</v>
          </cell>
          <cell r="U16">
            <v>677434.27076990856</v>
          </cell>
          <cell r="V16">
            <v>3676148.6476766826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C3">
            <v>31</v>
          </cell>
          <cell r="D3">
            <v>29</v>
          </cell>
          <cell r="E3">
            <v>31</v>
          </cell>
          <cell r="F3">
            <v>30</v>
          </cell>
          <cell r="G3">
            <v>31</v>
          </cell>
          <cell r="H3">
            <v>30</v>
          </cell>
          <cell r="I3">
            <v>31</v>
          </cell>
          <cell r="J3">
            <v>31</v>
          </cell>
          <cell r="K3">
            <v>30</v>
          </cell>
          <cell r="L3">
            <v>31</v>
          </cell>
          <cell r="M3">
            <v>30</v>
          </cell>
          <cell r="N3">
            <v>31</v>
          </cell>
          <cell r="O3">
            <v>31</v>
          </cell>
          <cell r="P3">
            <v>28</v>
          </cell>
          <cell r="Q3">
            <v>31</v>
          </cell>
          <cell r="R3">
            <v>30</v>
          </cell>
          <cell r="S3">
            <v>31</v>
          </cell>
          <cell r="T3">
            <v>30</v>
          </cell>
          <cell r="U3">
            <v>31</v>
          </cell>
          <cell r="V3">
            <v>31</v>
          </cell>
          <cell r="W3">
            <v>30</v>
          </cell>
          <cell r="X3">
            <v>31</v>
          </cell>
          <cell r="Y3">
            <v>30</v>
          </cell>
          <cell r="Z3">
            <v>31</v>
          </cell>
        </row>
        <row r="5">
          <cell r="C5">
            <v>5</v>
          </cell>
          <cell r="D5">
            <v>4</v>
          </cell>
          <cell r="E5">
            <v>4</v>
          </cell>
          <cell r="F5">
            <v>4</v>
          </cell>
          <cell r="G5">
            <v>5</v>
          </cell>
          <cell r="H5">
            <v>4</v>
          </cell>
          <cell r="I5">
            <v>5</v>
          </cell>
          <cell r="J5">
            <v>4</v>
          </cell>
          <cell r="K5">
            <v>4</v>
          </cell>
          <cell r="L5">
            <v>5</v>
          </cell>
          <cell r="M5">
            <v>4</v>
          </cell>
          <cell r="N5">
            <v>4</v>
          </cell>
          <cell r="O5">
            <v>5</v>
          </cell>
          <cell r="P5">
            <v>4</v>
          </cell>
          <cell r="Q5">
            <v>4</v>
          </cell>
          <cell r="R5">
            <v>5</v>
          </cell>
          <cell r="S5">
            <v>4</v>
          </cell>
          <cell r="T5">
            <v>4</v>
          </cell>
          <cell r="U5">
            <v>5</v>
          </cell>
          <cell r="V5">
            <v>4</v>
          </cell>
          <cell r="W5">
            <v>4</v>
          </cell>
          <cell r="X5">
            <v>5</v>
          </cell>
          <cell r="Y5">
            <v>4</v>
          </cell>
          <cell r="Z5">
            <v>5</v>
          </cell>
        </row>
        <row r="6">
          <cell r="C6">
            <v>4</v>
          </cell>
          <cell r="D6">
            <v>5</v>
          </cell>
          <cell r="E6">
            <v>4</v>
          </cell>
          <cell r="F6">
            <v>4</v>
          </cell>
          <cell r="G6">
            <v>5</v>
          </cell>
          <cell r="H6">
            <v>4</v>
          </cell>
          <cell r="I6">
            <v>4</v>
          </cell>
          <cell r="J6">
            <v>5</v>
          </cell>
          <cell r="K6">
            <v>4</v>
          </cell>
          <cell r="L6">
            <v>5</v>
          </cell>
          <cell r="M6">
            <v>4</v>
          </cell>
          <cell r="N6">
            <v>4</v>
          </cell>
          <cell r="O6">
            <v>5</v>
          </cell>
          <cell r="P6">
            <v>4</v>
          </cell>
          <cell r="Q6">
            <v>4</v>
          </cell>
          <cell r="R6">
            <v>4</v>
          </cell>
          <cell r="S6">
            <v>5</v>
          </cell>
          <cell r="T6">
            <v>4</v>
          </cell>
          <cell r="U6">
            <v>5</v>
          </cell>
          <cell r="V6">
            <v>4</v>
          </cell>
          <cell r="W6">
            <v>4</v>
          </cell>
          <cell r="X6">
            <v>5</v>
          </cell>
          <cell r="Y6">
            <v>4</v>
          </cell>
          <cell r="Z6">
            <v>4</v>
          </cell>
        </row>
        <row r="7">
          <cell r="C7">
            <v>1</v>
          </cell>
          <cell r="G7">
            <v>1</v>
          </cell>
          <cell r="I7">
            <v>1</v>
          </cell>
          <cell r="K7">
            <v>1</v>
          </cell>
          <cell r="M7">
            <v>1</v>
          </cell>
          <cell r="N7">
            <v>1</v>
          </cell>
          <cell r="O7">
            <v>1</v>
          </cell>
          <cell r="S7">
            <v>1</v>
          </cell>
          <cell r="U7">
            <v>1</v>
          </cell>
          <cell r="W7">
            <v>1</v>
          </cell>
          <cell r="Y7">
            <v>1</v>
          </cell>
          <cell r="Z7">
            <v>1</v>
          </cell>
        </row>
        <row r="10">
          <cell r="C10">
            <v>432</v>
          </cell>
          <cell r="D10">
            <v>384</v>
          </cell>
          <cell r="E10">
            <v>432</v>
          </cell>
          <cell r="F10">
            <v>416</v>
          </cell>
          <cell r="G10">
            <v>416</v>
          </cell>
          <cell r="H10">
            <v>416</v>
          </cell>
          <cell r="I10">
            <v>432</v>
          </cell>
          <cell r="J10">
            <v>416</v>
          </cell>
          <cell r="K10">
            <v>416</v>
          </cell>
          <cell r="L10">
            <v>416</v>
          </cell>
          <cell r="M10">
            <v>416</v>
          </cell>
          <cell r="N10">
            <v>432</v>
          </cell>
          <cell r="O10">
            <v>416</v>
          </cell>
          <cell r="P10">
            <v>384</v>
          </cell>
          <cell r="Q10">
            <v>432</v>
          </cell>
          <cell r="R10">
            <v>416</v>
          </cell>
          <cell r="S10">
            <v>416</v>
          </cell>
          <cell r="T10">
            <v>416</v>
          </cell>
          <cell r="U10">
            <v>416</v>
          </cell>
          <cell r="V10">
            <v>432</v>
          </cell>
          <cell r="W10">
            <v>416</v>
          </cell>
          <cell r="X10">
            <v>416</v>
          </cell>
          <cell r="Y10">
            <v>416</v>
          </cell>
          <cell r="Z10">
            <v>432</v>
          </cell>
        </row>
        <row r="11">
          <cell r="C11">
            <v>312</v>
          </cell>
          <cell r="D11">
            <v>312</v>
          </cell>
          <cell r="E11">
            <v>312</v>
          </cell>
          <cell r="F11">
            <v>304</v>
          </cell>
          <cell r="G11">
            <v>328</v>
          </cell>
          <cell r="H11">
            <v>304</v>
          </cell>
          <cell r="I11">
            <v>312</v>
          </cell>
          <cell r="J11">
            <v>328</v>
          </cell>
          <cell r="K11">
            <v>304</v>
          </cell>
          <cell r="L11">
            <v>328</v>
          </cell>
          <cell r="M11">
            <v>304</v>
          </cell>
          <cell r="N11">
            <v>312</v>
          </cell>
          <cell r="O11">
            <v>328</v>
          </cell>
          <cell r="P11">
            <v>288</v>
          </cell>
          <cell r="Q11">
            <v>312</v>
          </cell>
          <cell r="R11">
            <v>304</v>
          </cell>
          <cell r="S11">
            <v>328</v>
          </cell>
          <cell r="T11">
            <v>304</v>
          </cell>
          <cell r="U11">
            <v>328</v>
          </cell>
          <cell r="V11">
            <v>312</v>
          </cell>
          <cell r="W11">
            <v>304</v>
          </cell>
          <cell r="X11">
            <v>328</v>
          </cell>
          <cell r="Y11">
            <v>304</v>
          </cell>
          <cell r="Z11">
            <v>312</v>
          </cell>
        </row>
        <row r="12">
          <cell r="C12">
            <v>744</v>
          </cell>
          <cell r="D12">
            <v>696</v>
          </cell>
          <cell r="E12">
            <v>744</v>
          </cell>
          <cell r="F12">
            <v>720</v>
          </cell>
          <cell r="G12">
            <v>744</v>
          </cell>
          <cell r="H12">
            <v>720</v>
          </cell>
          <cell r="I12">
            <v>744</v>
          </cell>
          <cell r="J12">
            <v>744</v>
          </cell>
          <cell r="K12">
            <v>720</v>
          </cell>
          <cell r="L12">
            <v>744</v>
          </cell>
          <cell r="M12">
            <v>720</v>
          </cell>
          <cell r="N12">
            <v>744</v>
          </cell>
          <cell r="O12">
            <v>744</v>
          </cell>
          <cell r="P12">
            <v>672</v>
          </cell>
          <cell r="Q12">
            <v>744</v>
          </cell>
          <cell r="R12">
            <v>720</v>
          </cell>
          <cell r="S12">
            <v>744</v>
          </cell>
          <cell r="T12">
            <v>720</v>
          </cell>
          <cell r="U12">
            <v>744</v>
          </cell>
          <cell r="V12">
            <v>744</v>
          </cell>
          <cell r="W12">
            <v>720</v>
          </cell>
          <cell r="X12">
            <v>744</v>
          </cell>
          <cell r="Y12">
            <v>720</v>
          </cell>
          <cell r="Z12">
            <v>744</v>
          </cell>
        </row>
        <row r="13">
          <cell r="C13">
            <v>312</v>
          </cell>
          <cell r="D13">
            <v>312</v>
          </cell>
          <cell r="E13">
            <v>312</v>
          </cell>
          <cell r="F13">
            <v>303</v>
          </cell>
          <cell r="G13">
            <v>328</v>
          </cell>
          <cell r="H13">
            <v>304</v>
          </cell>
          <cell r="I13">
            <v>312</v>
          </cell>
          <cell r="J13">
            <v>328</v>
          </cell>
          <cell r="K13">
            <v>304</v>
          </cell>
          <cell r="L13">
            <v>329</v>
          </cell>
          <cell r="M13">
            <v>304</v>
          </cell>
          <cell r="N13">
            <v>312</v>
          </cell>
          <cell r="O13">
            <v>328</v>
          </cell>
          <cell r="P13">
            <v>288</v>
          </cell>
          <cell r="Q13">
            <v>312</v>
          </cell>
          <cell r="R13">
            <v>303</v>
          </cell>
          <cell r="S13">
            <v>328</v>
          </cell>
          <cell r="T13">
            <v>304</v>
          </cell>
          <cell r="U13">
            <v>328</v>
          </cell>
          <cell r="V13">
            <v>312</v>
          </cell>
          <cell r="W13">
            <v>304</v>
          </cell>
          <cell r="X13">
            <v>329</v>
          </cell>
          <cell r="Y13">
            <v>304</v>
          </cell>
          <cell r="Z13">
            <v>312</v>
          </cell>
        </row>
        <row r="15">
          <cell r="C15">
            <v>37987</v>
          </cell>
          <cell r="D15">
            <v>38018</v>
          </cell>
          <cell r="E15">
            <v>38047</v>
          </cell>
          <cell r="F15">
            <v>38078</v>
          </cell>
          <cell r="G15">
            <v>38108</v>
          </cell>
          <cell r="H15">
            <v>38139</v>
          </cell>
          <cell r="I15">
            <v>38169</v>
          </cell>
          <cell r="J15">
            <v>38200</v>
          </cell>
          <cell r="K15">
            <v>38231</v>
          </cell>
          <cell r="L15">
            <v>38261</v>
          </cell>
          <cell r="M15">
            <v>38292</v>
          </cell>
          <cell r="N15">
            <v>38322</v>
          </cell>
          <cell r="O15">
            <v>38353</v>
          </cell>
          <cell r="P15">
            <v>38384</v>
          </cell>
          <cell r="Q15">
            <v>38412</v>
          </cell>
          <cell r="R15">
            <v>38443</v>
          </cell>
          <cell r="S15">
            <v>38473</v>
          </cell>
          <cell r="T15">
            <v>38504</v>
          </cell>
          <cell r="U15">
            <v>38534</v>
          </cell>
          <cell r="V15">
            <v>38565</v>
          </cell>
          <cell r="W15">
            <v>38596</v>
          </cell>
          <cell r="X15">
            <v>38626</v>
          </cell>
          <cell r="Y15">
            <v>38657</v>
          </cell>
          <cell r="Z15">
            <v>38687</v>
          </cell>
        </row>
        <row r="16">
          <cell r="C16">
            <v>416</v>
          </cell>
          <cell r="D16">
            <v>384</v>
          </cell>
          <cell r="E16">
            <v>432</v>
          </cell>
          <cell r="F16">
            <v>416</v>
          </cell>
          <cell r="G16">
            <v>400</v>
          </cell>
          <cell r="H16">
            <v>416</v>
          </cell>
          <cell r="I16">
            <v>416</v>
          </cell>
          <cell r="J16">
            <v>416</v>
          </cell>
          <cell r="K16">
            <v>400</v>
          </cell>
          <cell r="L16">
            <v>416</v>
          </cell>
          <cell r="M16">
            <v>400</v>
          </cell>
          <cell r="N16">
            <v>416</v>
          </cell>
          <cell r="O16">
            <v>400</v>
          </cell>
          <cell r="P16">
            <v>384</v>
          </cell>
          <cell r="Q16">
            <v>432</v>
          </cell>
          <cell r="R16">
            <v>416</v>
          </cell>
          <cell r="S16">
            <v>400</v>
          </cell>
          <cell r="T16">
            <v>416</v>
          </cell>
          <cell r="U16">
            <v>400</v>
          </cell>
          <cell r="V16">
            <v>432</v>
          </cell>
          <cell r="W16">
            <v>400</v>
          </cell>
          <cell r="X16">
            <v>416</v>
          </cell>
          <cell r="Y16">
            <v>400</v>
          </cell>
          <cell r="Z16">
            <v>416</v>
          </cell>
        </row>
        <row r="17">
          <cell r="C17">
            <v>328</v>
          </cell>
          <cell r="D17">
            <v>312</v>
          </cell>
          <cell r="E17">
            <v>312</v>
          </cell>
          <cell r="F17">
            <v>304</v>
          </cell>
          <cell r="G17">
            <v>344</v>
          </cell>
          <cell r="H17">
            <v>304</v>
          </cell>
          <cell r="I17">
            <v>328</v>
          </cell>
          <cell r="J17">
            <v>328</v>
          </cell>
          <cell r="K17">
            <v>320</v>
          </cell>
          <cell r="L17">
            <v>328</v>
          </cell>
          <cell r="M17">
            <v>320</v>
          </cell>
          <cell r="N17">
            <v>328</v>
          </cell>
          <cell r="O17">
            <v>344</v>
          </cell>
          <cell r="P17">
            <v>288</v>
          </cell>
          <cell r="Q17">
            <v>312</v>
          </cell>
          <cell r="R17">
            <v>304</v>
          </cell>
          <cell r="S17">
            <v>344</v>
          </cell>
          <cell r="T17">
            <v>304</v>
          </cell>
          <cell r="U17">
            <v>344</v>
          </cell>
          <cell r="V17">
            <v>312</v>
          </cell>
          <cell r="W17">
            <v>320</v>
          </cell>
          <cell r="X17">
            <v>328</v>
          </cell>
          <cell r="Y17">
            <v>320</v>
          </cell>
          <cell r="Z17">
            <v>328</v>
          </cell>
        </row>
        <row r="18">
          <cell r="C18">
            <v>744</v>
          </cell>
          <cell r="D18">
            <v>696</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328</v>
          </cell>
          <cell r="D19">
            <v>312</v>
          </cell>
          <cell r="E19">
            <v>312</v>
          </cell>
          <cell r="F19">
            <v>303</v>
          </cell>
          <cell r="G19">
            <v>344</v>
          </cell>
          <cell r="H19">
            <v>304</v>
          </cell>
          <cell r="I19">
            <v>328</v>
          </cell>
          <cell r="J19">
            <v>328</v>
          </cell>
          <cell r="K19">
            <v>320</v>
          </cell>
          <cell r="L19">
            <v>329</v>
          </cell>
          <cell r="M19">
            <v>320</v>
          </cell>
          <cell r="N19">
            <v>328</v>
          </cell>
          <cell r="O19">
            <v>344</v>
          </cell>
          <cell r="P19">
            <v>288</v>
          </cell>
          <cell r="Q19">
            <v>312</v>
          </cell>
          <cell r="R19">
            <v>303</v>
          </cell>
          <cell r="S19">
            <v>344</v>
          </cell>
          <cell r="T19">
            <v>304</v>
          </cell>
          <cell r="U19">
            <v>344</v>
          </cell>
          <cell r="V19">
            <v>312</v>
          </cell>
          <cell r="W19">
            <v>320</v>
          </cell>
          <cell r="X19">
            <v>329</v>
          </cell>
          <cell r="Y19">
            <v>320</v>
          </cell>
          <cell r="Z19">
            <v>328</v>
          </cell>
        </row>
        <row r="20">
          <cell r="C20">
            <v>744</v>
          </cell>
          <cell r="D20">
            <v>696</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row r="21">
          <cell r="C21">
            <v>37987</v>
          </cell>
          <cell r="G21">
            <v>38138</v>
          </cell>
          <cell r="I21">
            <v>38173</v>
          </cell>
          <cell r="K21">
            <v>38236</v>
          </cell>
          <cell r="M21">
            <v>38316</v>
          </cell>
          <cell r="N21">
            <v>38346</v>
          </cell>
          <cell r="O21">
            <v>38353</v>
          </cell>
          <cell r="S21">
            <v>38502</v>
          </cell>
          <cell r="U21">
            <v>38537</v>
          </cell>
          <cell r="W21">
            <v>38600</v>
          </cell>
          <cell r="Y21">
            <v>38680</v>
          </cell>
          <cell r="Z21">
            <v>38712</v>
          </cell>
        </row>
        <row r="26">
          <cell r="C26">
            <v>336</v>
          </cell>
          <cell r="D26">
            <v>320</v>
          </cell>
          <cell r="E26">
            <v>368</v>
          </cell>
          <cell r="F26">
            <v>352</v>
          </cell>
          <cell r="G26">
            <v>320</v>
          </cell>
          <cell r="H26">
            <v>352</v>
          </cell>
          <cell r="I26">
            <v>336</v>
          </cell>
          <cell r="J26">
            <v>352</v>
          </cell>
          <cell r="K26">
            <v>336</v>
          </cell>
          <cell r="L26">
            <v>336</v>
          </cell>
          <cell r="M26">
            <v>336</v>
          </cell>
          <cell r="N26">
            <v>352</v>
          </cell>
          <cell r="O26">
            <v>320</v>
          </cell>
          <cell r="P26">
            <v>320</v>
          </cell>
          <cell r="Q26">
            <v>368</v>
          </cell>
          <cell r="R26">
            <v>336</v>
          </cell>
          <cell r="S26">
            <v>336</v>
          </cell>
          <cell r="T26">
            <v>352</v>
          </cell>
          <cell r="U26">
            <v>320</v>
          </cell>
          <cell r="V26">
            <v>368</v>
          </cell>
          <cell r="W26">
            <v>336</v>
          </cell>
          <cell r="X26">
            <v>336</v>
          </cell>
          <cell r="Y26">
            <v>336</v>
          </cell>
          <cell r="Z26">
            <v>336</v>
          </cell>
        </row>
        <row r="27">
          <cell r="C27">
            <v>408</v>
          </cell>
          <cell r="D27">
            <v>376</v>
          </cell>
          <cell r="E27">
            <v>376</v>
          </cell>
          <cell r="F27">
            <v>368</v>
          </cell>
          <cell r="G27">
            <v>424</v>
          </cell>
          <cell r="H27">
            <v>368</v>
          </cell>
          <cell r="I27">
            <v>408</v>
          </cell>
          <cell r="J27">
            <v>392</v>
          </cell>
          <cell r="K27">
            <v>384</v>
          </cell>
          <cell r="L27">
            <v>408</v>
          </cell>
          <cell r="M27">
            <v>384</v>
          </cell>
          <cell r="N27">
            <v>392</v>
          </cell>
          <cell r="O27">
            <v>424</v>
          </cell>
          <cell r="P27">
            <v>352</v>
          </cell>
          <cell r="Q27">
            <v>376</v>
          </cell>
          <cell r="R27">
            <v>384</v>
          </cell>
          <cell r="S27">
            <v>408</v>
          </cell>
          <cell r="T27">
            <v>368</v>
          </cell>
          <cell r="U27">
            <v>424</v>
          </cell>
          <cell r="V27">
            <v>376</v>
          </cell>
          <cell r="W27">
            <v>384</v>
          </cell>
          <cell r="X27">
            <v>408</v>
          </cell>
          <cell r="Y27">
            <v>384</v>
          </cell>
          <cell r="Z27">
            <v>408</v>
          </cell>
        </row>
        <row r="28">
          <cell r="C28">
            <v>744</v>
          </cell>
          <cell r="D28">
            <v>696</v>
          </cell>
          <cell r="E28">
            <v>744</v>
          </cell>
          <cell r="F28">
            <v>720</v>
          </cell>
          <cell r="G28">
            <v>744</v>
          </cell>
          <cell r="H28">
            <v>720</v>
          </cell>
          <cell r="I28">
            <v>744</v>
          </cell>
          <cell r="J28">
            <v>744</v>
          </cell>
          <cell r="K28">
            <v>720</v>
          </cell>
          <cell r="L28">
            <v>744</v>
          </cell>
          <cell r="M28">
            <v>720</v>
          </cell>
          <cell r="N28">
            <v>744</v>
          </cell>
          <cell r="O28">
            <v>744</v>
          </cell>
          <cell r="P28">
            <v>672</v>
          </cell>
          <cell r="Q28">
            <v>744</v>
          </cell>
          <cell r="R28">
            <v>720</v>
          </cell>
          <cell r="S28">
            <v>744</v>
          </cell>
          <cell r="T28">
            <v>720</v>
          </cell>
          <cell r="U28">
            <v>744</v>
          </cell>
          <cell r="V28">
            <v>744</v>
          </cell>
          <cell r="W28">
            <v>720</v>
          </cell>
          <cell r="X28">
            <v>744</v>
          </cell>
          <cell r="Y28">
            <v>720</v>
          </cell>
          <cell r="Z28">
            <v>744</v>
          </cell>
        </row>
        <row r="29">
          <cell r="C29">
            <v>408</v>
          </cell>
          <cell r="D29">
            <v>376</v>
          </cell>
          <cell r="E29">
            <v>376</v>
          </cell>
          <cell r="F29">
            <v>367</v>
          </cell>
          <cell r="G29">
            <v>424</v>
          </cell>
          <cell r="H29">
            <v>368</v>
          </cell>
          <cell r="I29">
            <v>408</v>
          </cell>
          <cell r="J29">
            <v>392</v>
          </cell>
          <cell r="K29">
            <v>384</v>
          </cell>
          <cell r="L29">
            <v>409</v>
          </cell>
          <cell r="M29">
            <v>384</v>
          </cell>
          <cell r="N29">
            <v>392</v>
          </cell>
          <cell r="O29">
            <v>424</v>
          </cell>
          <cell r="P29">
            <v>352</v>
          </cell>
          <cell r="Q29">
            <v>376</v>
          </cell>
          <cell r="R29">
            <v>383</v>
          </cell>
          <cell r="S29">
            <v>408</v>
          </cell>
          <cell r="T29">
            <v>368</v>
          </cell>
          <cell r="U29">
            <v>424</v>
          </cell>
          <cell r="V29">
            <v>376</v>
          </cell>
          <cell r="W29">
            <v>384</v>
          </cell>
          <cell r="X29">
            <v>409</v>
          </cell>
          <cell r="Y29">
            <v>384</v>
          </cell>
          <cell r="Z29">
            <v>408</v>
          </cell>
        </row>
      </sheetData>
      <sheetData sheetId="27" refreshError="1">
        <row r="6">
          <cell r="B6" t="str">
            <v>Results</v>
          </cell>
          <cell r="C6" t="str">
            <v>None</v>
          </cell>
          <cell r="D6">
            <v>0</v>
          </cell>
          <cell r="E6" t="str">
            <v>Results</v>
          </cell>
          <cell r="F6" t="b">
            <v>1</v>
          </cell>
        </row>
        <row r="7">
          <cell r="B7" t="str">
            <v>ImportData</v>
          </cell>
          <cell r="C7" t="str">
            <v>Goto_2</v>
          </cell>
          <cell r="D7">
            <v>1</v>
          </cell>
        </row>
        <row r="8">
          <cell r="B8" t="str">
            <v>NPC Studies</v>
          </cell>
          <cell r="C8" t="str">
            <v>Goto_3</v>
          </cell>
          <cell r="D8">
            <v>1</v>
          </cell>
          <cell r="F8" t="b">
            <v>1</v>
          </cell>
        </row>
        <row r="9">
          <cell r="B9" t="str">
            <v xml:space="preserve">   Difference</v>
          </cell>
          <cell r="C9" t="str">
            <v>Goto_4</v>
          </cell>
          <cell r="D9">
            <v>1</v>
          </cell>
        </row>
        <row r="10">
          <cell r="B10" t="str">
            <v xml:space="preserve">   NPC Study</v>
          </cell>
          <cell r="C10" t="str">
            <v>Goto_5</v>
          </cell>
          <cell r="D10">
            <v>1</v>
          </cell>
        </row>
        <row r="11">
          <cell r="B11" t="str">
            <v xml:space="preserve">   Base Case</v>
          </cell>
          <cell r="C11" t="str">
            <v>Goto_6</v>
          </cell>
          <cell r="D11">
            <v>1</v>
          </cell>
        </row>
        <row r="12">
          <cell r="B12" t="str">
            <v>Inputs &amp; Check Totals</v>
          </cell>
          <cell r="C12" t="str">
            <v>Goto_7</v>
          </cell>
          <cell r="D12">
            <v>1</v>
          </cell>
          <cell r="F12" t="b">
            <v>1</v>
          </cell>
        </row>
        <row r="13">
          <cell r="B13" t="str">
            <v xml:space="preserve">   Check Dollars</v>
          </cell>
          <cell r="C13" t="str">
            <v>Goto_8</v>
          </cell>
          <cell r="D13">
            <v>1</v>
          </cell>
        </row>
        <row r="14">
          <cell r="B14" t="str">
            <v xml:space="preserve">   Check MWH</v>
          </cell>
          <cell r="C14" t="str">
            <v>Goto_9</v>
          </cell>
          <cell r="D14">
            <v>1</v>
          </cell>
        </row>
        <row r="15">
          <cell r="B15" t="str">
            <v xml:space="preserve">   Other Costs</v>
          </cell>
          <cell r="C15" t="str">
            <v>Goto_10</v>
          </cell>
          <cell r="D15">
            <v>1</v>
          </cell>
        </row>
        <row r="16">
          <cell r="B16" t="str">
            <v xml:space="preserve">   Hermiston</v>
          </cell>
          <cell r="C16" t="str">
            <v>Goto_11</v>
          </cell>
          <cell r="D16">
            <v>1</v>
          </cell>
        </row>
        <row r="17">
          <cell r="B17" t="str">
            <v>GRID Tabs</v>
          </cell>
          <cell r="C17" t="str">
            <v>None</v>
          </cell>
          <cell r="D17">
            <v>0</v>
          </cell>
          <cell r="E17" t="str">
            <v>GRID Tabs</v>
          </cell>
        </row>
        <row r="18">
          <cell r="B18" t="str">
            <v>Dollars</v>
          </cell>
          <cell r="C18" t="str">
            <v>Goto_13</v>
          </cell>
          <cell r="D18">
            <v>12</v>
          </cell>
        </row>
        <row r="19">
          <cell r="B19" t="str">
            <v xml:space="preserve">   Emergency Purchase ($)</v>
          </cell>
          <cell r="C19" t="str">
            <v>Goto_14</v>
          </cell>
          <cell r="D19">
            <v>12</v>
          </cell>
        </row>
        <row r="20">
          <cell r="B20" t="str">
            <v xml:space="preserve">   LTC ($)</v>
          </cell>
          <cell r="C20" t="str">
            <v>Goto_15</v>
          </cell>
          <cell r="D20">
            <v>12</v>
          </cell>
        </row>
        <row r="21">
          <cell r="B21" t="str">
            <v xml:space="preserve">   Purchases ($)</v>
          </cell>
          <cell r="C21" t="str">
            <v>Goto_16</v>
          </cell>
          <cell r="D21">
            <v>12</v>
          </cell>
        </row>
        <row r="22">
          <cell r="B22" t="str">
            <v xml:space="preserve">   Sales ($)</v>
          </cell>
          <cell r="C22" t="str">
            <v>Goto_17</v>
          </cell>
          <cell r="D22">
            <v>12</v>
          </cell>
        </row>
        <row r="23">
          <cell r="B23" t="str">
            <v xml:space="preserve">   ST Firm Purchases ($)</v>
          </cell>
          <cell r="C23" t="str">
            <v>Goto_18</v>
          </cell>
          <cell r="D23">
            <v>12</v>
          </cell>
        </row>
        <row r="24">
          <cell r="B24" t="str">
            <v xml:space="preserve">   ST Firm Sales ($)</v>
          </cell>
          <cell r="C24" t="str">
            <v>Goto_19</v>
          </cell>
          <cell r="D24">
            <v>12</v>
          </cell>
        </row>
        <row r="25">
          <cell r="B25" t="str">
            <v xml:space="preserve">   Thermal Fuel Burn ($)</v>
          </cell>
          <cell r="C25" t="str">
            <v>Goto_20</v>
          </cell>
          <cell r="D25">
            <v>12</v>
          </cell>
        </row>
        <row r="26">
          <cell r="B26" t="str">
            <v xml:space="preserve">   Transmission Costs ($)</v>
          </cell>
          <cell r="C26" t="str">
            <v>Goto_21</v>
          </cell>
          <cell r="D26">
            <v>12</v>
          </cell>
        </row>
        <row r="27">
          <cell r="B27" t="str">
            <v>MWH</v>
          </cell>
          <cell r="C27" t="str">
            <v>Goto_22</v>
          </cell>
          <cell r="D27">
            <v>12</v>
          </cell>
          <cell r="F27" t="b">
            <v>1</v>
          </cell>
        </row>
        <row r="28">
          <cell r="B28" t="str">
            <v xml:space="preserve">   Emergency Purchase (MWH)</v>
          </cell>
          <cell r="C28" t="str">
            <v>Goto_23</v>
          </cell>
          <cell r="D28">
            <v>12</v>
          </cell>
        </row>
        <row r="29">
          <cell r="B29" t="str">
            <v xml:space="preserve">   Hydro Generation (MWH)</v>
          </cell>
          <cell r="C29" t="str">
            <v>Goto_24</v>
          </cell>
          <cell r="D29">
            <v>12</v>
          </cell>
        </row>
        <row r="30">
          <cell r="B30" t="str">
            <v xml:space="preserve">   Load (MWH)</v>
          </cell>
          <cell r="C30" t="str">
            <v>Goto_25</v>
          </cell>
          <cell r="D30">
            <v>12</v>
          </cell>
        </row>
        <row r="31">
          <cell r="B31" t="str">
            <v xml:space="preserve">   LTC (MWH)</v>
          </cell>
          <cell r="C31" t="str">
            <v>Goto_26</v>
          </cell>
          <cell r="D31">
            <v>12</v>
          </cell>
        </row>
        <row r="32">
          <cell r="B32" t="str">
            <v xml:space="preserve">   Purchases (MWH)</v>
          </cell>
          <cell r="C32" t="str">
            <v>Goto_27</v>
          </cell>
          <cell r="D32">
            <v>12</v>
          </cell>
        </row>
        <row r="33">
          <cell r="B33" t="str">
            <v xml:space="preserve">   Sales (MWH)</v>
          </cell>
          <cell r="C33" t="str">
            <v>Goto_28</v>
          </cell>
          <cell r="D33">
            <v>12</v>
          </cell>
        </row>
        <row r="34">
          <cell r="B34" t="str">
            <v xml:space="preserve">   ST Firm Purchases (MWH)</v>
          </cell>
          <cell r="C34" t="str">
            <v>Goto_29</v>
          </cell>
          <cell r="D34">
            <v>12</v>
          </cell>
        </row>
        <row r="35">
          <cell r="B35" t="str">
            <v xml:space="preserve">   ST Firm Sales (MWH)</v>
          </cell>
          <cell r="C35" t="str">
            <v>Goto_30</v>
          </cell>
          <cell r="D35">
            <v>12</v>
          </cell>
        </row>
        <row r="36">
          <cell r="B36" t="str">
            <v xml:space="preserve">   Thermal Generation (MWH)</v>
          </cell>
          <cell r="C36" t="str">
            <v>Goto_31</v>
          </cell>
          <cell r="D36">
            <v>12</v>
          </cell>
        </row>
        <row r="37">
          <cell r="B37" t="str">
            <v>Other</v>
          </cell>
          <cell r="C37" t="str">
            <v>Goto_32</v>
          </cell>
          <cell r="D37">
            <v>12</v>
          </cell>
          <cell r="F37" t="b">
            <v>1</v>
          </cell>
        </row>
        <row r="38">
          <cell r="B38" t="str">
            <v xml:space="preserve">   Fuel Price ($MMBTu)</v>
          </cell>
          <cell r="C38" t="str">
            <v>Goto_33</v>
          </cell>
          <cell r="D38">
            <v>12</v>
          </cell>
        </row>
        <row r="39">
          <cell r="B39" t="str">
            <v xml:space="preserve">   Nameplate (MW)</v>
          </cell>
          <cell r="C39" t="str">
            <v>Goto_34</v>
          </cell>
          <cell r="D39">
            <v>12</v>
          </cell>
        </row>
        <row r="40">
          <cell r="B40" t="str">
            <v xml:space="preserve">   MacroBuilder</v>
          </cell>
          <cell r="C40" t="str">
            <v>Goto_35</v>
          </cell>
          <cell r="D40">
            <v>12</v>
          </cell>
          <cell r="F40" t="b">
            <v>1</v>
          </cell>
        </row>
      </sheetData>
      <sheetData sheetId="28" refreshError="1"/>
      <sheetData sheetId="2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ePost"/>
      <sheetName val="NPC"/>
      <sheetName val="FuelAllocation"/>
      <sheetName val="lookup"/>
    </sheetNames>
    <sheetDataSet>
      <sheetData sheetId="0" refreshError="1"/>
      <sheetData sheetId="1" refreshError="1"/>
      <sheetData sheetId="2" refreshError="1"/>
      <sheetData sheetId="3" refreshError="1">
        <row r="3">
          <cell r="C3" t="str">
            <v>Black Hills</v>
          </cell>
          <cell r="D3" t="str">
            <v>Pacific Pre Merger</v>
          </cell>
        </row>
        <row r="4">
          <cell r="C4" t="str">
            <v>Blanding</v>
          </cell>
          <cell r="D4" t="str">
            <v>Post Merger</v>
          </cell>
        </row>
        <row r="5">
          <cell r="C5" t="str">
            <v>BPA Flathead Sale</v>
          </cell>
          <cell r="D5" t="str">
            <v>Post Merger</v>
          </cell>
        </row>
        <row r="6">
          <cell r="C6" t="str">
            <v>BPA Wind</v>
          </cell>
          <cell r="D6" t="str">
            <v>Post Merger</v>
          </cell>
        </row>
        <row r="7">
          <cell r="C7" t="str">
            <v>Cowlitz</v>
          </cell>
          <cell r="D7" t="str">
            <v>Post Merger</v>
          </cell>
        </row>
        <row r="8">
          <cell r="C8" t="str">
            <v>Flathead</v>
          </cell>
          <cell r="D8" t="str">
            <v>Post Merger</v>
          </cell>
        </row>
        <row r="9">
          <cell r="C9" t="str">
            <v>Hurricane Sale</v>
          </cell>
          <cell r="D9" t="str">
            <v>Post Merger</v>
          </cell>
        </row>
        <row r="10">
          <cell r="C10" t="str">
            <v>LADWP (IPP Layoff)</v>
          </cell>
          <cell r="D10" t="str">
            <v>Utah Pre Merger</v>
          </cell>
        </row>
        <row r="11">
          <cell r="C11" t="str">
            <v>PG&amp;E</v>
          </cell>
          <cell r="D11" t="str">
            <v>Post Merger</v>
          </cell>
        </row>
        <row r="12">
          <cell r="C12" t="str">
            <v>PSCO</v>
          </cell>
          <cell r="D12" t="str">
            <v>Post Merger</v>
          </cell>
        </row>
        <row r="13">
          <cell r="C13" t="str">
            <v>Salt River Project</v>
          </cell>
          <cell r="D13" t="str">
            <v>Post Merger</v>
          </cell>
        </row>
        <row r="14">
          <cell r="C14" t="str">
            <v>SCE</v>
          </cell>
          <cell r="D14" t="str">
            <v>Pacific Pre Merger</v>
          </cell>
        </row>
        <row r="15">
          <cell r="C15" t="str">
            <v>Sierra Pac 2</v>
          </cell>
          <cell r="D15" t="str">
            <v>Post Merger</v>
          </cell>
        </row>
        <row r="16">
          <cell r="C16" t="str">
            <v>SMUD</v>
          </cell>
          <cell r="D16" t="str">
            <v>Pacific Pre Merger</v>
          </cell>
        </row>
        <row r="17">
          <cell r="C17" t="str">
            <v>UAMPS s223863</v>
          </cell>
          <cell r="D17" t="str">
            <v>Post Merger</v>
          </cell>
        </row>
        <row r="18">
          <cell r="C18" t="str">
            <v>UMPA</v>
          </cell>
          <cell r="D18" t="str">
            <v>Post Merger</v>
          </cell>
        </row>
        <row r="19">
          <cell r="C19" t="str">
            <v>UMPA II</v>
          </cell>
          <cell r="D19" t="str">
            <v>Post Merger</v>
          </cell>
        </row>
        <row r="21">
          <cell r="C21" t="str">
            <v>APS p167566</v>
          </cell>
          <cell r="D21" t="str">
            <v>Post Merger</v>
          </cell>
        </row>
        <row r="22">
          <cell r="C22" t="str">
            <v>APS p172318</v>
          </cell>
          <cell r="D22" t="str">
            <v>Post Merger</v>
          </cell>
        </row>
        <row r="23">
          <cell r="C23" t="str">
            <v>APS p205692</v>
          </cell>
          <cell r="D23" t="str">
            <v>Post Merger</v>
          </cell>
        </row>
        <row r="24">
          <cell r="C24" t="str">
            <v>APS Supplemental</v>
          </cell>
          <cell r="D24" t="str">
            <v>Post Merger</v>
          </cell>
        </row>
        <row r="25">
          <cell r="C25" t="str">
            <v>Aquila hydro hedge</v>
          </cell>
          <cell r="D25" t="str">
            <v>Post Merger</v>
          </cell>
        </row>
        <row r="26">
          <cell r="C26" t="str">
            <v>Avoided Cost Resource</v>
          </cell>
          <cell r="D26" t="str">
            <v>Post Merger</v>
          </cell>
        </row>
        <row r="27">
          <cell r="C27" t="str">
            <v>Clark S&amp;I Agreement (Net)</v>
          </cell>
          <cell r="D27" t="str">
            <v>Post Merger</v>
          </cell>
        </row>
        <row r="28">
          <cell r="C28" t="str">
            <v>Combine Hills</v>
          </cell>
          <cell r="D28" t="str">
            <v>Post Merger</v>
          </cell>
        </row>
        <row r="29">
          <cell r="C29" t="str">
            <v>Constellation p177669</v>
          </cell>
          <cell r="D29" t="str">
            <v>Post Merger</v>
          </cell>
        </row>
        <row r="30">
          <cell r="C30" t="str">
            <v>Constellation p223699</v>
          </cell>
          <cell r="D30" t="str">
            <v>Post Merger</v>
          </cell>
        </row>
        <row r="31">
          <cell r="C31" t="str">
            <v>Constellation p257677</v>
          </cell>
          <cell r="D31" t="str">
            <v>Post Merger</v>
          </cell>
        </row>
        <row r="32">
          <cell r="C32" t="str">
            <v>Constellation p257678</v>
          </cell>
          <cell r="D32" t="str">
            <v>Post Merger</v>
          </cell>
        </row>
        <row r="33">
          <cell r="C33" t="str">
            <v>Constellation p268849</v>
          </cell>
          <cell r="D33" t="str">
            <v>Post Merger</v>
          </cell>
        </row>
        <row r="34">
          <cell r="C34" t="str">
            <v>Deseret Purchase</v>
          </cell>
          <cell r="D34" t="str">
            <v>Post Merger</v>
          </cell>
        </row>
        <row r="35">
          <cell r="C35" t="str">
            <v>Douglas PUD Settlement</v>
          </cell>
          <cell r="D35" t="str">
            <v>Mid Columbia</v>
          </cell>
        </row>
        <row r="36">
          <cell r="C36" t="str">
            <v>Duke HLH</v>
          </cell>
          <cell r="D36" t="str">
            <v>Post Merger</v>
          </cell>
        </row>
        <row r="37">
          <cell r="C37" t="str">
            <v>Duke p99206</v>
          </cell>
          <cell r="D37" t="str">
            <v>Post Merger</v>
          </cell>
        </row>
        <row r="38">
          <cell r="C38" t="str">
            <v>Gemstate</v>
          </cell>
          <cell r="D38" t="str">
            <v>Gemstate</v>
          </cell>
        </row>
        <row r="39">
          <cell r="C39" t="str">
            <v>Georgia-Pacific Camas</v>
          </cell>
          <cell r="D39" t="str">
            <v>Post Merger</v>
          </cell>
        </row>
        <row r="40">
          <cell r="C40" t="str">
            <v>Grant County 10 aMW purchase</v>
          </cell>
          <cell r="D40" t="str">
            <v>Misc/Pacific</v>
          </cell>
        </row>
        <row r="41">
          <cell r="C41" t="str">
            <v>Hermiston Purchase</v>
          </cell>
          <cell r="D41" t="str">
            <v>Post Merger</v>
          </cell>
        </row>
        <row r="42">
          <cell r="C42" t="str">
            <v>Hurricane Purchase</v>
          </cell>
          <cell r="D42" t="str">
            <v>Post Merger</v>
          </cell>
        </row>
        <row r="43">
          <cell r="C43" t="str">
            <v>Idaho Power RTSA Purchase</v>
          </cell>
          <cell r="D43" t="str">
            <v>Post Merger</v>
          </cell>
        </row>
        <row r="44">
          <cell r="C44" t="str">
            <v>IPP Purchase</v>
          </cell>
          <cell r="D44" t="str">
            <v>IPP Layoff</v>
          </cell>
        </row>
        <row r="45">
          <cell r="C45" t="str">
            <v>Kennecott Generation Incentive</v>
          </cell>
          <cell r="D45" t="str">
            <v>Post Merger</v>
          </cell>
        </row>
        <row r="46">
          <cell r="C46" t="str">
            <v>Magcorp</v>
          </cell>
          <cell r="D46" t="str">
            <v>Post Merger</v>
          </cell>
        </row>
        <row r="47">
          <cell r="C47" t="str">
            <v>MagCorp Reserves</v>
          </cell>
          <cell r="D47" t="str">
            <v>Post Merger</v>
          </cell>
        </row>
        <row r="48">
          <cell r="C48" t="str">
            <v>Morgan Stanley p189046</v>
          </cell>
          <cell r="D48" t="str">
            <v>Post Merger</v>
          </cell>
        </row>
        <row r="49">
          <cell r="C49" t="str">
            <v>Morgan Stanley p189047</v>
          </cell>
          <cell r="D49" t="str">
            <v>Post Merger</v>
          </cell>
        </row>
        <row r="50">
          <cell r="C50" t="str">
            <v>Morgan Stanley p196538</v>
          </cell>
          <cell r="D50" t="str">
            <v>Post Merger</v>
          </cell>
        </row>
        <row r="51">
          <cell r="C51" t="str">
            <v>Morgan Stanley p206006</v>
          </cell>
          <cell r="D51" t="str">
            <v>Post Merger</v>
          </cell>
        </row>
        <row r="52">
          <cell r="C52" t="str">
            <v>Morgan Stanley p206008</v>
          </cell>
          <cell r="D52" t="str">
            <v>Post Merger</v>
          </cell>
        </row>
        <row r="53">
          <cell r="C53" t="str">
            <v>Morgan Stanley p244840</v>
          </cell>
          <cell r="D53" t="str">
            <v>Post Merger</v>
          </cell>
        </row>
        <row r="54">
          <cell r="C54" t="str">
            <v>Morgan Stanley p244841</v>
          </cell>
          <cell r="D54" t="str">
            <v>Post Merger</v>
          </cell>
        </row>
        <row r="55">
          <cell r="C55" t="str">
            <v>Morgan Stanley p272153-6-8</v>
          </cell>
          <cell r="D55" t="str">
            <v>Post Merger</v>
          </cell>
        </row>
        <row r="56">
          <cell r="C56" t="str">
            <v>Morgan Stanley p272154-7</v>
          </cell>
          <cell r="D56" t="str">
            <v>Post Merger</v>
          </cell>
        </row>
        <row r="57">
          <cell r="C57" t="str">
            <v>Nebo Heat Rate Option</v>
          </cell>
          <cell r="D57" t="str">
            <v>Post Merger</v>
          </cell>
        </row>
        <row r="58">
          <cell r="C58" t="str">
            <v>NuCor</v>
          </cell>
          <cell r="D58" t="str">
            <v>Post Merger</v>
          </cell>
        </row>
        <row r="59">
          <cell r="C59" t="str">
            <v>P4 Production</v>
          </cell>
          <cell r="D59" t="str">
            <v>Post Merger</v>
          </cell>
        </row>
        <row r="60">
          <cell r="C60" t="str">
            <v>PGE Cove</v>
          </cell>
          <cell r="D60" t="str">
            <v>Misc/Pacific</v>
          </cell>
        </row>
        <row r="61">
          <cell r="C61" t="str">
            <v>Pinnacle West</v>
          </cell>
          <cell r="D61" t="str">
            <v>Post Merger</v>
          </cell>
        </row>
        <row r="62">
          <cell r="C62" t="str">
            <v>PowerEx p181986</v>
          </cell>
          <cell r="D62" t="str">
            <v>Post Merger</v>
          </cell>
        </row>
        <row r="63">
          <cell r="C63" t="str">
            <v>Public Service NM</v>
          </cell>
          <cell r="D63" t="str">
            <v>Post Merger</v>
          </cell>
        </row>
        <row r="64">
          <cell r="C64" t="str">
            <v>Rock River</v>
          </cell>
          <cell r="D64" t="str">
            <v>Post Merger</v>
          </cell>
        </row>
        <row r="65">
          <cell r="C65" t="str">
            <v>Roseburg Forest Products</v>
          </cell>
          <cell r="D65" t="str">
            <v>Post Merger</v>
          </cell>
        </row>
        <row r="66">
          <cell r="C66" t="str">
            <v>Small Purchases east</v>
          </cell>
          <cell r="D66" t="str">
            <v>QF UPL Pre Merger</v>
          </cell>
        </row>
        <row r="67">
          <cell r="C67" t="str">
            <v>Small Purchases west</v>
          </cell>
          <cell r="D67" t="str">
            <v>QF PPL Post Merger</v>
          </cell>
        </row>
        <row r="68">
          <cell r="C68" t="str">
            <v>TransAlta Purchase</v>
          </cell>
          <cell r="D68" t="str">
            <v>Post Merger</v>
          </cell>
        </row>
        <row r="69">
          <cell r="C69" t="str">
            <v>Tri-State Purchase</v>
          </cell>
          <cell r="D69" t="str">
            <v>Post Merger</v>
          </cell>
        </row>
        <row r="70">
          <cell r="C70" t="str">
            <v>UBS p223199</v>
          </cell>
          <cell r="D70" t="str">
            <v>Post Merger</v>
          </cell>
        </row>
        <row r="71">
          <cell r="C71" t="str">
            <v>UBS p268848</v>
          </cell>
          <cell r="D71" t="str">
            <v>Post Merger</v>
          </cell>
        </row>
        <row r="72">
          <cell r="C72" t="str">
            <v>UBS p268850</v>
          </cell>
          <cell r="D72" t="str">
            <v>Post Merger</v>
          </cell>
        </row>
        <row r="73">
          <cell r="C73" t="str">
            <v>UBS Summer Purchase</v>
          </cell>
          <cell r="D73" t="str">
            <v>Post Merger</v>
          </cell>
        </row>
        <row r="74">
          <cell r="C74" t="str">
            <v>Weyerhaeuser Reserve</v>
          </cell>
          <cell r="D74" t="str">
            <v>Post Merger</v>
          </cell>
        </row>
        <row r="75">
          <cell r="C75" t="str">
            <v>Wolverine Creek</v>
          </cell>
          <cell r="D75" t="str">
            <v>Post Merger</v>
          </cell>
        </row>
        <row r="76">
          <cell r="C76" t="str">
            <v>Place Holder</v>
          </cell>
          <cell r="D76" t="str">
            <v>Post Merger</v>
          </cell>
        </row>
        <row r="77">
          <cell r="C77" t="str">
            <v>BPA Conservation Rate Credit</v>
          </cell>
          <cell r="D77" t="str">
            <v>Post Merger</v>
          </cell>
        </row>
        <row r="78">
          <cell r="C78" t="str">
            <v>AMP Resources (Cove Fort)</v>
          </cell>
          <cell r="D78" t="str">
            <v>Post Merger</v>
          </cell>
        </row>
        <row r="79">
          <cell r="C79" t="str">
            <v>BPA Hermiston Loss Settlement</v>
          </cell>
          <cell r="D79" t="str">
            <v>Post Merger</v>
          </cell>
        </row>
        <row r="80">
          <cell r="C80" t="str">
            <v>Roseburg Forest Products CA</v>
          </cell>
          <cell r="D80" t="str">
            <v>Post Merger</v>
          </cell>
        </row>
        <row r="81">
          <cell r="C81" t="str">
            <v>DSM (Load Curtailment)</v>
          </cell>
          <cell r="D81" t="str">
            <v>Post Merger</v>
          </cell>
        </row>
        <row r="83">
          <cell r="C83" t="str">
            <v>QF California</v>
          </cell>
          <cell r="D83" t="str">
            <v>QF by State PPL</v>
          </cell>
        </row>
        <row r="84">
          <cell r="C84" t="str">
            <v>QF Idaho</v>
          </cell>
          <cell r="D84" t="str">
            <v>QF by State UPL</v>
          </cell>
        </row>
        <row r="85">
          <cell r="C85" t="str">
            <v>QF Oregon</v>
          </cell>
          <cell r="D85" t="str">
            <v>QF by State PPL</v>
          </cell>
        </row>
        <row r="86">
          <cell r="C86" t="str">
            <v>QF Utah</v>
          </cell>
          <cell r="D86" t="str">
            <v>QF by State UPL</v>
          </cell>
        </row>
        <row r="87">
          <cell r="C87" t="str">
            <v>QF Washington</v>
          </cell>
          <cell r="D87" t="str">
            <v>QF by State PPL</v>
          </cell>
        </row>
        <row r="88">
          <cell r="C88" t="str">
            <v>QF Wyoming</v>
          </cell>
          <cell r="D88" t="str">
            <v>QF by State UPL</v>
          </cell>
        </row>
        <row r="89">
          <cell r="C89" t="str">
            <v>Biomass</v>
          </cell>
          <cell r="D89" t="str">
            <v>QF PPL Pre Merger</v>
          </cell>
        </row>
        <row r="90">
          <cell r="C90" t="str">
            <v>Desert Power QF</v>
          </cell>
          <cell r="D90" t="str">
            <v>QF UPL Post Merger</v>
          </cell>
        </row>
        <row r="91">
          <cell r="C91" t="str">
            <v>Douglas County Forest Products QF</v>
          </cell>
          <cell r="D91" t="str">
            <v>QF PPL Post Merger</v>
          </cell>
        </row>
        <row r="92">
          <cell r="C92" t="str">
            <v>D.R. Johnson</v>
          </cell>
          <cell r="D92" t="str">
            <v>QF PPL Post Merger</v>
          </cell>
        </row>
        <row r="93">
          <cell r="C93" t="str">
            <v>ExxonMobil QF</v>
          </cell>
          <cell r="D93" t="str">
            <v>QF UPL Post Merger</v>
          </cell>
        </row>
        <row r="94">
          <cell r="C94" t="str">
            <v>Kennecott QF</v>
          </cell>
          <cell r="D94" t="str">
            <v>QF UPL Post Merger</v>
          </cell>
        </row>
        <row r="95">
          <cell r="C95" t="str">
            <v>Mountain Wind QF</v>
          </cell>
          <cell r="D95" t="str">
            <v>QF UPL Post Merger</v>
          </cell>
        </row>
        <row r="96">
          <cell r="C96" t="str">
            <v>Pioneer Ridge QF</v>
          </cell>
          <cell r="D96" t="str">
            <v>QF UPL Post Merger</v>
          </cell>
        </row>
        <row r="97">
          <cell r="C97" t="str">
            <v>Schwendiman QF</v>
          </cell>
          <cell r="D97" t="str">
            <v>QF UPL Post Merger</v>
          </cell>
        </row>
        <row r="98">
          <cell r="C98" t="str">
            <v>Simplot Phosphates</v>
          </cell>
          <cell r="D98" t="str">
            <v>QF UPL Post Merger</v>
          </cell>
        </row>
        <row r="99">
          <cell r="C99" t="str">
            <v>Spanish Fork Wind 2 QF</v>
          </cell>
          <cell r="D99" t="str">
            <v>QF UPL Post Merger</v>
          </cell>
        </row>
        <row r="100">
          <cell r="C100" t="str">
            <v>Sunnyside</v>
          </cell>
          <cell r="D100" t="str">
            <v>QF UPL Pre Merger</v>
          </cell>
        </row>
        <row r="101">
          <cell r="C101" t="str">
            <v>Tesoro QF</v>
          </cell>
          <cell r="D101" t="str">
            <v>QF UPL Post Merger</v>
          </cell>
        </row>
        <row r="102">
          <cell r="C102" t="str">
            <v>Evergreen BioPower QF</v>
          </cell>
          <cell r="D102" t="str">
            <v>QF PPL Post Merger</v>
          </cell>
        </row>
        <row r="103">
          <cell r="C103" t="str">
            <v>Mountain Wind 1 QF</v>
          </cell>
          <cell r="D103" t="str">
            <v>QF UPL Post Merger</v>
          </cell>
        </row>
        <row r="104">
          <cell r="C104" t="str">
            <v>Mountain Wind 2 QF</v>
          </cell>
          <cell r="D104" t="str">
            <v>QF UPL Post Merger</v>
          </cell>
        </row>
        <row r="105">
          <cell r="C105" t="str">
            <v>Weyerhaeuser QF</v>
          </cell>
          <cell r="D105" t="str">
            <v>QF PPL Post Merger</v>
          </cell>
        </row>
        <row r="106">
          <cell r="C106" t="str">
            <v>US Magnesium QF</v>
          </cell>
          <cell r="D106" t="str">
            <v>QF UPL Post Merger</v>
          </cell>
        </row>
        <row r="108">
          <cell r="C108" t="str">
            <v>Canadian Entitlement</v>
          </cell>
          <cell r="D108" t="str">
            <v>Post Merger</v>
          </cell>
        </row>
        <row r="109">
          <cell r="C109" t="str">
            <v>Chelan - Rocky Reach</v>
          </cell>
          <cell r="D109" t="str">
            <v>Mid Columbia</v>
          </cell>
        </row>
        <row r="110">
          <cell r="C110" t="str">
            <v>Douglas - Wells</v>
          </cell>
          <cell r="D110" t="str">
            <v>Mid Columbia</v>
          </cell>
        </row>
        <row r="111">
          <cell r="C111" t="str">
            <v>Grant Displacement</v>
          </cell>
          <cell r="D111" t="str">
            <v>Mid Columbia</v>
          </cell>
        </row>
        <row r="112">
          <cell r="C112" t="str">
            <v>Grant Reasonable</v>
          </cell>
          <cell r="D112" t="str">
            <v>Mid Columbia</v>
          </cell>
        </row>
        <row r="113">
          <cell r="C113" t="str">
            <v>Grant Meaningful Priority</v>
          </cell>
          <cell r="D113" t="str">
            <v>Mid Columbia</v>
          </cell>
        </row>
        <row r="114">
          <cell r="C114" t="str">
            <v>Grant Surplus</v>
          </cell>
          <cell r="D114" t="str">
            <v>Mid Columbia</v>
          </cell>
        </row>
        <row r="115">
          <cell r="C115" t="str">
            <v>Grant - Priest Rapids</v>
          </cell>
          <cell r="D115" t="str">
            <v>Mid Columbia</v>
          </cell>
        </row>
        <row r="116">
          <cell r="C116" t="str">
            <v>Grant - Wanapum</v>
          </cell>
          <cell r="D116" t="str">
            <v>Mid Columbia</v>
          </cell>
        </row>
        <row r="118">
          <cell r="C118" t="str">
            <v>APGI/Colockum Capacity Exchange</v>
          </cell>
          <cell r="D118" t="str">
            <v>Post Merger</v>
          </cell>
        </row>
        <row r="119">
          <cell r="C119" t="str">
            <v>APS Exchange</v>
          </cell>
          <cell r="D119" t="str">
            <v>Post Merger</v>
          </cell>
        </row>
        <row r="120">
          <cell r="C120" t="str">
            <v>APS s207860/p207861</v>
          </cell>
          <cell r="D120" t="str">
            <v>Post Merger</v>
          </cell>
        </row>
        <row r="121">
          <cell r="C121" t="str">
            <v>Black Hills CTs</v>
          </cell>
          <cell r="D121" t="str">
            <v>Pacific Capacity</v>
          </cell>
        </row>
        <row r="122">
          <cell r="C122" t="str">
            <v>BPA Exchange</v>
          </cell>
          <cell r="D122" t="str">
            <v>Pacific Pre Merger</v>
          </cell>
        </row>
        <row r="123">
          <cell r="C123" t="str">
            <v>BPA FC II Storage Agreement</v>
          </cell>
          <cell r="D123" t="str">
            <v>Post Merger</v>
          </cell>
        </row>
        <row r="124">
          <cell r="C124" t="str">
            <v>BPA FC IV Storage Agreement</v>
          </cell>
          <cell r="D124" t="str">
            <v>Post Merger</v>
          </cell>
        </row>
        <row r="125">
          <cell r="C125" t="str">
            <v>BPA Peaking</v>
          </cell>
          <cell r="D125" t="str">
            <v>BPA Peak Purchase</v>
          </cell>
        </row>
        <row r="126">
          <cell r="C126" t="str">
            <v>BPA So. Idaho Exchange</v>
          </cell>
          <cell r="D126" t="str">
            <v>Post Merger</v>
          </cell>
        </row>
        <row r="127">
          <cell r="C127" t="str">
            <v>Cowlitz Swift</v>
          </cell>
          <cell r="D127" t="str">
            <v>Pacific Pre Merger</v>
          </cell>
        </row>
        <row r="128">
          <cell r="C128" t="str">
            <v>CPU Shaping Capacity</v>
          </cell>
          <cell r="D128" t="str">
            <v>Post Merger</v>
          </cell>
        </row>
        <row r="129">
          <cell r="C129" t="str">
            <v>EWEB FC I Storage Agreement</v>
          </cell>
          <cell r="D129" t="str">
            <v>Post Merger</v>
          </cell>
        </row>
        <row r="130">
          <cell r="C130" t="str">
            <v>Morgan Stanley 207862/3</v>
          </cell>
          <cell r="D130" t="str">
            <v>Post Merger</v>
          </cell>
        </row>
        <row r="131">
          <cell r="C131" t="str">
            <v>NCPA 309008/9</v>
          </cell>
          <cell r="D131" t="str">
            <v>Post Merger</v>
          </cell>
        </row>
        <row r="132">
          <cell r="C132" t="str">
            <v>PSCo Exchange</v>
          </cell>
          <cell r="D132" t="str">
            <v>Post Merger</v>
          </cell>
        </row>
        <row r="133">
          <cell r="C133" t="str">
            <v>PSCO FC III Storage Agreement</v>
          </cell>
          <cell r="D133" t="str">
            <v>Post Merger</v>
          </cell>
        </row>
        <row r="134">
          <cell r="C134" t="str">
            <v>Redding Exchange</v>
          </cell>
          <cell r="D134" t="str">
            <v>Post Merger</v>
          </cell>
        </row>
        <row r="135">
          <cell r="C135" t="str">
            <v>SCL State Line Storage Agreement</v>
          </cell>
          <cell r="D135" t="str">
            <v>Post Merger</v>
          </cell>
        </row>
        <row r="136">
          <cell r="C136" t="str">
            <v>Tri-State Exchange</v>
          </cell>
          <cell r="D136" t="str">
            <v>Post Merger</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389"/>
  <sheetViews>
    <sheetView tabSelected="1" zoomScaleNormal="100" workbookViewId="0">
      <selection activeCell="F20" sqref="F20"/>
    </sheetView>
  </sheetViews>
  <sheetFormatPr defaultColWidth="8.75" defaultRowHeight="12.75"/>
  <cols>
    <col min="1" max="1" width="2.25" style="86" customWidth="1"/>
    <col min="2" max="2" width="6.25" style="86" customWidth="1"/>
    <col min="3" max="3" width="20.625" style="86" customWidth="1"/>
    <col min="4" max="4" width="8.5" style="86" customWidth="1"/>
    <col min="5" max="5" width="4.125" style="86" customWidth="1"/>
    <col min="6" max="6" width="12.625" style="86" customWidth="1"/>
    <col min="7" max="7" width="9.75" style="86" customWidth="1"/>
    <col min="8" max="8" width="9" style="86" customWidth="1"/>
    <col min="9" max="9" width="11.375" style="86" customWidth="1"/>
    <col min="10" max="10" width="7.25" style="86" customWidth="1"/>
    <col min="11" max="16384" width="8.75" style="86"/>
  </cols>
  <sheetData>
    <row r="1" spans="1:10" ht="12" customHeight="1">
      <c r="B1" s="13" t="s">
        <v>0</v>
      </c>
      <c r="D1" s="85"/>
      <c r="E1" s="85"/>
      <c r="F1" s="85"/>
      <c r="G1" s="85"/>
      <c r="H1" s="85"/>
      <c r="I1" s="85" t="s">
        <v>1</v>
      </c>
      <c r="J1" s="87">
        <v>5.4</v>
      </c>
    </row>
    <row r="2" spans="1:10" ht="12" customHeight="1">
      <c r="B2" s="13" t="s">
        <v>289</v>
      </c>
      <c r="D2" s="85"/>
      <c r="E2" s="85"/>
      <c r="F2" s="85"/>
      <c r="G2" s="85"/>
      <c r="H2" s="85"/>
      <c r="I2" s="85"/>
      <c r="J2" s="87"/>
    </row>
    <row r="3" spans="1:10" ht="12" customHeight="1">
      <c r="B3" s="13" t="s">
        <v>273</v>
      </c>
      <c r="D3" s="85"/>
      <c r="E3" s="85"/>
      <c r="F3" s="85"/>
      <c r="G3" s="85"/>
      <c r="H3" s="85"/>
      <c r="I3" s="85"/>
      <c r="J3" s="87"/>
    </row>
    <row r="4" spans="1:10" ht="12" customHeight="1">
      <c r="D4" s="85"/>
      <c r="E4" s="85"/>
      <c r="F4" s="85"/>
      <c r="G4" s="85"/>
      <c r="H4" s="85"/>
      <c r="I4" s="85"/>
      <c r="J4" s="87"/>
    </row>
    <row r="5" spans="1:10" ht="12" customHeight="1">
      <c r="D5" s="85"/>
      <c r="E5" s="85"/>
      <c r="F5" s="85"/>
      <c r="G5" s="85"/>
      <c r="H5" s="85"/>
      <c r="I5" s="85" t="s">
        <v>166</v>
      </c>
      <c r="J5" s="87"/>
    </row>
    <row r="6" spans="1:10" ht="12" customHeight="1">
      <c r="D6" s="85"/>
      <c r="E6" s="85"/>
      <c r="F6" s="85" t="s">
        <v>2</v>
      </c>
      <c r="G6" s="85"/>
      <c r="H6" s="85"/>
      <c r="I6" s="85" t="s">
        <v>288</v>
      </c>
      <c r="J6" s="87"/>
    </row>
    <row r="7" spans="1:10" ht="12" customHeight="1">
      <c r="B7" s="16"/>
      <c r="D7" s="14" t="s">
        <v>3</v>
      </c>
      <c r="E7" s="14" t="s">
        <v>4</v>
      </c>
      <c r="F7" s="14" t="s">
        <v>5</v>
      </c>
      <c r="G7" s="14" t="s">
        <v>6</v>
      </c>
      <c r="H7" s="14" t="s">
        <v>7</v>
      </c>
      <c r="I7" s="14" t="s">
        <v>8</v>
      </c>
      <c r="J7" s="15" t="s">
        <v>9</v>
      </c>
    </row>
    <row r="8" spans="1:10" ht="12" customHeight="1">
      <c r="A8" s="88"/>
      <c r="B8" s="13" t="s">
        <v>271</v>
      </c>
      <c r="C8" s="88"/>
      <c r="D8" s="89"/>
      <c r="E8" s="89"/>
      <c r="F8" s="90"/>
      <c r="G8" s="89"/>
      <c r="H8" s="89"/>
      <c r="I8" s="90"/>
      <c r="J8" s="87"/>
    </row>
    <row r="9" spans="1:10" ht="12" customHeight="1">
      <c r="A9" s="88"/>
      <c r="B9" s="86" t="s">
        <v>274</v>
      </c>
      <c r="D9" s="85">
        <v>555</v>
      </c>
      <c r="E9" s="85" t="s">
        <v>294</v>
      </c>
      <c r="F9" s="84">
        <v>25337357</v>
      </c>
      <c r="G9" s="85" t="s">
        <v>99</v>
      </c>
      <c r="H9" s="85" t="s">
        <v>272</v>
      </c>
      <c r="I9" s="91">
        <v>0</v>
      </c>
      <c r="J9" s="85"/>
    </row>
    <row r="10" spans="1:10" ht="12" customHeight="1">
      <c r="A10" s="88"/>
      <c r="B10" s="86" t="s">
        <v>274</v>
      </c>
      <c r="D10" s="85">
        <v>555</v>
      </c>
      <c r="E10" s="85" t="s">
        <v>294</v>
      </c>
      <c r="F10" s="84">
        <v>8025121</v>
      </c>
      <c r="G10" s="85" t="s">
        <v>100</v>
      </c>
      <c r="H10" s="85" t="s">
        <v>272</v>
      </c>
      <c r="I10" s="91">
        <f>+F10</f>
        <v>8025121</v>
      </c>
      <c r="J10" s="85" t="s">
        <v>290</v>
      </c>
    </row>
    <row r="11" spans="1:10" ht="12" customHeight="1">
      <c r="A11" s="88"/>
      <c r="B11" s="86" t="s">
        <v>274</v>
      </c>
      <c r="D11" s="85">
        <v>555</v>
      </c>
      <c r="E11" s="85" t="s">
        <v>294</v>
      </c>
      <c r="F11" s="84">
        <v>-154710</v>
      </c>
      <c r="G11" s="85" t="s">
        <v>104</v>
      </c>
      <c r="H11" s="85" t="s">
        <v>272</v>
      </c>
      <c r="I11" s="91">
        <v>0</v>
      </c>
      <c r="J11" s="85"/>
    </row>
    <row r="12" spans="1:10" ht="12" customHeight="1">
      <c r="A12" s="88"/>
      <c r="D12" s="85"/>
      <c r="E12" s="85"/>
      <c r="F12" s="92">
        <f>SUM(F9:F11)</f>
        <v>33207768</v>
      </c>
      <c r="G12" s="85"/>
      <c r="H12" s="85"/>
      <c r="I12" s="92">
        <f>SUM(I9:I11)</f>
        <v>8025121</v>
      </c>
      <c r="J12" s="85"/>
    </row>
    <row r="13" spans="1:10" ht="12" customHeight="1">
      <c r="A13" s="88"/>
      <c r="D13" s="85"/>
      <c r="E13" s="85"/>
      <c r="F13" s="93"/>
      <c r="G13" s="85"/>
      <c r="I13" s="91"/>
    </row>
    <row r="14" spans="1:10" ht="12" customHeight="1">
      <c r="A14" s="88"/>
      <c r="D14" s="85"/>
      <c r="E14" s="85"/>
      <c r="F14" s="93"/>
      <c r="G14" s="85"/>
      <c r="I14" s="91"/>
    </row>
    <row r="15" spans="1:10" ht="12" customHeight="1">
      <c r="A15" s="88"/>
      <c r="D15" s="85"/>
      <c r="E15" s="85"/>
      <c r="F15" s="93"/>
      <c r="G15" s="85"/>
      <c r="I15" s="91"/>
    </row>
    <row r="16" spans="1:10" ht="12" customHeight="1">
      <c r="A16" s="88"/>
      <c r="D16" s="85"/>
      <c r="E16" s="85"/>
      <c r="F16" s="84"/>
      <c r="G16" s="85"/>
      <c r="I16" s="91"/>
    </row>
    <row r="17" spans="1:10" ht="12" customHeight="1">
      <c r="A17" s="88"/>
      <c r="D17" s="85"/>
      <c r="E17" s="85"/>
      <c r="F17" s="84"/>
      <c r="G17" s="85"/>
      <c r="I17" s="91"/>
    </row>
    <row r="18" spans="1:10" ht="12" customHeight="1">
      <c r="A18" s="88"/>
      <c r="D18" s="85"/>
      <c r="E18" s="85"/>
      <c r="F18" s="84"/>
      <c r="G18" s="85"/>
      <c r="I18" s="91"/>
    </row>
    <row r="19" spans="1:10" ht="12" customHeight="1">
      <c r="A19" s="88"/>
      <c r="D19" s="85"/>
      <c r="E19" s="85"/>
      <c r="F19" s="84"/>
      <c r="G19" s="85"/>
      <c r="I19" s="91"/>
    </row>
    <row r="20" spans="1:10" ht="12" customHeight="1">
      <c r="A20" s="88"/>
      <c r="D20" s="85"/>
      <c r="E20" s="85"/>
      <c r="F20" s="85"/>
      <c r="G20" s="85"/>
      <c r="I20" s="91"/>
    </row>
    <row r="21" spans="1:10" ht="12" customHeight="1">
      <c r="A21" s="88"/>
      <c r="B21" s="94"/>
      <c r="C21" s="88"/>
      <c r="D21" s="89"/>
      <c r="E21" s="89"/>
      <c r="F21" s="84"/>
      <c r="G21" s="89"/>
      <c r="H21" s="95"/>
      <c r="I21" s="84"/>
      <c r="J21" s="87"/>
    </row>
    <row r="22" spans="1:10" ht="12" customHeight="1">
      <c r="A22" s="88"/>
      <c r="B22" s="94"/>
      <c r="C22" s="88"/>
      <c r="D22" s="89"/>
      <c r="E22" s="89"/>
      <c r="F22" s="84"/>
      <c r="G22" s="89"/>
      <c r="H22" s="96"/>
      <c r="I22" s="91"/>
      <c r="J22" s="87"/>
    </row>
    <row r="23" spans="1:10" ht="12" customHeight="1">
      <c r="A23" s="88"/>
      <c r="B23" s="77"/>
      <c r="C23" s="88"/>
      <c r="D23" s="89"/>
      <c r="E23" s="89"/>
      <c r="F23" s="84"/>
      <c r="G23" s="89"/>
      <c r="H23" s="96"/>
      <c r="I23" s="91"/>
      <c r="J23" s="87"/>
    </row>
    <row r="24" spans="1:10" ht="12" customHeight="1">
      <c r="A24" s="88"/>
      <c r="B24" s="94"/>
      <c r="C24" s="88"/>
      <c r="D24" s="89"/>
      <c r="E24" s="89"/>
      <c r="F24" s="84"/>
      <c r="G24" s="89"/>
      <c r="H24" s="96"/>
      <c r="I24" s="91"/>
      <c r="J24" s="87"/>
    </row>
    <row r="25" spans="1:10" ht="12" customHeight="1">
      <c r="A25" s="88"/>
      <c r="B25" s="94"/>
      <c r="C25" s="88"/>
      <c r="D25" s="89"/>
      <c r="E25" s="89"/>
      <c r="F25" s="84"/>
      <c r="G25" s="89"/>
      <c r="H25" s="96"/>
      <c r="I25" s="91"/>
      <c r="J25" s="87"/>
    </row>
    <row r="26" spans="1:10" ht="12" customHeight="1">
      <c r="A26" s="88"/>
      <c r="B26" s="94"/>
      <c r="C26" s="88"/>
      <c r="D26" s="89"/>
      <c r="E26" s="89"/>
      <c r="F26" s="84"/>
      <c r="G26" s="89"/>
      <c r="H26" s="96"/>
      <c r="I26" s="91"/>
      <c r="J26" s="87"/>
    </row>
    <row r="27" spans="1:10" ht="12" customHeight="1">
      <c r="A27" s="88"/>
      <c r="B27" s="94"/>
      <c r="C27" s="88"/>
      <c r="D27" s="89"/>
      <c r="E27" s="89"/>
      <c r="F27" s="97"/>
      <c r="G27" s="89"/>
      <c r="H27" s="96"/>
      <c r="I27" s="91"/>
      <c r="J27" s="87"/>
    </row>
    <row r="28" spans="1:10" ht="12" customHeight="1">
      <c r="B28" s="94"/>
      <c r="C28" s="88"/>
      <c r="D28" s="89"/>
      <c r="E28" s="89"/>
      <c r="F28" s="97"/>
      <c r="G28" s="89"/>
      <c r="H28" s="96"/>
      <c r="I28" s="91"/>
      <c r="J28" s="87"/>
    </row>
    <row r="29" spans="1:10" ht="12" customHeight="1">
      <c r="B29" s="94"/>
      <c r="C29" s="88"/>
      <c r="D29" s="89"/>
      <c r="E29" s="89"/>
      <c r="F29" s="97"/>
      <c r="G29" s="89"/>
      <c r="H29" s="96"/>
      <c r="I29" s="91"/>
      <c r="J29" s="87"/>
    </row>
    <row r="30" spans="1:10" ht="12" customHeight="1">
      <c r="B30" s="94"/>
      <c r="C30" s="88"/>
      <c r="D30" s="89"/>
      <c r="E30" s="89"/>
      <c r="F30" s="97"/>
      <c r="G30" s="89"/>
      <c r="H30" s="96"/>
      <c r="I30" s="91"/>
      <c r="J30" s="87"/>
    </row>
    <row r="31" spans="1:10" ht="12" customHeight="1">
      <c r="B31" s="94"/>
      <c r="C31" s="88"/>
      <c r="D31" s="89"/>
      <c r="E31" s="89"/>
      <c r="F31" s="97"/>
      <c r="G31" s="89"/>
      <c r="H31" s="96"/>
      <c r="I31" s="91"/>
      <c r="J31" s="87"/>
    </row>
    <row r="32" spans="1:10" ht="12" customHeight="1">
      <c r="B32" s="94"/>
      <c r="C32" s="88"/>
      <c r="D32" s="89"/>
      <c r="E32" s="89"/>
      <c r="F32" s="97"/>
      <c r="G32" s="89"/>
      <c r="H32" s="96"/>
      <c r="I32" s="91"/>
      <c r="J32" s="87"/>
    </row>
    <row r="33" spans="1:10" ht="12" customHeight="1">
      <c r="B33" s="94"/>
      <c r="C33" s="88"/>
      <c r="D33" s="89"/>
      <c r="E33" s="89"/>
      <c r="F33" s="97"/>
      <c r="G33" s="89"/>
      <c r="H33" s="96"/>
      <c r="I33" s="91"/>
      <c r="J33" s="87"/>
    </row>
    <row r="34" spans="1:10" ht="12" customHeight="1">
      <c r="B34" s="94"/>
      <c r="C34" s="88"/>
      <c r="D34" s="89"/>
      <c r="E34" s="89"/>
      <c r="F34" s="97"/>
      <c r="G34" s="89"/>
      <c r="H34" s="96"/>
      <c r="I34" s="91"/>
      <c r="J34" s="87"/>
    </row>
    <row r="35" spans="1:10" ht="12" customHeight="1">
      <c r="B35" s="94"/>
      <c r="C35" s="88"/>
      <c r="D35" s="89"/>
      <c r="E35" s="89"/>
      <c r="F35" s="97"/>
      <c r="G35" s="89"/>
      <c r="H35" s="96"/>
      <c r="I35" s="91"/>
      <c r="J35" s="87"/>
    </row>
    <row r="36" spans="1:10" ht="12" customHeight="1">
      <c r="B36" s="94"/>
      <c r="C36" s="88"/>
      <c r="D36" s="89"/>
      <c r="E36" s="89"/>
      <c r="F36" s="97"/>
      <c r="G36" s="89"/>
      <c r="H36" s="96"/>
      <c r="I36" s="91"/>
      <c r="J36" s="87"/>
    </row>
    <row r="37" spans="1:10" ht="12" customHeight="1">
      <c r="A37" s="88"/>
      <c r="B37" s="94"/>
      <c r="C37" s="88"/>
      <c r="D37" s="89"/>
      <c r="E37" s="89"/>
      <c r="F37" s="97"/>
      <c r="G37" s="89"/>
      <c r="H37" s="96"/>
      <c r="I37" s="91"/>
      <c r="J37" s="87"/>
    </row>
    <row r="38" spans="1:10" ht="12" customHeight="1">
      <c r="A38" s="88"/>
      <c r="B38" s="94"/>
      <c r="C38" s="88"/>
      <c r="D38" s="89"/>
      <c r="E38" s="89"/>
      <c r="F38" s="97"/>
      <c r="G38" s="89"/>
      <c r="H38" s="96"/>
      <c r="I38" s="91"/>
      <c r="J38" s="87"/>
    </row>
    <row r="39" spans="1:10" ht="12" customHeight="1">
      <c r="A39" s="88"/>
      <c r="B39" s="94"/>
      <c r="C39" s="88"/>
      <c r="D39" s="89"/>
      <c r="E39" s="89"/>
      <c r="F39" s="97"/>
      <c r="G39" s="89"/>
      <c r="H39" s="96"/>
      <c r="I39" s="91"/>
      <c r="J39" s="87"/>
    </row>
    <row r="40" spans="1:10" ht="12" customHeight="1">
      <c r="A40" s="88"/>
      <c r="B40" s="94"/>
      <c r="C40" s="88"/>
      <c r="D40" s="89"/>
      <c r="E40" s="89"/>
      <c r="F40" s="97"/>
      <c r="G40" s="89"/>
      <c r="H40" s="96"/>
      <c r="I40" s="91"/>
      <c r="J40" s="87"/>
    </row>
    <row r="41" spans="1:10" ht="12" customHeight="1">
      <c r="A41" s="88"/>
      <c r="B41" s="94"/>
      <c r="C41" s="88"/>
      <c r="D41" s="89"/>
      <c r="E41" s="89"/>
      <c r="F41" s="97"/>
      <c r="G41" s="89"/>
      <c r="H41" s="96"/>
      <c r="I41" s="91"/>
      <c r="J41" s="87"/>
    </row>
    <row r="42" spans="1:10" ht="12" customHeight="1" thickBot="1">
      <c r="A42" s="88"/>
      <c r="B42" s="78" t="s">
        <v>10</v>
      </c>
      <c r="C42" s="88"/>
      <c r="D42" s="89"/>
      <c r="E42" s="89"/>
      <c r="F42" s="98"/>
      <c r="G42" s="89"/>
      <c r="H42" s="89"/>
      <c r="I42" s="89"/>
      <c r="J42" s="87"/>
    </row>
    <row r="43" spans="1:10" ht="12" customHeight="1">
      <c r="A43" s="99"/>
      <c r="B43" s="100"/>
      <c r="C43" s="100"/>
      <c r="D43" s="101"/>
      <c r="E43" s="101"/>
      <c r="F43" s="101"/>
      <c r="G43" s="101"/>
      <c r="H43" s="101"/>
      <c r="I43" s="101"/>
      <c r="J43" s="102"/>
    </row>
    <row r="44" spans="1:10" ht="12" customHeight="1">
      <c r="A44" s="103"/>
      <c r="B44" s="104"/>
      <c r="C44" s="88"/>
      <c r="D44" s="89"/>
      <c r="E44" s="89"/>
      <c r="F44" s="89"/>
      <c r="G44" s="89"/>
      <c r="H44" s="89"/>
      <c r="I44" s="89"/>
      <c r="J44" s="105"/>
    </row>
    <row r="45" spans="1:10" ht="12" customHeight="1">
      <c r="A45" s="103"/>
      <c r="B45" s="104"/>
      <c r="C45" s="88"/>
      <c r="D45" s="89"/>
      <c r="E45" s="89"/>
      <c r="F45" s="89"/>
      <c r="G45" s="89"/>
      <c r="H45" s="89"/>
      <c r="I45" s="89"/>
      <c r="J45" s="105"/>
    </row>
    <row r="46" spans="1:10" ht="12" customHeight="1">
      <c r="A46" s="103"/>
      <c r="B46" s="104"/>
      <c r="C46" s="88"/>
      <c r="D46" s="89"/>
      <c r="E46" s="89"/>
      <c r="F46" s="89"/>
      <c r="G46" s="89"/>
      <c r="H46" s="89"/>
      <c r="I46" s="89"/>
      <c r="J46" s="105"/>
    </row>
    <row r="47" spans="1:10" ht="12" customHeight="1">
      <c r="A47" s="103"/>
      <c r="B47" s="104"/>
      <c r="C47" s="88"/>
      <c r="D47" s="89"/>
      <c r="E47" s="89"/>
      <c r="F47" s="89"/>
      <c r="G47" s="89"/>
      <c r="H47" s="89"/>
      <c r="I47" s="89"/>
      <c r="J47" s="105"/>
    </row>
    <row r="48" spans="1:10" ht="12" customHeight="1">
      <c r="A48" s="103"/>
      <c r="B48" s="104"/>
      <c r="C48" s="88"/>
      <c r="D48" s="89"/>
      <c r="E48" s="89"/>
      <c r="F48" s="106"/>
      <c r="G48" s="89"/>
      <c r="H48" s="89"/>
      <c r="I48" s="89"/>
      <c r="J48" s="105"/>
    </row>
    <row r="49" spans="1:10" ht="12" customHeight="1">
      <c r="A49" s="103"/>
      <c r="B49" s="104"/>
      <c r="C49" s="88"/>
      <c r="D49" s="89"/>
      <c r="E49" s="89"/>
      <c r="F49" s="89"/>
      <c r="G49" s="89"/>
      <c r="H49" s="89"/>
      <c r="I49" s="89"/>
      <c r="J49" s="105"/>
    </row>
    <row r="50" spans="1:10" ht="12" customHeight="1">
      <c r="A50" s="103"/>
      <c r="B50" s="104"/>
      <c r="C50" s="88"/>
      <c r="D50" s="89"/>
      <c r="E50" s="89"/>
      <c r="F50" s="89"/>
      <c r="G50" s="89"/>
      <c r="H50" s="89"/>
      <c r="I50" s="89"/>
      <c r="J50" s="105"/>
    </row>
    <row r="51" spans="1:10" ht="12" customHeight="1" thickBot="1">
      <c r="A51" s="107"/>
      <c r="B51" s="108"/>
      <c r="C51" s="108"/>
      <c r="D51" s="109"/>
      <c r="E51" s="109"/>
      <c r="F51" s="109"/>
      <c r="G51" s="109"/>
      <c r="H51" s="109"/>
      <c r="I51" s="109"/>
      <c r="J51" s="110"/>
    </row>
    <row r="52" spans="1:10" ht="12" customHeight="1"/>
    <row r="54" spans="1:10">
      <c r="D54" s="14" t="s">
        <v>11</v>
      </c>
      <c r="G54" s="79" t="s">
        <v>12</v>
      </c>
      <c r="I54" s="79" t="s">
        <v>167</v>
      </c>
    </row>
    <row r="55" spans="1:10">
      <c r="D55" s="111">
        <v>103</v>
      </c>
      <c r="G55" s="86" t="s">
        <v>13</v>
      </c>
      <c r="I55" s="86" t="s">
        <v>168</v>
      </c>
    </row>
    <row r="56" spans="1:10">
      <c r="D56" s="111">
        <v>105</v>
      </c>
      <c r="G56" s="86" t="s">
        <v>14</v>
      </c>
      <c r="I56" s="86" t="s">
        <v>169</v>
      </c>
    </row>
    <row r="57" spans="1:10">
      <c r="D57" s="111">
        <v>114</v>
      </c>
      <c r="G57" s="86" t="s">
        <v>15</v>
      </c>
      <c r="I57" s="86" t="s">
        <v>170</v>
      </c>
    </row>
    <row r="58" spans="1:10">
      <c r="D58" s="111">
        <v>120</v>
      </c>
      <c r="G58" s="86" t="s">
        <v>16</v>
      </c>
      <c r="I58" s="86" t="s">
        <v>171</v>
      </c>
    </row>
    <row r="59" spans="1:10">
      <c r="D59" s="111">
        <v>124</v>
      </c>
      <c r="G59" s="86" t="s">
        <v>17</v>
      </c>
      <c r="I59" s="86" t="s">
        <v>172</v>
      </c>
    </row>
    <row r="60" spans="1:10">
      <c r="D60" s="111">
        <v>141</v>
      </c>
      <c r="G60" s="86" t="s">
        <v>18</v>
      </c>
      <c r="I60" s="86" t="s">
        <v>173</v>
      </c>
    </row>
    <row r="61" spans="1:10">
      <c r="D61" s="111">
        <v>151</v>
      </c>
      <c r="G61" s="86" t="s">
        <v>19</v>
      </c>
      <c r="I61" s="86" t="s">
        <v>174</v>
      </c>
    </row>
    <row r="62" spans="1:10">
      <c r="D62" s="111">
        <v>152</v>
      </c>
      <c r="G62" s="86" t="s">
        <v>20</v>
      </c>
      <c r="I62" s="86" t="s">
        <v>175</v>
      </c>
    </row>
    <row r="63" spans="1:10">
      <c r="D63" s="111">
        <v>154</v>
      </c>
      <c r="G63" s="86" t="s">
        <v>21</v>
      </c>
    </row>
    <row r="64" spans="1:10">
      <c r="D64" s="111">
        <v>163</v>
      </c>
      <c r="G64" s="86" t="s">
        <v>22</v>
      </c>
    </row>
    <row r="65" spans="4:7">
      <c r="D65" s="111">
        <v>165</v>
      </c>
      <c r="G65" s="86" t="s">
        <v>23</v>
      </c>
    </row>
    <row r="66" spans="4:7">
      <c r="D66" s="111">
        <v>190</v>
      </c>
      <c r="G66" s="86" t="s">
        <v>24</v>
      </c>
    </row>
    <row r="67" spans="4:7">
      <c r="D67" s="111">
        <v>228</v>
      </c>
      <c r="G67" s="86" t="s">
        <v>25</v>
      </c>
    </row>
    <row r="68" spans="4:7">
      <c r="D68" s="111">
        <v>235</v>
      </c>
      <c r="G68" s="86" t="s">
        <v>26</v>
      </c>
    </row>
    <row r="69" spans="4:7">
      <c r="D69" s="111">
        <v>252</v>
      </c>
      <c r="G69" s="86" t="s">
        <v>27</v>
      </c>
    </row>
    <row r="70" spans="4:7">
      <c r="D70" s="111">
        <v>255</v>
      </c>
      <c r="G70" s="86" t="s">
        <v>28</v>
      </c>
    </row>
    <row r="71" spans="4:7">
      <c r="D71" s="111">
        <v>281</v>
      </c>
      <c r="G71" s="86" t="s">
        <v>29</v>
      </c>
    </row>
    <row r="72" spans="4:7">
      <c r="D72" s="111">
        <v>282</v>
      </c>
      <c r="G72" s="86" t="s">
        <v>30</v>
      </c>
    </row>
    <row r="73" spans="4:7">
      <c r="D73" s="111">
        <v>283</v>
      </c>
      <c r="G73" s="86" t="s">
        <v>31</v>
      </c>
    </row>
    <row r="74" spans="4:7">
      <c r="D74" s="111">
        <v>301</v>
      </c>
      <c r="G74" s="86" t="s">
        <v>32</v>
      </c>
    </row>
    <row r="75" spans="4:7">
      <c r="D75" s="111">
        <v>302</v>
      </c>
      <c r="G75" s="86" t="s">
        <v>33</v>
      </c>
    </row>
    <row r="76" spans="4:7">
      <c r="D76" s="111">
        <v>303</v>
      </c>
      <c r="G76" s="86" t="s">
        <v>34</v>
      </c>
    </row>
    <row r="77" spans="4:7">
      <c r="D77" s="111">
        <v>303</v>
      </c>
      <c r="G77" s="86" t="s">
        <v>35</v>
      </c>
    </row>
    <row r="78" spans="4:7">
      <c r="D78" s="111">
        <v>310</v>
      </c>
      <c r="G78" s="86" t="s">
        <v>36</v>
      </c>
    </row>
    <row r="79" spans="4:7">
      <c r="D79" s="111">
        <v>311</v>
      </c>
      <c r="G79" s="86" t="s">
        <v>37</v>
      </c>
    </row>
    <row r="80" spans="4:7">
      <c r="D80" s="111">
        <v>312</v>
      </c>
      <c r="G80" s="86" t="s">
        <v>38</v>
      </c>
    </row>
    <row r="81" spans="4:7">
      <c r="D81" s="111">
        <v>314</v>
      </c>
      <c r="G81" s="86" t="s">
        <v>39</v>
      </c>
    </row>
    <row r="82" spans="4:7">
      <c r="D82" s="111">
        <v>315</v>
      </c>
      <c r="G82" s="86" t="s">
        <v>40</v>
      </c>
    </row>
    <row r="83" spans="4:7">
      <c r="D83" s="111">
        <v>316</v>
      </c>
      <c r="G83" s="86" t="s">
        <v>41</v>
      </c>
    </row>
    <row r="84" spans="4:7">
      <c r="D84" s="111">
        <v>320</v>
      </c>
      <c r="G84" s="86" t="s">
        <v>42</v>
      </c>
    </row>
    <row r="85" spans="4:7">
      <c r="D85" s="111">
        <v>321</v>
      </c>
      <c r="G85" s="86" t="s">
        <v>43</v>
      </c>
    </row>
    <row r="86" spans="4:7">
      <c r="D86" s="111">
        <v>322</v>
      </c>
      <c r="G86" s="86" t="s">
        <v>44</v>
      </c>
    </row>
    <row r="87" spans="4:7">
      <c r="D87" s="111">
        <v>323</v>
      </c>
      <c r="G87" s="86" t="s">
        <v>45</v>
      </c>
    </row>
    <row r="88" spans="4:7">
      <c r="D88" s="111">
        <v>324</v>
      </c>
      <c r="G88" s="86" t="s">
        <v>46</v>
      </c>
    </row>
    <row r="89" spans="4:7">
      <c r="D89" s="111">
        <v>325</v>
      </c>
      <c r="G89" s="86" t="s">
        <v>47</v>
      </c>
    </row>
    <row r="90" spans="4:7">
      <c r="D90" s="111">
        <v>330</v>
      </c>
      <c r="G90" s="86" t="s">
        <v>48</v>
      </c>
    </row>
    <row r="91" spans="4:7">
      <c r="D91" s="111">
        <v>331</v>
      </c>
      <c r="G91" s="86" t="s">
        <v>49</v>
      </c>
    </row>
    <row r="92" spans="4:7">
      <c r="D92" s="111">
        <v>332</v>
      </c>
      <c r="G92" s="86" t="s">
        <v>50</v>
      </c>
    </row>
    <row r="93" spans="4:7">
      <c r="D93" s="111">
        <v>333</v>
      </c>
      <c r="G93" s="86" t="s">
        <v>51</v>
      </c>
    </row>
    <row r="94" spans="4:7">
      <c r="D94" s="111">
        <v>334</v>
      </c>
      <c r="G94" s="86" t="s">
        <v>52</v>
      </c>
    </row>
    <row r="95" spans="4:7">
      <c r="D95" s="111">
        <v>335</v>
      </c>
      <c r="G95" s="86" t="s">
        <v>53</v>
      </c>
    </row>
    <row r="96" spans="4:7">
      <c r="D96" s="111">
        <v>336</v>
      </c>
      <c r="G96" s="86" t="s">
        <v>54</v>
      </c>
    </row>
    <row r="97" spans="4:7">
      <c r="D97" s="111">
        <v>340</v>
      </c>
      <c r="G97" s="86" t="s">
        <v>55</v>
      </c>
    </row>
    <row r="98" spans="4:7">
      <c r="D98" s="111">
        <v>341</v>
      </c>
      <c r="G98" s="86" t="s">
        <v>56</v>
      </c>
    </row>
    <row r="99" spans="4:7">
      <c r="D99" s="111">
        <v>342</v>
      </c>
      <c r="G99" s="86" t="s">
        <v>57</v>
      </c>
    </row>
    <row r="100" spans="4:7">
      <c r="D100" s="111">
        <v>343</v>
      </c>
      <c r="G100" s="86" t="s">
        <v>58</v>
      </c>
    </row>
    <row r="101" spans="4:7">
      <c r="D101" s="111">
        <v>344</v>
      </c>
      <c r="G101" s="86" t="s">
        <v>59</v>
      </c>
    </row>
    <row r="102" spans="4:7">
      <c r="D102" s="111">
        <v>345</v>
      </c>
      <c r="G102" s="86" t="s">
        <v>60</v>
      </c>
    </row>
    <row r="103" spans="4:7">
      <c r="D103" s="111">
        <v>346</v>
      </c>
      <c r="G103" s="86" t="s">
        <v>61</v>
      </c>
    </row>
    <row r="104" spans="4:7">
      <c r="D104" s="111">
        <v>350</v>
      </c>
      <c r="G104" s="86" t="s">
        <v>62</v>
      </c>
    </row>
    <row r="105" spans="4:7">
      <c r="D105" s="111">
        <v>352</v>
      </c>
      <c r="G105" s="86" t="s">
        <v>63</v>
      </c>
    </row>
    <row r="106" spans="4:7">
      <c r="D106" s="111">
        <v>353</v>
      </c>
      <c r="G106" s="86" t="s">
        <v>64</v>
      </c>
    </row>
    <row r="107" spans="4:7">
      <c r="D107" s="111">
        <v>354</v>
      </c>
      <c r="G107" s="86" t="s">
        <v>65</v>
      </c>
    </row>
    <row r="108" spans="4:7">
      <c r="D108" s="111">
        <v>355</v>
      </c>
      <c r="G108" s="86" t="s">
        <v>66</v>
      </c>
    </row>
    <row r="109" spans="4:7">
      <c r="D109" s="111">
        <v>356</v>
      </c>
      <c r="G109" s="86" t="s">
        <v>67</v>
      </c>
    </row>
    <row r="110" spans="4:7">
      <c r="D110" s="111">
        <v>357</v>
      </c>
      <c r="G110" s="86" t="s">
        <v>68</v>
      </c>
    </row>
    <row r="111" spans="4:7">
      <c r="D111" s="111">
        <v>358</v>
      </c>
      <c r="G111" s="86" t="s">
        <v>69</v>
      </c>
    </row>
    <row r="112" spans="4:7">
      <c r="D112" s="111">
        <v>359</v>
      </c>
      <c r="G112" s="86" t="s">
        <v>70</v>
      </c>
    </row>
    <row r="113" spans="4:7">
      <c r="D113" s="111">
        <v>360</v>
      </c>
      <c r="G113" s="86" t="s">
        <v>71</v>
      </c>
    </row>
    <row r="114" spans="4:7">
      <c r="D114" s="111">
        <v>361</v>
      </c>
      <c r="G114" s="86" t="s">
        <v>72</v>
      </c>
    </row>
    <row r="115" spans="4:7">
      <c r="D115" s="111">
        <v>362</v>
      </c>
      <c r="G115" s="86" t="s">
        <v>73</v>
      </c>
    </row>
    <row r="116" spans="4:7">
      <c r="D116" s="111">
        <v>364</v>
      </c>
      <c r="G116" s="86" t="s">
        <v>74</v>
      </c>
    </row>
    <row r="117" spans="4:7">
      <c r="D117" s="111">
        <v>365</v>
      </c>
      <c r="G117" s="86" t="s">
        <v>75</v>
      </c>
    </row>
    <row r="118" spans="4:7">
      <c r="D118" s="111">
        <v>366</v>
      </c>
      <c r="G118" s="86" t="s">
        <v>76</v>
      </c>
    </row>
    <row r="119" spans="4:7">
      <c r="D119" s="111">
        <v>367</v>
      </c>
      <c r="G119" s="86" t="s">
        <v>77</v>
      </c>
    </row>
    <row r="120" spans="4:7">
      <c r="D120" s="111">
        <v>368</v>
      </c>
      <c r="G120" s="86" t="s">
        <v>78</v>
      </c>
    </row>
    <row r="121" spans="4:7">
      <c r="D121" s="111">
        <v>369</v>
      </c>
      <c r="G121" s="86" t="s">
        <v>79</v>
      </c>
    </row>
    <row r="122" spans="4:7">
      <c r="D122" s="111">
        <v>370</v>
      </c>
      <c r="G122" s="86" t="s">
        <v>80</v>
      </c>
    </row>
    <row r="123" spans="4:7">
      <c r="D123" s="111">
        <v>371</v>
      </c>
      <c r="G123" s="86" t="s">
        <v>81</v>
      </c>
    </row>
    <row r="124" spans="4:7">
      <c r="D124" s="111">
        <v>372</v>
      </c>
      <c r="G124" s="86" t="s">
        <v>82</v>
      </c>
    </row>
    <row r="125" spans="4:7">
      <c r="D125" s="111">
        <v>373</v>
      </c>
      <c r="G125" s="86" t="s">
        <v>83</v>
      </c>
    </row>
    <row r="126" spans="4:7">
      <c r="D126" s="111">
        <v>389</v>
      </c>
      <c r="G126" s="86" t="s">
        <v>84</v>
      </c>
    </row>
    <row r="127" spans="4:7">
      <c r="D127" s="111">
        <v>390</v>
      </c>
      <c r="G127" s="86" t="s">
        <v>85</v>
      </c>
    </row>
    <row r="128" spans="4:7">
      <c r="D128" s="111">
        <v>391</v>
      </c>
      <c r="G128" s="86" t="s">
        <v>86</v>
      </c>
    </row>
    <row r="129" spans="4:7">
      <c r="D129" s="111">
        <v>392</v>
      </c>
      <c r="G129" s="86" t="s">
        <v>87</v>
      </c>
    </row>
    <row r="130" spans="4:7">
      <c r="D130" s="111">
        <v>393</v>
      </c>
      <c r="G130" s="86" t="s">
        <v>88</v>
      </c>
    </row>
    <row r="131" spans="4:7">
      <c r="D131" s="111">
        <v>394</v>
      </c>
      <c r="G131" s="86" t="s">
        <v>89</v>
      </c>
    </row>
    <row r="132" spans="4:7">
      <c r="D132" s="111">
        <v>395</v>
      </c>
      <c r="G132" s="86" t="s">
        <v>90</v>
      </c>
    </row>
    <row r="133" spans="4:7">
      <c r="D133" s="111">
        <v>396</v>
      </c>
      <c r="G133" s="86" t="s">
        <v>91</v>
      </c>
    </row>
    <row r="134" spans="4:7">
      <c r="D134" s="111">
        <v>397</v>
      </c>
      <c r="G134" s="86" t="s">
        <v>92</v>
      </c>
    </row>
    <row r="135" spans="4:7">
      <c r="D135" s="111">
        <v>398</v>
      </c>
      <c r="G135" s="86" t="s">
        <v>93</v>
      </c>
    </row>
    <row r="136" spans="4:7">
      <c r="D136" s="111">
        <v>399</v>
      </c>
      <c r="G136" s="86" t="s">
        <v>94</v>
      </c>
    </row>
    <row r="137" spans="4:7">
      <c r="D137" s="111">
        <v>405</v>
      </c>
      <c r="G137" s="86" t="s">
        <v>95</v>
      </c>
    </row>
    <row r="138" spans="4:7">
      <c r="D138" s="111">
        <v>406</v>
      </c>
      <c r="G138" s="86" t="s">
        <v>96</v>
      </c>
    </row>
    <row r="139" spans="4:7">
      <c r="D139" s="111">
        <v>407</v>
      </c>
      <c r="G139" s="86" t="s">
        <v>97</v>
      </c>
    </row>
    <row r="140" spans="4:7">
      <c r="D140" s="111">
        <v>408</v>
      </c>
      <c r="G140" s="86" t="s">
        <v>98</v>
      </c>
    </row>
    <row r="141" spans="4:7">
      <c r="D141" s="111">
        <v>419</v>
      </c>
      <c r="G141" s="86" t="s">
        <v>99</v>
      </c>
    </row>
    <row r="142" spans="4:7">
      <c r="D142" s="111">
        <v>421</v>
      </c>
      <c r="G142" s="86" t="s">
        <v>100</v>
      </c>
    </row>
    <row r="143" spans="4:7">
      <c r="D143" s="111">
        <v>427</v>
      </c>
      <c r="G143" s="86" t="s">
        <v>101</v>
      </c>
    </row>
    <row r="144" spans="4:7">
      <c r="D144" s="111">
        <v>428</v>
      </c>
      <c r="G144" s="86" t="s">
        <v>102</v>
      </c>
    </row>
    <row r="145" spans="4:7">
      <c r="D145" s="111">
        <v>429</v>
      </c>
      <c r="G145" s="86" t="s">
        <v>103</v>
      </c>
    </row>
    <row r="146" spans="4:7">
      <c r="D146" s="111">
        <v>431</v>
      </c>
      <c r="G146" s="86" t="s">
        <v>104</v>
      </c>
    </row>
    <row r="147" spans="4:7">
      <c r="D147" s="111">
        <v>432</v>
      </c>
    </row>
    <row r="148" spans="4:7">
      <c r="D148" s="111">
        <v>440</v>
      </c>
    </row>
    <row r="149" spans="4:7">
      <c r="D149" s="111">
        <v>442</v>
      </c>
    </row>
    <row r="150" spans="4:7">
      <c r="D150" s="111">
        <v>444</v>
      </c>
    </row>
    <row r="151" spans="4:7">
      <c r="D151" s="111">
        <v>445</v>
      </c>
    </row>
    <row r="152" spans="4:7">
      <c r="D152" s="111">
        <v>447</v>
      </c>
    </row>
    <row r="153" spans="4:7">
      <c r="D153" s="111">
        <v>448</v>
      </c>
    </row>
    <row r="154" spans="4:7">
      <c r="D154" s="111">
        <v>449</v>
      </c>
    </row>
    <row r="155" spans="4:7">
      <c r="D155" s="111">
        <v>450</v>
      </c>
    </row>
    <row r="156" spans="4:7">
      <c r="D156" s="111">
        <v>451</v>
      </c>
    </row>
    <row r="157" spans="4:7">
      <c r="D157" s="111">
        <v>453</v>
      </c>
    </row>
    <row r="158" spans="4:7">
      <c r="D158" s="111">
        <v>454</v>
      </c>
    </row>
    <row r="159" spans="4:7">
      <c r="D159" s="111">
        <v>456</v>
      </c>
    </row>
    <row r="160" spans="4:7">
      <c r="D160" s="111">
        <v>500</v>
      </c>
    </row>
    <row r="161" spans="4:4">
      <c r="D161" s="111">
        <v>501</v>
      </c>
    </row>
    <row r="162" spans="4:4">
      <c r="D162" s="111">
        <v>502</v>
      </c>
    </row>
    <row r="163" spans="4:4">
      <c r="D163" s="111">
        <v>503</v>
      </c>
    </row>
    <row r="164" spans="4:4">
      <c r="D164" s="111">
        <v>505</v>
      </c>
    </row>
    <row r="165" spans="4:4">
      <c r="D165" s="111">
        <v>506</v>
      </c>
    </row>
    <row r="166" spans="4:4">
      <c r="D166" s="111">
        <v>507</v>
      </c>
    </row>
    <row r="167" spans="4:4">
      <c r="D167" s="111">
        <v>510</v>
      </c>
    </row>
    <row r="168" spans="4:4">
      <c r="D168" s="111">
        <v>511</v>
      </c>
    </row>
    <row r="169" spans="4:4">
      <c r="D169" s="111">
        <v>512</v>
      </c>
    </row>
    <row r="170" spans="4:4">
      <c r="D170" s="111">
        <v>513</v>
      </c>
    </row>
    <row r="171" spans="4:4">
      <c r="D171" s="111">
        <v>514</v>
      </c>
    </row>
    <row r="172" spans="4:4">
      <c r="D172" s="111">
        <v>517</v>
      </c>
    </row>
    <row r="173" spans="4:4">
      <c r="D173" s="111">
        <v>518</v>
      </c>
    </row>
    <row r="174" spans="4:4">
      <c r="D174" s="111">
        <v>519</v>
      </c>
    </row>
    <row r="175" spans="4:4">
      <c r="D175" s="111">
        <v>520</v>
      </c>
    </row>
    <row r="176" spans="4:4">
      <c r="D176" s="111">
        <v>523</v>
      </c>
    </row>
    <row r="177" spans="4:4">
      <c r="D177" s="111">
        <v>524</v>
      </c>
    </row>
    <row r="178" spans="4:4">
      <c r="D178" s="111">
        <v>528</v>
      </c>
    </row>
    <row r="179" spans="4:4">
      <c r="D179" s="111">
        <v>529</v>
      </c>
    </row>
    <row r="180" spans="4:4">
      <c r="D180" s="111">
        <v>530</v>
      </c>
    </row>
    <row r="181" spans="4:4">
      <c r="D181" s="111">
        <v>531</v>
      </c>
    </row>
    <row r="182" spans="4:4">
      <c r="D182" s="111">
        <v>532</v>
      </c>
    </row>
    <row r="183" spans="4:4">
      <c r="D183" s="111">
        <v>535</v>
      </c>
    </row>
    <row r="184" spans="4:4">
      <c r="D184" s="111">
        <v>536</v>
      </c>
    </row>
    <row r="185" spans="4:4">
      <c r="D185" s="111">
        <v>537</v>
      </c>
    </row>
    <row r="186" spans="4:4">
      <c r="D186" s="111">
        <v>538</v>
      </c>
    </row>
    <row r="187" spans="4:4">
      <c r="D187" s="111">
        <v>539</v>
      </c>
    </row>
    <row r="188" spans="4:4">
      <c r="D188" s="111">
        <v>540</v>
      </c>
    </row>
    <row r="189" spans="4:4">
      <c r="D189" s="111">
        <v>541</v>
      </c>
    </row>
    <row r="190" spans="4:4">
      <c r="D190" s="111">
        <v>542</v>
      </c>
    </row>
    <row r="191" spans="4:4">
      <c r="D191" s="111">
        <v>543</v>
      </c>
    </row>
    <row r="192" spans="4:4">
      <c r="D192" s="111">
        <v>544</v>
      </c>
    </row>
    <row r="193" spans="4:4">
      <c r="D193" s="111">
        <v>545</v>
      </c>
    </row>
    <row r="194" spans="4:4">
      <c r="D194" s="111">
        <v>546</v>
      </c>
    </row>
    <row r="195" spans="4:4">
      <c r="D195" s="111">
        <v>547</v>
      </c>
    </row>
    <row r="196" spans="4:4">
      <c r="D196" s="111">
        <v>548</v>
      </c>
    </row>
    <row r="197" spans="4:4">
      <c r="D197" s="111">
        <v>549</v>
      </c>
    </row>
    <row r="198" spans="4:4">
      <c r="D198" s="111">
        <v>550</v>
      </c>
    </row>
    <row r="199" spans="4:4">
      <c r="D199" s="111">
        <v>551</v>
      </c>
    </row>
    <row r="200" spans="4:4">
      <c r="D200" s="111">
        <v>552</v>
      </c>
    </row>
    <row r="201" spans="4:4">
      <c r="D201" s="111">
        <v>553</v>
      </c>
    </row>
    <row r="202" spans="4:4">
      <c r="D202" s="111">
        <v>554</v>
      </c>
    </row>
    <row r="203" spans="4:4">
      <c r="D203" s="111">
        <v>555</v>
      </c>
    </row>
    <row r="204" spans="4:4">
      <c r="D204" s="111">
        <v>556</v>
      </c>
    </row>
    <row r="205" spans="4:4">
      <c r="D205" s="111">
        <v>557</v>
      </c>
    </row>
    <row r="206" spans="4:4">
      <c r="D206" s="111">
        <v>560</v>
      </c>
    </row>
    <row r="207" spans="4:4">
      <c r="D207" s="111">
        <v>561</v>
      </c>
    </row>
    <row r="208" spans="4:4">
      <c r="D208" s="111">
        <v>562</v>
      </c>
    </row>
    <row r="209" spans="4:4">
      <c r="D209" s="111">
        <v>563</v>
      </c>
    </row>
    <row r="210" spans="4:4">
      <c r="D210" s="111">
        <v>564</v>
      </c>
    </row>
    <row r="211" spans="4:4">
      <c r="D211" s="111">
        <v>565</v>
      </c>
    </row>
    <row r="212" spans="4:4">
      <c r="D212" s="111">
        <v>566</v>
      </c>
    </row>
    <row r="213" spans="4:4">
      <c r="D213" s="111">
        <v>567</v>
      </c>
    </row>
    <row r="214" spans="4:4">
      <c r="D214" s="111">
        <v>568</v>
      </c>
    </row>
    <row r="215" spans="4:4">
      <c r="D215" s="111">
        <v>569</v>
      </c>
    </row>
    <row r="216" spans="4:4">
      <c r="D216" s="111">
        <v>570</v>
      </c>
    </row>
    <row r="217" spans="4:4">
      <c r="D217" s="111">
        <v>571</v>
      </c>
    </row>
    <row r="218" spans="4:4">
      <c r="D218" s="111">
        <v>572</v>
      </c>
    </row>
    <row r="219" spans="4:4">
      <c r="D219" s="111">
        <v>573</v>
      </c>
    </row>
    <row r="220" spans="4:4">
      <c r="D220" s="111">
        <v>580</v>
      </c>
    </row>
    <row r="221" spans="4:4">
      <c r="D221" s="111">
        <v>581</v>
      </c>
    </row>
    <row r="222" spans="4:4">
      <c r="D222" s="111">
        <v>582</v>
      </c>
    </row>
    <row r="223" spans="4:4">
      <c r="D223" s="111">
        <v>583</v>
      </c>
    </row>
    <row r="224" spans="4:4">
      <c r="D224" s="111">
        <v>584</v>
      </c>
    </row>
    <row r="225" spans="4:4">
      <c r="D225" s="111">
        <v>585</v>
      </c>
    </row>
    <row r="226" spans="4:4">
      <c r="D226" s="111">
        <v>586</v>
      </c>
    </row>
    <row r="227" spans="4:4">
      <c r="D227" s="111">
        <v>587</v>
      </c>
    </row>
    <row r="228" spans="4:4">
      <c r="D228" s="111">
        <v>588</v>
      </c>
    </row>
    <row r="229" spans="4:4">
      <c r="D229" s="111">
        <v>589</v>
      </c>
    </row>
    <row r="230" spans="4:4">
      <c r="D230" s="111">
        <v>590</v>
      </c>
    </row>
    <row r="231" spans="4:4">
      <c r="D231" s="111">
        <v>591</v>
      </c>
    </row>
    <row r="232" spans="4:4">
      <c r="D232" s="111">
        <v>592</v>
      </c>
    </row>
    <row r="233" spans="4:4">
      <c r="D233" s="111">
        <v>593</v>
      </c>
    </row>
    <row r="234" spans="4:4">
      <c r="D234" s="111">
        <v>594</v>
      </c>
    </row>
    <row r="235" spans="4:4">
      <c r="D235" s="111">
        <v>595</v>
      </c>
    </row>
    <row r="236" spans="4:4">
      <c r="D236" s="111">
        <v>596</v>
      </c>
    </row>
    <row r="237" spans="4:4">
      <c r="D237" s="111">
        <v>597</v>
      </c>
    </row>
    <row r="238" spans="4:4">
      <c r="D238" s="111">
        <v>598</v>
      </c>
    </row>
    <row r="239" spans="4:4">
      <c r="D239" s="111">
        <v>901</v>
      </c>
    </row>
    <row r="240" spans="4:4">
      <c r="D240" s="111">
        <v>902</v>
      </c>
    </row>
    <row r="241" spans="4:4">
      <c r="D241" s="111">
        <v>903</v>
      </c>
    </row>
    <row r="242" spans="4:4">
      <c r="D242" s="111">
        <v>904</v>
      </c>
    </row>
    <row r="243" spans="4:4">
      <c r="D243" s="111">
        <v>905</v>
      </c>
    </row>
    <row r="244" spans="4:4">
      <c r="D244" s="111">
        <v>907</v>
      </c>
    </row>
    <row r="245" spans="4:4">
      <c r="D245" s="111">
        <v>908</v>
      </c>
    </row>
    <row r="246" spans="4:4">
      <c r="D246" s="111">
        <v>909</v>
      </c>
    </row>
    <row r="247" spans="4:4">
      <c r="D247" s="111">
        <v>910</v>
      </c>
    </row>
    <row r="248" spans="4:4">
      <c r="D248" s="111">
        <v>911</v>
      </c>
    </row>
    <row r="249" spans="4:4">
      <c r="D249" s="111">
        <v>912</v>
      </c>
    </row>
    <row r="250" spans="4:4">
      <c r="D250" s="111">
        <v>913</v>
      </c>
    </row>
    <row r="251" spans="4:4">
      <c r="D251" s="111">
        <v>916</v>
      </c>
    </row>
    <row r="252" spans="4:4">
      <c r="D252" s="111">
        <v>920</v>
      </c>
    </row>
    <row r="253" spans="4:4">
      <c r="D253" s="111">
        <v>921</v>
      </c>
    </row>
    <row r="254" spans="4:4">
      <c r="D254" s="111">
        <v>922</v>
      </c>
    </row>
    <row r="255" spans="4:4">
      <c r="D255" s="111">
        <v>923</v>
      </c>
    </row>
    <row r="256" spans="4:4">
      <c r="D256" s="111">
        <v>924</v>
      </c>
    </row>
    <row r="257" spans="4:4">
      <c r="D257" s="111">
        <v>925</v>
      </c>
    </row>
    <row r="258" spans="4:4">
      <c r="D258" s="111">
        <v>926</v>
      </c>
    </row>
    <row r="259" spans="4:4">
      <c r="D259" s="111">
        <v>927</v>
      </c>
    </row>
    <row r="260" spans="4:4">
      <c r="D260" s="111">
        <v>928</v>
      </c>
    </row>
    <row r="261" spans="4:4">
      <c r="D261" s="111">
        <v>929</v>
      </c>
    </row>
    <row r="262" spans="4:4">
      <c r="D262" s="111">
        <v>930</v>
      </c>
    </row>
    <row r="263" spans="4:4">
      <c r="D263" s="111">
        <v>931</v>
      </c>
    </row>
    <row r="264" spans="4:4">
      <c r="D264" s="111">
        <v>935</v>
      </c>
    </row>
    <row r="265" spans="4:4">
      <c r="D265" s="111">
        <v>1869</v>
      </c>
    </row>
    <row r="266" spans="4:4">
      <c r="D266" s="111">
        <v>2281</v>
      </c>
    </row>
    <row r="267" spans="4:4">
      <c r="D267" s="111">
        <v>2282</v>
      </c>
    </row>
    <row r="268" spans="4:4">
      <c r="D268" s="111">
        <v>4118</v>
      </c>
    </row>
    <row r="269" spans="4:4">
      <c r="D269" s="111">
        <v>4194</v>
      </c>
    </row>
    <row r="270" spans="4:4">
      <c r="D270" s="111">
        <v>4311</v>
      </c>
    </row>
    <row r="271" spans="4:4">
      <c r="D271" s="111">
        <v>18221</v>
      </c>
    </row>
    <row r="272" spans="4:4">
      <c r="D272" s="111">
        <v>18222</v>
      </c>
    </row>
    <row r="273" spans="4:4">
      <c r="D273" s="111">
        <v>22842</v>
      </c>
    </row>
    <row r="274" spans="4:4">
      <c r="D274" s="111">
        <v>25316</v>
      </c>
    </row>
    <row r="275" spans="4:4">
      <c r="D275" s="111">
        <v>25317</v>
      </c>
    </row>
    <row r="276" spans="4:4">
      <c r="D276" s="111">
        <v>25318</v>
      </c>
    </row>
    <row r="277" spans="4:4">
      <c r="D277" s="111">
        <v>25319</v>
      </c>
    </row>
    <row r="278" spans="4:4">
      <c r="D278" s="111">
        <v>25399</v>
      </c>
    </row>
    <row r="279" spans="4:4">
      <c r="D279" s="111">
        <v>40910</v>
      </c>
    </row>
    <row r="280" spans="4:4">
      <c r="D280" s="111">
        <v>40911</v>
      </c>
    </row>
    <row r="281" spans="4:4">
      <c r="D281" s="111">
        <v>41010</v>
      </c>
    </row>
    <row r="282" spans="4:4">
      <c r="D282" s="111">
        <v>41011</v>
      </c>
    </row>
    <row r="283" spans="4:4">
      <c r="D283" s="111">
        <v>41110</v>
      </c>
    </row>
    <row r="284" spans="4:4">
      <c r="D284" s="111">
        <v>41111</v>
      </c>
    </row>
    <row r="285" spans="4:4">
      <c r="D285" s="111">
        <v>41140</v>
      </c>
    </row>
    <row r="286" spans="4:4">
      <c r="D286" s="111">
        <v>41141</v>
      </c>
    </row>
    <row r="287" spans="4:4">
      <c r="D287" s="111">
        <v>41160</v>
      </c>
    </row>
    <row r="288" spans="4:4">
      <c r="D288" s="111">
        <v>41170</v>
      </c>
    </row>
    <row r="289" spans="4:4">
      <c r="D289" s="111">
        <v>41181</v>
      </c>
    </row>
    <row r="290" spans="4:4">
      <c r="D290" s="111">
        <v>108360</v>
      </c>
    </row>
    <row r="291" spans="4:4">
      <c r="D291" s="111">
        <v>108361</v>
      </c>
    </row>
    <row r="292" spans="4:4">
      <c r="D292" s="111">
        <v>108362</v>
      </c>
    </row>
    <row r="293" spans="4:4">
      <c r="D293" s="111">
        <v>108364</v>
      </c>
    </row>
    <row r="294" spans="4:4">
      <c r="D294" s="111">
        <v>108365</v>
      </c>
    </row>
    <row r="295" spans="4:4">
      <c r="D295" s="111">
        <v>108366</v>
      </c>
    </row>
    <row r="296" spans="4:4">
      <c r="D296" s="111">
        <v>108367</v>
      </c>
    </row>
    <row r="297" spans="4:4">
      <c r="D297" s="111">
        <v>108368</v>
      </c>
    </row>
    <row r="298" spans="4:4">
      <c r="D298" s="111">
        <v>108369</v>
      </c>
    </row>
    <row r="299" spans="4:4">
      <c r="D299" s="111">
        <v>108370</v>
      </c>
    </row>
    <row r="300" spans="4:4">
      <c r="D300" s="111">
        <v>108371</v>
      </c>
    </row>
    <row r="301" spans="4:4">
      <c r="D301" s="111">
        <v>108372</v>
      </c>
    </row>
    <row r="302" spans="4:4">
      <c r="D302" s="111">
        <v>108373</v>
      </c>
    </row>
    <row r="303" spans="4:4">
      <c r="D303" s="111">
        <v>111399</v>
      </c>
    </row>
    <row r="304" spans="4:4">
      <c r="D304" s="111">
        <v>403360</v>
      </c>
    </row>
    <row r="305" spans="4:4">
      <c r="D305" s="111">
        <v>403361</v>
      </c>
    </row>
    <row r="306" spans="4:4">
      <c r="D306" s="111">
        <v>403362</v>
      </c>
    </row>
    <row r="307" spans="4:4">
      <c r="D307" s="111">
        <v>403364</v>
      </c>
    </row>
    <row r="308" spans="4:4">
      <c r="D308" s="111">
        <v>403365</v>
      </c>
    </row>
    <row r="309" spans="4:4">
      <c r="D309" s="111">
        <v>403366</v>
      </c>
    </row>
    <row r="310" spans="4:4">
      <c r="D310" s="111">
        <v>403367</v>
      </c>
    </row>
    <row r="311" spans="4:4">
      <c r="D311" s="111">
        <v>403368</v>
      </c>
    </row>
    <row r="312" spans="4:4">
      <c r="D312" s="111">
        <v>403369</v>
      </c>
    </row>
    <row r="313" spans="4:4">
      <c r="D313" s="111">
        <v>403370</v>
      </c>
    </row>
    <row r="314" spans="4:4">
      <c r="D314" s="111">
        <v>403371</v>
      </c>
    </row>
    <row r="315" spans="4:4">
      <c r="D315" s="111">
        <v>403372</v>
      </c>
    </row>
    <row r="316" spans="4:4">
      <c r="D316" s="111">
        <v>403373</v>
      </c>
    </row>
    <row r="317" spans="4:4">
      <c r="D317" s="111">
        <v>404330</v>
      </c>
    </row>
    <row r="318" spans="4:4">
      <c r="D318" s="111">
        <v>1081390</v>
      </c>
    </row>
    <row r="319" spans="4:4">
      <c r="D319" s="111">
        <v>1081399</v>
      </c>
    </row>
    <row r="320" spans="4:4">
      <c r="D320" s="111" t="s">
        <v>105</v>
      </c>
    </row>
    <row r="321" spans="4:4">
      <c r="D321" s="111" t="s">
        <v>106</v>
      </c>
    </row>
    <row r="322" spans="4:4">
      <c r="D322" s="111" t="s">
        <v>107</v>
      </c>
    </row>
    <row r="323" spans="4:4">
      <c r="D323" s="111" t="s">
        <v>108</v>
      </c>
    </row>
    <row r="324" spans="4:4">
      <c r="D324" s="111" t="s">
        <v>109</v>
      </c>
    </row>
    <row r="325" spans="4:4">
      <c r="D325" s="111" t="s">
        <v>110</v>
      </c>
    </row>
    <row r="326" spans="4:4">
      <c r="D326" s="111" t="s">
        <v>111</v>
      </c>
    </row>
    <row r="327" spans="4:4">
      <c r="D327" s="111" t="s">
        <v>111</v>
      </c>
    </row>
    <row r="328" spans="4:4">
      <c r="D328" s="111" t="s">
        <v>112</v>
      </c>
    </row>
    <row r="329" spans="4:4">
      <c r="D329" s="111" t="s">
        <v>113</v>
      </c>
    </row>
    <row r="330" spans="4:4">
      <c r="D330" s="111" t="s">
        <v>114</v>
      </c>
    </row>
    <row r="331" spans="4:4">
      <c r="D331" s="111" t="s">
        <v>115</v>
      </c>
    </row>
    <row r="332" spans="4:4">
      <c r="D332" s="111" t="s">
        <v>116</v>
      </c>
    </row>
    <row r="333" spans="4:4">
      <c r="D333" s="111" t="s">
        <v>117</v>
      </c>
    </row>
    <row r="334" spans="4:4">
      <c r="D334" s="111" t="s">
        <v>118</v>
      </c>
    </row>
    <row r="335" spans="4:4">
      <c r="D335" s="111" t="s">
        <v>119</v>
      </c>
    </row>
    <row r="336" spans="4:4">
      <c r="D336" s="111" t="s">
        <v>119</v>
      </c>
    </row>
    <row r="337" spans="4:4">
      <c r="D337" s="111" t="s">
        <v>120</v>
      </c>
    </row>
    <row r="338" spans="4:4">
      <c r="D338" s="111" t="s">
        <v>121</v>
      </c>
    </row>
    <row r="339" spans="4:4">
      <c r="D339" s="111" t="s">
        <v>122</v>
      </c>
    </row>
    <row r="340" spans="4:4">
      <c r="D340" s="111" t="s">
        <v>123</v>
      </c>
    </row>
    <row r="341" spans="4:4">
      <c r="D341" s="111" t="s">
        <v>124</v>
      </c>
    </row>
    <row r="342" spans="4:4">
      <c r="D342" s="111" t="s">
        <v>125</v>
      </c>
    </row>
    <row r="343" spans="4:4">
      <c r="D343" s="111" t="s">
        <v>126</v>
      </c>
    </row>
    <row r="344" spans="4:4">
      <c r="D344" s="111" t="s">
        <v>127</v>
      </c>
    </row>
    <row r="345" spans="4:4">
      <c r="D345" s="111" t="s">
        <v>128</v>
      </c>
    </row>
    <row r="346" spans="4:4">
      <c r="D346" s="111" t="s">
        <v>129</v>
      </c>
    </row>
    <row r="347" spans="4:4">
      <c r="D347" s="111" t="s">
        <v>130</v>
      </c>
    </row>
    <row r="348" spans="4:4">
      <c r="D348" s="111" t="s">
        <v>131</v>
      </c>
    </row>
    <row r="349" spans="4:4">
      <c r="D349" s="111" t="s">
        <v>132</v>
      </c>
    </row>
    <row r="350" spans="4:4">
      <c r="D350" s="111" t="s">
        <v>133</v>
      </c>
    </row>
    <row r="351" spans="4:4">
      <c r="D351" s="111" t="s">
        <v>134</v>
      </c>
    </row>
    <row r="352" spans="4:4">
      <c r="D352" s="111" t="s">
        <v>135</v>
      </c>
    </row>
    <row r="353" spans="4:4">
      <c r="D353" s="111" t="s">
        <v>136</v>
      </c>
    </row>
    <row r="354" spans="4:4">
      <c r="D354" s="111" t="s">
        <v>137</v>
      </c>
    </row>
    <row r="355" spans="4:4">
      <c r="D355" s="111" t="s">
        <v>138</v>
      </c>
    </row>
    <row r="356" spans="4:4">
      <c r="D356" s="111" t="s">
        <v>139</v>
      </c>
    </row>
    <row r="357" spans="4:4">
      <c r="D357" s="111" t="s">
        <v>140</v>
      </c>
    </row>
    <row r="358" spans="4:4">
      <c r="D358" s="111" t="s">
        <v>141</v>
      </c>
    </row>
    <row r="359" spans="4:4">
      <c r="D359" s="111" t="s">
        <v>142</v>
      </c>
    </row>
    <row r="360" spans="4:4">
      <c r="D360" s="111" t="s">
        <v>143</v>
      </c>
    </row>
    <row r="361" spans="4:4">
      <c r="D361" s="111" t="s">
        <v>144</v>
      </c>
    </row>
    <row r="362" spans="4:4">
      <c r="D362" s="111" t="s">
        <v>145</v>
      </c>
    </row>
    <row r="363" spans="4:4">
      <c r="D363" s="111" t="s">
        <v>146</v>
      </c>
    </row>
    <row r="364" spans="4:4">
      <c r="D364" s="111" t="s">
        <v>147</v>
      </c>
    </row>
    <row r="365" spans="4:4">
      <c r="D365" s="111" t="s">
        <v>148</v>
      </c>
    </row>
    <row r="366" spans="4:4">
      <c r="D366" s="111" t="s">
        <v>149</v>
      </c>
    </row>
    <row r="367" spans="4:4">
      <c r="D367" s="111" t="s">
        <v>150</v>
      </c>
    </row>
    <row r="368" spans="4:4">
      <c r="D368" s="111" t="s">
        <v>151</v>
      </c>
    </row>
    <row r="369" spans="4:4">
      <c r="D369" s="111" t="s">
        <v>152</v>
      </c>
    </row>
    <row r="370" spans="4:4">
      <c r="D370" s="111" t="s">
        <v>153</v>
      </c>
    </row>
    <row r="371" spans="4:4">
      <c r="D371" s="111" t="s">
        <v>154</v>
      </c>
    </row>
    <row r="372" spans="4:4">
      <c r="D372" s="111" t="s">
        <v>155</v>
      </c>
    </row>
    <row r="373" spans="4:4">
      <c r="D373" s="111" t="s">
        <v>156</v>
      </c>
    </row>
    <row r="374" spans="4:4">
      <c r="D374" s="111" t="s">
        <v>157</v>
      </c>
    </row>
    <row r="375" spans="4:4">
      <c r="D375" s="111" t="s">
        <v>158</v>
      </c>
    </row>
    <row r="376" spans="4:4">
      <c r="D376" s="111" t="s">
        <v>159</v>
      </c>
    </row>
    <row r="377" spans="4:4">
      <c r="D377" s="111" t="s">
        <v>160</v>
      </c>
    </row>
    <row r="378" spans="4:4">
      <c r="D378" s="111" t="s">
        <v>161</v>
      </c>
    </row>
    <row r="379" spans="4:4">
      <c r="D379" s="111" t="s">
        <v>162</v>
      </c>
    </row>
    <row r="380" spans="4:4">
      <c r="D380" s="111" t="s">
        <v>163</v>
      </c>
    </row>
    <row r="381" spans="4:4">
      <c r="D381" s="111" t="s">
        <v>164</v>
      </c>
    </row>
    <row r="382" spans="4:4">
      <c r="D382" s="111">
        <v>115</v>
      </c>
    </row>
    <row r="383" spans="4:4">
      <c r="D383" s="111">
        <v>2283</v>
      </c>
    </row>
    <row r="384" spans="4:4">
      <c r="D384" s="111">
        <v>230</v>
      </c>
    </row>
    <row r="385" spans="4:4">
      <c r="D385" s="111">
        <v>254</v>
      </c>
    </row>
    <row r="386" spans="4:4">
      <c r="D386" s="111">
        <v>2533</v>
      </c>
    </row>
    <row r="387" spans="4:4">
      <c r="D387" s="111">
        <v>254105</v>
      </c>
    </row>
    <row r="388" spans="4:4">
      <c r="D388" s="111">
        <v>22844</v>
      </c>
    </row>
    <row r="389" spans="4:4">
      <c r="D389" s="111" t="s">
        <v>165</v>
      </c>
    </row>
  </sheetData>
  <phoneticPr fontId="0" type="noConversion"/>
  <conditionalFormatting sqref="B9:B20">
    <cfRule type="cellIs" dxfId="2" priority="1" stopIfTrue="1" operator="equal">
      <formula>"Title"</formula>
    </cfRule>
  </conditionalFormatting>
  <conditionalFormatting sqref="B7">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7:E41 F20 E12:E15">
      <formula1>"1, 2, 3"</formula1>
    </dataValidation>
    <dataValidation type="list" errorStyle="warning" allowBlank="1" showInputMessage="1" showErrorMessage="1" errorTitle="Factor" error="This factor is not included in the drop-down list. Is this the factor you want to use?" sqref="G21:G41 G11:G15 G17:G19">
      <formula1>$G$55:$G$146</formula1>
    </dataValidation>
    <dataValidation type="list" errorStyle="warning" allowBlank="1" showInputMessage="1" showErrorMessage="1" errorTitle="FERC ACCOUNT" error="This FERC Account is not included in the drop-down list. Is this the account you want to use?" sqref="D11:D15 D17:D41">
      <formula1>$D$55:$D$389</formula1>
    </dataValidation>
  </dataValidations>
  <printOptions horizontalCentered="1"/>
  <pageMargins left="0.75" right="0.25" top="0.5" bottom="0.3"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N35"/>
  <sheetViews>
    <sheetView zoomScale="60" zoomScaleNormal="60" workbookViewId="0">
      <selection activeCell="B1" sqref="B1"/>
    </sheetView>
  </sheetViews>
  <sheetFormatPr defaultRowHeight="15.75"/>
  <cols>
    <col min="13" max="13" width="7.25" customWidth="1"/>
    <col min="14" max="14" width="19.5" customWidth="1"/>
  </cols>
  <sheetData>
    <row r="1" spans="1:14">
      <c r="A1" s="80" t="s">
        <v>0</v>
      </c>
    </row>
    <row r="2" spans="1:14">
      <c r="A2" s="80" t="s">
        <v>292</v>
      </c>
      <c r="N2" t="s">
        <v>291</v>
      </c>
    </row>
    <row r="3" spans="1:14">
      <c r="A3" s="80" t="s">
        <v>275</v>
      </c>
    </row>
    <row r="4" spans="1:14">
      <c r="A4" s="80" t="s">
        <v>170</v>
      </c>
    </row>
    <row r="22" spans="13:14">
      <c r="M22" s="81" t="s">
        <v>276</v>
      </c>
      <c r="N22" s="82">
        <v>-716800</v>
      </c>
    </row>
    <row r="23" spans="13:14">
      <c r="M23" s="81" t="s">
        <v>277</v>
      </c>
      <c r="N23" s="82">
        <v>-664379</v>
      </c>
    </row>
    <row r="24" spans="13:14">
      <c r="M24" s="81" t="s">
        <v>278</v>
      </c>
      <c r="N24" s="82">
        <v>-546368</v>
      </c>
    </row>
    <row r="25" spans="13:14">
      <c r="M25" s="81" t="s">
        <v>279</v>
      </c>
      <c r="N25" s="82">
        <v>-462621</v>
      </c>
    </row>
    <row r="26" spans="13:14">
      <c r="M26" s="81" t="s">
        <v>280</v>
      </c>
      <c r="N26" s="82">
        <v>-346750</v>
      </c>
    </row>
    <row r="27" spans="13:14">
      <c r="M27" s="81" t="s">
        <v>281</v>
      </c>
      <c r="N27" s="82">
        <v>-1268228</v>
      </c>
    </row>
    <row r="28" spans="13:14">
      <c r="M28" s="81" t="s">
        <v>282</v>
      </c>
      <c r="N28" s="82">
        <v>-533413</v>
      </c>
    </row>
    <row r="29" spans="13:14">
      <c r="M29" s="81" t="s">
        <v>283</v>
      </c>
      <c r="N29" s="82">
        <v>-628998</v>
      </c>
    </row>
    <row r="30" spans="13:14">
      <c r="M30" s="81" t="s">
        <v>284</v>
      </c>
      <c r="N30" s="82">
        <v>-558574</v>
      </c>
    </row>
    <row r="31" spans="13:14">
      <c r="M31" s="81" t="s">
        <v>285</v>
      </c>
      <c r="N31" s="82">
        <v>-625208</v>
      </c>
    </row>
    <row r="32" spans="13:14">
      <c r="M32" s="81" t="s">
        <v>286</v>
      </c>
      <c r="N32" s="82">
        <v>-641940</v>
      </c>
    </row>
    <row r="33" spans="13:14">
      <c r="M33" s="81" t="s">
        <v>287</v>
      </c>
      <c r="N33" s="83">
        <v>-1031842</v>
      </c>
    </row>
    <row r="34" spans="13:14">
      <c r="M34" s="81"/>
      <c r="N34" s="113">
        <f>SUM(N22:N33)</f>
        <v>-8025121</v>
      </c>
    </row>
    <row r="35" spans="13:14">
      <c r="M35" s="81"/>
      <c r="N35" s="112" t="s">
        <v>293</v>
      </c>
    </row>
  </sheetData>
  <pageMargins left="1" right="0.2"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zoomScale="50" workbookViewId="0">
      <selection activeCell="Q16" sqref="Q16"/>
    </sheetView>
  </sheetViews>
  <sheetFormatPr defaultRowHeight="15.75"/>
  <sheetData>
    <row r="1" spans="1:1">
      <c r="A1" t="s">
        <v>270</v>
      </c>
    </row>
  </sheetData>
  <phoneticPr fontId="2" type="noConversion"/>
  <pageMargins left="0.75" right="0.75" top="1" bottom="1" header="0.5" footer="0.5"/>
  <pageSetup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K40"/>
  <sheetViews>
    <sheetView topLeftCell="A4" workbookViewId="0">
      <selection activeCell="I33" sqref="I33"/>
    </sheetView>
  </sheetViews>
  <sheetFormatPr defaultColWidth="7.25" defaultRowHeight="12.75"/>
  <cols>
    <col min="1" max="1" width="29.375" style="11" customWidth="1"/>
    <col min="2" max="2" width="8.625" style="11" bestFit="1" customWidth="1"/>
    <col min="3" max="3" width="12.125" style="11" customWidth="1"/>
    <col min="4" max="4" width="2.25" style="11" customWidth="1"/>
    <col min="5" max="5" width="7.625" style="11" bestFit="1" customWidth="1"/>
    <col min="6" max="6" width="10.75" style="11" customWidth="1"/>
    <col min="7" max="7" width="2.25" style="11" customWidth="1"/>
    <col min="8" max="8" width="9.25" style="11" bestFit="1" customWidth="1"/>
    <col min="9" max="9" width="7.25" style="11" bestFit="1" customWidth="1"/>
    <col min="10" max="10" width="2.25" style="11" customWidth="1"/>
    <col min="11" max="11" width="10.875" style="11" bestFit="1" customWidth="1"/>
    <col min="12" max="12" width="9" style="11" customWidth="1"/>
    <col min="13" max="13" width="7.25" style="11" customWidth="1"/>
    <col min="14" max="14" width="10.875" style="11" bestFit="1" customWidth="1"/>
    <col min="15" max="16384" width="7.25" style="11"/>
  </cols>
  <sheetData>
    <row r="1" spans="1:11" customFormat="1" ht="25.5">
      <c r="A1" s="17" t="s">
        <v>0</v>
      </c>
      <c r="B1" s="18"/>
      <c r="C1" s="18"/>
      <c r="D1" s="18"/>
      <c r="E1" s="18"/>
      <c r="F1" s="18"/>
      <c r="G1" s="18"/>
      <c r="H1" s="18"/>
      <c r="I1" s="18"/>
      <c r="J1" s="18"/>
      <c r="K1" s="19"/>
    </row>
    <row r="2" spans="1:11" customFormat="1" ht="15.75">
      <c r="A2" s="20" t="s">
        <v>200</v>
      </c>
      <c r="B2" s="21"/>
      <c r="C2" s="21"/>
      <c r="D2" s="21"/>
      <c r="E2" s="21"/>
      <c r="F2" s="21"/>
      <c r="G2" s="21"/>
      <c r="H2" s="21"/>
      <c r="I2" s="21"/>
      <c r="J2" s="21"/>
      <c r="K2" s="22"/>
    </row>
    <row r="3" spans="1:11" customFormat="1" ht="15.75">
      <c r="A3" s="20" t="s">
        <v>201</v>
      </c>
      <c r="B3" s="21"/>
      <c r="C3" s="21"/>
      <c r="D3" s="21"/>
      <c r="E3" s="21"/>
      <c r="F3" s="21"/>
      <c r="G3" s="21"/>
      <c r="H3" s="21"/>
      <c r="I3" s="21"/>
      <c r="J3" s="21"/>
      <c r="K3" s="22"/>
    </row>
    <row r="4" spans="1:11" customFormat="1" ht="15.75">
      <c r="A4" s="20" t="s">
        <v>252</v>
      </c>
      <c r="B4" s="21"/>
      <c r="C4" s="21"/>
      <c r="D4" s="21"/>
      <c r="E4" s="21"/>
      <c r="F4" s="21"/>
      <c r="G4" s="21"/>
      <c r="H4" s="21"/>
      <c r="I4" s="21"/>
      <c r="J4" s="21"/>
      <c r="K4" s="22"/>
    </row>
    <row r="5" spans="1:11" customFormat="1" ht="15.75">
      <c r="A5" s="23" t="s">
        <v>202</v>
      </c>
      <c r="B5" s="24"/>
      <c r="C5" s="24"/>
      <c r="D5" s="24"/>
      <c r="E5" s="24"/>
      <c r="F5" s="24"/>
      <c r="G5" s="24"/>
      <c r="H5" s="24"/>
      <c r="I5" s="24"/>
      <c r="J5" s="24"/>
      <c r="K5" s="25"/>
    </row>
    <row r="6" spans="1:11" customFormat="1" ht="15.75">
      <c r="A6" s="26"/>
      <c r="B6" s="26"/>
      <c r="C6" s="26"/>
      <c r="D6" s="26"/>
      <c r="E6" s="26"/>
      <c r="F6" s="26"/>
      <c r="G6" s="26"/>
      <c r="H6" s="26"/>
      <c r="I6" s="26"/>
      <c r="J6" s="26"/>
      <c r="K6" s="26"/>
    </row>
    <row r="7" spans="1:11" customFormat="1" ht="15.75">
      <c r="A7" s="26"/>
      <c r="B7" s="27" t="s">
        <v>203</v>
      </c>
      <c r="C7" s="27"/>
      <c r="D7" s="26"/>
      <c r="E7" s="26"/>
      <c r="F7" s="26"/>
      <c r="G7" s="26"/>
      <c r="H7" s="26"/>
      <c r="I7" s="26"/>
      <c r="J7" s="26"/>
      <c r="K7" s="28"/>
    </row>
    <row r="8" spans="1:11" customFormat="1" ht="15.75">
      <c r="A8" s="29"/>
      <c r="B8" s="27" t="s">
        <v>204</v>
      </c>
      <c r="C8" s="27"/>
      <c r="D8" s="26"/>
      <c r="E8" s="26"/>
      <c r="F8" s="26"/>
      <c r="G8" s="26"/>
      <c r="H8" s="26"/>
      <c r="I8" s="26"/>
      <c r="J8" s="26"/>
      <c r="K8" s="28" t="s">
        <v>205</v>
      </c>
    </row>
    <row r="9" spans="1:11" customFormat="1" ht="15.75">
      <c r="A9" s="26"/>
      <c r="B9" s="30" t="s">
        <v>253</v>
      </c>
      <c r="C9" s="31"/>
      <c r="D9" s="32"/>
      <c r="E9" s="31" t="s">
        <v>254</v>
      </c>
      <c r="F9" s="31"/>
      <c r="G9" s="31"/>
      <c r="H9" s="31"/>
      <c r="I9" s="31"/>
      <c r="J9" s="26"/>
      <c r="K9" s="28" t="s">
        <v>206</v>
      </c>
    </row>
    <row r="10" spans="1:11" customFormat="1" ht="15.75">
      <c r="A10" s="26"/>
      <c r="B10" s="33"/>
      <c r="C10" s="33"/>
      <c r="D10" s="34"/>
      <c r="E10" s="33"/>
      <c r="F10" s="33"/>
      <c r="G10" s="33"/>
      <c r="H10" s="33"/>
      <c r="I10" s="33"/>
      <c r="J10" s="26"/>
      <c r="K10" s="28"/>
    </row>
    <row r="11" spans="1:11" customFormat="1" ht="15.75">
      <c r="A11" s="26"/>
      <c r="B11" s="27" t="s">
        <v>207</v>
      </c>
      <c r="C11" s="27"/>
      <c r="D11" s="26"/>
      <c r="E11" s="27" t="s">
        <v>208</v>
      </c>
      <c r="F11" s="27"/>
      <c r="G11" s="26"/>
      <c r="H11" s="27" t="s">
        <v>209</v>
      </c>
      <c r="I11" s="27"/>
      <c r="J11" s="26"/>
      <c r="K11" s="26"/>
    </row>
    <row r="12" spans="1:11" customFormat="1" ht="15.75">
      <c r="A12" s="26"/>
      <c r="B12" s="35"/>
      <c r="C12" s="35"/>
      <c r="D12" s="26"/>
      <c r="E12" s="36"/>
      <c r="F12" s="36"/>
      <c r="G12" s="26"/>
      <c r="H12" s="37"/>
      <c r="I12" s="38"/>
      <c r="J12" s="26"/>
      <c r="K12" s="37"/>
    </row>
    <row r="13" spans="1:11" customFormat="1" ht="15.75">
      <c r="A13" s="26"/>
      <c r="B13" s="39" t="s">
        <v>210</v>
      </c>
      <c r="C13" s="39" t="s">
        <v>211</v>
      </c>
      <c r="D13" s="26"/>
      <c r="E13" s="39" t="s">
        <v>212</v>
      </c>
      <c r="F13" s="39" t="s">
        <v>211</v>
      </c>
      <c r="G13" s="26"/>
      <c r="H13" s="39" t="s">
        <v>210</v>
      </c>
      <c r="I13" s="39" t="s">
        <v>211</v>
      </c>
      <c r="J13" s="26"/>
      <c r="K13" s="39" t="s">
        <v>211</v>
      </c>
    </row>
    <row r="14" spans="1:11" customFormat="1" ht="15.75">
      <c r="A14" s="26"/>
      <c r="B14" s="26"/>
      <c r="C14" s="40"/>
      <c r="D14" s="26"/>
      <c r="E14" s="26"/>
      <c r="F14" s="26"/>
      <c r="G14" s="26"/>
      <c r="H14" s="26"/>
      <c r="I14" s="26"/>
      <c r="J14" s="26"/>
      <c r="K14" s="26"/>
    </row>
    <row r="15" spans="1:11" customFormat="1" ht="15.75">
      <c r="A15" s="41" t="s">
        <v>213</v>
      </c>
      <c r="B15" s="1">
        <f>2401.455-371.153+8.382</f>
        <v>2038.684</v>
      </c>
      <c r="C15" s="42">
        <f>ROUND(+B15/B$27,4-0.01)-0.0002</f>
        <v>0.91280000000000006</v>
      </c>
      <c r="D15" s="26"/>
      <c r="E15" s="2">
        <v>6590.5</v>
      </c>
      <c r="F15" s="42">
        <f>ROUND(+E15/E$27,4)+0.0001</f>
        <v>0.96</v>
      </c>
      <c r="G15" s="43"/>
      <c r="H15" s="6">
        <f>12325.866-360.254-169.962-252.69-76.376+178.523</f>
        <v>11645.106999999998</v>
      </c>
      <c r="I15" s="44">
        <f>ROUND(+H15/H$27,4)+0.0001</f>
        <v>0.89119999999999999</v>
      </c>
      <c r="J15" s="26"/>
      <c r="K15" s="3">
        <f>ROUND(SUM(C15+F15+I15)/3,4)</f>
        <v>0.92130000000000001</v>
      </c>
    </row>
    <row r="16" spans="1:11" customFormat="1" ht="15.75">
      <c r="A16" s="41"/>
      <c r="B16" s="4"/>
      <c r="C16" s="42"/>
      <c r="D16" s="26"/>
      <c r="E16" s="45"/>
      <c r="F16" s="42"/>
      <c r="G16" s="26"/>
      <c r="H16" s="46"/>
      <c r="I16" s="42"/>
      <c r="J16" s="26"/>
      <c r="K16" s="7"/>
    </row>
    <row r="17" spans="1:11" customFormat="1" ht="15.75">
      <c r="A17" s="47" t="s">
        <v>251</v>
      </c>
      <c r="B17" s="5">
        <f>642.583-452.835-0.57</f>
        <v>189.178</v>
      </c>
      <c r="C17" s="42">
        <f>ROUND(+B17/B$27,4)</f>
        <v>8.4699999999999998E-2</v>
      </c>
      <c r="D17" s="26"/>
      <c r="E17" s="8">
        <v>243</v>
      </c>
      <c r="F17" s="44">
        <f>ROUND(+E17/E$27,4)</f>
        <v>3.5400000000000001E-2</v>
      </c>
      <c r="G17" s="26"/>
      <c r="H17" s="6">
        <f>1472.048-91.239-256.785+1.959+37.461</f>
        <v>1163.444</v>
      </c>
      <c r="I17" s="42">
        <f>ROUND(+H17/H$27,4)</f>
        <v>8.8999999999999996E-2</v>
      </c>
      <c r="J17" s="26"/>
      <c r="K17" s="3">
        <f>ROUND(SUM(C17+F17+I17)/3,4)</f>
        <v>6.9699999999999998E-2</v>
      </c>
    </row>
    <row r="18" spans="1:11" customFormat="1" ht="15.75">
      <c r="A18" s="41"/>
      <c r="B18" s="5"/>
      <c r="C18" s="42"/>
      <c r="D18" s="26"/>
      <c r="E18" s="2"/>
      <c r="F18" s="42"/>
      <c r="G18" s="26"/>
      <c r="H18" s="9"/>
      <c r="I18" s="42"/>
      <c r="J18" s="26"/>
      <c r="K18" s="7"/>
    </row>
    <row r="19" spans="1:11" customFormat="1" ht="15.75">
      <c r="A19" s="48" t="s">
        <v>197</v>
      </c>
      <c r="B19" s="5">
        <v>2.597</v>
      </c>
      <c r="C19" s="42">
        <f>ROUND(+B19/B$27,4)</f>
        <v>1.1999999999999999E-3</v>
      </c>
      <c r="D19" s="26"/>
      <c r="E19" s="2">
        <v>22</v>
      </c>
      <c r="F19" s="42">
        <f>ROUND(+E19/E$27,4)</f>
        <v>3.2000000000000002E-3</v>
      </c>
      <c r="G19" s="26"/>
      <c r="H19" s="9">
        <f>9.606+0.128</f>
        <v>9.734</v>
      </c>
      <c r="I19" s="49">
        <f>ROUND(+H19/H$27,4)</f>
        <v>6.9999999999999999E-4</v>
      </c>
      <c r="J19" s="26"/>
      <c r="K19" s="3">
        <f>ROUND(SUM(C19+F19+I19)/3,4)</f>
        <v>1.6999999999999999E-3</v>
      </c>
    </row>
    <row r="20" spans="1:11" customFormat="1" ht="15.75">
      <c r="A20" s="41"/>
      <c r="B20" s="5"/>
      <c r="C20" s="42"/>
      <c r="D20" s="26"/>
      <c r="E20" s="50"/>
      <c r="F20" s="42"/>
      <c r="G20" s="26"/>
      <c r="H20" s="9"/>
      <c r="I20" s="51"/>
      <c r="J20" s="26"/>
      <c r="K20" s="7"/>
    </row>
    <row r="21" spans="1:11" customFormat="1" ht="13.5" customHeight="1">
      <c r="A21" s="41" t="s">
        <v>255</v>
      </c>
      <c r="B21" s="5">
        <f>0.792</f>
        <v>0.79200000000000004</v>
      </c>
      <c r="C21" s="42">
        <f>ROUND(+B21/B$27,4)</f>
        <v>4.0000000000000002E-4</v>
      </c>
      <c r="D21" s="26"/>
      <c r="E21" s="2">
        <v>1</v>
      </c>
      <c r="F21" s="42">
        <f>ROUND(+E21/E$27,4)</f>
        <v>1E-4</v>
      </c>
      <c r="G21" s="26"/>
      <c r="H21" s="9">
        <f>215.661</f>
        <v>215.661</v>
      </c>
      <c r="I21" s="49">
        <f>ROUND(+H21/H$27,4)</f>
        <v>1.6500000000000001E-2</v>
      </c>
      <c r="J21" s="26"/>
      <c r="K21" s="3">
        <f>ROUND(SUM(C21+F21+I21)/3,4)</f>
        <v>5.7000000000000002E-3</v>
      </c>
    </row>
    <row r="22" spans="1:11" customFormat="1" ht="15.75">
      <c r="A22" s="41"/>
      <c r="B22" s="5"/>
      <c r="C22" s="42"/>
      <c r="D22" s="26"/>
      <c r="E22" s="2"/>
      <c r="F22" s="42"/>
      <c r="G22" s="26"/>
      <c r="H22" s="9"/>
      <c r="I22" s="51"/>
      <c r="J22" s="26"/>
      <c r="K22" s="7"/>
    </row>
    <row r="23" spans="1:11" customFormat="1" ht="15.75">
      <c r="A23" s="41" t="s">
        <v>256</v>
      </c>
      <c r="B23" s="5">
        <f>1.796</f>
        <v>1.796</v>
      </c>
      <c r="C23" s="42">
        <f>ROUND(+B23/B$27,4)</f>
        <v>8.0000000000000004E-4</v>
      </c>
      <c r="D23" s="26"/>
      <c r="E23" s="2">
        <v>8</v>
      </c>
      <c r="F23" s="42">
        <f>ROUND(+E23/E$27,4)</f>
        <v>1.1999999999999999E-3</v>
      </c>
      <c r="G23" s="26"/>
      <c r="H23" s="9">
        <f>33.907</f>
        <v>33.906999999999996</v>
      </c>
      <c r="I23" s="49">
        <f>ROUND(+H23/H$27,4)</f>
        <v>2.5999999999999999E-3</v>
      </c>
      <c r="J23" s="26"/>
      <c r="K23" s="3">
        <f>ROUND(SUM(C23+F23+I23)/3,4)</f>
        <v>1.5E-3</v>
      </c>
    </row>
    <row r="24" spans="1:11" customFormat="1" ht="15.75">
      <c r="A24" s="41"/>
      <c r="B24" s="5"/>
      <c r="C24" s="42"/>
      <c r="D24" s="26"/>
      <c r="E24" s="2"/>
      <c r="F24" s="42"/>
      <c r="G24" s="26"/>
      <c r="H24" s="9"/>
      <c r="I24" s="49"/>
      <c r="J24" s="26"/>
      <c r="K24" s="7"/>
    </row>
    <row r="25" spans="1:11" customFormat="1" ht="15.75">
      <c r="A25" s="41" t="s">
        <v>214</v>
      </c>
      <c r="B25" s="5">
        <v>0.31900000000000001</v>
      </c>
      <c r="C25" s="42">
        <f>ROUND(+B25/B$27,4)</f>
        <v>1E-4</v>
      </c>
      <c r="D25" s="26"/>
      <c r="E25" s="2">
        <v>1</v>
      </c>
      <c r="F25" s="42">
        <f>ROUND(+E25/E$27,4)</f>
        <v>1E-4</v>
      </c>
      <c r="G25" s="26"/>
      <c r="H25" s="9">
        <f>0.099</f>
        <v>9.9000000000000005E-2</v>
      </c>
      <c r="I25" s="49">
        <f>ROUND(+H25/H$27,4)</f>
        <v>0</v>
      </c>
      <c r="J25" s="26"/>
      <c r="K25" s="3">
        <f>ROUND(SUM(C25+F25+I25)/3,4)</f>
        <v>1E-4</v>
      </c>
    </row>
    <row r="26" spans="1:11" customFormat="1" ht="15.75">
      <c r="A26" s="41"/>
      <c r="B26" s="52"/>
      <c r="C26" s="26"/>
      <c r="D26" s="26"/>
      <c r="E26" s="50"/>
      <c r="F26" s="26"/>
      <c r="G26" s="26"/>
      <c r="H26" s="53"/>
      <c r="I26" s="26"/>
      <c r="J26" s="26"/>
      <c r="K26" s="26"/>
    </row>
    <row r="27" spans="1:11" customFormat="1" ht="16.5" thickBot="1">
      <c r="A27" s="26"/>
      <c r="B27" s="54">
        <f>SUM(B15:B25)</f>
        <v>2233.366</v>
      </c>
      <c r="C27" s="55">
        <f>SUM(C15:C25)</f>
        <v>1</v>
      </c>
      <c r="D27" s="26"/>
      <c r="E27" s="10">
        <f>SUM(E15:E25)</f>
        <v>6865.5</v>
      </c>
      <c r="F27" s="55">
        <f>SUM(F15:F25)</f>
        <v>0.99999999999999989</v>
      </c>
      <c r="G27" s="26"/>
      <c r="H27" s="54">
        <f>SUM(H15:H25)</f>
        <v>13067.951999999997</v>
      </c>
      <c r="I27" s="55">
        <f>SUM(I15:I25)</f>
        <v>1</v>
      </c>
      <c r="J27" s="26"/>
      <c r="K27" s="56">
        <f>SUM(K15:K25)</f>
        <v>1</v>
      </c>
    </row>
    <row r="28" spans="1:11" customFormat="1" ht="16.5" thickTop="1">
      <c r="A28" s="26"/>
      <c r="B28" s="26"/>
      <c r="C28" s="26"/>
      <c r="D28" s="26"/>
      <c r="E28" s="26"/>
      <c r="F28" s="26"/>
      <c r="G28" s="26"/>
      <c r="H28" s="26"/>
      <c r="I28" s="26"/>
      <c r="J28" s="26"/>
      <c r="K28" s="26"/>
    </row>
    <row r="29" spans="1:11" customFormat="1" ht="15.75">
      <c r="A29" s="57" t="s">
        <v>257</v>
      </c>
      <c r="B29" s="26"/>
      <c r="C29" s="26"/>
      <c r="D29" s="26"/>
      <c r="E29" s="26"/>
      <c r="F29" s="26"/>
      <c r="G29" s="26"/>
      <c r="H29" s="26"/>
      <c r="I29" s="26"/>
      <c r="J29" s="26"/>
      <c r="K29" s="26"/>
    </row>
    <row r="30" spans="1:11" customFormat="1" ht="15.75">
      <c r="A30" s="57" t="s">
        <v>258</v>
      </c>
      <c r="B30" s="26"/>
      <c r="C30" s="26"/>
      <c r="D30" s="26"/>
      <c r="E30" s="26"/>
      <c r="F30" s="26"/>
      <c r="G30" s="26"/>
      <c r="H30" s="26"/>
      <c r="I30" s="26"/>
      <c r="J30" s="26"/>
      <c r="K30" s="26"/>
    </row>
    <row r="31" spans="1:11" customFormat="1" ht="15.75">
      <c r="A31" s="58" t="s">
        <v>259</v>
      </c>
      <c r="B31" s="26"/>
      <c r="C31" s="26"/>
      <c r="D31" s="26"/>
      <c r="E31" s="26"/>
      <c r="F31" s="26"/>
      <c r="G31" s="26"/>
      <c r="H31" s="26"/>
      <c r="I31" s="26"/>
      <c r="J31" s="26"/>
      <c r="K31" s="26"/>
    </row>
    <row r="32" spans="1:11" customFormat="1" ht="15.75">
      <c r="A32" s="58" t="s">
        <v>260</v>
      </c>
      <c r="B32" s="26"/>
      <c r="C32" s="26"/>
      <c r="D32" s="26"/>
      <c r="E32" s="26"/>
      <c r="F32" s="26"/>
      <c r="G32" s="26"/>
      <c r="H32" s="26"/>
      <c r="I32" s="26"/>
      <c r="J32" s="26"/>
      <c r="K32" s="26"/>
    </row>
    <row r="33" spans="1:11" customFormat="1" ht="15.75">
      <c r="A33" s="57" t="s">
        <v>261</v>
      </c>
      <c r="B33" s="26"/>
      <c r="C33" s="26"/>
      <c r="D33" s="26"/>
      <c r="E33" s="26"/>
      <c r="F33" s="26"/>
      <c r="G33" s="26"/>
      <c r="H33" s="26"/>
      <c r="I33" s="26"/>
      <c r="J33" s="26"/>
      <c r="K33" s="26"/>
    </row>
    <row r="34" spans="1:11" customFormat="1" ht="15.75">
      <c r="A34" s="59" t="s">
        <v>262</v>
      </c>
      <c r="B34" s="26"/>
      <c r="C34" s="26"/>
      <c r="D34" s="26"/>
      <c r="E34" s="26"/>
      <c r="F34" s="26"/>
      <c r="G34" s="26"/>
      <c r="H34" s="26"/>
      <c r="I34" s="26"/>
      <c r="J34" s="26"/>
      <c r="K34" s="26"/>
    </row>
    <row r="35" spans="1:11" customFormat="1" ht="15.75">
      <c r="A35" s="59" t="s">
        <v>263</v>
      </c>
      <c r="B35" s="26"/>
      <c r="C35" s="26"/>
      <c r="D35" s="26"/>
      <c r="E35" s="26"/>
      <c r="F35" s="26"/>
      <c r="G35" s="26"/>
      <c r="H35" s="26"/>
      <c r="I35" s="26"/>
      <c r="J35" s="26"/>
      <c r="K35" s="26"/>
    </row>
    <row r="36" spans="1:11" customFormat="1" ht="15.75">
      <c r="A36" s="60"/>
      <c r="B36" s="26"/>
      <c r="C36" s="26"/>
      <c r="D36" s="26"/>
      <c r="E36" s="26"/>
      <c r="F36" s="26"/>
      <c r="G36" s="26"/>
      <c r="H36" s="26"/>
      <c r="I36" s="26"/>
      <c r="J36" s="26"/>
      <c r="K36" s="26"/>
    </row>
    <row r="37" spans="1:11" customFormat="1" ht="15.75">
      <c r="A37" s="60" t="s">
        <v>215</v>
      </c>
      <c r="B37" s="26"/>
      <c r="C37" s="26"/>
      <c r="D37" s="26"/>
      <c r="E37" s="26"/>
      <c r="F37" s="26"/>
      <c r="G37" s="26"/>
      <c r="H37" s="26"/>
      <c r="I37" s="26"/>
      <c r="J37" s="26"/>
      <c r="K37" s="26"/>
    </row>
    <row r="38" spans="1:11" customFormat="1" ht="15.75">
      <c r="A38" s="26"/>
      <c r="B38" s="26"/>
      <c r="C38" s="26"/>
      <c r="D38" s="26"/>
      <c r="E38" s="26"/>
      <c r="F38" s="26"/>
      <c r="G38" s="26"/>
      <c r="H38" s="26"/>
      <c r="I38" s="26"/>
      <c r="J38" s="26"/>
      <c r="K38" s="26"/>
    </row>
    <row r="39" spans="1:11">
      <c r="A39" s="57" t="s">
        <v>264</v>
      </c>
      <c r="B39" s="26"/>
      <c r="C39" s="26"/>
      <c r="D39" s="26"/>
      <c r="E39" s="26"/>
      <c r="F39" s="26"/>
      <c r="G39" s="26"/>
      <c r="H39" s="26"/>
      <c r="I39" s="26"/>
      <c r="J39" s="26"/>
      <c r="K39" s="26"/>
    </row>
    <row r="40" spans="1:11">
      <c r="A40" s="57"/>
      <c r="B40" s="26"/>
      <c r="C40" s="26"/>
      <c r="D40" s="26"/>
      <c r="E40" s="26"/>
      <c r="F40" s="26"/>
      <c r="G40" s="26"/>
      <c r="H40" s="26"/>
      <c r="I40" s="26"/>
      <c r="J40" s="26"/>
      <c r="K40" s="26"/>
    </row>
  </sheetData>
  <phoneticPr fontId="7" type="noConversion"/>
  <printOptions horizontalCentered="1"/>
  <pageMargins left="0.25" right="0.25" top="0.5" bottom="0.75" header="0.5" footer="0.5"/>
  <pageSetup scale="87"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35"/>
  <sheetViews>
    <sheetView zoomScaleNormal="100" workbookViewId="0">
      <selection activeCell="I33" sqref="I33"/>
    </sheetView>
  </sheetViews>
  <sheetFormatPr defaultColWidth="8.25" defaultRowHeight="12.75"/>
  <cols>
    <col min="1" max="1" width="6.75" style="12" customWidth="1"/>
    <col min="2" max="2" width="6.875" style="12" bestFit="1" customWidth="1"/>
    <col min="3" max="3" width="37.375" style="12" bestFit="1" customWidth="1"/>
    <col min="4" max="4" width="15.25" style="12" bestFit="1" customWidth="1"/>
    <col min="5" max="5" width="16.625" style="12" bestFit="1" customWidth="1"/>
    <col min="6" max="6" width="6.875" style="12" bestFit="1" customWidth="1"/>
    <col min="7" max="16384" width="8.25" style="12"/>
  </cols>
  <sheetData>
    <row r="1" spans="1:8" ht="15.75">
      <c r="A1" s="61" t="s">
        <v>176</v>
      </c>
      <c r="B1" s="61"/>
      <c r="C1" s="61"/>
      <c r="D1" s="61"/>
      <c r="E1" s="61"/>
      <c r="F1" s="61"/>
      <c r="G1" s="62"/>
      <c r="H1"/>
    </row>
    <row r="2" spans="1:8" ht="15.75">
      <c r="A2" s="61" t="s">
        <v>265</v>
      </c>
      <c r="B2" s="61"/>
      <c r="C2" s="61"/>
      <c r="D2" s="61"/>
      <c r="E2" s="61"/>
      <c r="F2" s="61"/>
      <c r="G2" s="62"/>
      <c r="H2"/>
    </row>
    <row r="3" spans="1:8" ht="15.75">
      <c r="A3" s="114" t="s">
        <v>266</v>
      </c>
      <c r="B3" s="114"/>
      <c r="C3" s="114"/>
      <c r="D3" s="114"/>
      <c r="E3" s="114"/>
      <c r="F3" s="114"/>
      <c r="G3" s="62"/>
      <c r="H3"/>
    </row>
    <row r="4" spans="1:8" ht="15.75">
      <c r="A4" s="63" t="s">
        <v>177</v>
      </c>
      <c r="B4" s="64"/>
      <c r="C4" s="64"/>
      <c r="D4" s="62"/>
      <c r="E4" s="62"/>
      <c r="F4" s="62" t="s">
        <v>166</v>
      </c>
      <c r="G4" s="62"/>
      <c r="H4"/>
    </row>
    <row r="5" spans="1:8" ht="15.75">
      <c r="A5" s="62" t="s">
        <v>216</v>
      </c>
      <c r="B5" s="65">
        <v>10068</v>
      </c>
      <c r="C5" s="66" t="s">
        <v>178</v>
      </c>
      <c r="D5" s="62" t="s">
        <v>217</v>
      </c>
      <c r="E5" s="62" t="s">
        <v>218</v>
      </c>
      <c r="F5" s="67"/>
      <c r="G5" s="62"/>
      <c r="H5"/>
    </row>
    <row r="6" spans="1:8" ht="15.75">
      <c r="A6" s="62" t="s">
        <v>216</v>
      </c>
      <c r="B6" s="65">
        <v>11622</v>
      </c>
      <c r="C6" s="66" t="s">
        <v>180</v>
      </c>
      <c r="D6" s="62" t="s">
        <v>221</v>
      </c>
      <c r="E6" s="62" t="s">
        <v>267</v>
      </c>
      <c r="F6" s="67"/>
      <c r="G6" s="62"/>
      <c r="H6"/>
    </row>
    <row r="7" spans="1:8" ht="15.75">
      <c r="A7" s="62" t="s">
        <v>216</v>
      </c>
      <c r="B7" s="65">
        <v>11631</v>
      </c>
      <c r="C7" s="66" t="s">
        <v>181</v>
      </c>
      <c r="D7" s="62" t="s">
        <v>222</v>
      </c>
      <c r="E7" s="62" t="s">
        <v>223</v>
      </c>
      <c r="F7" s="67"/>
      <c r="G7" s="62"/>
      <c r="H7"/>
    </row>
    <row r="8" spans="1:8" ht="15.75">
      <c r="A8" s="62" t="s">
        <v>216</v>
      </c>
      <c r="B8" s="65">
        <v>11638</v>
      </c>
      <c r="C8" s="66" t="s">
        <v>182</v>
      </c>
      <c r="D8" s="62" t="s">
        <v>224</v>
      </c>
      <c r="E8" s="62" t="s">
        <v>225</v>
      </c>
      <c r="F8" s="67"/>
      <c r="G8" s="62"/>
      <c r="H8"/>
    </row>
    <row r="9" spans="1:8" ht="15.75">
      <c r="A9" s="62" t="s">
        <v>216</v>
      </c>
      <c r="B9" s="67">
        <v>11648</v>
      </c>
      <c r="C9" s="68" t="s">
        <v>183</v>
      </c>
      <c r="D9" s="62" t="s">
        <v>219</v>
      </c>
      <c r="E9" s="62" t="s">
        <v>220</v>
      </c>
      <c r="F9" s="67"/>
      <c r="G9" s="62"/>
      <c r="H9"/>
    </row>
    <row r="10" spans="1:8" ht="15.75">
      <c r="A10" s="62" t="s">
        <v>216</v>
      </c>
      <c r="B10" s="67">
        <v>11651</v>
      </c>
      <c r="C10" s="68" t="s">
        <v>184</v>
      </c>
      <c r="D10" s="62" t="s">
        <v>219</v>
      </c>
      <c r="E10" s="62" t="s">
        <v>226</v>
      </c>
      <c r="F10" s="67"/>
      <c r="G10" s="62"/>
      <c r="H10"/>
    </row>
    <row r="11" spans="1:8" ht="15.75">
      <c r="A11" s="62" t="s">
        <v>216</v>
      </c>
      <c r="B11" s="67">
        <v>11653</v>
      </c>
      <c r="C11" s="68" t="s">
        <v>185</v>
      </c>
      <c r="D11" s="62" t="s">
        <v>219</v>
      </c>
      <c r="E11" s="69" t="s">
        <v>227</v>
      </c>
      <c r="F11" s="67"/>
      <c r="G11" s="62"/>
      <c r="H11"/>
    </row>
    <row r="12" spans="1:8" ht="15.75">
      <c r="A12" s="62" t="s">
        <v>216</v>
      </c>
      <c r="B12" s="67">
        <v>11655</v>
      </c>
      <c r="C12" s="68" t="s">
        <v>186</v>
      </c>
      <c r="D12" s="62" t="s">
        <v>219</v>
      </c>
      <c r="E12" s="62" t="s">
        <v>228</v>
      </c>
      <c r="F12" s="67"/>
      <c r="G12" s="62"/>
      <c r="H12"/>
    </row>
    <row r="13" spans="1:8" ht="15.75">
      <c r="A13" s="62" t="s">
        <v>216</v>
      </c>
      <c r="B13" s="67">
        <v>11656</v>
      </c>
      <c r="C13" s="68" t="s">
        <v>187</v>
      </c>
      <c r="D13" s="62" t="s">
        <v>219</v>
      </c>
      <c r="E13" s="62" t="s">
        <v>229</v>
      </c>
      <c r="F13" s="67"/>
      <c r="G13" s="62"/>
      <c r="H13"/>
    </row>
    <row r="14" spans="1:8" ht="15.75">
      <c r="A14" s="62" t="s">
        <v>216</v>
      </c>
      <c r="B14" s="67">
        <v>11657</v>
      </c>
      <c r="C14" s="68" t="s">
        <v>188</v>
      </c>
      <c r="D14" s="62" t="s">
        <v>230</v>
      </c>
      <c r="E14" s="62" t="s">
        <v>231</v>
      </c>
      <c r="F14" s="67"/>
      <c r="G14" s="62"/>
      <c r="H14"/>
    </row>
    <row r="15" spans="1:8" ht="15.75">
      <c r="A15" s="62" t="s">
        <v>216</v>
      </c>
      <c r="B15" s="65">
        <v>13026</v>
      </c>
      <c r="C15" s="66" t="s">
        <v>191</v>
      </c>
      <c r="D15" s="62" t="s">
        <v>234</v>
      </c>
      <c r="E15" s="62" t="s">
        <v>235</v>
      </c>
      <c r="F15" s="67"/>
      <c r="G15" s="62"/>
      <c r="H15"/>
    </row>
    <row r="16" spans="1:8" ht="15.75">
      <c r="A16" s="62" t="s">
        <v>216</v>
      </c>
      <c r="B16" s="67">
        <v>13149</v>
      </c>
      <c r="C16" s="66" t="s">
        <v>192</v>
      </c>
      <c r="D16" s="62" t="s">
        <v>221</v>
      </c>
      <c r="E16" s="62" t="s">
        <v>267</v>
      </c>
      <c r="F16" s="67" t="s">
        <v>166</v>
      </c>
      <c r="G16" s="62"/>
      <c r="H16"/>
    </row>
    <row r="17" spans="1:8" ht="15.75">
      <c r="A17" s="62" t="s">
        <v>216</v>
      </c>
      <c r="B17" s="67">
        <v>13369</v>
      </c>
      <c r="C17" s="69" t="s">
        <v>238</v>
      </c>
      <c r="D17" s="62" t="s">
        <v>239</v>
      </c>
      <c r="E17" s="69" t="s">
        <v>240</v>
      </c>
      <c r="F17" s="67"/>
      <c r="G17" s="62"/>
      <c r="H17"/>
    </row>
    <row r="18" spans="1:8" ht="15.75">
      <c r="A18" s="62"/>
      <c r="B18" s="67"/>
      <c r="C18" s="69"/>
      <c r="D18" s="62"/>
      <c r="E18" s="69"/>
      <c r="F18" s="67"/>
      <c r="G18" s="62"/>
      <c r="H18"/>
    </row>
    <row r="19" spans="1:8" ht="15.75">
      <c r="A19" s="62"/>
      <c r="B19" s="67"/>
      <c r="C19" s="69"/>
      <c r="D19" s="62"/>
      <c r="E19" s="69"/>
      <c r="F19" s="67"/>
      <c r="G19" s="62"/>
      <c r="H19"/>
    </row>
    <row r="20" spans="1:8" ht="15.75">
      <c r="A20" s="70" t="s">
        <v>241</v>
      </c>
      <c r="B20" s="71">
        <v>13194</v>
      </c>
      <c r="C20" s="70" t="s">
        <v>193</v>
      </c>
      <c r="D20" s="70" t="s">
        <v>236</v>
      </c>
      <c r="E20" s="70" t="s">
        <v>237</v>
      </c>
      <c r="F20" s="71"/>
      <c r="G20" s="62"/>
      <c r="H20"/>
    </row>
    <row r="21" spans="1:8" ht="15.75">
      <c r="A21" s="70" t="s">
        <v>241</v>
      </c>
      <c r="B21" s="71">
        <v>10070</v>
      </c>
      <c r="C21" s="70" t="s">
        <v>179</v>
      </c>
      <c r="D21" s="70" t="s">
        <v>219</v>
      </c>
      <c r="E21" s="70" t="s">
        <v>220</v>
      </c>
      <c r="F21" s="71"/>
      <c r="G21" s="62"/>
      <c r="H21"/>
    </row>
    <row r="22" spans="1:8" ht="15.75">
      <c r="A22" s="70" t="s">
        <v>241</v>
      </c>
      <c r="B22" s="71">
        <v>12303</v>
      </c>
      <c r="C22" s="72" t="s">
        <v>189</v>
      </c>
      <c r="D22" s="72" t="s">
        <v>230</v>
      </c>
      <c r="E22" s="72" t="s">
        <v>231</v>
      </c>
      <c r="F22" s="71"/>
      <c r="G22" s="62"/>
      <c r="H22"/>
    </row>
    <row r="23" spans="1:8" ht="15.75">
      <c r="A23" s="70" t="s">
        <v>241</v>
      </c>
      <c r="B23" s="71">
        <v>12637</v>
      </c>
      <c r="C23" s="72" t="s">
        <v>190</v>
      </c>
      <c r="D23" s="72" t="s">
        <v>232</v>
      </c>
      <c r="E23" s="72" t="s">
        <v>233</v>
      </c>
      <c r="F23" s="71" t="s">
        <v>166</v>
      </c>
      <c r="G23" s="62"/>
      <c r="H23"/>
    </row>
    <row r="24" spans="1:8" ht="15.75">
      <c r="A24" s="69"/>
      <c r="B24" s="65"/>
      <c r="C24" s="66"/>
      <c r="D24" s="69"/>
      <c r="E24" s="69"/>
      <c r="F24" s="62" t="s">
        <v>268</v>
      </c>
      <c r="G24" s="62" t="s">
        <v>269</v>
      </c>
      <c r="H24"/>
    </row>
    <row r="25" spans="1:8" ht="15.75">
      <c r="A25" s="63" t="s">
        <v>194</v>
      </c>
      <c r="B25" s="67"/>
      <c r="C25" s="68"/>
      <c r="D25" s="62"/>
      <c r="E25" s="62"/>
      <c r="F25" s="73" t="s">
        <v>211</v>
      </c>
      <c r="G25" s="73" t="s">
        <v>211</v>
      </c>
      <c r="H25"/>
    </row>
    <row r="26" spans="1:8" ht="15.75">
      <c r="A26" s="63"/>
      <c r="B26" s="67"/>
      <c r="C26" s="68"/>
      <c r="D26" s="62"/>
      <c r="E26" s="62"/>
      <c r="F26" s="73"/>
      <c r="G26" s="74" t="s">
        <v>266</v>
      </c>
      <c r="H26"/>
    </row>
    <row r="27" spans="1:8" ht="15.75">
      <c r="A27" s="62" t="s">
        <v>216</v>
      </c>
      <c r="B27" s="67">
        <v>10107</v>
      </c>
      <c r="C27" s="68" t="s">
        <v>195</v>
      </c>
      <c r="D27" s="62" t="s">
        <v>242</v>
      </c>
      <c r="E27" s="69" t="s">
        <v>243</v>
      </c>
      <c r="F27" s="75">
        <v>1E-4</v>
      </c>
      <c r="G27" s="76">
        <v>1E-4</v>
      </c>
      <c r="H27"/>
    </row>
    <row r="28" spans="1:8" ht="15.75">
      <c r="A28" s="62" t="s">
        <v>216</v>
      </c>
      <c r="B28" s="67">
        <v>10117</v>
      </c>
      <c r="C28" s="68" t="s">
        <v>196</v>
      </c>
      <c r="D28" s="62" t="s">
        <v>244</v>
      </c>
      <c r="E28" s="62" t="s">
        <v>245</v>
      </c>
      <c r="F28" s="75">
        <v>1.2999999999999999E-3</v>
      </c>
      <c r="G28" s="76">
        <v>1.5E-3</v>
      </c>
      <c r="H28"/>
    </row>
    <row r="29" spans="1:8" ht="15.75">
      <c r="A29" s="62" t="s">
        <v>216</v>
      </c>
      <c r="B29" s="67">
        <v>10165</v>
      </c>
      <c r="C29" s="68" t="s">
        <v>197</v>
      </c>
      <c r="D29" s="62" t="s">
        <v>246</v>
      </c>
      <c r="E29" s="62" t="s">
        <v>247</v>
      </c>
      <c r="F29" s="75">
        <v>1.6999999999999999E-3</v>
      </c>
      <c r="G29" s="76">
        <v>1.6999999999999999E-3</v>
      </c>
      <c r="H29"/>
    </row>
    <row r="30" spans="1:8" ht="15.75">
      <c r="A30" s="62" t="s">
        <v>216</v>
      </c>
      <c r="B30" s="67">
        <v>10182</v>
      </c>
      <c r="C30" s="68" t="s">
        <v>198</v>
      </c>
      <c r="D30" s="62" t="s">
        <v>248</v>
      </c>
      <c r="E30" s="62" t="s">
        <v>243</v>
      </c>
      <c r="F30" s="75">
        <v>5.8999999999999999E-3</v>
      </c>
      <c r="G30" s="76">
        <v>5.7000000000000002E-3</v>
      </c>
      <c r="H30"/>
    </row>
    <row r="31" spans="1:8" ht="15.75">
      <c r="A31" s="62" t="s">
        <v>216</v>
      </c>
      <c r="B31" s="67">
        <v>13228</v>
      </c>
      <c r="C31" s="68" t="s">
        <v>199</v>
      </c>
      <c r="D31" s="62" t="s">
        <v>249</v>
      </c>
      <c r="E31" s="62" t="s">
        <v>250</v>
      </c>
      <c r="F31" s="75">
        <v>5.6099999999999997E-2</v>
      </c>
      <c r="G31" s="76">
        <v>6.9699999999999998E-2</v>
      </c>
      <c r="H31"/>
    </row>
    <row r="32" spans="1:8" ht="15.75">
      <c r="A32"/>
      <c r="B32"/>
      <c r="C32"/>
      <c r="D32"/>
      <c r="E32"/>
      <c r="F32"/>
      <c r="G32"/>
      <c r="H32"/>
    </row>
    <row r="33" spans="1:8" ht="15.75">
      <c r="A33"/>
      <c r="B33"/>
      <c r="C33"/>
      <c r="D33"/>
      <c r="E33"/>
      <c r="F33"/>
      <c r="G33"/>
      <c r="H33"/>
    </row>
    <row r="34" spans="1:8" ht="15.75">
      <c r="A34"/>
      <c r="B34"/>
      <c r="C34"/>
      <c r="D34"/>
      <c r="E34"/>
      <c r="F34"/>
      <c r="G34"/>
      <c r="H34"/>
    </row>
    <row r="35" spans="1:8" ht="15.75">
      <c r="A35"/>
      <c r="B35"/>
      <c r="C35"/>
      <c r="D35"/>
      <c r="E35"/>
      <c r="F35"/>
      <c r="G35"/>
      <c r="H35"/>
    </row>
  </sheetData>
  <mergeCells count="1">
    <mergeCell ref="A3:F3"/>
  </mergeCells>
  <phoneticPr fontId="4" type="noConversion"/>
  <printOptions horizont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5B48A02-7133-4E0E-AD74-AA639C4AA0E3}"/>
</file>

<file path=customXml/itemProps2.xml><?xml version="1.0" encoding="utf-8"?>
<ds:datastoreItem xmlns:ds="http://schemas.openxmlformats.org/officeDocument/2006/customXml" ds:itemID="{8C76BBE6-B9E7-48D1-8188-21AFF97D3915}"/>
</file>

<file path=customXml/itemProps3.xml><?xml version="1.0" encoding="utf-8"?>
<ds:datastoreItem xmlns:ds="http://schemas.openxmlformats.org/officeDocument/2006/customXml" ds:itemID="{9BDA4A47-7C11-4623-B92D-BCB3962F98E0}"/>
</file>

<file path=customXml/itemProps4.xml><?xml version="1.0" encoding="utf-8"?>
<ds:datastoreItem xmlns:ds="http://schemas.openxmlformats.org/officeDocument/2006/customXml" ds:itemID="{6A1C8F84-C753-479F-8E0D-423CC6CB7E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Lead Sheet</vt:lpstr>
      <vt:lpstr>5.4.1</vt:lpstr>
      <vt:lpstr>LTIP</vt:lpstr>
      <vt:lpstr>FY2006 Three Factor Formula</vt:lpstr>
      <vt:lpstr>FY2006 Senders Receivers </vt:lpstr>
      <vt:lpstr>'FY2006 Senders Receivers '!Print_Area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2010-04-20T14:35:24Z</cp:lastPrinted>
  <dcterms:created xsi:type="dcterms:W3CDTF">2004-11-29T21:41:55Z</dcterms:created>
  <dcterms:modified xsi:type="dcterms:W3CDTF">2010-11-19T18:45:41Z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