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23" sheetId="1" r:id="rId1"/>
    <sheet name="23 by month" sheetId="2" r:id="rId2"/>
    <sheet name="3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11">#REF!</definedName>
    <definedName name="_31">#REF!</definedName>
    <definedName name="_36">#REF!</definedName>
    <definedName name="_41">#REF!</definedName>
    <definedName name="_43">#REF!</definedName>
    <definedName name="_50">#REF!</definedName>
    <definedName name="_51">#REF!</definedName>
    <definedName name="_57">#REF!</definedName>
    <definedName name="_85">#REF!</definedName>
    <definedName name="_85_86">#REF!</definedName>
    <definedName name="_86">#REF!</definedName>
    <definedName name="_87">#REF!</definedName>
    <definedName name="_ALL_RATES">#REF!</definedName>
    <definedName name="_Fill">#REF!</definedName>
    <definedName name="_Order1" hidden="1">0</definedName>
    <definedName name="_Order2" hidden="1">0</definedName>
    <definedName name="_P_RD">#REF!</definedName>
    <definedName name="_PRINT_23_36">#REF!</definedName>
    <definedName name="_PRINT_85_58">#REF!</definedName>
    <definedName name="_RATE_DESIGN">#REF!</definedName>
    <definedName name="_RES">#REF!</definedName>
    <definedName name="Acq1Plant">'[2]Acquisition Inputs'!$C$8</definedName>
    <definedName name="Acq2Plant">'[2]Acquisition Inputs'!$C$70</definedName>
    <definedName name="apeek">#REF!</definedName>
    <definedName name="Apr04">'[11]BS'!$U$7:$U$3582</definedName>
    <definedName name="Apr04AMA">'[11]BS'!$AG$7:$AG$3582</definedName>
    <definedName name="Aug04">'[11]BS'!$Y$7:$Y$3582</definedName>
    <definedName name="Aug04AMA">'[11]BS'!$AK$7:$AK$3582</definedName>
    <definedName name="Aurora_Prices">"Monthly Price Summary'!$C$4:$H$63"</definedName>
    <definedName name="BADDEBT">#REF!</definedName>
    <definedName name="BD">#REF!</definedName>
    <definedName name="BEP">#REF!</definedName>
    <definedName name="Capacity">#REF!</definedName>
    <definedName name="CaseDescription">'[2]Dispatch Cases'!$C$11</definedName>
    <definedName name="CCGT_HeatRate">'[2]Assumptions'!$H$23</definedName>
    <definedName name="CCGTPrice">'[2]Assumptions'!$H$22</definedName>
    <definedName name="COLHOUSE">#REF!</definedName>
    <definedName name="COLXFER">#REF!</definedName>
    <definedName name="COMMON_ADMIN_ALLOCATED">#REF!</definedName>
    <definedName name="COMPINSR">#REF!</definedName>
    <definedName name="CONSERV">#REF!</definedName>
    <definedName name="ContractDate">'[6]Dispatch Cases'!#REF!</definedName>
    <definedName name="ConversionFactor">'[2]Assumptions'!$I$65</definedName>
    <definedName name="CONVFACT">#REF!</definedName>
    <definedName name="CUSTDEP">#REF!</definedName>
    <definedName name="Data">#REF!</definedName>
    <definedName name="DebtPerc">'[2]Assumptions'!$I$58</definedName>
    <definedName name="Dec03">'[13]BS'!$T$7:$T$3582</definedName>
    <definedName name="Dec03AMA">'[13]BS'!$AJ$7:$AJ$3582</definedName>
    <definedName name="Dec04">'[11]BS'!$AC$7:$AC$3580</definedName>
    <definedName name="Dec04AMA">'[11]BS'!$AO$7:$AO$3582</definedName>
    <definedName name="DEPRECIATION">#REF!</definedName>
    <definedName name="DF_HeatRate">'[2]Assumptions'!$L$23</definedName>
    <definedName name="Disc">'[6]Debt Amortization'!#REF!</definedName>
    <definedName name="DOCKET">#REF!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'[9]Monthly Price Summary'!$B$4:$E$27</definedName>
    <definedName name="ElRBLine">'[11]BS'!$AQ$7:$AQ$3303</definedName>
    <definedName name="EMPLBENE">#REF!</definedName>
    <definedName name="EndDate">'[2]Assumptions'!$C$11</definedName>
    <definedName name="FACTORS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eb04">'[11]BS'!$S$7:$S$3582</definedName>
    <definedName name="Feb04AMA">'[11]BS'!$AE$7:$AE$3582</definedName>
    <definedName name="Fed_Cap_Tax">'[4]Inputs'!$E$112</definedName>
    <definedName name="FedTaxRate">'[2]Assumptions'!$C$33</definedName>
    <definedName name="FF">#REF!</definedName>
    <definedName name="FIELDCHRG">#REF!</definedName>
    <definedName name="FIT">'[8]2.29'!#REF!</definedName>
    <definedName name="GasRBLine">'[11]BS'!$AS$7:$AS$3631</definedName>
    <definedName name="GasWC_LineItem">'[11]BS'!$AR$7:$AR$3631</definedName>
    <definedName name="GeoDate">'[6]Dispatch Cases'!#REF!</definedName>
    <definedName name="HydroCap">#REF!</definedName>
    <definedName name="HydroGen">'[6]Dispatch'!#REF!</definedName>
    <definedName name="INCSTMNT">#REF!</definedName>
    <definedName name="INCSTMT">#REF!</definedName>
    <definedName name="INTRESEXCH">#REF!</definedName>
    <definedName name="INVPLAN">#REF!</definedName>
    <definedName name="Jan04">'[11]BS'!$R$7:$R$3582</definedName>
    <definedName name="Jan04AMA">'[11]BS'!$AD$7:$AD$3582</definedName>
    <definedName name="Jul04">'[11]BS'!$X$7:$X$3582</definedName>
    <definedName name="Jul04AMA">'[11]BS'!$AJ$7:$AJ$3582</definedName>
    <definedName name="Jun04">'[11]BS'!$W$7:$W$3582</definedName>
    <definedName name="Jun04AMA">'[11]BS'!$AI$7:$AI$3582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oadArray">'[7]Load Source Data'!$C$78:$X$89</definedName>
    <definedName name="LoadGrowthAdder">#REF!</definedName>
    <definedName name="Mar04">'[11]BS'!$T$7:$T$3582</definedName>
    <definedName name="Mar04AMA">'[11]BS'!$AF$7:$AF$3582</definedName>
    <definedName name="May04">'[11]BS'!$V$7:$V$3582</definedName>
    <definedName name="May04AMA">'[11]BS'!$AH$7:$AH$3582</definedName>
    <definedName name="MERGER_COST">'[14]Sheet1'!$AF$3:$AJ$28</definedName>
    <definedName name="MISCELLANEOUS">#REF!</definedName>
    <definedName name="MonTotalDispatch">'[6]Dispatch'!#REF!</definedName>
    <definedName name="MT">#REF!</definedName>
    <definedName name="MTD_Format">'[12]Mthly'!$B$11:$D$11,'[12]Mthly'!$B$32:$D$32</definedName>
    <definedName name="MustRunGen">'[6]Dispatch'!#REF!</definedName>
    <definedName name="Nov03">'[13]BS'!$S$7:$S$3582</definedName>
    <definedName name="Nov03AMA">'[13]BS'!$AI$7:$AI$3582</definedName>
    <definedName name="Nov04">'[11]BS'!$AB$7:$AB$3582</definedName>
    <definedName name="Nov04AMA">'[11]BS'!$AN$7:$AN$3582</definedName>
    <definedName name="OBCLEASE">#REF!</definedName>
    <definedName name="Oct03">'[13]BS'!$R$7:$R$3582</definedName>
    <definedName name="Oct03AMA">'[13]BS'!$AH$7:$AH$3582</definedName>
    <definedName name="Oct04">'[11]BS'!$AA$7:$AA$3582</definedName>
    <definedName name="Oct04AMA">'[11]BS'!$AM$7:$AM$3582</definedName>
    <definedName name="OPEXPPF">#REF!</definedName>
    <definedName name="OPEXPRS">#REF!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'[4]Inputs'!$E$129</definedName>
    <definedName name="PERCENTAGES_CALCULATED">#REF!</definedName>
    <definedName name="PreTaxDebtCost">'[2]Assumptions'!$I$56</definedName>
    <definedName name="PreTaxWACC">'[2]Assumptions'!$I$62</definedName>
    <definedName name="PriceCaseTable">#REF!</definedName>
    <definedName name="Prices_Aurora">'[9]Monthly Price Summary'!$C$4:$H$63</definedName>
    <definedName name="_xlnm.Print_Area" localSheetId="0">'23'!$B$1:$F$38</definedName>
    <definedName name="_xlnm.Print_Area" localSheetId="1">'23 by month'!$B$1:$G$31</definedName>
    <definedName name="_xlnm.Print_Area" localSheetId="2">'31'!$B$1:$F$34</definedName>
    <definedName name="PRO_FORMA">#REF!</definedName>
    <definedName name="PRODADJ">#REF!</definedName>
    <definedName name="Production_Factor">#REF!</definedName>
    <definedName name="PROPSALES">#REF!</definedName>
    <definedName name="Prov_Cap_Tax">'[4]Inputs'!$E$111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QA">'[10]IPOA2002'!#REF!</definedName>
    <definedName name="RATEBASE">#REF!</definedName>
    <definedName name="RATEBASE_U95">#REF!</definedName>
    <definedName name="RATECASE">#REF!</definedName>
    <definedName name="resource_lookup">'[5]#REF'!$B$3:$C$112</definedName>
    <definedName name="RESTATING">#REF!</definedName>
    <definedName name="RETIREPLAN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ep03">'[13]BS'!$Q$7:$Q$3582</definedName>
    <definedName name="Sep03AMA">'[13]BS'!$AG$7:$AG$3582</definedName>
    <definedName name="Sep04">'[11]BS'!$Z$7:$Z$3582</definedName>
    <definedName name="Sep04AMA">'[11]BS'!$AL$7:$AL$3582</definedName>
    <definedName name="SKAGIT">#REF!</definedName>
    <definedName name="SLFINSURANCE">#REF!</definedName>
    <definedName name="SolarDate">'[6]Dispatch Cases'!#REF!</definedName>
    <definedName name="SPREAD">#REF!</definedName>
    <definedName name="STAFFREDUC">#REF!</definedName>
    <definedName name="StartDate">'[2]Assumptions'!$C$9</definedName>
    <definedName name="STORM">#REF!</definedName>
    <definedName name="SUMMARY">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PADJ">#REF!</definedName>
    <definedName name="TenaskaShare">'[6]Dispatch'!#REF!</definedName>
    <definedName name="TESTYEAR">#REF!</definedName>
    <definedName name="Therm_upload">#REF!</definedName>
    <definedName name="ThermalBookLife">'[2]Assumptions'!$C$25</definedName>
    <definedName name="Title">'[2]Assumptions'!$A$1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OMEsc">'[2]Assumptions'!$C$21</definedName>
    <definedName name="WACC">'[2]Assumptions'!$I$61</definedName>
    <definedName name="WAGES">#REF!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indDate">'[6]Dispatch Cases'!#REF!</definedName>
    <definedName name="WRKCAP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'[3]Revison Inputs'!$B$6</definedName>
  </definedNames>
  <calcPr fullCalcOnLoad="1" iterate="1" iterateCount="1000" iterateDelta="0.0001"/>
</workbook>
</file>

<file path=xl/sharedStrings.xml><?xml version="1.0" encoding="utf-8"?>
<sst xmlns="http://schemas.openxmlformats.org/spreadsheetml/2006/main" count="80" uniqueCount="30">
  <si>
    <t>Puget Sound Energy</t>
  </si>
  <si>
    <t>Estimated Monthly Bill Impacts</t>
  </si>
  <si>
    <t>Schedule 23</t>
  </si>
  <si>
    <t>Current and Proposed Rates</t>
  </si>
  <si>
    <t>Existing Rates</t>
  </si>
  <si>
    <t>Proposed Rates</t>
  </si>
  <si>
    <t>Basic Charge</t>
  </si>
  <si>
    <t>Delivery Charge</t>
  </si>
  <si>
    <t>Gas Cost (Schedule 101)</t>
  </si>
  <si>
    <t>Def. Account Adj (Schedule 106)</t>
  </si>
  <si>
    <t>Gas Conservation (Schedule 120)</t>
  </si>
  <si>
    <t>Low Income (Schedule 129)</t>
  </si>
  <si>
    <t>Subtotal Volumetric Charges</t>
  </si>
  <si>
    <t>Estimated Impacts of Proposed Rates</t>
  </si>
  <si>
    <t>Monthly</t>
  </si>
  <si>
    <t>Revenue</t>
  </si>
  <si>
    <t>Consumption</t>
  </si>
  <si>
    <t>at</t>
  </si>
  <si>
    <t>Percent</t>
  </si>
  <si>
    <t>(Therms)</t>
  </si>
  <si>
    <t>Change</t>
  </si>
  <si>
    <t>Estimated Annual Bill Impacts for the Average Customer</t>
  </si>
  <si>
    <t>Estimated Average Monthly Bill Under Current and Proposed Rates</t>
  </si>
  <si>
    <t>Average Therms</t>
  </si>
  <si>
    <t xml:space="preserve">Revenue at </t>
  </si>
  <si>
    <t>Revenue at</t>
  </si>
  <si>
    <t>Month</t>
  </si>
  <si>
    <t>Per Customer</t>
  </si>
  <si>
    <t>Annual Total</t>
  </si>
  <si>
    <t>Schedule 31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</si>
</sst>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#,##0.00000"/>
    <numFmt numFmtId="169" formatCode="&quot;$&quot;#,##0.00000"/>
    <numFmt numFmtId="170" formatCode="0.000%"/>
    <numFmt numFmtId="171" formatCode="_(&quot;$&quot;* #,##0.0000_);_(&quot;$&quot;* \(#,##0.0000\);_(&quot;$&quot;* &quot;-&quot;????_);_(@_)"/>
    <numFmt numFmtId="172" formatCode="&quot;$&quot;#,##0.00000\ ;\(&quot;$&quot;#,##0.00000\)"/>
    <numFmt numFmtId="173" formatCode="&quot;$&quot;#,##0.00\ ;\(&quot;$&quot;#,##0.00\)"/>
    <numFmt numFmtId="174" formatCode="#,##0.0"/>
    <numFmt numFmtId="175" formatCode="&quot;$&quot;#,##0\ ;\(&quot;$&quot;#,##0\)"/>
    <numFmt numFmtId="176" formatCode="&quot;$&quot;#,##0.0000\ ;\(&quot;$&quot;#,##0.0000\)"/>
    <numFmt numFmtId="177" formatCode="&quot;$&quot;#,##0.00000_);\(&quot;$&quot;#,##0.00000\)"/>
    <numFmt numFmtId="178" formatCode="#,##0.00000_);\(#,##0.00000\)"/>
    <numFmt numFmtId="179" formatCode="#,##0.000_);\(#,##0.000\)"/>
    <numFmt numFmtId="180" formatCode="0.000000"/>
    <numFmt numFmtId="181" formatCode="_(&quot;$&quot;* #,##0.00000_);_(&quot;$&quot;* \(#,##0.00000\);_(&quot;$&quot;* &quot;-&quot;?????_);_(@_)"/>
    <numFmt numFmtId="182" formatCode="0.0%"/>
    <numFmt numFmtId="183" formatCode="00000"/>
    <numFmt numFmtId="184" formatCode="#,##0.00000000000;[Red]\-#,##0.00000000000"/>
    <numFmt numFmtId="185" formatCode="_(&quot;$&quot;* #,##0.00000_);_(&quot;$&quot;* \(#,##0.00000\);_(&quot;$&quot;* &quot;-&quot;??_);_(@_)"/>
    <numFmt numFmtId="186" formatCode="0.0000%"/>
    <numFmt numFmtId="187" formatCode="_(* #,##0_);_(* \(#,##0\);_(* &quot;-&quot;?_);_(@_)"/>
    <numFmt numFmtId="188" formatCode="_(&quot;$&quot;* #,##0.0000_);_(&quot;$&quot;* \(#,##0.0000\);_(&quot;$&quot;* &quot;-&quot;??_);_(@_)"/>
    <numFmt numFmtId="189" formatCode="_(&quot;$&quot;* #,##0.000_);_(&quot;$&quot;* \(#,##0.000\);_(&quot;$&quot;* &quot;-&quot;??_);_(@_)"/>
  </numFmts>
  <fonts count="43">
    <font>
      <sz val="10"/>
      <name val="Arial"/>
      <family val="0"/>
    </font>
    <font>
      <sz val="12"/>
      <name val="Arial"/>
      <family val="0"/>
    </font>
    <font>
      <sz val="12"/>
      <name val="Helv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0"/>
    </font>
    <font>
      <b/>
      <sz val="10"/>
      <name val="Helv"/>
      <family val="0"/>
    </font>
    <font>
      <b/>
      <i/>
      <sz val="10"/>
      <name val="Helv"/>
      <family val="0"/>
    </font>
    <font>
      <i/>
      <sz val="10"/>
      <name val="Helv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41" fontId="0" fillId="27" borderId="0">
      <alignment/>
      <protection/>
    </xf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>
      <alignment/>
      <protection/>
    </xf>
    <xf numFmtId="0" fontId="3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38" fontId="4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38" fontId="7" fillId="0" borderId="0">
      <alignment/>
      <protection/>
    </xf>
    <xf numFmtId="40" fontId="7" fillId="0" borderId="0">
      <alignment/>
      <protection/>
    </xf>
    <xf numFmtId="0" fontId="8" fillId="0" borderId="0" applyNumberFormat="0" applyFill="0" applyBorder="0" applyAlignment="0" applyProtection="0"/>
    <xf numFmtId="0" fontId="37" fillId="31" borderId="3" applyNumberFormat="0" applyAlignment="0" applyProtection="0"/>
    <xf numFmtId="10" fontId="4" fillId="27" borderId="4" applyNumberFormat="0" applyBorder="0" applyAlignment="0" applyProtection="0"/>
    <xf numFmtId="0" fontId="38" fillId="0" borderId="5" applyNumberFormat="0" applyFill="0" applyAlignment="0" applyProtection="0"/>
    <xf numFmtId="44" fontId="9" fillId="0" borderId="6" applyNumberFormat="0" applyFont="0" applyAlignment="0">
      <protection/>
    </xf>
    <xf numFmtId="44" fontId="9" fillId="0" borderId="7" applyNumberFormat="0" applyFont="0" applyAlignment="0">
      <protection/>
    </xf>
    <xf numFmtId="0" fontId="39" fillId="32" borderId="0" applyNumberFormat="0" applyBorder="0" applyAlignment="0" applyProtection="0"/>
    <xf numFmtId="184" fontId="0" fillId="0" borderId="0">
      <alignment/>
      <protection/>
    </xf>
    <xf numFmtId="0" fontId="0" fillId="33" borderId="8" applyNumberFormat="0" applyFont="0" applyAlignment="0" applyProtection="0"/>
    <xf numFmtId="0" fontId="40" fillId="34" borderId="9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2" fontId="0" fillId="27" borderId="0">
      <alignment/>
      <protection/>
    </xf>
    <xf numFmtId="0" fontId="2" fillId="35" borderId="0">
      <alignment/>
      <protection/>
    </xf>
    <xf numFmtId="0" fontId="10" fillId="35" borderId="10">
      <alignment/>
      <protection/>
    </xf>
    <xf numFmtId="0" fontId="11" fillId="36" borderId="11">
      <alignment/>
      <protection/>
    </xf>
    <xf numFmtId="0" fontId="12" fillId="35" borderId="12">
      <alignment/>
      <protection/>
    </xf>
    <xf numFmtId="42" fontId="13" fillId="37" borderId="13">
      <alignment vertical="center"/>
      <protection/>
    </xf>
    <xf numFmtId="0" fontId="9" fillId="27" borderId="14" applyNumberFormat="0">
      <alignment horizontal="center" vertical="center" wrapText="1"/>
      <protection/>
    </xf>
    <xf numFmtId="171" fontId="0" fillId="27" borderId="0">
      <alignment/>
      <protection/>
    </xf>
    <xf numFmtId="42" fontId="14" fillId="27" borderId="15">
      <alignment horizontal="left"/>
      <protection/>
    </xf>
    <xf numFmtId="38" fontId="4" fillId="0" borderId="16">
      <alignment/>
      <protection/>
    </xf>
    <xf numFmtId="38" fontId="7" fillId="0" borderId="15">
      <alignment/>
      <protection/>
    </xf>
    <xf numFmtId="180" fontId="0" fillId="0" borderId="0">
      <alignment horizontal="left" wrapText="1"/>
      <protection/>
    </xf>
    <xf numFmtId="0" fontId="0" fillId="0" borderId="0" applyNumberFormat="0" applyBorder="0" applyAlignment="0">
      <protection/>
    </xf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10" fillId="35" borderId="0">
      <alignment/>
      <protection/>
    </xf>
    <xf numFmtId="167" fontId="15" fillId="0" borderId="0">
      <alignment horizontal="left" vertical="center"/>
      <protection/>
    </xf>
    <xf numFmtId="0" fontId="9" fillId="27" borderId="0">
      <alignment horizontal="left" wrapText="1"/>
      <protection/>
    </xf>
    <xf numFmtId="0" fontId="16" fillId="0" borderId="0">
      <alignment horizontal="left" vertical="center"/>
      <protection/>
    </xf>
    <xf numFmtId="0" fontId="0" fillId="0" borderId="1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44" fontId="0" fillId="0" borderId="0" xfId="48" applyFont="1" applyAlignment="1">
      <alignment/>
    </xf>
    <xf numFmtId="185" fontId="0" fillId="0" borderId="0" xfId="48" applyNumberFormat="1" applyFont="1" applyAlignment="1">
      <alignment/>
    </xf>
    <xf numFmtId="185" fontId="0" fillId="0" borderId="0" xfId="48" applyNumberFormat="1" applyFont="1" applyBorder="1" applyAlignment="1">
      <alignment/>
    </xf>
    <xf numFmtId="185" fontId="0" fillId="0" borderId="0" xfId="48" applyNumberFormat="1" applyFont="1" applyFill="1" applyBorder="1" applyAlignment="1">
      <alignment/>
    </xf>
    <xf numFmtId="181" fontId="0" fillId="0" borderId="0" xfId="48" applyNumberFormat="1" applyFont="1" applyBorder="1" applyAlignment="1">
      <alignment/>
    </xf>
    <xf numFmtId="185" fontId="0" fillId="0" borderId="14" xfId="48" applyNumberFormat="1" applyFont="1" applyFill="1" applyBorder="1" applyAlignment="1">
      <alignment/>
    </xf>
    <xf numFmtId="185" fontId="0" fillId="0" borderId="15" xfId="48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42" applyNumberFormat="1" applyFont="1" applyAlignment="1">
      <alignment/>
    </xf>
    <xf numFmtId="44" fontId="0" fillId="0" borderId="0" xfId="0" applyNumberFormat="1" applyFont="1" applyAlignment="1">
      <alignment/>
    </xf>
    <xf numFmtId="9" fontId="0" fillId="0" borderId="0" xfId="76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/>
    </xf>
    <xf numFmtId="44" fontId="0" fillId="0" borderId="0" xfId="0" applyNumberFormat="1" applyFont="1" applyAlignment="1">
      <alignment horizontal="center"/>
    </xf>
    <xf numFmtId="44" fontId="0" fillId="0" borderId="14" xfId="0" applyNumberFormat="1" applyFont="1" applyBorder="1" applyAlignment="1">
      <alignment horizontal="center"/>
    </xf>
    <xf numFmtId="17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0" fillId="0" borderId="14" xfId="0" applyNumberFormat="1" applyFont="1" applyBorder="1" applyAlignment="1">
      <alignment/>
    </xf>
    <xf numFmtId="44" fontId="0" fillId="0" borderId="14" xfId="0" applyNumberFormat="1" applyFont="1" applyBorder="1" applyAlignment="1">
      <alignment/>
    </xf>
    <xf numFmtId="185" fontId="0" fillId="0" borderId="14" xfId="48" applyNumberFormat="1" applyFont="1" applyBorder="1" applyAlignment="1">
      <alignment/>
    </xf>
    <xf numFmtId="182" fontId="0" fillId="0" borderId="0" xfId="76" applyNumberFormat="1" applyFont="1" applyAlignment="1">
      <alignment/>
    </xf>
    <xf numFmtId="182" fontId="0" fillId="0" borderId="14" xfId="76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4" xfId="42" applyNumberFormat="1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- Style4" xfId="45"/>
    <cellStyle name="Comma1 - Style1" xfId="46"/>
    <cellStyle name="Curren - Style2" xfId="47"/>
    <cellStyle name="Currency" xfId="48"/>
    <cellStyle name="Currency [0]" xfId="49"/>
    <cellStyle name="Currency0" xfId="50"/>
    <cellStyle name="Date" xfId="51"/>
    <cellStyle name="Entered" xfId="52"/>
    <cellStyle name="Explanatory Text" xfId="53"/>
    <cellStyle name="Fixed" xfId="54"/>
    <cellStyle name="Followed Hyperlink" xfId="55"/>
    <cellStyle name="Good" xfId="56"/>
    <cellStyle name="Grey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yperlink" xfId="64"/>
    <cellStyle name="Input" xfId="65"/>
    <cellStyle name="Input [yellow]" xfId="66"/>
    <cellStyle name="Linked Cell" xfId="67"/>
    <cellStyle name="modified border" xfId="68"/>
    <cellStyle name="modified border1" xfId="69"/>
    <cellStyle name="Neutral" xfId="70"/>
    <cellStyle name="Normal - Style1" xfId="71"/>
    <cellStyle name="Note" xfId="72"/>
    <cellStyle name="Output" xfId="73"/>
    <cellStyle name="Percen - Style2" xfId="74"/>
    <cellStyle name="Percen - Style3" xfId="75"/>
    <cellStyle name="Percent" xfId="76"/>
    <cellStyle name="Percent [2]" xfId="77"/>
    <cellStyle name="Report" xfId="78"/>
    <cellStyle name="Report - Style5" xfId="79"/>
    <cellStyle name="Report - Style6" xfId="80"/>
    <cellStyle name="Report - Style7" xfId="81"/>
    <cellStyle name="Report - Style8" xfId="82"/>
    <cellStyle name="Report Bar" xfId="83"/>
    <cellStyle name="Report Heading" xfId="84"/>
    <cellStyle name="Report Unit Cost" xfId="85"/>
    <cellStyle name="Reports Total" xfId="86"/>
    <cellStyle name="StmtTtl1" xfId="87"/>
    <cellStyle name="StmtTtl2" xfId="88"/>
    <cellStyle name="Style 1" xfId="89"/>
    <cellStyle name="Test" xfId="90"/>
    <cellStyle name="Title" xfId="91"/>
    <cellStyle name="Title: - Style3" xfId="92"/>
    <cellStyle name="Title: - Style4" xfId="93"/>
    <cellStyle name="Title: Major" xfId="94"/>
    <cellStyle name="Title: Minor" xfId="95"/>
    <cellStyle name="Title: Worksheet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ates\Public\BASIS\GRC-Cond_%2009_2003rorRAF\RateSprea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evnu\PUBLIC\#%20PCA%20&amp;%20RC%2006_2003%20TY\GRC\LaborInctvOH%200903%20GR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evnu\PUBLIC\WUTC\Puget%20Sound%20Energy\Semi%20Annual%20Report\Dec_31_04\WC-RB%202004-12%20Monthly%20Rp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evnu\PUBLIC\Unbilled%20Rev%20Electric%20-%20Gas%20-%20SOE%20-%20SOG\2005\SOE\09-2005%20SOE%20Fin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evnu\PUBLIC\WUTC\Puget%20Sound%20Energy\Semi%20Annual%20Report\Dec_31_04\WC-RB%202004-12%20Monthly%20Repor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evnu\PUBLIC\WUTC\Puget%20Sound%20Energy\Semi%20Annual%20Report\Jun_30_01\Proforma%20Adj_not%20us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NT\Temporary%20Internet%20Files\OLK2F\Due%20Diligence\August%20New%20Model\Fred%20Value%209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evnu\PUBLIC\#%20PCA%20&amp;%20RC%2006_2003%20TY\GRC\New%20Plant-093003\FredDispatch%209.3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oad%20&amp;%20Price%20Developmen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hveal\My%20Documents\2006GRC\Incentive%20Pay\2.29E%20Incentive%20Pa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NT\Temporary%20Internet%20Files\OLKC0\Aurora%20Prices%20for%20RO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QUAL PERCENT"/>
      <sheetName val="UNIFORM"/>
      <sheetName val="PARITY"/>
      <sheetName val="Comparison of Gas Cost Recovery"/>
      <sheetName val="RAF in Margin"/>
      <sheetName val="Schedule_RAF in Margi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44233239.04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3" customWidth="1"/>
    <col min="2" max="2" width="16.00390625" style="3" customWidth="1"/>
    <col min="3" max="3" width="15.00390625" style="3" customWidth="1"/>
    <col min="4" max="4" width="15.28125" style="3" customWidth="1"/>
    <col min="5" max="5" width="15.140625" style="3" customWidth="1"/>
    <col min="6" max="6" width="11.57421875" style="3" customWidth="1"/>
    <col min="7" max="7" width="10.28125" style="3" customWidth="1"/>
    <col min="8" max="8" width="10.140625" style="3" customWidth="1"/>
    <col min="9" max="9" width="10.140625" style="4" customWidth="1"/>
    <col min="10" max="16384" width="9.140625" style="3" customWidth="1"/>
  </cols>
  <sheetData>
    <row r="1" spans="2:6" ht="12.75">
      <c r="B1" s="35" t="s">
        <v>0</v>
      </c>
      <c r="C1" s="35"/>
      <c r="D1" s="35"/>
      <c r="E1" s="35"/>
      <c r="F1" s="35"/>
    </row>
    <row r="2" spans="2:6" ht="12.75">
      <c r="B2" s="35" t="s">
        <v>1</v>
      </c>
      <c r="C2" s="35"/>
      <c r="D2" s="35"/>
      <c r="E2" s="35"/>
      <c r="F2" s="35"/>
    </row>
    <row r="3" spans="2:6" ht="12.75">
      <c r="B3" s="35" t="s">
        <v>2</v>
      </c>
      <c r="C3" s="35"/>
      <c r="D3" s="35"/>
      <c r="E3" s="35"/>
      <c r="F3" s="35"/>
    </row>
    <row r="4" spans="2:6" ht="12.75">
      <c r="B4" s="35" t="s">
        <v>3</v>
      </c>
      <c r="C4" s="35"/>
      <c r="D4" s="35"/>
      <c r="E4" s="35"/>
      <c r="F4" s="35"/>
    </row>
    <row r="5" spans="4:5" ht="12.75">
      <c r="D5" s="2"/>
      <c r="E5" s="2"/>
    </row>
    <row r="6" spans="4:5" ht="12.75">
      <c r="D6" s="5" t="s">
        <v>4</v>
      </c>
      <c r="E6" s="5" t="s">
        <v>5</v>
      </c>
    </row>
    <row r="7" spans="2:5" ht="12.75">
      <c r="B7" s="3" t="s">
        <v>6</v>
      </c>
      <c r="D7" s="6">
        <v>8.25</v>
      </c>
      <c r="E7" s="6">
        <v>18</v>
      </c>
    </row>
    <row r="8" spans="2:5" ht="12.75">
      <c r="B8" s="3" t="s">
        <v>7</v>
      </c>
      <c r="D8" s="7">
        <v>0.30039</v>
      </c>
      <c r="E8" s="7">
        <v>0.2251</v>
      </c>
    </row>
    <row r="9" spans="2:5" ht="12.75">
      <c r="B9" s="3" t="s">
        <v>8</v>
      </c>
      <c r="D9" s="8">
        <v>0.84168</v>
      </c>
      <c r="E9" s="8">
        <v>0.8412</v>
      </c>
    </row>
    <row r="10" spans="2:5" ht="12.75">
      <c r="B10" s="3" t="s">
        <v>9</v>
      </c>
      <c r="D10" s="9">
        <v>-0.06836</v>
      </c>
      <c r="E10" s="9">
        <v>-0.06832</v>
      </c>
    </row>
    <row r="11" spans="2:5" ht="12.75">
      <c r="B11" s="3" t="s">
        <v>10</v>
      </c>
      <c r="D11" s="9">
        <v>0.00792</v>
      </c>
      <c r="E11" s="10">
        <f>D11</f>
        <v>0.00792</v>
      </c>
    </row>
    <row r="12" spans="2:5" ht="12.75">
      <c r="B12" s="3" t="s">
        <v>11</v>
      </c>
      <c r="D12" s="11">
        <v>0.00417</v>
      </c>
      <c r="E12" s="10">
        <f>D12</f>
        <v>0.00417</v>
      </c>
    </row>
    <row r="13" spans="2:5" ht="12.75">
      <c r="B13" s="3" t="s">
        <v>12</v>
      </c>
      <c r="D13" s="7">
        <f>SUM(D8:D12)</f>
        <v>1.0857999999999999</v>
      </c>
      <c r="E13" s="12">
        <f>SUM(E8:E12)</f>
        <v>1.01007</v>
      </c>
    </row>
    <row r="15" spans="2:8" ht="12.75">
      <c r="B15" s="34" t="s">
        <v>13</v>
      </c>
      <c r="C15" s="34"/>
      <c r="D15" s="34"/>
      <c r="E15" s="34"/>
      <c r="F15" s="34"/>
      <c r="G15" s="13"/>
      <c r="H15" s="13"/>
    </row>
    <row r="16" spans="2:7" ht="12.75">
      <c r="B16" s="2" t="s">
        <v>14</v>
      </c>
      <c r="C16" s="2" t="s">
        <v>15</v>
      </c>
      <c r="D16" s="2" t="s">
        <v>15</v>
      </c>
      <c r="G16" s="14"/>
    </row>
    <row r="17" spans="2:9" ht="12.75">
      <c r="B17" s="2" t="s">
        <v>16</v>
      </c>
      <c r="C17" s="2" t="s">
        <v>17</v>
      </c>
      <c r="D17" s="2" t="s">
        <v>17</v>
      </c>
      <c r="E17" s="2" t="s">
        <v>15</v>
      </c>
      <c r="F17" s="2" t="s">
        <v>18</v>
      </c>
      <c r="G17" s="14"/>
      <c r="I17" s="15"/>
    </row>
    <row r="18" spans="2:9" ht="12.75">
      <c r="B18" s="5" t="s">
        <v>19</v>
      </c>
      <c r="C18" s="5" t="s">
        <v>4</v>
      </c>
      <c r="D18" s="5" t="s">
        <v>5</v>
      </c>
      <c r="E18" s="16" t="s">
        <v>20</v>
      </c>
      <c r="F18" s="16" t="s">
        <v>20</v>
      </c>
      <c r="G18" s="17"/>
      <c r="I18" s="15"/>
    </row>
    <row r="19" spans="2:10" ht="12.75">
      <c r="B19" s="18">
        <v>25</v>
      </c>
      <c r="C19" s="19">
        <f aca="true" t="shared" si="0" ref="C19:D37">D$7+D$13*$B19</f>
        <v>35.394999999999996</v>
      </c>
      <c r="D19" s="19">
        <f t="shared" si="0"/>
        <v>43.25175</v>
      </c>
      <c r="E19" s="19">
        <f aca="true" t="shared" si="1" ref="E19:E37">D19-C19</f>
        <v>7.856750000000005</v>
      </c>
      <c r="F19" s="32">
        <f aca="true" t="shared" si="2" ref="F19:F37">E19/C19</f>
        <v>0.2219734425766353</v>
      </c>
      <c r="G19" s="21"/>
      <c r="J19" s="21"/>
    </row>
    <row r="20" spans="2:10" ht="12.75">
      <c r="B20" s="18">
        <v>30</v>
      </c>
      <c r="C20" s="19">
        <f t="shared" si="0"/>
        <v>40.824</v>
      </c>
      <c r="D20" s="19">
        <f t="shared" si="0"/>
        <v>48.302099999999996</v>
      </c>
      <c r="E20" s="19">
        <f t="shared" si="1"/>
        <v>7.478099999999998</v>
      </c>
      <c r="F20" s="32">
        <f t="shared" si="2"/>
        <v>0.18317901234567896</v>
      </c>
      <c r="G20" s="21"/>
      <c r="J20" s="22"/>
    </row>
    <row r="21" spans="2:10" ht="12.75">
      <c r="B21" s="18">
        <v>35</v>
      </c>
      <c r="C21" s="19">
        <f t="shared" si="0"/>
        <v>46.25299999999999</v>
      </c>
      <c r="D21" s="19">
        <f t="shared" si="0"/>
        <v>53.35245</v>
      </c>
      <c r="E21" s="19">
        <f t="shared" si="1"/>
        <v>7.0994500000000045</v>
      </c>
      <c r="F21" s="32">
        <f t="shared" si="2"/>
        <v>0.15349166540548734</v>
      </c>
      <c r="G21" s="21"/>
      <c r="J21" s="22"/>
    </row>
    <row r="22" spans="2:10" ht="12.75">
      <c r="B22" s="18">
        <v>40</v>
      </c>
      <c r="C22" s="19">
        <f t="shared" si="0"/>
        <v>51.681999999999995</v>
      </c>
      <c r="D22" s="19">
        <f t="shared" si="0"/>
        <v>58.4028</v>
      </c>
      <c r="E22" s="19">
        <f t="shared" si="1"/>
        <v>6.720800000000004</v>
      </c>
      <c r="F22" s="32">
        <f t="shared" si="2"/>
        <v>0.13004140706629008</v>
      </c>
      <c r="G22" s="21"/>
      <c r="J22" s="22"/>
    </row>
    <row r="23" spans="2:6" ht="12.75">
      <c r="B23" s="18">
        <v>45</v>
      </c>
      <c r="C23" s="19">
        <f t="shared" si="0"/>
        <v>57.111</v>
      </c>
      <c r="D23" s="19">
        <f t="shared" si="0"/>
        <v>63.45315</v>
      </c>
      <c r="E23" s="19">
        <f t="shared" si="1"/>
        <v>6.342150000000004</v>
      </c>
      <c r="F23" s="32">
        <f t="shared" si="2"/>
        <v>0.11104953511582714</v>
      </c>
    </row>
    <row r="24" spans="2:6" ht="12.75">
      <c r="B24" s="18">
        <v>50</v>
      </c>
      <c r="C24" s="19">
        <f t="shared" si="0"/>
        <v>62.53999999999999</v>
      </c>
      <c r="D24" s="19">
        <f t="shared" si="0"/>
        <v>68.5035</v>
      </c>
      <c r="E24" s="19">
        <f t="shared" si="1"/>
        <v>5.9635000000000105</v>
      </c>
      <c r="F24" s="32">
        <f t="shared" si="2"/>
        <v>0.09535497281739705</v>
      </c>
    </row>
    <row r="25" spans="2:6" ht="12.75">
      <c r="B25" s="18">
        <v>60</v>
      </c>
      <c r="C25" s="19">
        <f t="shared" si="0"/>
        <v>73.398</v>
      </c>
      <c r="D25" s="19">
        <f t="shared" si="0"/>
        <v>78.60419999999999</v>
      </c>
      <c r="E25" s="19">
        <f t="shared" si="1"/>
        <v>5.2061999999999955</v>
      </c>
      <c r="F25" s="32">
        <f t="shared" si="2"/>
        <v>0.070931088040546</v>
      </c>
    </row>
    <row r="26" spans="2:6" ht="12.75">
      <c r="B26" s="18">
        <v>70</v>
      </c>
      <c r="C26" s="19">
        <f t="shared" si="0"/>
        <v>84.25599999999999</v>
      </c>
      <c r="D26" s="19">
        <f t="shared" si="0"/>
        <v>88.7049</v>
      </c>
      <c r="E26" s="19">
        <f t="shared" si="1"/>
        <v>4.448900000000009</v>
      </c>
      <c r="F26" s="32">
        <f t="shared" si="2"/>
        <v>0.05280217432586415</v>
      </c>
    </row>
    <row r="27" spans="2:6" ht="12.75">
      <c r="B27" s="18">
        <v>80</v>
      </c>
      <c r="C27" s="19">
        <f t="shared" si="0"/>
        <v>95.11399999999999</v>
      </c>
      <c r="D27" s="19">
        <f t="shared" si="0"/>
        <v>98.8056</v>
      </c>
      <c r="E27" s="19">
        <f t="shared" si="1"/>
        <v>3.691600000000008</v>
      </c>
      <c r="F27" s="32">
        <f t="shared" si="2"/>
        <v>0.038812372521395466</v>
      </c>
    </row>
    <row r="28" spans="2:6" ht="12.75">
      <c r="B28" s="18">
        <v>90</v>
      </c>
      <c r="C28" s="19">
        <f t="shared" si="0"/>
        <v>105.972</v>
      </c>
      <c r="D28" s="19">
        <f t="shared" si="0"/>
        <v>108.9063</v>
      </c>
      <c r="E28" s="19">
        <f t="shared" si="1"/>
        <v>2.9343000000000075</v>
      </c>
      <c r="F28" s="32">
        <f t="shared" si="2"/>
        <v>0.027689389650096322</v>
      </c>
    </row>
    <row r="29" spans="2:6" ht="12.75">
      <c r="B29" s="18">
        <v>100</v>
      </c>
      <c r="C29" s="19">
        <f t="shared" si="0"/>
        <v>116.82999999999998</v>
      </c>
      <c r="D29" s="19">
        <f t="shared" si="0"/>
        <v>119.007</v>
      </c>
      <c r="E29" s="19">
        <f t="shared" si="1"/>
        <v>2.177000000000021</v>
      </c>
      <c r="F29" s="32">
        <f t="shared" si="2"/>
        <v>0.018633912522468727</v>
      </c>
    </row>
    <row r="30" spans="2:6" ht="12.75">
      <c r="B30" s="18">
        <v>150</v>
      </c>
      <c r="C30" s="19">
        <f t="shared" si="0"/>
        <v>171.11999999999998</v>
      </c>
      <c r="D30" s="19">
        <f t="shared" si="0"/>
        <v>169.5105</v>
      </c>
      <c r="E30" s="19">
        <f t="shared" si="1"/>
        <v>-1.6094999999999686</v>
      </c>
      <c r="F30" s="32">
        <f t="shared" si="2"/>
        <v>-0.009405680224403745</v>
      </c>
    </row>
    <row r="31" spans="2:6" ht="12.75">
      <c r="B31" s="18">
        <v>200</v>
      </c>
      <c r="C31" s="19">
        <f t="shared" si="0"/>
        <v>225.40999999999997</v>
      </c>
      <c r="D31" s="19">
        <f t="shared" si="0"/>
        <v>220.014</v>
      </c>
      <c r="E31" s="19">
        <f t="shared" si="1"/>
        <v>-5.395999999999958</v>
      </c>
      <c r="F31" s="32">
        <f t="shared" si="2"/>
        <v>-0.02393860077192653</v>
      </c>
    </row>
    <row r="32" spans="2:6" ht="12.75">
      <c r="B32" s="18">
        <v>250</v>
      </c>
      <c r="C32" s="19">
        <f t="shared" si="0"/>
        <v>279.7</v>
      </c>
      <c r="D32" s="19">
        <f t="shared" si="0"/>
        <v>270.51750000000004</v>
      </c>
      <c r="E32" s="19">
        <f t="shared" si="1"/>
        <v>-9.182499999999948</v>
      </c>
      <c r="F32" s="32">
        <f t="shared" si="2"/>
        <v>-0.032829817661780294</v>
      </c>
    </row>
    <row r="33" spans="2:6" ht="12.75">
      <c r="B33" s="18">
        <v>300</v>
      </c>
      <c r="C33" s="19">
        <f t="shared" si="0"/>
        <v>333.98999999999995</v>
      </c>
      <c r="D33" s="19">
        <f t="shared" si="0"/>
        <v>321.021</v>
      </c>
      <c r="E33" s="19">
        <f t="shared" si="1"/>
        <v>-12.968999999999937</v>
      </c>
      <c r="F33" s="32">
        <f t="shared" si="2"/>
        <v>-0.03883050390730243</v>
      </c>
    </row>
    <row r="34" spans="2:6" ht="12.75">
      <c r="B34" s="18">
        <v>350</v>
      </c>
      <c r="C34" s="19">
        <f t="shared" si="0"/>
        <v>388.28</v>
      </c>
      <c r="D34" s="19">
        <f t="shared" si="0"/>
        <v>371.5245</v>
      </c>
      <c r="E34" s="19">
        <f t="shared" si="1"/>
        <v>-16.755499999999984</v>
      </c>
      <c r="F34" s="32">
        <f t="shared" si="2"/>
        <v>-0.04315313691150712</v>
      </c>
    </row>
    <row r="35" spans="2:6" ht="12.75">
      <c r="B35" s="18">
        <v>400</v>
      </c>
      <c r="C35" s="19">
        <f t="shared" si="0"/>
        <v>442.56999999999994</v>
      </c>
      <c r="D35" s="19">
        <f t="shared" si="0"/>
        <v>422.028</v>
      </c>
      <c r="E35" s="19">
        <f t="shared" si="1"/>
        <v>-20.541999999999916</v>
      </c>
      <c r="F35" s="32">
        <f t="shared" si="2"/>
        <v>-0.04641525634362907</v>
      </c>
    </row>
    <row r="36" spans="2:6" ht="12.75">
      <c r="B36" s="18">
        <v>450</v>
      </c>
      <c r="C36" s="19">
        <f t="shared" si="0"/>
        <v>496.85999999999996</v>
      </c>
      <c r="D36" s="19">
        <f t="shared" si="0"/>
        <v>472.5315</v>
      </c>
      <c r="E36" s="19">
        <f t="shared" si="1"/>
        <v>-24.328499999999963</v>
      </c>
      <c r="F36" s="32">
        <f t="shared" si="2"/>
        <v>-0.04896449704142005</v>
      </c>
    </row>
    <row r="37" spans="2:6" ht="12.75">
      <c r="B37" s="18">
        <v>500</v>
      </c>
      <c r="C37" s="19">
        <f t="shared" si="0"/>
        <v>551.15</v>
      </c>
      <c r="D37" s="19">
        <f t="shared" si="0"/>
        <v>523.0350000000001</v>
      </c>
      <c r="E37" s="19">
        <f t="shared" si="1"/>
        <v>-28.114999999999895</v>
      </c>
      <c r="F37" s="32">
        <f t="shared" si="2"/>
        <v>-0.05101152136441966</v>
      </c>
    </row>
    <row r="38" spans="2:4" ht="12.75">
      <c r="B38" s="18"/>
      <c r="C38" s="19"/>
      <c r="D38" s="19"/>
    </row>
    <row r="39" spans="2:4" ht="12.75">
      <c r="B39" s="18"/>
      <c r="C39" s="19"/>
      <c r="D39" s="19"/>
    </row>
    <row r="40" spans="2:6" ht="12.75">
      <c r="B40" s="1"/>
      <c r="C40" s="1"/>
      <c r="D40" s="1"/>
      <c r="E40" s="1"/>
      <c r="F40" s="1"/>
    </row>
    <row r="41" spans="2:6" ht="12.75">
      <c r="B41" s="23"/>
      <c r="C41" s="21"/>
      <c r="D41" s="24"/>
      <c r="E41" s="21"/>
      <c r="F41" s="21"/>
    </row>
    <row r="42" spans="2:6" ht="12.75">
      <c r="B42" s="23"/>
      <c r="C42" s="21"/>
      <c r="D42" s="24"/>
      <c r="E42" s="21"/>
      <c r="F42" s="21"/>
    </row>
    <row r="43" spans="2:4" ht="12.75">
      <c r="B43" s="18"/>
      <c r="C43" s="19"/>
      <c r="D43" s="19"/>
    </row>
  </sheetData>
  <sheetProtection/>
  <mergeCells count="5">
    <mergeCell ref="B15:F15"/>
    <mergeCell ref="B1:F1"/>
    <mergeCell ref="B2:F2"/>
    <mergeCell ref="B3:F3"/>
    <mergeCell ref="B4:F4"/>
  </mergeCells>
  <printOptions horizontalCentered="1"/>
  <pageMargins left="0.75" right="0.75" top="1" bottom="1" header="0.5" footer="0.5"/>
  <pageSetup blackAndWhite="1" fitToHeight="1" fitToWidth="1" horizontalDpi="300" verticalDpi="300" orientation="portrait" r:id="rId1"/>
  <headerFooter alignWithMargins="0">
    <oddHeader>&amp;RExhibit No.___(JKP-12)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3" customWidth="1"/>
    <col min="2" max="2" width="14.28125" style="3" customWidth="1"/>
    <col min="3" max="3" width="14.57421875" style="3" customWidth="1"/>
    <col min="4" max="4" width="14.28125" style="3" customWidth="1"/>
    <col min="5" max="5" width="14.140625" style="3" customWidth="1"/>
    <col min="6" max="6" width="9.8515625" style="3" customWidth="1"/>
    <col min="7" max="7" width="10.140625" style="3" customWidth="1"/>
    <col min="8" max="16384" width="9.140625" style="3" customWidth="1"/>
  </cols>
  <sheetData>
    <row r="1" spans="2:7" ht="12.75">
      <c r="B1" s="35" t="s">
        <v>0</v>
      </c>
      <c r="C1" s="35"/>
      <c r="D1" s="35"/>
      <c r="E1" s="35"/>
      <c r="F1" s="35"/>
      <c r="G1" s="35"/>
    </row>
    <row r="2" spans="2:7" ht="12.75">
      <c r="B2" s="35" t="s">
        <v>21</v>
      </c>
      <c r="C2" s="35"/>
      <c r="D2" s="35"/>
      <c r="E2" s="35"/>
      <c r="F2" s="35"/>
      <c r="G2" s="35"/>
    </row>
    <row r="3" spans="2:7" ht="12.75">
      <c r="B3" s="35" t="s">
        <v>2</v>
      </c>
      <c r="C3" s="35"/>
      <c r="D3" s="35"/>
      <c r="E3" s="35"/>
      <c r="F3" s="35"/>
      <c r="G3" s="35"/>
    </row>
    <row r="4" spans="2:7" ht="12.75">
      <c r="B4" s="35" t="s">
        <v>3</v>
      </c>
      <c r="C4" s="35"/>
      <c r="D4" s="35"/>
      <c r="E4" s="35"/>
      <c r="F4" s="35"/>
      <c r="G4" s="35"/>
    </row>
    <row r="5" spans="4:5" ht="12.75">
      <c r="D5" s="2"/>
      <c r="E5" s="2"/>
    </row>
    <row r="6" spans="4:5" ht="12.75">
      <c r="D6" s="5" t="s">
        <v>4</v>
      </c>
      <c r="E6" s="5" t="s">
        <v>5</v>
      </c>
    </row>
    <row r="7" spans="2:5" ht="12.75">
      <c r="B7" s="3" t="s">
        <v>6</v>
      </c>
      <c r="D7" s="6">
        <v>8.25</v>
      </c>
      <c r="E7" s="6">
        <v>18</v>
      </c>
    </row>
    <row r="8" spans="2:5" ht="12.75">
      <c r="B8" s="3" t="s">
        <v>7</v>
      </c>
      <c r="D8" s="7">
        <v>0.30039</v>
      </c>
      <c r="E8" s="7">
        <v>0.2251</v>
      </c>
    </row>
    <row r="9" spans="2:5" ht="12.75">
      <c r="B9" s="3" t="s">
        <v>8</v>
      </c>
      <c r="D9" s="8">
        <v>0.84168</v>
      </c>
      <c r="E9" s="8">
        <v>0.8412</v>
      </c>
    </row>
    <row r="10" spans="2:5" ht="12.75">
      <c r="B10" s="3" t="s">
        <v>9</v>
      </c>
      <c r="D10" s="9">
        <v>-0.06836</v>
      </c>
      <c r="E10" s="9">
        <v>-0.06832</v>
      </c>
    </row>
    <row r="11" spans="2:5" ht="12.75">
      <c r="B11" s="3" t="s">
        <v>10</v>
      </c>
      <c r="D11" s="9">
        <v>0.00792</v>
      </c>
      <c r="E11" s="8">
        <f>D11</f>
        <v>0.00792</v>
      </c>
    </row>
    <row r="12" spans="2:5" ht="12.75">
      <c r="B12" s="3" t="s">
        <v>11</v>
      </c>
      <c r="D12" s="9">
        <v>0.00417</v>
      </c>
      <c r="E12" s="8">
        <f>D12</f>
        <v>0.00417</v>
      </c>
    </row>
    <row r="13" spans="2:5" ht="12.75">
      <c r="B13" s="3" t="s">
        <v>12</v>
      </c>
      <c r="D13" s="12">
        <f>SUM(D8:D12)</f>
        <v>1.0857999999999999</v>
      </c>
      <c r="E13" s="12">
        <f>SUM(E8:E12)</f>
        <v>1.01007</v>
      </c>
    </row>
    <row r="15" spans="2:7" ht="12.75">
      <c r="B15" s="36" t="s">
        <v>22</v>
      </c>
      <c r="C15" s="36"/>
      <c r="D15" s="36"/>
      <c r="E15" s="36"/>
      <c r="F15" s="36"/>
      <c r="G15" s="36"/>
    </row>
    <row r="16" spans="3:7" ht="12.75">
      <c r="C16" s="25" t="s">
        <v>23</v>
      </c>
      <c r="D16" s="25" t="s">
        <v>24</v>
      </c>
      <c r="E16" s="2" t="s">
        <v>25</v>
      </c>
      <c r="F16" s="2" t="s">
        <v>15</v>
      </c>
      <c r="G16" s="2" t="s">
        <v>18</v>
      </c>
    </row>
    <row r="17" spans="2:7" ht="12.75">
      <c r="B17" s="5" t="s">
        <v>26</v>
      </c>
      <c r="C17" s="26" t="s">
        <v>27</v>
      </c>
      <c r="D17" s="26" t="s">
        <v>4</v>
      </c>
      <c r="E17" s="5" t="s">
        <v>5</v>
      </c>
      <c r="F17" s="5" t="s">
        <v>20</v>
      </c>
      <c r="G17" s="5" t="s">
        <v>20</v>
      </c>
    </row>
    <row r="18" spans="2:7" ht="12.75">
      <c r="B18" s="27">
        <v>38991</v>
      </c>
      <c r="C18" s="28">
        <v>56.27314861537991</v>
      </c>
      <c r="D18" s="19">
        <f aca="true" t="shared" si="0" ref="D18:E29">D$7+$C18*D$13</f>
        <v>69.3513847665795</v>
      </c>
      <c r="E18" s="19">
        <f t="shared" si="0"/>
        <v>74.83981922193678</v>
      </c>
      <c r="F18" s="19">
        <f aca="true" t="shared" si="1" ref="F18:F30">E18-D18</f>
        <v>5.488434455357279</v>
      </c>
      <c r="G18" s="32">
        <f aca="true" t="shared" si="2" ref="G18:G30">F18/D18</f>
        <v>0.07913950779541118</v>
      </c>
    </row>
    <row r="19" spans="2:7" ht="12.75">
      <c r="B19" s="27">
        <v>39022</v>
      </c>
      <c r="C19" s="28">
        <v>99.35643081796928</v>
      </c>
      <c r="D19" s="19">
        <f t="shared" si="0"/>
        <v>116.13121258215104</v>
      </c>
      <c r="E19" s="19">
        <f t="shared" si="0"/>
        <v>118.35695007630623</v>
      </c>
      <c r="F19" s="19">
        <f t="shared" si="1"/>
        <v>2.2257374941551973</v>
      </c>
      <c r="G19" s="32">
        <f t="shared" si="2"/>
        <v>0.01916571302982576</v>
      </c>
    </row>
    <row r="20" spans="2:7" ht="12.75">
      <c r="B20" s="27">
        <v>39052</v>
      </c>
      <c r="C20" s="28">
        <v>130.86673200528787</v>
      </c>
      <c r="D20" s="19">
        <f t="shared" si="0"/>
        <v>150.34509761134154</v>
      </c>
      <c r="E20" s="19">
        <f t="shared" si="0"/>
        <v>150.18455999658113</v>
      </c>
      <c r="F20" s="19">
        <f t="shared" si="1"/>
        <v>-0.16053761476041473</v>
      </c>
      <c r="G20" s="32">
        <f t="shared" si="2"/>
        <v>-0.0010677941436801747</v>
      </c>
    </row>
    <row r="21" spans="2:7" ht="12.75">
      <c r="B21" s="27">
        <v>39083</v>
      </c>
      <c r="C21" s="28">
        <v>123.45548691887993</v>
      </c>
      <c r="D21" s="19">
        <f t="shared" si="0"/>
        <v>142.2979676965198</v>
      </c>
      <c r="E21" s="19">
        <f t="shared" si="0"/>
        <v>142.69868367215304</v>
      </c>
      <c r="F21" s="19">
        <f t="shared" si="1"/>
        <v>0.4007159756332328</v>
      </c>
      <c r="G21" s="32">
        <f t="shared" si="2"/>
        <v>0.0028160344249458535</v>
      </c>
    </row>
    <row r="22" spans="2:7" ht="12.75">
      <c r="B22" s="27">
        <v>39114</v>
      </c>
      <c r="C22" s="28">
        <v>102.58212119472088</v>
      </c>
      <c r="D22" s="19">
        <f t="shared" si="0"/>
        <v>119.63366719322792</v>
      </c>
      <c r="E22" s="19">
        <f t="shared" si="0"/>
        <v>121.61512315515172</v>
      </c>
      <c r="F22" s="19">
        <f t="shared" si="1"/>
        <v>1.9814559619237997</v>
      </c>
      <c r="G22" s="32">
        <f t="shared" si="2"/>
        <v>0.016562695171112866</v>
      </c>
    </row>
    <row r="23" spans="2:7" ht="12.75">
      <c r="B23" s="27">
        <v>39142</v>
      </c>
      <c r="C23" s="28">
        <v>92.54442587542535</v>
      </c>
      <c r="D23" s="19">
        <f t="shared" si="0"/>
        <v>108.73473761553683</v>
      </c>
      <c r="E23" s="19">
        <f t="shared" si="0"/>
        <v>111.47634824399088</v>
      </c>
      <c r="F23" s="19">
        <f t="shared" si="1"/>
        <v>2.7416106284540547</v>
      </c>
      <c r="G23" s="32">
        <f t="shared" si="2"/>
        <v>0.025213751268226843</v>
      </c>
    </row>
    <row r="24" spans="2:7" ht="12.75">
      <c r="B24" s="27">
        <v>39173</v>
      </c>
      <c r="C24" s="28">
        <v>63.18059632737488</v>
      </c>
      <c r="D24" s="19">
        <f t="shared" si="0"/>
        <v>76.85149149226363</v>
      </c>
      <c r="E24" s="19">
        <f t="shared" si="0"/>
        <v>81.81682493239154</v>
      </c>
      <c r="F24" s="19">
        <f t="shared" si="1"/>
        <v>4.965333440127907</v>
      </c>
      <c r="G24" s="32">
        <f t="shared" si="2"/>
        <v>0.06460946097093964</v>
      </c>
    </row>
    <row r="25" spans="2:7" ht="12.75">
      <c r="B25" s="27">
        <v>39203</v>
      </c>
      <c r="C25" s="28">
        <v>42.77383913452776</v>
      </c>
      <c r="D25" s="19">
        <f t="shared" si="0"/>
        <v>54.69383453227024</v>
      </c>
      <c r="E25" s="19">
        <f t="shared" si="0"/>
        <v>61.204571694612454</v>
      </c>
      <c r="F25" s="19">
        <f t="shared" si="1"/>
        <v>6.510737162342217</v>
      </c>
      <c r="G25" s="32">
        <f t="shared" si="2"/>
        <v>0.11903969100028593</v>
      </c>
    </row>
    <row r="26" spans="2:7" ht="12.75">
      <c r="B26" s="27">
        <v>39234</v>
      </c>
      <c r="C26" s="28">
        <v>25.989961708837</v>
      </c>
      <c r="D26" s="19">
        <f t="shared" si="0"/>
        <v>36.469900423455215</v>
      </c>
      <c r="E26" s="19">
        <f t="shared" si="0"/>
        <v>44.251680623244994</v>
      </c>
      <c r="F26" s="19">
        <f t="shared" si="1"/>
        <v>7.781780199789779</v>
      </c>
      <c r="G26" s="32">
        <f t="shared" si="2"/>
        <v>0.2133754166980125</v>
      </c>
    </row>
    <row r="27" spans="2:7" ht="12.75">
      <c r="B27" s="27">
        <v>39264</v>
      </c>
      <c r="C27" s="28">
        <v>19.68705664983998</v>
      </c>
      <c r="D27" s="19">
        <f t="shared" si="0"/>
        <v>29.62620611039625</v>
      </c>
      <c r="E27" s="19">
        <f t="shared" si="0"/>
        <v>37.88530531030387</v>
      </c>
      <c r="F27" s="19">
        <f t="shared" si="1"/>
        <v>8.25909919990762</v>
      </c>
      <c r="G27" s="32">
        <f t="shared" si="2"/>
        <v>0.27877680892152396</v>
      </c>
    </row>
    <row r="28" spans="2:7" ht="12.75">
      <c r="B28" s="27">
        <v>39295</v>
      </c>
      <c r="C28" s="28">
        <v>19.819766588922853</v>
      </c>
      <c r="D28" s="19">
        <f t="shared" si="0"/>
        <v>29.770302562252432</v>
      </c>
      <c r="E28" s="19">
        <f t="shared" si="0"/>
        <v>38.01935163847331</v>
      </c>
      <c r="F28" s="19">
        <f t="shared" si="1"/>
        <v>8.249049076220878</v>
      </c>
      <c r="G28" s="32">
        <f t="shared" si="2"/>
        <v>0.27708986359716564</v>
      </c>
    </row>
    <row r="29" spans="2:7" ht="12.75">
      <c r="B29" s="27">
        <v>39326</v>
      </c>
      <c r="C29" s="29">
        <v>29.550905809012068</v>
      </c>
      <c r="D29" s="30">
        <f t="shared" si="0"/>
        <v>40.3363735274253</v>
      </c>
      <c r="E29" s="30">
        <f t="shared" si="0"/>
        <v>47.84848343050882</v>
      </c>
      <c r="F29" s="30">
        <f t="shared" si="1"/>
        <v>7.51210990308352</v>
      </c>
      <c r="G29" s="33">
        <f t="shared" si="2"/>
        <v>0.1862366208498125</v>
      </c>
    </row>
    <row r="30" spans="2:7" ht="12.75">
      <c r="B30" s="4" t="s">
        <v>28</v>
      </c>
      <c r="C30" s="28">
        <f>SUM(C18:C29)</f>
        <v>806.0804716461778</v>
      </c>
      <c r="D30" s="19">
        <f>SUM(D18:D29)</f>
        <v>974.2421761134196</v>
      </c>
      <c r="E30" s="19">
        <f>SUM(E18:E29)</f>
        <v>1030.1977019956548</v>
      </c>
      <c r="F30" s="19">
        <f t="shared" si="1"/>
        <v>55.95552588223518</v>
      </c>
      <c r="G30" s="32">
        <f t="shared" si="2"/>
        <v>0.057434924553831805</v>
      </c>
    </row>
    <row r="31" ht="12.75">
      <c r="D31" s="21"/>
    </row>
  </sheetData>
  <sheetProtection/>
  <mergeCells count="5">
    <mergeCell ref="B15:G15"/>
    <mergeCell ref="B1:G1"/>
    <mergeCell ref="B2:G2"/>
    <mergeCell ref="B3:G3"/>
    <mergeCell ref="B4:G4"/>
  </mergeCells>
  <printOptions horizontalCentered="1"/>
  <pageMargins left="0.75" right="0.75" top="1" bottom="1" header="0.5" footer="0.5"/>
  <pageSetup blackAndWhite="1" fitToHeight="1" fitToWidth="1" horizontalDpi="300" verticalDpi="300" orientation="portrait" r:id="rId1"/>
  <headerFooter alignWithMargins="0">
    <oddHeader>&amp;RExhibit No.___(JKP-12)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3" customWidth="1"/>
    <col min="2" max="3" width="14.7109375" style="3" customWidth="1"/>
    <col min="4" max="4" width="15.28125" style="3" customWidth="1"/>
    <col min="5" max="5" width="14.8515625" style="3" customWidth="1"/>
    <col min="6" max="6" width="10.7109375" style="3" customWidth="1"/>
    <col min="7" max="7" width="10.28125" style="3" customWidth="1"/>
    <col min="8" max="8" width="16.421875" style="3" customWidth="1"/>
    <col min="9" max="9" width="16.7109375" style="3" customWidth="1"/>
    <col min="10" max="16384" width="9.140625" style="3" customWidth="1"/>
  </cols>
  <sheetData>
    <row r="1" spans="2:6" ht="12.75">
      <c r="B1" s="35" t="s">
        <v>0</v>
      </c>
      <c r="C1" s="35"/>
      <c r="D1" s="35"/>
      <c r="E1" s="35"/>
      <c r="F1" s="35"/>
    </row>
    <row r="2" spans="2:6" ht="12.75">
      <c r="B2" s="35" t="s">
        <v>1</v>
      </c>
      <c r="C2" s="35"/>
      <c r="D2" s="35"/>
      <c r="E2" s="35"/>
      <c r="F2" s="35"/>
    </row>
    <row r="3" spans="2:6" ht="12.75">
      <c r="B3" s="35" t="s">
        <v>29</v>
      </c>
      <c r="C3" s="35"/>
      <c r="D3" s="35"/>
      <c r="E3" s="35"/>
      <c r="F3" s="35"/>
    </row>
    <row r="4" spans="2:6" ht="12.75">
      <c r="B4" s="35" t="s">
        <v>3</v>
      </c>
      <c r="C4" s="35"/>
      <c r="D4" s="35"/>
      <c r="E4" s="35"/>
      <c r="F4" s="35"/>
    </row>
    <row r="5" spans="4:5" ht="12.75">
      <c r="D5" s="2"/>
      <c r="E5" s="2"/>
    </row>
    <row r="6" spans="4:5" ht="12.75">
      <c r="D6" s="5" t="s">
        <v>4</v>
      </c>
      <c r="E6" s="5" t="s">
        <v>5</v>
      </c>
    </row>
    <row r="7" spans="2:5" ht="12.75">
      <c r="B7" s="3" t="s">
        <v>6</v>
      </c>
      <c r="D7" s="6">
        <v>17.5</v>
      </c>
      <c r="E7" s="6">
        <v>60</v>
      </c>
    </row>
    <row r="8" spans="2:5" ht="12.75">
      <c r="B8" s="3" t="s">
        <v>7</v>
      </c>
      <c r="D8" s="7">
        <v>0.26461</v>
      </c>
      <c r="E8" s="7">
        <v>0.20893</v>
      </c>
    </row>
    <row r="9" spans="2:5" ht="12.75">
      <c r="B9" s="3" t="s">
        <v>8</v>
      </c>
      <c r="D9" s="8">
        <v>0.8367</v>
      </c>
      <c r="E9" s="8">
        <v>0.83621</v>
      </c>
    </row>
    <row r="10" spans="2:5" ht="12.75">
      <c r="B10" s="3" t="s">
        <v>9</v>
      </c>
      <c r="D10" s="8">
        <v>-0.6912</v>
      </c>
      <c r="E10" s="8">
        <v>-0.6908</v>
      </c>
    </row>
    <row r="11" spans="2:5" ht="12.75">
      <c r="B11" s="3" t="s">
        <v>10</v>
      </c>
      <c r="D11" s="8">
        <v>0.00792</v>
      </c>
      <c r="E11" s="8">
        <f>D11</f>
        <v>0.00792</v>
      </c>
    </row>
    <row r="12" spans="2:5" ht="12.75">
      <c r="B12" s="3" t="s">
        <v>11</v>
      </c>
      <c r="D12" s="31">
        <v>0.00315</v>
      </c>
      <c r="E12" s="8">
        <f>D12</f>
        <v>0.00315</v>
      </c>
    </row>
    <row r="13" spans="2:5" ht="12.75">
      <c r="B13" s="3" t="s">
        <v>12</v>
      </c>
      <c r="D13" s="7">
        <f>SUM(D8:D12)</f>
        <v>0.42117999999999994</v>
      </c>
      <c r="E13" s="12">
        <f>SUM(E8:E12)</f>
        <v>0.36540999999999996</v>
      </c>
    </row>
    <row r="15" spans="2:8" ht="12.75">
      <c r="B15" s="34" t="s">
        <v>13</v>
      </c>
      <c r="C15" s="34"/>
      <c r="D15" s="34"/>
      <c r="E15" s="34"/>
      <c r="F15" s="34"/>
      <c r="G15" s="13"/>
      <c r="H15" s="13"/>
    </row>
    <row r="16" spans="2:8" ht="12.75">
      <c r="B16" s="2" t="s">
        <v>14</v>
      </c>
      <c r="C16" s="2" t="s">
        <v>15</v>
      </c>
      <c r="D16" s="2" t="s">
        <v>15</v>
      </c>
      <c r="H16" s="14"/>
    </row>
    <row r="17" spans="2:8" ht="12.75">
      <c r="B17" s="2" t="s">
        <v>16</v>
      </c>
      <c r="C17" s="2" t="s">
        <v>17</v>
      </c>
      <c r="D17" s="2" t="s">
        <v>17</v>
      </c>
      <c r="E17" s="2" t="s">
        <v>15</v>
      </c>
      <c r="F17" s="2" t="s">
        <v>18</v>
      </c>
      <c r="H17" s="14"/>
    </row>
    <row r="18" spans="2:8" ht="12.75">
      <c r="B18" s="5" t="s">
        <v>19</v>
      </c>
      <c r="C18" s="5" t="s">
        <v>4</v>
      </c>
      <c r="D18" s="5" t="s">
        <v>5</v>
      </c>
      <c r="E18" s="16" t="s">
        <v>20</v>
      </c>
      <c r="F18" s="16" t="s">
        <v>20</v>
      </c>
      <c r="H18" s="17"/>
    </row>
    <row r="19" spans="2:6" ht="12.75">
      <c r="B19" s="18">
        <v>100</v>
      </c>
      <c r="C19" s="19">
        <f aca="true" t="shared" si="0" ref="C19:D34">D$7+D$13*$B19</f>
        <v>59.617999999999995</v>
      </c>
      <c r="D19" s="19">
        <f t="shared" si="0"/>
        <v>96.541</v>
      </c>
      <c r="E19" s="19">
        <f aca="true" t="shared" si="1" ref="E19:E34">D19-C19</f>
        <v>36.923</v>
      </c>
      <c r="F19" s="32">
        <f aca="true" t="shared" si="2" ref="F19:F34">E19/C19</f>
        <v>0.6193263779395486</v>
      </c>
    </row>
    <row r="20" spans="2:6" ht="12.75">
      <c r="B20" s="18">
        <v>150</v>
      </c>
      <c r="C20" s="19">
        <f t="shared" si="0"/>
        <v>80.67699999999999</v>
      </c>
      <c r="D20" s="19">
        <f t="shared" si="0"/>
        <v>114.8115</v>
      </c>
      <c r="E20" s="19">
        <f t="shared" si="1"/>
        <v>34.1345</v>
      </c>
      <c r="F20" s="32">
        <f t="shared" si="2"/>
        <v>0.42310075982002315</v>
      </c>
    </row>
    <row r="21" spans="2:6" ht="12.75">
      <c r="B21" s="18">
        <v>200</v>
      </c>
      <c r="C21" s="19">
        <f t="shared" si="0"/>
        <v>101.73599999999999</v>
      </c>
      <c r="D21" s="19">
        <f t="shared" si="0"/>
        <v>133.082</v>
      </c>
      <c r="E21" s="19">
        <f t="shared" si="1"/>
        <v>31.346000000000004</v>
      </c>
      <c r="F21" s="32">
        <f t="shared" si="2"/>
        <v>0.3081111897460093</v>
      </c>
    </row>
    <row r="22" spans="2:6" ht="12.75">
      <c r="B22" s="18">
        <v>250</v>
      </c>
      <c r="C22" s="19">
        <f t="shared" si="0"/>
        <v>122.79499999999999</v>
      </c>
      <c r="D22" s="19">
        <f t="shared" si="0"/>
        <v>151.3525</v>
      </c>
      <c r="E22" s="19">
        <f t="shared" si="1"/>
        <v>28.557500000000005</v>
      </c>
      <c r="F22" s="32">
        <f t="shared" si="2"/>
        <v>0.23256240074921625</v>
      </c>
    </row>
    <row r="23" spans="2:6" ht="12.75">
      <c r="B23" s="18">
        <v>300</v>
      </c>
      <c r="C23" s="19">
        <f t="shared" si="0"/>
        <v>143.85399999999998</v>
      </c>
      <c r="D23" s="19">
        <f t="shared" si="0"/>
        <v>169.623</v>
      </c>
      <c r="E23" s="19">
        <f t="shared" si="1"/>
        <v>25.769000000000005</v>
      </c>
      <c r="F23" s="32">
        <f t="shared" si="2"/>
        <v>0.1791330098572164</v>
      </c>
    </row>
    <row r="24" spans="2:6" ht="12.75">
      <c r="B24" s="18">
        <v>350</v>
      </c>
      <c r="C24" s="19">
        <f t="shared" si="0"/>
        <v>164.91299999999998</v>
      </c>
      <c r="D24" s="19">
        <f t="shared" si="0"/>
        <v>187.8935</v>
      </c>
      <c r="E24" s="19">
        <f t="shared" si="1"/>
        <v>22.980500000000006</v>
      </c>
      <c r="F24" s="32">
        <f t="shared" si="2"/>
        <v>0.13934923262568755</v>
      </c>
    </row>
    <row r="25" spans="2:6" ht="12.75">
      <c r="B25" s="18">
        <v>400</v>
      </c>
      <c r="C25" s="19">
        <f t="shared" si="0"/>
        <v>185.97199999999998</v>
      </c>
      <c r="D25" s="19">
        <f t="shared" si="0"/>
        <v>206.164</v>
      </c>
      <c r="E25" s="19">
        <f t="shared" si="1"/>
        <v>20.192000000000007</v>
      </c>
      <c r="F25" s="32">
        <f t="shared" si="2"/>
        <v>0.10857548448153491</v>
      </c>
    </row>
    <row r="26" spans="2:6" ht="12.75">
      <c r="B26" s="18">
        <v>450</v>
      </c>
      <c r="C26" s="19">
        <f t="shared" si="0"/>
        <v>207.03099999999998</v>
      </c>
      <c r="D26" s="19">
        <f t="shared" si="0"/>
        <v>224.43449999999999</v>
      </c>
      <c r="E26" s="19">
        <f t="shared" si="1"/>
        <v>17.403500000000008</v>
      </c>
      <c r="F26" s="32">
        <f t="shared" si="2"/>
        <v>0.08406229018842594</v>
      </c>
    </row>
    <row r="27" spans="2:6" ht="12.75">
      <c r="B27" s="18">
        <v>500</v>
      </c>
      <c r="C27" s="19">
        <f t="shared" si="0"/>
        <v>228.08999999999997</v>
      </c>
      <c r="D27" s="19">
        <f t="shared" si="0"/>
        <v>242.70499999999998</v>
      </c>
      <c r="E27" s="19">
        <f t="shared" si="1"/>
        <v>14.615000000000009</v>
      </c>
      <c r="F27" s="32">
        <f t="shared" si="2"/>
        <v>0.06407558419921966</v>
      </c>
    </row>
    <row r="28" spans="2:6" ht="12.75">
      <c r="B28" s="18">
        <v>600</v>
      </c>
      <c r="C28" s="19">
        <f t="shared" si="0"/>
        <v>270.20799999999997</v>
      </c>
      <c r="D28" s="19">
        <f t="shared" si="0"/>
        <v>279.246</v>
      </c>
      <c r="E28" s="19">
        <f t="shared" si="1"/>
        <v>9.038000000000011</v>
      </c>
      <c r="F28" s="32">
        <f t="shared" si="2"/>
        <v>0.033448306489815297</v>
      </c>
    </row>
    <row r="29" spans="2:6" ht="12.75">
      <c r="B29" s="18">
        <v>700</v>
      </c>
      <c r="C29" s="19">
        <f t="shared" si="0"/>
        <v>312.32599999999996</v>
      </c>
      <c r="D29" s="19">
        <f t="shared" si="0"/>
        <v>315.787</v>
      </c>
      <c r="E29" s="19">
        <f t="shared" si="1"/>
        <v>3.4610000000000127</v>
      </c>
      <c r="F29" s="32">
        <f t="shared" si="2"/>
        <v>0.01108137010687555</v>
      </c>
    </row>
    <row r="30" spans="2:6" ht="12.75">
      <c r="B30" s="18">
        <v>800</v>
      </c>
      <c r="C30" s="19">
        <f t="shared" si="0"/>
        <v>354.44399999999996</v>
      </c>
      <c r="D30" s="19">
        <f t="shared" si="0"/>
        <v>352.328</v>
      </c>
      <c r="E30" s="19">
        <f t="shared" si="1"/>
        <v>-2.1159999999999854</v>
      </c>
      <c r="F30" s="32">
        <f t="shared" si="2"/>
        <v>-0.005969913441897692</v>
      </c>
    </row>
    <row r="31" spans="2:6" ht="12.75">
      <c r="B31" s="18">
        <v>900</v>
      </c>
      <c r="C31" s="19">
        <f t="shared" si="0"/>
        <v>396.56199999999995</v>
      </c>
      <c r="D31" s="19">
        <f t="shared" si="0"/>
        <v>388.86899999999997</v>
      </c>
      <c r="E31" s="19">
        <f t="shared" si="1"/>
        <v>-7.692999999999984</v>
      </c>
      <c r="F31" s="32">
        <f t="shared" si="2"/>
        <v>-0.019399236437177503</v>
      </c>
    </row>
    <row r="32" spans="2:6" ht="12.75">
      <c r="B32" s="18">
        <v>1000</v>
      </c>
      <c r="C32" s="19">
        <f t="shared" si="0"/>
        <v>438.67999999999995</v>
      </c>
      <c r="D32" s="19">
        <f t="shared" si="0"/>
        <v>425.40999999999997</v>
      </c>
      <c r="E32" s="19">
        <f t="shared" si="1"/>
        <v>-13.269999999999982</v>
      </c>
      <c r="F32" s="32">
        <f t="shared" si="2"/>
        <v>-0.03024984043038202</v>
      </c>
    </row>
    <row r="33" spans="2:6" ht="12.75">
      <c r="B33" s="18">
        <v>2000</v>
      </c>
      <c r="C33" s="19">
        <f t="shared" si="0"/>
        <v>859.8599999999999</v>
      </c>
      <c r="D33" s="19">
        <f t="shared" si="0"/>
        <v>790.8199999999999</v>
      </c>
      <c r="E33" s="19">
        <f t="shared" si="1"/>
        <v>-69.03999999999996</v>
      </c>
      <c r="F33" s="32">
        <f t="shared" si="2"/>
        <v>-0.08029214058102478</v>
      </c>
    </row>
    <row r="34" spans="2:6" ht="12.75">
      <c r="B34" s="18">
        <v>3000</v>
      </c>
      <c r="C34" s="19">
        <f t="shared" si="0"/>
        <v>1281.0399999999997</v>
      </c>
      <c r="D34" s="19">
        <f t="shared" si="0"/>
        <v>1156.2299999999998</v>
      </c>
      <c r="E34" s="19">
        <f t="shared" si="1"/>
        <v>-124.80999999999995</v>
      </c>
      <c r="F34" s="32">
        <f t="shared" si="2"/>
        <v>-0.09742865172047709</v>
      </c>
    </row>
    <row r="35" spans="2:6" ht="12.75">
      <c r="B35" s="18"/>
      <c r="C35" s="19"/>
      <c r="D35" s="19"/>
      <c r="E35" s="19"/>
      <c r="F35" s="20"/>
    </row>
    <row r="36" spans="2:6" ht="12.75">
      <c r="B36" s="18"/>
      <c r="C36" s="19"/>
      <c r="D36" s="19"/>
      <c r="E36" s="19"/>
      <c r="F36" s="20"/>
    </row>
    <row r="37" spans="2:6" ht="12.75">
      <c r="B37" s="18"/>
      <c r="C37" s="19"/>
      <c r="D37" s="19"/>
      <c r="E37" s="19"/>
      <c r="F37" s="20"/>
    </row>
    <row r="38" spans="2:6" ht="12.75">
      <c r="B38" s="18"/>
      <c r="C38" s="19"/>
      <c r="D38" s="19"/>
      <c r="E38" s="19"/>
      <c r="F38" s="20"/>
    </row>
  </sheetData>
  <sheetProtection/>
  <mergeCells count="5">
    <mergeCell ref="B15:F15"/>
    <mergeCell ref="B1:F1"/>
    <mergeCell ref="B2:F2"/>
    <mergeCell ref="B3:F3"/>
    <mergeCell ref="B4:F4"/>
  </mergeCells>
  <printOptions horizontalCentered="1"/>
  <pageMargins left="0.75" right="0.75" top="1" bottom="1" header="0.5" footer="0.5"/>
  <pageSetup blackAndWhite="1" fitToHeight="1" fitToWidth="1" horizontalDpi="300" verticalDpi="300" orientation="portrait" r:id="rId1"/>
  <headerFooter alignWithMargins="0">
    <oddHeader>&amp;RExhibit No.___(JKP-12)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acox</dc:creator>
  <cp:keywords/>
  <dc:description/>
  <cp:lastModifiedBy>jocarlson</cp:lastModifiedBy>
  <cp:lastPrinted>2007-11-27T00:12:43Z</cp:lastPrinted>
  <dcterms:created xsi:type="dcterms:W3CDTF">2007-11-26T21:29:16Z</dcterms:created>
  <dcterms:modified xsi:type="dcterms:W3CDTF">2008-03-17T17:33:04Z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2008-03-17T00:00:00Z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