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35" windowHeight="8535" tabRatio="599"/>
  </bookViews>
  <sheets>
    <sheet name="Lead Sheet" sheetId="2" r:id="rId1"/>
    <sheet name="Amort Sched" sheetId="36" r:id="rId2"/>
    <sheet name="Actual Tax Data" sheetId="39" r:id="rId3"/>
  </sheets>
  <externalReferences>
    <externalReference r:id="rId4"/>
    <externalReference r:id="rId5"/>
  </externalReferences>
  <definedNames>
    <definedName name="__123Graph_A" localSheetId="1" hidden="1">[1]Inputs!#REF!</definedName>
    <definedName name="__123Graph_A" hidden="1">[1]Inputs!#REF!</definedName>
    <definedName name="__123Graph_B" localSheetId="1" hidden="1">[1]Inputs!#REF!</definedName>
    <definedName name="__123Graph_B" hidden="1">[1]Inputs!#REF!</definedName>
    <definedName name="__123Graph_D" localSheetId="1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2" hidden="1">#REF!</definedName>
    <definedName name="_Fill" localSheetId="1" hidden="1">#REF!</definedName>
    <definedName name="_Fill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0</definedName>
    <definedName name="_Sort" localSheetId="2" hidden="1">#REF!</definedName>
    <definedName name="_Sort" localSheetId="1" hidden="1">#REF!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2" hidden="1">{"YTD-Total",#N/A,FALSE,"Provision"}</definedName>
    <definedName name="standard1" hidden="1">{"YTD-Total",#N/A,FALSE,"Provision"}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2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2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25725" calcMode="manual" iterate="1"/>
</workbook>
</file>

<file path=xl/calcChain.xml><?xml version="1.0" encoding="utf-8"?>
<calcChain xmlns="http://schemas.openxmlformats.org/spreadsheetml/2006/main">
  <c r="F25" i="2"/>
  <c r="I25" s="1"/>
  <c r="F26"/>
  <c r="I26" s="1"/>
  <c r="F22"/>
  <c r="I22" s="1"/>
  <c r="F24"/>
  <c r="I24" s="1"/>
  <c r="F21"/>
  <c r="I21" s="1"/>
  <c r="F20"/>
  <c r="I20" s="1"/>
  <c r="F15"/>
  <c r="I15" s="1"/>
  <c r="F10"/>
  <c r="I10" s="1"/>
  <c r="F37" i="36"/>
  <c r="E49" l="1"/>
  <c r="D14"/>
  <c r="D13"/>
  <c r="D6"/>
  <c r="B13"/>
  <c r="B14" s="1"/>
  <c r="B15" l="1"/>
  <c r="D15" l="1"/>
  <c r="B16" s="1"/>
  <c r="D16" l="1"/>
  <c r="B17" s="1"/>
  <c r="D17" l="1"/>
  <c r="B18" s="1"/>
  <c r="D18" l="1"/>
  <c r="B19" s="1"/>
  <c r="D19" l="1"/>
  <c r="B20" s="1"/>
  <c r="D20" l="1"/>
  <c r="B21" s="1"/>
  <c r="D21" l="1"/>
  <c r="B22" s="1"/>
  <c r="D22" l="1"/>
  <c r="B23" s="1"/>
  <c r="D23" l="1"/>
  <c r="B24" s="1"/>
  <c r="D24" l="1"/>
  <c r="B25" s="1"/>
  <c r="D25" l="1"/>
  <c r="B26" s="1"/>
  <c r="D26" l="1"/>
  <c r="B27" s="1"/>
  <c r="D27" l="1"/>
  <c r="B28" s="1"/>
  <c r="D28" l="1"/>
  <c r="B29" s="1"/>
  <c r="D29" l="1"/>
  <c r="B30" s="1"/>
  <c r="D30" l="1"/>
  <c r="B31" l="1"/>
  <c r="D31" l="1"/>
  <c r="E31" l="1"/>
  <c r="B32"/>
  <c r="D32" l="1"/>
  <c r="B33" s="1"/>
  <c r="D33" l="1"/>
  <c r="B34" s="1"/>
  <c r="E32"/>
  <c r="D34" l="1"/>
  <c r="B35" s="1"/>
  <c r="E33"/>
  <c r="D35" l="1"/>
  <c r="B36" s="1"/>
  <c r="E34"/>
  <c r="E35"/>
  <c r="D36" l="1"/>
  <c r="B37" s="1"/>
  <c r="D37" l="1"/>
  <c r="B38" s="1"/>
  <c r="E36"/>
  <c r="D38" l="1"/>
  <c r="B39" s="1"/>
  <c r="E37"/>
  <c r="D39" l="1"/>
  <c r="B40" s="1"/>
  <c r="E38"/>
  <c r="D40" l="1"/>
  <c r="B41" s="1"/>
  <c r="E39"/>
  <c r="D41" l="1"/>
  <c r="B42" s="1"/>
  <c r="E40"/>
  <c r="D42" l="1"/>
  <c r="B43" s="1"/>
  <c r="E41"/>
  <c r="D43" l="1"/>
  <c r="B44" s="1"/>
  <c r="E42"/>
  <c r="E43"/>
  <c r="D44" l="1"/>
  <c r="B45" s="1"/>
  <c r="D45" l="1"/>
  <c r="B46" s="1"/>
  <c r="E44"/>
  <c r="D46" l="1"/>
  <c r="B47" s="1"/>
  <c r="E45"/>
  <c r="D47" l="1"/>
  <c r="B48" s="1"/>
  <c r="D48" s="1"/>
  <c r="E46"/>
  <c r="E47"/>
  <c r="E48" l="1"/>
</calcChain>
</file>

<file path=xl/sharedStrings.xml><?xml version="1.0" encoding="utf-8"?>
<sst xmlns="http://schemas.openxmlformats.org/spreadsheetml/2006/main" count="116" uniqueCount="70">
  <si>
    <t>PacifiCorp</t>
  </si>
  <si>
    <t>PAGE</t>
  </si>
  <si>
    <t>TOTAL</t>
  </si>
  <si>
    <t>SITUS</t>
  </si>
  <si>
    <t>ACCOUNT</t>
  </si>
  <si>
    <t>Type</t>
  </si>
  <si>
    <t>COMPANY</t>
  </si>
  <si>
    <t>FACTOR</t>
  </si>
  <si>
    <t>FACTOR %</t>
  </si>
  <si>
    <t>ALLOCATED</t>
  </si>
  <si>
    <t>REF#</t>
  </si>
  <si>
    <t>SCHMDT</t>
  </si>
  <si>
    <t>SCHMAT</t>
  </si>
  <si>
    <t>Description of Adjustment:</t>
  </si>
  <si>
    <t>SO</t>
  </si>
  <si>
    <t>WA</t>
  </si>
  <si>
    <t>182M</t>
  </si>
  <si>
    <t>Account</t>
  </si>
  <si>
    <t>MEHC Transition Savings - Washington</t>
  </si>
  <si>
    <t>Begin</t>
  </si>
  <si>
    <t>Adjustments/</t>
  </si>
  <si>
    <t>Month</t>
  </si>
  <si>
    <t>Balance</t>
  </si>
  <si>
    <t>Amortization</t>
  </si>
  <si>
    <t>Adjustment to Expense:</t>
  </si>
  <si>
    <t>Amortization expense in CY 2009</t>
  </si>
  <si>
    <t>Adjustment to Rate Base:</t>
  </si>
  <si>
    <t>Remove CY 2009 amortizaton</t>
  </si>
  <si>
    <t>Remove CY 2009 average rate base</t>
  </si>
  <si>
    <t>Washington General Rate Case - December 2009</t>
  </si>
  <si>
    <t xml:space="preserve">Monthly </t>
  </si>
  <si>
    <t>Annual Average</t>
  </si>
  <si>
    <t>Beg/End Avg</t>
  </si>
  <si>
    <t>of Mo avg</t>
  </si>
  <si>
    <t>4098300</t>
  </si>
  <si>
    <t>705260</t>
  </si>
  <si>
    <t>March 2006 Transition Plan costs-WA</t>
  </si>
  <si>
    <t>4111000</t>
  </si>
  <si>
    <t>MEHC Transition Costs-WA</t>
  </si>
  <si>
    <t>2831000</t>
  </si>
  <si>
    <t>287762</t>
  </si>
  <si>
    <t>DTL 705.260 Reg Asset</t>
  </si>
  <si>
    <t>AMA</t>
  </si>
  <si>
    <t>4099300</t>
  </si>
  <si>
    <t>720550</t>
  </si>
  <si>
    <t>Accrued CIC Severence</t>
  </si>
  <si>
    <t>4101000</t>
  </si>
  <si>
    <t>190Accrued CIC Severence</t>
  </si>
  <si>
    <t>1901000</t>
  </si>
  <si>
    <t>287413</t>
  </si>
  <si>
    <t>DTA 720.550 ACCRUED CIC SEVERANCE</t>
  </si>
  <si>
    <t>Adjustment to Tax:</t>
  </si>
  <si>
    <t>Schedule M Addition - March 2006 Transition Plan</t>
  </si>
  <si>
    <t>Deferred Income Tax Expense</t>
  </si>
  <si>
    <t>Accumulated Deferred Income Tax Balance</t>
  </si>
  <si>
    <t>Schedule M Deduction-Accrued CIC Severance</t>
  </si>
  <si>
    <t>4.8.1</t>
  </si>
  <si>
    <t>Ref 4.8</t>
  </si>
  <si>
    <t>FERC</t>
  </si>
  <si>
    <t>SAP</t>
  </si>
  <si>
    <t>Allocation</t>
  </si>
  <si>
    <t>Total Co.</t>
  </si>
  <si>
    <t>Description</t>
  </si>
  <si>
    <t>Factor</t>
  </si>
  <si>
    <t>Amount</t>
  </si>
  <si>
    <t>Ref. 4.8</t>
  </si>
  <si>
    <t>4.8.2</t>
  </si>
  <si>
    <t>Tax Detail</t>
  </si>
  <si>
    <t>Situs</t>
  </si>
  <si>
    <t>PRO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</si>
</sst>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General_)"/>
    <numFmt numFmtId="167" formatCode="mmmm\ d\,\ yyyy"/>
    <numFmt numFmtId="168" formatCode="#,##0.0000"/>
    <numFmt numFmtId="169" formatCode="_-* #,##0\ &quot;F&quot;_-;\-* #,##0\ &quot;F&quot;_-;_-* &quot;-&quot;\ &quot;F&quot;_-;_-@_-"/>
    <numFmt numFmtId="170" formatCode="#,##0.000;[Red]\-#,##0.000"/>
    <numFmt numFmtId="171" formatCode="[$-409]mmm\-yy;@"/>
    <numFmt numFmtId="172" formatCode="&quot;$&quot;#,##0.000;&quot;$&quot;\ &quot;(&quot;#,##0.000&quot;)&quot;"/>
    <numFmt numFmtId="173" formatCode="_(* #,##0.000_);_(* \(#,##0.000\);_(* &quot;-&quot;_);_(@_)"/>
  </numFmts>
  <fonts count="2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indexed="8"/>
      <name val="TimesNewRomanPS"/>
    </font>
    <font>
      <sz val="10"/>
      <name val="LinePrinter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sz val="10"/>
      <color indexed="24"/>
      <name val="Courier New"/>
      <family val="3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8"/>
      <color indexed="18"/>
      <name val="Helv"/>
    </font>
    <font>
      <sz val="10"/>
      <color indexed="11"/>
      <name val="Geneva"/>
    </font>
    <font>
      <sz val="12"/>
      <name val="Arial MT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0" fontId="12" fillId="0" borderId="0"/>
    <xf numFmtId="43" fontId="1" fillId="0" borderId="0" applyFont="0" applyFill="0" applyBorder="0" applyAlignment="0" applyProtection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" fontId="13" fillId="0" borderId="0"/>
    <xf numFmtId="37" fontId="1" fillId="0" borderId="0" applyFill="0" applyBorder="0" applyAlignment="0" applyProtection="0"/>
    <xf numFmtId="0" fontId="14" fillId="0" borderId="0"/>
    <xf numFmtId="0" fontId="14" fillId="0" borderId="0"/>
    <xf numFmtId="3" fontId="15" fillId="0" borderId="0" applyFont="0" applyFill="0" applyBorder="0" applyAlignment="0" applyProtection="0"/>
    <xf numFmtId="0" fontId="14" fillId="0" borderId="0"/>
    <xf numFmtId="5" fontId="14" fillId="0" borderId="0"/>
    <xf numFmtId="5" fontId="1" fillId="0" borderId="0" applyFill="0" applyBorder="0" applyAlignment="0" applyProtection="0"/>
    <xf numFmtId="167" fontId="1" fillId="0" borderId="0" applyFill="0" applyBorder="0" applyAlignment="0" applyProtection="0"/>
    <xf numFmtId="0" fontId="14" fillId="0" borderId="0"/>
    <xf numFmtId="0" fontId="15" fillId="0" borderId="0" applyFont="0" applyFill="0" applyBorder="0" applyAlignment="0" applyProtection="0"/>
    <xf numFmtId="2" fontId="1" fillId="0" borderId="0" applyFill="0" applyBorder="0" applyAlignment="0" applyProtection="0"/>
    <xf numFmtId="0" fontId="9" fillId="0" borderId="0" applyFont="0" applyFill="0" applyBorder="0" applyAlignment="0" applyProtection="0">
      <alignment horizontal="left"/>
    </xf>
    <xf numFmtId="38" fontId="8" fillId="2" borderId="0" applyNumberFormat="0" applyBorder="0" applyAlignment="0" applyProtection="0"/>
    <xf numFmtId="0" fontId="16" fillId="0" borderId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>
      <protection locked="0"/>
    </xf>
    <xf numFmtId="10" fontId="8" fillId="3" borderId="3" applyNumberFormat="0" applyBorder="0" applyAlignment="0" applyProtection="0"/>
    <xf numFmtId="37" fontId="10" fillId="0" borderId="0" applyNumberFormat="0" applyFill="0" applyBorder="0"/>
    <xf numFmtId="170" fontId="1" fillId="0" borderId="0"/>
    <xf numFmtId="37" fontId="14" fillId="0" borderId="0"/>
    <xf numFmtId="0" fontId="3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1" fillId="0" borderId="0"/>
    <xf numFmtId="37" fontId="22" fillId="4" borderId="0" applyNumberFormat="0" applyFont="0" applyBorder="0" applyAlignment="0" applyProtection="0"/>
    <xf numFmtId="168" fontId="1" fillId="0" borderId="4">
      <alignment horizontal="justify" vertical="top" wrapText="1"/>
    </xf>
    <xf numFmtId="0" fontId="23" fillId="0" borderId="3">
      <alignment horizontal="center" vertical="center" wrapText="1"/>
    </xf>
    <xf numFmtId="0" fontId="1" fillId="0" borderId="5" applyNumberFormat="0" applyFill="0" applyAlignment="0" applyProtection="0"/>
    <xf numFmtId="0" fontId="14" fillId="0" borderId="6"/>
    <xf numFmtId="166" fontId="11" fillId="0" borderId="0">
      <alignment horizontal="left"/>
    </xf>
    <xf numFmtId="0" fontId="14" fillId="0" borderId="7"/>
    <xf numFmtId="0" fontId="1" fillId="0" borderId="0"/>
    <xf numFmtId="4" fontId="26" fillId="0" borderId="21" applyNumberFormat="0" applyProtection="0">
      <alignment horizontal="left" vertical="center" indent="1"/>
    </xf>
    <xf numFmtId="4" fontId="26" fillId="0" borderId="21" applyNumberFormat="0" applyProtection="0">
      <alignment horizontal="right" vertical="center"/>
    </xf>
    <xf numFmtId="41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4" fillId="0" borderId="0" xfId="35" applyFont="1"/>
    <xf numFmtId="0" fontId="5" fillId="0" borderId="0" xfId="35" applyFont="1"/>
    <xf numFmtId="0" fontId="4" fillId="0" borderId="0" xfId="35" applyFont="1" applyAlignment="1">
      <alignment horizontal="center"/>
    </xf>
    <xf numFmtId="0" fontId="4" fillId="0" borderId="0" xfId="35" applyNumberFormat="1" applyFont="1" applyAlignment="1">
      <alignment horizontal="center"/>
    </xf>
    <xf numFmtId="0" fontId="6" fillId="0" borderId="0" xfId="35" applyFont="1" applyAlignment="1">
      <alignment horizontal="center"/>
    </xf>
    <xf numFmtId="0" fontId="6" fillId="0" borderId="0" xfId="35" applyNumberFormat="1" applyFont="1" applyAlignment="1">
      <alignment horizontal="center"/>
    </xf>
    <xf numFmtId="0" fontId="4" fillId="0" borderId="0" xfId="35" applyFont="1" applyBorder="1"/>
    <xf numFmtId="0" fontId="5" fillId="0" borderId="0" xfId="35" applyFont="1" applyBorder="1" applyAlignment="1">
      <alignment horizontal="left"/>
    </xf>
    <xf numFmtId="0" fontId="4" fillId="0" borderId="0" xfId="35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41" fontId="4" fillId="0" borderId="0" xfId="2" applyNumberFormat="1" applyFont="1" applyBorder="1" applyAlignment="1">
      <alignment horizontal="center"/>
    </xf>
    <xf numFmtId="165" fontId="4" fillId="0" borderId="0" xfId="38" applyNumberFormat="1" applyFont="1" applyAlignment="1">
      <alignment horizontal="center"/>
    </xf>
    <xf numFmtId="41" fontId="4" fillId="0" borderId="0" xfId="2" applyNumberFormat="1" applyFont="1" applyAlignment="1">
      <alignment horizontal="center"/>
    </xf>
    <xf numFmtId="0" fontId="7" fillId="0" borderId="0" xfId="35" applyFont="1" applyBorder="1" applyAlignment="1">
      <alignment horizontal="left"/>
    </xf>
    <xf numFmtId="0" fontId="7" fillId="0" borderId="0" xfId="35" applyFont="1" applyBorder="1"/>
    <xf numFmtId="0" fontId="7" fillId="0" borderId="0" xfId="35" applyFont="1" applyBorder="1" applyAlignment="1">
      <alignment horizontal="center"/>
    </xf>
    <xf numFmtId="164" fontId="7" fillId="0" borderId="0" xfId="2" applyNumberFormat="1" applyFont="1" applyBorder="1" applyAlignment="1">
      <alignment horizontal="center"/>
    </xf>
    <xf numFmtId="165" fontId="7" fillId="0" borderId="0" xfId="38" applyNumberFormat="1" applyFont="1" applyAlignment="1">
      <alignment horizontal="center"/>
    </xf>
    <xf numFmtId="41" fontId="7" fillId="0" borderId="0" xfId="2" applyNumberFormat="1" applyFont="1" applyAlignment="1">
      <alignment horizontal="center"/>
    </xf>
    <xf numFmtId="0" fontId="7" fillId="0" borderId="0" xfId="35" applyFont="1" applyAlignment="1">
      <alignment horizontal="center"/>
    </xf>
    <xf numFmtId="41" fontId="7" fillId="0" borderId="0" xfId="2" applyNumberFormat="1" applyFont="1" applyBorder="1" applyAlignment="1">
      <alignment horizontal="center"/>
    </xf>
    <xf numFmtId="0" fontId="7" fillId="0" borderId="0" xfId="35" applyNumberFormat="1" applyFont="1" applyAlignment="1">
      <alignment horizontal="center"/>
    </xf>
    <xf numFmtId="165" fontId="7" fillId="0" borderId="0" xfId="38" applyNumberFormat="1" applyFont="1" applyBorder="1" applyAlignment="1">
      <alignment horizontal="center"/>
    </xf>
    <xf numFmtId="41" fontId="7" fillId="0" borderId="0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5" fillId="0" borderId="0" xfId="35" applyFont="1" applyBorder="1"/>
    <xf numFmtId="0" fontId="4" fillId="0" borderId="8" xfId="35" applyFont="1" applyBorder="1"/>
    <xf numFmtId="0" fontId="4" fillId="0" borderId="9" xfId="35" applyFont="1" applyBorder="1"/>
    <xf numFmtId="0" fontId="4" fillId="0" borderId="9" xfId="35" applyFont="1" applyBorder="1" applyAlignment="1">
      <alignment horizontal="center"/>
    </xf>
    <xf numFmtId="0" fontId="4" fillId="0" borderId="10" xfId="35" applyFont="1" applyBorder="1" applyAlignment="1">
      <alignment horizontal="center"/>
    </xf>
    <xf numFmtId="0" fontId="4" fillId="0" borderId="11" xfId="35" applyFont="1" applyBorder="1"/>
    <xf numFmtId="0" fontId="4" fillId="0" borderId="0" xfId="35" quotePrefix="1" applyFont="1" applyBorder="1" applyAlignment="1">
      <alignment horizontal="left"/>
    </xf>
    <xf numFmtId="0" fontId="4" fillId="0" borderId="12" xfId="35" applyNumberFormat="1" applyFont="1" applyBorder="1" applyAlignment="1">
      <alignment horizontal="center"/>
    </xf>
    <xf numFmtId="3" fontId="4" fillId="0" borderId="0" xfId="35" applyNumberFormat="1" applyFont="1" applyBorder="1" applyAlignment="1">
      <alignment horizontal="center"/>
    </xf>
    <xf numFmtId="0" fontId="4" fillId="0" borderId="13" xfId="35" applyFont="1" applyBorder="1"/>
    <xf numFmtId="0" fontId="4" fillId="0" borderId="14" xfId="35" applyFont="1" applyBorder="1"/>
    <xf numFmtId="0" fontId="4" fillId="0" borderId="14" xfId="35" applyFont="1" applyBorder="1" applyAlignment="1">
      <alignment horizontal="center"/>
    </xf>
    <xf numFmtId="0" fontId="4" fillId="0" borderId="15" xfId="35" applyFont="1" applyBorder="1" applyAlignment="1">
      <alignment horizontal="center"/>
    </xf>
    <xf numFmtId="0" fontId="7" fillId="0" borderId="0" xfId="35" applyNumberFormat="1" applyFont="1" applyBorder="1" applyAlignment="1">
      <alignment horizontal="center"/>
    </xf>
    <xf numFmtId="0" fontId="2" fillId="0" borderId="0" xfId="48" applyFont="1"/>
    <xf numFmtId="0" fontId="1" fillId="0" borderId="0" xfId="48"/>
    <xf numFmtId="0" fontId="1" fillId="0" borderId="0" xfId="48" applyAlignment="1">
      <alignment horizontal="center"/>
    </xf>
    <xf numFmtId="0" fontId="1" fillId="0" borderId="16" xfId="48" applyBorder="1" applyAlignment="1">
      <alignment horizontal="center"/>
    </xf>
    <xf numFmtId="171" fontId="1" fillId="0" borderId="0" xfId="48" applyNumberFormat="1"/>
    <xf numFmtId="39" fontId="1" fillId="0" borderId="0" xfId="48" applyNumberFormat="1"/>
    <xf numFmtId="39" fontId="1" fillId="0" borderId="0" xfId="48" applyNumberFormat="1" applyFill="1"/>
    <xf numFmtId="0" fontId="1" fillId="0" borderId="0" xfId="48" quotePrefix="1"/>
    <xf numFmtId="171" fontId="1" fillId="0" borderId="0" xfId="48" quotePrefix="1" applyNumberForma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4" fillId="0" borderId="0" xfId="48" applyFont="1"/>
    <xf numFmtId="0" fontId="25" fillId="0" borderId="0" xfId="35" applyFont="1" applyBorder="1"/>
    <xf numFmtId="37" fontId="1" fillId="0" borderId="0" xfId="48" applyNumberFormat="1"/>
    <xf numFmtId="164" fontId="1" fillId="0" borderId="0" xfId="2" applyNumberFormat="1"/>
    <xf numFmtId="164" fontId="1" fillId="0" borderId="0" xfId="48" applyNumberFormat="1"/>
    <xf numFmtId="41" fontId="1" fillId="0" borderId="0" xfId="48" applyNumberFormat="1"/>
    <xf numFmtId="37" fontId="1" fillId="0" borderId="0" xfId="48" applyNumberFormat="1" applyFill="1"/>
    <xf numFmtId="37" fontId="1" fillId="0" borderId="18" xfId="48" applyNumberFormat="1" applyBorder="1"/>
    <xf numFmtId="37" fontId="1" fillId="0" borderId="19" xfId="48" applyNumberFormat="1" applyBorder="1"/>
    <xf numFmtId="37" fontId="1" fillId="0" borderId="20" xfId="48" applyNumberFormat="1" applyBorder="1"/>
    <xf numFmtId="37" fontId="1" fillId="0" borderId="17" xfId="48" applyNumberFormat="1" applyBorder="1"/>
    <xf numFmtId="0" fontId="1" fillId="0" borderId="0" xfId="48" applyBorder="1" applyAlignment="1">
      <alignment horizontal="center"/>
    </xf>
    <xf numFmtId="37" fontId="2" fillId="0" borderId="0" xfId="48" applyNumberFormat="1" applyFont="1"/>
    <xf numFmtId="41" fontId="4" fillId="0" borderId="0" xfId="2" applyNumberFormat="1" applyFont="1" applyBorder="1" applyAlignment="1">
      <alignment horizontal="left"/>
    </xf>
    <xf numFmtId="37" fontId="1" fillId="0" borderId="0" xfId="48" applyNumberFormat="1" applyBorder="1"/>
    <xf numFmtId="0" fontId="26" fillId="0" borderId="22" xfId="49" quotePrefix="1" applyNumberFormat="1" applyBorder="1">
      <alignment horizontal="left" vertical="center" indent="1"/>
    </xf>
    <xf numFmtId="0" fontId="26" fillId="0" borderId="23" xfId="49" quotePrefix="1" applyNumberFormat="1" applyBorder="1">
      <alignment horizontal="left" vertical="center" indent="1"/>
    </xf>
    <xf numFmtId="0" fontId="26" fillId="0" borderId="23" xfId="49" applyNumberFormat="1" applyFill="1" applyBorder="1">
      <alignment horizontal="left" vertical="center" indent="1"/>
    </xf>
    <xf numFmtId="0" fontId="26" fillId="0" borderId="4" xfId="49" quotePrefix="1" applyNumberFormat="1" applyBorder="1">
      <alignment horizontal="left" vertical="center" indent="1"/>
    </xf>
    <xf numFmtId="0" fontId="26" fillId="0" borderId="4" xfId="49" applyNumberFormat="1" applyFill="1" applyBorder="1">
      <alignment horizontal="left" vertical="center" indent="1"/>
    </xf>
    <xf numFmtId="172" fontId="27" fillId="0" borderId="0" xfId="50" applyNumberFormat="1" applyFont="1" applyBorder="1" applyAlignment="1" applyProtection="1">
      <alignment horizontal="center" vertical="center"/>
      <protection locked="0"/>
    </xf>
    <xf numFmtId="0" fontId="26" fillId="0" borderId="4" xfId="49" quotePrefix="1" applyNumberFormat="1" applyBorder="1" applyProtection="1">
      <alignment horizontal="left" vertical="center" indent="1"/>
      <protection locked="0"/>
    </xf>
    <xf numFmtId="0" fontId="26" fillId="0" borderId="4" xfId="49" applyNumberFormat="1" applyFill="1" applyBorder="1" applyProtection="1">
      <alignment horizontal="left" vertical="center" indent="1"/>
      <protection locked="0"/>
    </xf>
    <xf numFmtId="0" fontId="26" fillId="0" borderId="0" xfId="49" quotePrefix="1" applyNumberFormat="1" applyBorder="1" applyProtection="1">
      <alignment horizontal="left" vertical="center" indent="1"/>
      <protection locked="0"/>
    </xf>
    <xf numFmtId="0" fontId="1" fillId="0" borderId="22" xfId="48" applyBorder="1" applyAlignment="1">
      <alignment horizontal="center"/>
    </xf>
    <xf numFmtId="0" fontId="1" fillId="0" borderId="4" xfId="48" applyBorder="1" applyAlignment="1">
      <alignment horizontal="center"/>
    </xf>
    <xf numFmtId="173" fontId="26" fillId="0" borderId="22" xfId="51" applyNumberFormat="1" applyFont="1" applyBorder="1" applyAlignment="1">
      <alignment horizontal="right" vertical="center"/>
    </xf>
    <xf numFmtId="0" fontId="1" fillId="0" borderId="22" xfId="48" applyBorder="1"/>
    <xf numFmtId="173" fontId="26" fillId="0" borderId="23" xfId="51" applyNumberFormat="1" applyFont="1" applyBorder="1" applyAlignment="1">
      <alignment horizontal="right" vertical="center"/>
    </xf>
    <xf numFmtId="173" fontId="26" fillId="0" borderId="4" xfId="51" applyNumberFormat="1" applyFont="1" applyBorder="1" applyAlignment="1">
      <alignment horizontal="right" vertical="center"/>
    </xf>
    <xf numFmtId="0" fontId="1" fillId="0" borderId="0" xfId="48" applyBorder="1"/>
    <xf numFmtId="173" fontId="26" fillId="0" borderId="4" xfId="51" applyNumberFormat="1" applyFont="1" applyBorder="1" applyAlignment="1" applyProtection="1">
      <alignment horizontal="right" vertical="center"/>
      <protection locked="0"/>
    </xf>
    <xf numFmtId="172" fontId="1" fillId="0" borderId="0" xfId="48" applyNumberFormat="1"/>
    <xf numFmtId="0" fontId="4" fillId="0" borderId="0" xfId="35" applyNumberFormat="1" applyFont="1" applyBorder="1" applyAlignment="1">
      <alignment horizontal="center"/>
    </xf>
  </cellXfs>
  <cellStyles count="52">
    <cellStyle name="Column total in dollars" xfId="1"/>
    <cellStyle name="Comma" xfId="2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(0)" xfId="11"/>
    <cellStyle name="Comma [0] 2" xfId="51"/>
    <cellStyle name="Comma0" xfId="12"/>
    <cellStyle name="Comma0 - Style3" xfId="13"/>
    <cellStyle name="Comma0 - Style4" xfId="14"/>
    <cellStyle name="Comma0_OMAG by BU" xfId="15"/>
    <cellStyle name="Comma1 - Style1" xfId="16"/>
    <cellStyle name="Currency(0)" xfId="17"/>
    <cellStyle name="Currency0" xfId="18"/>
    <cellStyle name="Date" xfId="19"/>
    <cellStyle name="Date - Style3" xfId="20"/>
    <cellStyle name="Date_OMAG by BU" xfId="21"/>
    <cellStyle name="Fixed" xfId="22"/>
    <cellStyle name="General" xfId="23"/>
    <cellStyle name="Grey" xfId="24"/>
    <cellStyle name="header" xfId="25"/>
    <cellStyle name="Header1" xfId="26"/>
    <cellStyle name="Header2" xfId="27"/>
    <cellStyle name="Heading 1" xfId="28" builtinId="16" customBuiltin="1"/>
    <cellStyle name="Heading 2" xfId="29" builtinId="17" customBuiltin="1"/>
    <cellStyle name="Input" xfId="30" builtinId="20" customBuiltin="1"/>
    <cellStyle name="Input [yellow]" xfId="31"/>
    <cellStyle name="nONE" xfId="32"/>
    <cellStyle name="Normal" xfId="0" builtinId="0"/>
    <cellStyle name="Normal - Style1" xfId="33"/>
    <cellStyle name="Normal 2" xfId="48"/>
    <cellStyle name="Normal(0)" xfId="34"/>
    <cellStyle name="Normal_Copy of File50007" xfId="35"/>
    <cellStyle name="Percen - Style1" xfId="36"/>
    <cellStyle name="Percen - Style2" xfId="37"/>
    <cellStyle name="Percent" xfId="38" builtinId="5"/>
    <cellStyle name="Percent [2]" xfId="39"/>
    <cellStyle name="Percent(0)" xfId="40"/>
    <cellStyle name="SAPBEXstdData" xfId="50"/>
    <cellStyle name="SAPBEXstdItem" xfId="49"/>
    <cellStyle name="Shade" xfId="41"/>
    <cellStyle name="Special" xfId="42"/>
    <cellStyle name="Titles" xfId="43"/>
    <cellStyle name="Total" xfId="44" builtinId="25" customBuiltin="1"/>
    <cellStyle name="Total2 - Style2" xfId="45"/>
    <cellStyle name="TRANSMISSION RELIABILITY PORTION OF PROJECT" xfId="46"/>
    <cellStyle name="Underl - Style4" xfId="47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95250</xdr:rowOff>
    </xdr:from>
    <xdr:to>
      <xdr:col>9</xdr:col>
      <xdr:colOff>390525</xdr:colOff>
      <xdr:row>64</xdr:row>
      <xdr:rowOff>104775</xdr:rowOff>
    </xdr:to>
    <xdr:sp macro="" textlink="">
      <xdr:nvSpPr>
        <xdr:cNvPr id="2049" name="Text 12"/>
        <xdr:cNvSpPr txBox="1">
          <a:spLocks noChangeArrowheads="1"/>
        </xdr:cNvSpPr>
      </xdr:nvSpPr>
      <xdr:spPr bwMode="auto">
        <a:xfrm>
          <a:off x="180975" y="8477250"/>
          <a:ext cx="7553325" cy="10763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 eaLnBrk="1" fontAlgn="base" latinLnBrk="0" hangingPunct="1"/>
          <a:r>
            <a:rPr lang="en-US" sz="1100" b="0" i="0" baseline="0">
              <a:latin typeface="+mn-lt"/>
              <a:ea typeface="+mn-ea"/>
              <a:cs typeface="+mn-cs"/>
            </a:rPr>
            <a:t>MEHC severance cost is being amortized to expense in unadjusted results in accordance with Docket UE-060546.  This amortization expires June 30, 2010.  This pro forma adjustment removes the base period amortization expense and associated rate base balance.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2</xdr:col>
      <xdr:colOff>895350</xdr:colOff>
      <xdr:row>30</xdr:row>
      <xdr:rowOff>0</xdr:rowOff>
    </xdr:to>
    <xdr:cxnSp macro="">
      <xdr:nvCxnSpPr>
        <xdr:cNvPr id="5" name="Straight Arrow Connector 4"/>
        <xdr:cNvCxnSpPr/>
      </xdr:nvCxnSpPr>
      <xdr:spPr>
        <a:xfrm rot="5400000" flipH="1" flipV="1">
          <a:off x="200025" y="2343150"/>
          <a:ext cx="3905250" cy="8953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</xdr:colOff>
      <xdr:row>30</xdr:row>
      <xdr:rowOff>31751</xdr:rowOff>
    </xdr:from>
    <xdr:to>
      <xdr:col>5</xdr:col>
      <xdr:colOff>111125</xdr:colOff>
      <xdr:row>41</xdr:row>
      <xdr:rowOff>158751</xdr:rowOff>
    </xdr:to>
    <xdr:sp macro="" textlink="">
      <xdr:nvSpPr>
        <xdr:cNvPr id="6" name="Right Brace 5"/>
        <xdr:cNvSpPr/>
      </xdr:nvSpPr>
      <xdr:spPr>
        <a:xfrm>
          <a:off x="4524375" y="4873626"/>
          <a:ext cx="95250" cy="1873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7"/>
  <sheetViews>
    <sheetView tabSelected="1" zoomScaleNormal="100" workbookViewId="0">
      <selection activeCell="C11" sqref="C11"/>
    </sheetView>
  </sheetViews>
  <sheetFormatPr defaultColWidth="10" defaultRowHeight="12"/>
  <cols>
    <col min="1" max="1" width="3.7109375" style="2" customWidth="1"/>
    <col min="2" max="2" width="4" style="2" customWidth="1"/>
    <col min="3" max="3" width="41.28515625" style="2" customWidth="1"/>
    <col min="4" max="4" width="9.7109375" style="2" customWidth="1"/>
    <col min="5" max="5" width="4.7109375" style="4" customWidth="1"/>
    <col min="6" max="6" width="14.42578125" style="2" customWidth="1"/>
    <col min="7" max="7" width="11.140625" style="2" customWidth="1"/>
    <col min="8" max="8" width="10.28515625" style="2" customWidth="1"/>
    <col min="9" max="9" width="13" style="2" customWidth="1"/>
    <col min="10" max="10" width="8.28515625" style="2" customWidth="1"/>
    <col min="11" max="16384" width="10" style="2"/>
  </cols>
  <sheetData>
    <row r="1" spans="1:11" ht="12" customHeight="1">
      <c r="B1" s="3" t="s">
        <v>0</v>
      </c>
      <c r="D1" s="4"/>
      <c r="F1" s="4"/>
      <c r="G1" s="4"/>
      <c r="H1" s="4"/>
      <c r="I1" s="4" t="s">
        <v>1</v>
      </c>
      <c r="J1" s="5">
        <v>4.8</v>
      </c>
    </row>
    <row r="2" spans="1:11" ht="12" customHeight="1">
      <c r="B2" s="3" t="s">
        <v>29</v>
      </c>
      <c r="D2" s="4"/>
      <c r="F2" s="4"/>
      <c r="G2" s="4"/>
      <c r="H2" s="4"/>
      <c r="I2" s="4"/>
      <c r="J2" s="5"/>
    </row>
    <row r="3" spans="1:11" ht="12" customHeight="1">
      <c r="B3" s="3" t="s">
        <v>18</v>
      </c>
      <c r="D3" s="4"/>
      <c r="F3" s="4"/>
      <c r="G3" s="4"/>
      <c r="H3" s="4"/>
      <c r="I3" s="4"/>
      <c r="J3" s="5"/>
    </row>
    <row r="4" spans="1:11" ht="12" customHeight="1">
      <c r="D4" s="4"/>
      <c r="F4" s="4"/>
      <c r="G4" s="4"/>
      <c r="H4" s="4"/>
      <c r="I4" s="4"/>
      <c r="J4" s="5"/>
    </row>
    <row r="5" spans="1:11" ht="12" customHeight="1">
      <c r="D5" s="4"/>
      <c r="F5" s="4"/>
      <c r="G5" s="4"/>
      <c r="H5" s="4"/>
      <c r="I5" s="4"/>
      <c r="J5" s="5"/>
    </row>
    <row r="6" spans="1:11" ht="12" customHeight="1">
      <c r="D6" s="4"/>
      <c r="F6" s="4" t="s">
        <v>2</v>
      </c>
      <c r="G6" s="4"/>
      <c r="H6" s="4"/>
      <c r="I6" s="4" t="s">
        <v>3</v>
      </c>
      <c r="J6" s="5"/>
    </row>
    <row r="7" spans="1:11" ht="12" customHeight="1"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7" t="s">
        <v>10</v>
      </c>
    </row>
    <row r="8" spans="1:11" ht="12" customHeight="1">
      <c r="A8" s="8"/>
      <c r="B8" s="9"/>
      <c r="C8" s="8"/>
      <c r="D8" s="10"/>
      <c r="E8" s="10"/>
      <c r="F8" s="10"/>
      <c r="G8" s="10"/>
      <c r="H8" s="10"/>
      <c r="I8" s="11"/>
      <c r="J8" s="5"/>
    </row>
    <row r="9" spans="1:11" ht="12" customHeight="1">
      <c r="A9" s="8"/>
      <c r="B9" s="28" t="s">
        <v>24</v>
      </c>
      <c r="D9" s="17"/>
      <c r="F9" s="22"/>
      <c r="G9" s="17"/>
      <c r="H9" s="19"/>
      <c r="I9" s="20"/>
      <c r="J9" s="23"/>
    </row>
    <row r="10" spans="1:11" ht="12" customHeight="1">
      <c r="A10" s="8"/>
      <c r="B10" s="8" t="s">
        <v>27</v>
      </c>
      <c r="D10" s="17">
        <v>920</v>
      </c>
      <c r="E10" s="4" t="s">
        <v>69</v>
      </c>
      <c r="F10" s="22">
        <f>-'Amort Sched'!D6</f>
        <v>-637047.3400000002</v>
      </c>
      <c r="G10" s="10" t="s">
        <v>15</v>
      </c>
      <c r="H10" s="24" t="s">
        <v>68</v>
      </c>
      <c r="I10" s="22">
        <f>+F10</f>
        <v>-637047.3400000002</v>
      </c>
      <c r="J10" s="5" t="s">
        <v>56</v>
      </c>
    </row>
    <row r="11" spans="1:11" ht="12" customHeight="1">
      <c r="A11" s="8"/>
      <c r="B11" s="8"/>
      <c r="D11" s="17"/>
      <c r="F11" s="66"/>
      <c r="G11" s="10"/>
      <c r="H11" s="24"/>
      <c r="I11" s="22"/>
      <c r="J11" s="5"/>
    </row>
    <row r="12" spans="1:11" ht="12" customHeight="1">
      <c r="A12" s="8"/>
      <c r="B12" s="8"/>
      <c r="D12" s="17"/>
      <c r="F12" s="25"/>
      <c r="G12" s="12"/>
      <c r="H12" s="24"/>
      <c r="I12" s="22"/>
      <c r="J12" s="21"/>
    </row>
    <row r="13" spans="1:11" ht="12" customHeight="1">
      <c r="A13" s="8"/>
      <c r="D13" s="17"/>
      <c r="F13" s="25"/>
      <c r="G13" s="12"/>
      <c r="H13" s="24"/>
      <c r="I13" s="22"/>
      <c r="J13" s="23"/>
    </row>
    <row r="14" spans="1:11" ht="12" customHeight="1">
      <c r="A14" s="8"/>
      <c r="B14" s="28" t="s">
        <v>26</v>
      </c>
      <c r="D14" s="17"/>
      <c r="F14" s="25"/>
      <c r="G14" s="12"/>
      <c r="H14" s="24"/>
      <c r="I14" s="22"/>
      <c r="J14" s="17"/>
      <c r="K14" s="8"/>
    </row>
    <row r="15" spans="1:11" ht="12" customHeight="1">
      <c r="A15" s="8"/>
      <c r="B15" s="8" t="s">
        <v>28</v>
      </c>
      <c r="D15" s="10" t="s">
        <v>16</v>
      </c>
      <c r="E15" s="4" t="s">
        <v>69</v>
      </c>
      <c r="F15" s="18">
        <f>-'Amort Sched'!F37</f>
        <v>-637047.28166666592</v>
      </c>
      <c r="G15" s="51" t="s">
        <v>15</v>
      </c>
      <c r="H15" s="24" t="s">
        <v>68</v>
      </c>
      <c r="I15" s="22">
        <f>+F15</f>
        <v>-637047.28166666592</v>
      </c>
      <c r="J15" s="5" t="s">
        <v>56</v>
      </c>
      <c r="K15" s="8"/>
    </row>
    <row r="16" spans="1:11" ht="12" customHeight="1">
      <c r="A16" s="8"/>
      <c r="B16" s="8"/>
      <c r="D16" s="10"/>
      <c r="F16" s="25"/>
      <c r="G16" s="51"/>
      <c r="H16" s="24"/>
      <c r="I16" s="22"/>
      <c r="J16" s="5"/>
      <c r="K16" s="8"/>
    </row>
    <row r="17" spans="1:11" ht="12" customHeight="1">
      <c r="A17" s="8"/>
      <c r="B17" s="1"/>
      <c r="D17" s="17"/>
      <c r="F17" s="25"/>
      <c r="G17" s="17"/>
      <c r="H17" s="24"/>
      <c r="I17" s="22"/>
      <c r="J17" s="41"/>
      <c r="K17" s="8"/>
    </row>
    <row r="18" spans="1:11" ht="12" customHeight="1">
      <c r="A18" s="8"/>
      <c r="B18" s="54"/>
      <c r="D18" s="17"/>
      <c r="F18" s="25"/>
      <c r="G18" s="17"/>
      <c r="H18" s="24"/>
      <c r="I18" s="22"/>
      <c r="J18" s="41"/>
      <c r="K18" s="8"/>
    </row>
    <row r="19" spans="1:11" ht="12" customHeight="1">
      <c r="A19" s="8"/>
      <c r="B19" s="28" t="s">
        <v>51</v>
      </c>
      <c r="D19" s="8"/>
      <c r="F19" s="22"/>
      <c r="G19" s="8"/>
      <c r="H19" s="10"/>
      <c r="I19" s="8"/>
      <c r="J19" s="8"/>
      <c r="K19" s="8"/>
    </row>
    <row r="20" spans="1:11" ht="12" customHeight="1">
      <c r="A20" s="8"/>
      <c r="B20" s="8" t="s">
        <v>52</v>
      </c>
      <c r="D20" s="10" t="s">
        <v>12</v>
      </c>
      <c r="E20" s="4" t="s">
        <v>69</v>
      </c>
      <c r="F20" s="18">
        <f>-'Actual Tax Data'!E12*1000</f>
        <v>-637047</v>
      </c>
      <c r="G20" s="10" t="s">
        <v>15</v>
      </c>
      <c r="H20" s="10" t="s">
        <v>68</v>
      </c>
      <c r="I20" s="22">
        <f t="shared" ref="I20:I22" si="0">+F20</f>
        <v>-637047</v>
      </c>
      <c r="J20" s="86" t="s">
        <v>66</v>
      </c>
      <c r="K20" s="8"/>
    </row>
    <row r="21" spans="1:11" ht="12" customHeight="1">
      <c r="A21" s="8"/>
      <c r="B21" s="8" t="s">
        <v>53</v>
      </c>
      <c r="D21" s="17">
        <v>41110</v>
      </c>
      <c r="E21" s="4" t="s">
        <v>69</v>
      </c>
      <c r="F21" s="18">
        <f>-'Actual Tax Data'!E13*1000</f>
        <v>241766</v>
      </c>
      <c r="G21" s="10" t="s">
        <v>15</v>
      </c>
      <c r="H21" s="24" t="s">
        <v>68</v>
      </c>
      <c r="I21" s="22">
        <f t="shared" si="0"/>
        <v>241766</v>
      </c>
      <c r="J21" s="86" t="s">
        <v>66</v>
      </c>
      <c r="K21" s="8"/>
    </row>
    <row r="22" spans="1:11" ht="12" customHeight="1">
      <c r="A22" s="8"/>
      <c r="B22" s="8" t="s">
        <v>54</v>
      </c>
      <c r="D22" s="17">
        <v>283</v>
      </c>
      <c r="E22" s="4" t="s">
        <v>69</v>
      </c>
      <c r="F22" s="18">
        <f>-'Actual Tax Data'!E14*1000</f>
        <v>352575.36249999999</v>
      </c>
      <c r="G22" s="10" t="s">
        <v>15</v>
      </c>
      <c r="H22" s="24" t="s">
        <v>68</v>
      </c>
      <c r="I22" s="22">
        <f t="shared" si="0"/>
        <v>352575.36249999999</v>
      </c>
      <c r="J22" s="86" t="s">
        <v>66</v>
      </c>
      <c r="K22" s="8"/>
    </row>
    <row r="23" spans="1:11" ht="12" customHeight="1">
      <c r="A23" s="8"/>
      <c r="B23" s="8"/>
      <c r="D23" s="17"/>
      <c r="F23" s="18"/>
      <c r="G23" s="17"/>
      <c r="H23" s="24"/>
      <c r="I23" s="22"/>
      <c r="J23" s="41"/>
    </row>
    <row r="24" spans="1:11" ht="12" customHeight="1">
      <c r="A24" s="8"/>
      <c r="B24" s="8" t="s">
        <v>55</v>
      </c>
      <c r="D24" s="10" t="s">
        <v>11</v>
      </c>
      <c r="E24" s="4" t="s">
        <v>69</v>
      </c>
      <c r="F24" s="18">
        <f>-'Actual Tax Data'!E17*1000</f>
        <v>-839908</v>
      </c>
      <c r="G24" s="10" t="s">
        <v>14</v>
      </c>
      <c r="H24" s="24">
        <v>7.408369726216299E-2</v>
      </c>
      <c r="I24" s="22">
        <f>+F24*H24</f>
        <v>-62223.490000068792</v>
      </c>
      <c r="J24" s="86" t="s">
        <v>66</v>
      </c>
    </row>
    <row r="25" spans="1:11" ht="12" customHeight="1">
      <c r="A25" s="8"/>
      <c r="B25" s="8" t="s">
        <v>53</v>
      </c>
      <c r="D25" s="17">
        <v>41010</v>
      </c>
      <c r="E25" s="4" t="s">
        <v>69</v>
      </c>
      <c r="F25" s="18">
        <f>-'Actual Tax Data'!E18*1000</f>
        <v>-318753</v>
      </c>
      <c r="G25" s="10" t="s">
        <v>14</v>
      </c>
      <c r="H25" s="24">
        <v>7.408369726216299E-2</v>
      </c>
      <c r="I25" s="22">
        <f t="shared" ref="I25:I26" si="1">+F25*H25</f>
        <v>-23614.40075340624</v>
      </c>
      <c r="J25" s="86" t="s">
        <v>66</v>
      </c>
    </row>
    <row r="26" spans="1:11" ht="12" customHeight="1">
      <c r="B26" s="8" t="s">
        <v>54</v>
      </c>
      <c r="D26" s="17">
        <v>190</v>
      </c>
      <c r="E26" s="4" t="s">
        <v>69</v>
      </c>
      <c r="F26" s="18">
        <f>-'Actual Tax Data'!E19*1000</f>
        <v>-295666.4375</v>
      </c>
      <c r="G26" s="51" t="s">
        <v>14</v>
      </c>
      <c r="H26" s="24">
        <v>7.408369726216299E-2</v>
      </c>
      <c r="I26" s="22">
        <f t="shared" si="1"/>
        <v>-21904.062846332235</v>
      </c>
      <c r="J26" s="86" t="s">
        <v>66</v>
      </c>
    </row>
    <row r="27" spans="1:11" ht="12" customHeight="1">
      <c r="B27" s="15"/>
      <c r="C27" s="28"/>
      <c r="D27" s="26"/>
      <c r="E27" s="17"/>
      <c r="F27" s="22"/>
      <c r="G27" s="27"/>
      <c r="H27" s="24"/>
      <c r="I27" s="22"/>
      <c r="J27" s="41"/>
    </row>
    <row r="28" spans="1:11" ht="12" customHeight="1">
      <c r="B28" s="15"/>
      <c r="C28" s="8"/>
      <c r="D28" s="26"/>
      <c r="E28" s="17"/>
      <c r="F28" s="22"/>
      <c r="G28" s="52"/>
      <c r="H28" s="24"/>
      <c r="I28" s="22"/>
      <c r="J28" s="41"/>
    </row>
    <row r="29" spans="1:11" ht="12" customHeight="1">
      <c r="B29" s="15"/>
      <c r="C29" s="8"/>
      <c r="D29" s="26"/>
      <c r="E29" s="17"/>
      <c r="F29" s="22"/>
      <c r="G29" s="52"/>
      <c r="H29" s="24"/>
      <c r="I29" s="22"/>
      <c r="J29" s="23"/>
    </row>
    <row r="30" spans="1:11" ht="12" customHeight="1">
      <c r="B30" s="15"/>
      <c r="C30" s="8"/>
      <c r="D30" s="26"/>
      <c r="E30" s="17"/>
      <c r="F30" s="22"/>
      <c r="G30" s="27"/>
      <c r="H30" s="24"/>
      <c r="I30" s="22"/>
      <c r="J30" s="23"/>
    </row>
    <row r="31" spans="1:11" ht="12" customHeight="1">
      <c r="B31" s="15"/>
      <c r="C31" s="8"/>
      <c r="D31" s="8"/>
      <c r="E31" s="8"/>
      <c r="F31" s="8"/>
      <c r="G31" s="27"/>
      <c r="H31" s="24"/>
      <c r="I31" s="22"/>
      <c r="J31" s="23"/>
    </row>
    <row r="32" spans="1:11" ht="12" customHeight="1">
      <c r="B32" s="15"/>
      <c r="C32" s="16"/>
      <c r="D32" s="26"/>
      <c r="E32" s="17"/>
      <c r="F32" s="22"/>
      <c r="G32" s="27"/>
      <c r="H32" s="24"/>
      <c r="I32" s="22"/>
      <c r="J32" s="23"/>
    </row>
    <row r="33" spans="2:10" ht="12" customHeight="1">
      <c r="B33" s="15"/>
      <c r="C33" s="28"/>
      <c r="D33" s="26"/>
      <c r="E33" s="17"/>
      <c r="F33" s="22"/>
      <c r="G33" s="27"/>
      <c r="H33" s="24"/>
      <c r="I33" s="22"/>
      <c r="J33" s="23"/>
    </row>
    <row r="34" spans="2:10" ht="12" customHeight="1">
      <c r="B34" s="15"/>
      <c r="C34" s="8"/>
      <c r="D34" s="26"/>
      <c r="E34" s="17"/>
      <c r="F34" s="22"/>
      <c r="G34" s="52"/>
      <c r="H34" s="24"/>
      <c r="I34" s="22"/>
      <c r="J34" s="23"/>
    </row>
    <row r="35" spans="2:10" ht="12" customHeight="1">
      <c r="B35" s="15"/>
      <c r="C35" s="8"/>
      <c r="D35" s="26"/>
      <c r="E35" s="17"/>
      <c r="F35" s="22"/>
      <c r="G35" s="52"/>
      <c r="H35" s="24"/>
      <c r="I35" s="22"/>
      <c r="J35" s="23"/>
    </row>
    <row r="36" spans="2:10" ht="12" customHeight="1">
      <c r="B36" s="15"/>
      <c r="C36" s="8"/>
      <c r="D36" s="26"/>
      <c r="E36" s="17"/>
      <c r="F36" s="22"/>
      <c r="G36" s="27"/>
      <c r="H36" s="24"/>
      <c r="I36" s="22"/>
      <c r="J36" s="23"/>
    </row>
    <row r="37" spans="2:10" ht="12" customHeight="1">
      <c r="B37" s="15"/>
      <c r="C37" s="16"/>
      <c r="D37" s="26"/>
      <c r="E37" s="17"/>
      <c r="F37" s="22"/>
      <c r="G37" s="27"/>
      <c r="H37" s="24"/>
      <c r="I37" s="22"/>
      <c r="J37" s="23"/>
    </row>
    <row r="38" spans="2:10" ht="12" customHeight="1">
      <c r="B38" s="15"/>
      <c r="C38" s="8"/>
      <c r="D38" s="26"/>
      <c r="E38" s="17"/>
      <c r="F38" s="22"/>
      <c r="G38" s="52"/>
      <c r="H38" s="24"/>
      <c r="I38" s="22"/>
      <c r="J38" s="23"/>
    </row>
    <row r="39" spans="2:10" ht="12" customHeight="1">
      <c r="B39" s="15"/>
      <c r="C39" s="8"/>
      <c r="D39" s="26"/>
      <c r="E39" s="17"/>
      <c r="F39" s="22"/>
      <c r="G39" s="52"/>
      <c r="H39" s="24"/>
      <c r="I39" s="22"/>
      <c r="J39" s="23"/>
    </row>
    <row r="40" spans="2:10" ht="12" customHeight="1">
      <c r="B40" s="15"/>
      <c r="C40" s="8"/>
      <c r="D40" s="26"/>
      <c r="E40" s="17"/>
      <c r="F40" s="22"/>
      <c r="G40" s="27"/>
      <c r="H40" s="24"/>
      <c r="I40" s="22"/>
      <c r="J40" s="23"/>
    </row>
    <row r="41" spans="2:10" ht="12" customHeight="1">
      <c r="B41" s="15"/>
      <c r="C41" s="16"/>
      <c r="D41" s="26"/>
      <c r="E41" s="17"/>
      <c r="F41" s="22"/>
      <c r="G41" s="27"/>
      <c r="H41" s="24"/>
      <c r="I41" s="22"/>
      <c r="J41" s="23"/>
    </row>
    <row r="42" spans="2:10" ht="12" customHeight="1">
      <c r="B42" s="15"/>
      <c r="C42" s="8"/>
      <c r="D42" s="26"/>
      <c r="E42" s="17"/>
      <c r="F42" s="22"/>
      <c r="G42" s="27"/>
      <c r="H42" s="24"/>
      <c r="I42" s="22"/>
      <c r="J42" s="23"/>
    </row>
    <row r="43" spans="2:10" ht="12" customHeight="1">
      <c r="B43" s="15"/>
      <c r="C43" s="16"/>
      <c r="D43" s="26"/>
      <c r="E43" s="17"/>
      <c r="F43" s="22"/>
      <c r="G43" s="27"/>
      <c r="H43" s="24"/>
      <c r="I43" s="22"/>
      <c r="J43" s="23"/>
    </row>
    <row r="44" spans="2:10" ht="12" customHeight="1">
      <c r="B44" s="15"/>
      <c r="C44" s="16"/>
      <c r="D44" s="26"/>
      <c r="E44" s="17"/>
      <c r="F44" s="22"/>
      <c r="G44" s="27"/>
      <c r="H44" s="24"/>
      <c r="I44" s="22"/>
      <c r="J44" s="23"/>
    </row>
    <row r="45" spans="2:10" ht="12" customHeight="1">
      <c r="B45" s="15"/>
      <c r="E45" s="2"/>
      <c r="G45" s="27"/>
      <c r="H45" s="24"/>
      <c r="I45" s="22"/>
      <c r="J45" s="23"/>
    </row>
    <row r="46" spans="2:10" ht="12" customHeight="1">
      <c r="B46" s="15"/>
      <c r="E46" s="2"/>
      <c r="G46" s="27"/>
      <c r="H46" s="24"/>
      <c r="I46" s="22"/>
      <c r="J46" s="23"/>
    </row>
    <row r="47" spans="2:10" ht="12" customHeight="1">
      <c r="B47" s="15"/>
      <c r="E47" s="2"/>
      <c r="G47" s="27"/>
      <c r="H47" s="24"/>
      <c r="I47" s="22"/>
      <c r="J47" s="23"/>
    </row>
    <row r="48" spans="2:10" ht="12" customHeight="1">
      <c r="B48" s="15"/>
      <c r="C48" s="16"/>
      <c r="D48" s="26"/>
      <c r="E48" s="17"/>
      <c r="F48" s="22"/>
      <c r="G48" s="27"/>
      <c r="H48" s="24"/>
      <c r="I48" s="22"/>
      <c r="J48" s="23"/>
    </row>
    <row r="49" spans="1:10" ht="12" customHeight="1">
      <c r="B49" s="15"/>
      <c r="C49" s="16"/>
      <c r="D49" s="26"/>
      <c r="E49" s="17"/>
      <c r="F49" s="22"/>
      <c r="G49" s="27"/>
      <c r="H49" s="24"/>
      <c r="I49" s="22"/>
      <c r="J49" s="23"/>
    </row>
    <row r="50" spans="1:10" ht="12" customHeight="1">
      <c r="B50" s="15"/>
      <c r="C50" s="16"/>
      <c r="D50" s="26"/>
      <c r="E50" s="17"/>
      <c r="F50" s="22"/>
      <c r="G50" s="27"/>
      <c r="H50" s="24"/>
      <c r="I50" s="22"/>
      <c r="J50" s="23"/>
    </row>
    <row r="51" spans="1:10" ht="12" customHeight="1">
      <c r="B51" s="15"/>
      <c r="C51" s="16"/>
      <c r="D51" s="26"/>
      <c r="E51" s="17"/>
      <c r="F51" s="22"/>
      <c r="G51" s="27"/>
      <c r="H51" s="24"/>
      <c r="I51" s="22"/>
      <c r="J51" s="23"/>
    </row>
    <row r="52" spans="1:10" ht="12" customHeight="1">
      <c r="B52" s="15"/>
      <c r="C52" s="16"/>
      <c r="D52" s="26"/>
      <c r="E52" s="17"/>
      <c r="F52" s="22"/>
      <c r="G52" s="27"/>
      <c r="H52" s="24"/>
      <c r="I52" s="22"/>
      <c r="J52" s="23"/>
    </row>
    <row r="53" spans="1:10" ht="12" customHeight="1">
      <c r="B53" s="15"/>
      <c r="C53" s="16"/>
      <c r="D53" s="26"/>
      <c r="E53" s="17"/>
      <c r="F53" s="22"/>
      <c r="G53" s="27"/>
      <c r="H53" s="24"/>
      <c r="I53" s="22"/>
      <c r="J53" s="23"/>
    </row>
    <row r="54" spans="1:10" ht="12" customHeight="1">
      <c r="B54" s="15"/>
      <c r="C54" s="16"/>
      <c r="D54" s="26"/>
      <c r="E54" s="17"/>
      <c r="F54" s="22"/>
      <c r="G54" s="27"/>
      <c r="H54" s="24"/>
      <c r="I54" s="22"/>
      <c r="J54" s="23"/>
    </row>
    <row r="55" spans="1:10" ht="12" customHeight="1">
      <c r="A55" s="8"/>
      <c r="B55" s="8"/>
      <c r="C55" s="8"/>
      <c r="D55" s="10"/>
      <c r="E55" s="10"/>
      <c r="F55" s="12"/>
      <c r="G55" s="10"/>
      <c r="H55" s="13"/>
      <c r="I55" s="14"/>
      <c r="J55" s="5"/>
    </row>
    <row r="56" spans="1:10" ht="12" customHeight="1">
      <c r="A56" s="8"/>
      <c r="B56" s="8"/>
      <c r="C56" s="8"/>
      <c r="D56" s="10"/>
      <c r="E56" s="10"/>
      <c r="F56" s="12"/>
      <c r="G56" s="10"/>
      <c r="H56" s="13"/>
      <c r="I56" s="14"/>
      <c r="J56" s="5"/>
    </row>
    <row r="57" spans="1:10" ht="12" customHeight="1" thickBot="1">
      <c r="A57" s="8"/>
      <c r="B57" s="28" t="s">
        <v>13</v>
      </c>
      <c r="C57" s="8"/>
      <c r="D57" s="10"/>
      <c r="E57" s="10"/>
      <c r="F57" s="10"/>
      <c r="G57" s="10"/>
      <c r="H57" s="10"/>
      <c r="I57" s="10"/>
      <c r="J57" s="5"/>
    </row>
    <row r="58" spans="1:10" ht="12" customHeight="1">
      <c r="A58" s="29"/>
      <c r="B58" s="30"/>
      <c r="C58" s="30"/>
      <c r="D58" s="31"/>
      <c r="E58" s="31"/>
      <c r="F58" s="31"/>
      <c r="G58" s="31"/>
      <c r="H58" s="31"/>
      <c r="I58" s="31"/>
      <c r="J58" s="32"/>
    </row>
    <row r="59" spans="1:10" ht="12" customHeight="1">
      <c r="A59" s="33"/>
      <c r="B59" s="34"/>
      <c r="C59" s="8"/>
      <c r="D59" s="10"/>
      <c r="E59" s="10"/>
      <c r="F59" s="10"/>
      <c r="G59" s="10"/>
      <c r="H59" s="10"/>
      <c r="I59" s="10"/>
      <c r="J59" s="35"/>
    </row>
    <row r="60" spans="1:10" ht="12" customHeight="1">
      <c r="A60" s="33"/>
      <c r="B60" s="34"/>
      <c r="C60" s="8"/>
      <c r="D60" s="10"/>
      <c r="E60" s="10"/>
      <c r="F60" s="10"/>
      <c r="G60" s="10"/>
      <c r="H60" s="10"/>
      <c r="I60" s="10"/>
      <c r="J60" s="35"/>
    </row>
    <row r="61" spans="1:10" ht="12" customHeight="1">
      <c r="A61" s="33"/>
      <c r="B61" s="34"/>
      <c r="C61" s="8"/>
      <c r="D61" s="10"/>
      <c r="E61" s="10"/>
      <c r="F61" s="10"/>
      <c r="G61" s="10"/>
      <c r="H61" s="10"/>
      <c r="I61" s="10"/>
      <c r="J61" s="35"/>
    </row>
    <row r="62" spans="1:10" ht="12" customHeight="1">
      <c r="A62" s="33"/>
      <c r="B62" s="34"/>
      <c r="C62" s="8"/>
      <c r="D62" s="10"/>
      <c r="E62" s="10"/>
      <c r="F62" s="10"/>
      <c r="G62" s="10"/>
      <c r="H62" s="10"/>
      <c r="I62" s="10"/>
      <c r="J62" s="35"/>
    </row>
    <row r="63" spans="1:10" ht="12" customHeight="1">
      <c r="A63" s="33"/>
      <c r="B63" s="34"/>
      <c r="C63" s="8"/>
      <c r="D63" s="10"/>
      <c r="E63" s="10"/>
      <c r="F63" s="36"/>
      <c r="G63" s="10"/>
      <c r="H63" s="10"/>
      <c r="I63" s="10"/>
      <c r="J63" s="35"/>
    </row>
    <row r="64" spans="1:10" ht="12" customHeight="1">
      <c r="A64" s="33"/>
      <c r="B64" s="34"/>
      <c r="C64" s="8"/>
      <c r="D64" s="10"/>
      <c r="E64" s="10"/>
      <c r="F64" s="10"/>
      <c r="G64" s="10"/>
      <c r="H64" s="10"/>
      <c r="I64" s="10"/>
      <c r="J64" s="35"/>
    </row>
    <row r="65" spans="1:10" ht="12" customHeight="1">
      <c r="A65" s="33"/>
      <c r="B65" s="34"/>
      <c r="C65" s="8"/>
      <c r="D65" s="10"/>
      <c r="E65" s="10"/>
      <c r="F65" s="10"/>
      <c r="G65" s="10"/>
      <c r="H65" s="10"/>
      <c r="I65" s="10"/>
      <c r="J65" s="35"/>
    </row>
    <row r="66" spans="1:10" ht="12" customHeight="1" thickBot="1">
      <c r="A66" s="37"/>
      <c r="B66" s="38"/>
      <c r="C66" s="38"/>
      <c r="D66" s="39"/>
      <c r="E66" s="39"/>
      <c r="F66" s="39"/>
      <c r="G66" s="39"/>
      <c r="H66" s="39"/>
      <c r="I66" s="39"/>
      <c r="J66" s="40"/>
    </row>
    <row r="67" spans="1:10" ht="12" customHeight="1"/>
  </sheetData>
  <phoneticPr fontId="3" type="noConversion"/>
  <conditionalFormatting sqref="B8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dataValidations count="7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7:E30 E32:E44 E48:E56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5:D56 D20:D21 D23:D26 D17:D18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55:G56 G20:G25 G17:G18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2 D9:D11 D14:D16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2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9:G11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3">
      <formula1>#REF!</formula1>
    </dataValidation>
  </dataValidations>
  <pageMargins left="0.75" right="0.25" top="0.5" bottom="0.3" header="0.5" footer="0.5"/>
  <pageSetup scale="1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4"/>
  <sheetViews>
    <sheetView view="pageBreakPreview" zoomScale="85" zoomScaleNormal="100" zoomScaleSheetLayoutView="85" workbookViewId="0"/>
  </sheetViews>
  <sheetFormatPr defaultRowHeight="12.75"/>
  <cols>
    <col min="1" max="1" width="10.85546875" style="43" customWidth="1"/>
    <col min="2" max="2" width="14.7109375" style="43" customWidth="1"/>
    <col min="3" max="3" width="13.7109375" style="43" customWidth="1"/>
    <col min="4" max="4" width="14.7109375" style="43" customWidth="1"/>
    <col min="5" max="5" width="13.28515625" style="43" bestFit="1" customWidth="1"/>
    <col min="6" max="6" width="14.85546875" style="43" bestFit="1" customWidth="1"/>
    <col min="7" max="7" width="10.7109375" style="43" customWidth="1"/>
    <col min="8" max="8" width="13.7109375" style="43" bestFit="1" customWidth="1"/>
    <col min="9" max="9" width="9.85546875" style="43" bestFit="1" customWidth="1"/>
    <col min="10" max="16384" width="9.140625" style="43"/>
  </cols>
  <sheetData>
    <row r="1" spans="1:7">
      <c r="A1" s="42" t="s">
        <v>0</v>
      </c>
    </row>
    <row r="2" spans="1:7">
      <c r="A2" s="42" t="s">
        <v>29</v>
      </c>
    </row>
    <row r="3" spans="1:7">
      <c r="A3" s="42" t="s">
        <v>18</v>
      </c>
    </row>
    <row r="4" spans="1:7">
      <c r="A4" s="42"/>
    </row>
    <row r="5" spans="1:7" ht="13.5" thickBot="1">
      <c r="A5" s="42"/>
    </row>
    <row r="6" spans="1:7" ht="13.5" thickBot="1">
      <c r="A6" s="42" t="s">
        <v>25</v>
      </c>
      <c r="D6" s="63">
        <f>-SUM(C31:C42)</f>
        <v>637047.3400000002</v>
      </c>
      <c r="E6" s="53" t="s">
        <v>57</v>
      </c>
      <c r="F6" s="53"/>
      <c r="G6" s="53"/>
    </row>
    <row r="7" spans="1:7">
      <c r="A7" s="42"/>
      <c r="E7" s="53"/>
      <c r="F7" s="53"/>
      <c r="G7" s="53"/>
    </row>
    <row r="8" spans="1:7">
      <c r="A8" s="42"/>
      <c r="D8" s="67"/>
      <c r="E8" s="53"/>
      <c r="F8" s="53"/>
      <c r="G8" s="53"/>
    </row>
    <row r="10" spans="1:7">
      <c r="B10" s="44" t="s">
        <v>19</v>
      </c>
      <c r="C10" s="44" t="s">
        <v>20</v>
      </c>
      <c r="E10" s="44" t="s">
        <v>30</v>
      </c>
      <c r="F10" s="44" t="s">
        <v>31</v>
      </c>
    </row>
    <row r="11" spans="1:7">
      <c r="A11" s="45" t="s">
        <v>21</v>
      </c>
      <c r="B11" s="45" t="s">
        <v>22</v>
      </c>
      <c r="C11" s="45" t="s">
        <v>23</v>
      </c>
      <c r="D11" s="45" t="s">
        <v>22</v>
      </c>
      <c r="E11" s="45" t="s">
        <v>32</v>
      </c>
      <c r="F11" s="45" t="s">
        <v>33</v>
      </c>
      <c r="G11" s="64"/>
    </row>
    <row r="12" spans="1:7">
      <c r="A12" s="46">
        <v>39234</v>
      </c>
      <c r="B12" s="47"/>
      <c r="C12" s="47"/>
      <c r="D12" s="59">
        <v>1911142</v>
      </c>
      <c r="E12" s="49"/>
      <c r="F12" s="49"/>
      <c r="G12" s="49"/>
    </row>
    <row r="13" spans="1:7">
      <c r="A13" s="46">
        <v>39264</v>
      </c>
      <c r="B13" s="55">
        <f t="shared" ref="B13:B48" si="0">D12</f>
        <v>1911142</v>
      </c>
      <c r="C13" s="55">
        <v>-53087.28</v>
      </c>
      <c r="D13" s="59">
        <f>B13+C13</f>
        <v>1858054.72</v>
      </c>
    </row>
    <row r="14" spans="1:7">
      <c r="A14" s="46">
        <v>39295</v>
      </c>
      <c r="B14" s="55">
        <f t="shared" si="0"/>
        <v>1858054.72</v>
      </c>
      <c r="C14" s="55">
        <v>-53087.28</v>
      </c>
      <c r="D14" s="59">
        <f t="shared" ref="D14:D48" si="1">B14+C14</f>
        <v>1804967.44</v>
      </c>
    </row>
    <row r="15" spans="1:7">
      <c r="A15" s="46">
        <v>39326</v>
      </c>
      <c r="B15" s="55">
        <f t="shared" si="0"/>
        <v>1804967.44</v>
      </c>
      <c r="C15" s="55">
        <v>-53087.28</v>
      </c>
      <c r="D15" s="59">
        <f t="shared" si="1"/>
        <v>1751880.16</v>
      </c>
    </row>
    <row r="16" spans="1:7">
      <c r="A16" s="46">
        <v>39356</v>
      </c>
      <c r="B16" s="55">
        <f t="shared" si="0"/>
        <v>1751880.16</v>
      </c>
      <c r="C16" s="55">
        <v>-53087.28</v>
      </c>
      <c r="D16" s="59">
        <f t="shared" si="1"/>
        <v>1698792.88</v>
      </c>
    </row>
    <row r="17" spans="1:7">
      <c r="A17" s="46">
        <v>39387</v>
      </c>
      <c r="B17" s="55">
        <f t="shared" si="0"/>
        <v>1698792.88</v>
      </c>
      <c r="C17" s="55">
        <v>-53087.28</v>
      </c>
      <c r="D17" s="59">
        <f t="shared" si="1"/>
        <v>1645705.5999999999</v>
      </c>
    </row>
    <row r="18" spans="1:7">
      <c r="A18" s="46">
        <v>39417</v>
      </c>
      <c r="B18" s="55">
        <f t="shared" si="0"/>
        <v>1645705.5999999999</v>
      </c>
      <c r="C18" s="55">
        <v>-53087.28</v>
      </c>
      <c r="D18" s="59">
        <f t="shared" si="1"/>
        <v>1592618.3199999998</v>
      </c>
    </row>
    <row r="19" spans="1:7">
      <c r="A19" s="46">
        <v>39448</v>
      </c>
      <c r="B19" s="55">
        <f t="shared" si="0"/>
        <v>1592618.3199999998</v>
      </c>
      <c r="C19" s="55">
        <v>-53087.28</v>
      </c>
      <c r="D19" s="59">
        <f t="shared" si="1"/>
        <v>1539531.0399999998</v>
      </c>
    </row>
    <row r="20" spans="1:7">
      <c r="A20" s="46">
        <v>39479</v>
      </c>
      <c r="B20" s="55">
        <f t="shared" si="0"/>
        <v>1539531.0399999998</v>
      </c>
      <c r="C20" s="55">
        <v>-53087.28</v>
      </c>
      <c r="D20" s="59">
        <f t="shared" si="1"/>
        <v>1486443.7599999998</v>
      </c>
    </row>
    <row r="21" spans="1:7">
      <c r="A21" s="46">
        <v>39508</v>
      </c>
      <c r="B21" s="55">
        <f t="shared" si="0"/>
        <v>1486443.7599999998</v>
      </c>
      <c r="C21" s="55">
        <v>-53087.28</v>
      </c>
      <c r="D21" s="59">
        <f t="shared" si="1"/>
        <v>1433356.4799999997</v>
      </c>
    </row>
    <row r="22" spans="1:7">
      <c r="A22" s="46">
        <v>39539</v>
      </c>
      <c r="B22" s="55">
        <f t="shared" si="0"/>
        <v>1433356.4799999997</v>
      </c>
      <c r="C22" s="55">
        <v>-53087.28</v>
      </c>
      <c r="D22" s="59">
        <f t="shared" si="1"/>
        <v>1380269.1999999997</v>
      </c>
    </row>
    <row r="23" spans="1:7">
      <c r="A23" s="46">
        <v>39569</v>
      </c>
      <c r="B23" s="55">
        <f t="shared" si="0"/>
        <v>1380269.1999999997</v>
      </c>
      <c r="C23" s="55">
        <v>-53087.28</v>
      </c>
      <c r="D23" s="59">
        <f t="shared" si="1"/>
        <v>1327181.9199999997</v>
      </c>
    </row>
    <row r="24" spans="1:7">
      <c r="A24" s="46">
        <v>39600</v>
      </c>
      <c r="B24" s="55">
        <f t="shared" si="0"/>
        <v>1327181.9199999997</v>
      </c>
      <c r="C24" s="55">
        <v>-53087.28</v>
      </c>
      <c r="D24" s="59">
        <f t="shared" si="1"/>
        <v>1274094.6399999997</v>
      </c>
    </row>
    <row r="25" spans="1:7">
      <c r="A25" s="46">
        <v>39630</v>
      </c>
      <c r="B25" s="55">
        <f t="shared" si="0"/>
        <v>1274094.6399999997</v>
      </c>
      <c r="C25" s="55">
        <v>-53087.28</v>
      </c>
      <c r="D25" s="59">
        <f t="shared" si="1"/>
        <v>1221007.3599999996</v>
      </c>
    </row>
    <row r="26" spans="1:7">
      <c r="A26" s="46">
        <v>39661</v>
      </c>
      <c r="B26" s="55">
        <f t="shared" si="0"/>
        <v>1221007.3599999996</v>
      </c>
      <c r="C26" s="55">
        <v>-53087.28</v>
      </c>
      <c r="D26" s="59">
        <f t="shared" si="1"/>
        <v>1167920.0799999996</v>
      </c>
    </row>
    <row r="27" spans="1:7">
      <c r="A27" s="46">
        <v>39692</v>
      </c>
      <c r="B27" s="55">
        <f t="shared" si="0"/>
        <v>1167920.0799999996</v>
      </c>
      <c r="C27" s="55">
        <v>-53087.28</v>
      </c>
      <c r="D27" s="59">
        <f t="shared" si="1"/>
        <v>1114832.7999999996</v>
      </c>
    </row>
    <row r="28" spans="1:7">
      <c r="A28" s="46">
        <v>39722</v>
      </c>
      <c r="B28" s="55">
        <f t="shared" si="0"/>
        <v>1114832.7999999996</v>
      </c>
      <c r="C28" s="55">
        <v>-53087.28</v>
      </c>
      <c r="D28" s="59">
        <f t="shared" si="1"/>
        <v>1061745.5199999996</v>
      </c>
    </row>
    <row r="29" spans="1:7">
      <c r="A29" s="46">
        <v>39753</v>
      </c>
      <c r="B29" s="55">
        <f t="shared" si="0"/>
        <v>1061745.5199999996</v>
      </c>
      <c r="C29" s="55">
        <v>-53087.28</v>
      </c>
      <c r="D29" s="59">
        <f t="shared" si="1"/>
        <v>1008658.2399999995</v>
      </c>
    </row>
    <row r="30" spans="1:7" ht="13.5" thickBot="1">
      <c r="A30" s="46">
        <v>39783</v>
      </c>
      <c r="B30" s="55">
        <f t="shared" si="0"/>
        <v>1008658.2399999995</v>
      </c>
      <c r="C30" s="55">
        <v>-53087.28</v>
      </c>
      <c r="D30" s="59">
        <f t="shared" si="1"/>
        <v>955570.9599999995</v>
      </c>
      <c r="E30" s="53"/>
      <c r="F30" s="53"/>
      <c r="G30" s="53"/>
    </row>
    <row r="31" spans="1:7">
      <c r="A31" s="46">
        <v>39814</v>
      </c>
      <c r="B31" s="55">
        <f t="shared" si="0"/>
        <v>955570.9599999995</v>
      </c>
      <c r="C31" s="60">
        <v>-53087.28</v>
      </c>
      <c r="D31" s="59">
        <f t="shared" si="1"/>
        <v>902483.67999999947</v>
      </c>
      <c r="E31" s="55">
        <f>AVERAGE(D30:D31)</f>
        <v>929027.31999999948</v>
      </c>
      <c r="F31" s="55"/>
      <c r="G31" s="55"/>
    </row>
    <row r="32" spans="1:7">
      <c r="A32" s="46">
        <v>39845</v>
      </c>
      <c r="B32" s="55">
        <f t="shared" si="0"/>
        <v>902483.67999999947</v>
      </c>
      <c r="C32" s="61">
        <v>-53087.28</v>
      </c>
      <c r="D32" s="59">
        <f t="shared" si="1"/>
        <v>849396.39999999944</v>
      </c>
      <c r="E32" s="55">
        <f t="shared" ref="E32:E49" si="2">AVERAGE(D31:D32)</f>
        <v>875940.03999999946</v>
      </c>
      <c r="F32" s="55"/>
      <c r="G32" s="55"/>
    </row>
    <row r="33" spans="1:9">
      <c r="A33" s="46">
        <v>39873</v>
      </c>
      <c r="B33" s="55">
        <f t="shared" si="0"/>
        <v>849396.39999999944</v>
      </c>
      <c r="C33" s="61">
        <v>-53087.28</v>
      </c>
      <c r="D33" s="59">
        <f t="shared" si="1"/>
        <v>796309.11999999941</v>
      </c>
      <c r="E33" s="55">
        <f t="shared" si="2"/>
        <v>822852.75999999943</v>
      </c>
      <c r="F33" s="55"/>
      <c r="G33" s="55"/>
    </row>
    <row r="34" spans="1:9">
      <c r="A34" s="46">
        <v>39904</v>
      </c>
      <c r="B34" s="55">
        <f t="shared" si="0"/>
        <v>796309.11999999941</v>
      </c>
      <c r="C34" s="61">
        <v>-53087.28</v>
      </c>
      <c r="D34" s="59">
        <f t="shared" si="1"/>
        <v>743221.83999999939</v>
      </c>
      <c r="E34" s="55">
        <f t="shared" si="2"/>
        <v>769765.4799999994</v>
      </c>
      <c r="F34" s="55"/>
      <c r="G34" s="55"/>
    </row>
    <row r="35" spans="1:9">
      <c r="A35" s="46">
        <v>39934</v>
      </c>
      <c r="B35" s="55">
        <f t="shared" si="0"/>
        <v>743221.83999999939</v>
      </c>
      <c r="C35" s="61">
        <v>-53087.28</v>
      </c>
      <c r="D35" s="59">
        <f t="shared" si="1"/>
        <v>690134.55999999936</v>
      </c>
      <c r="E35" s="55">
        <f t="shared" si="2"/>
        <v>716678.19999999937</v>
      </c>
      <c r="F35" s="55"/>
      <c r="G35" s="55"/>
    </row>
    <row r="36" spans="1:9">
      <c r="A36" s="46">
        <v>39965</v>
      </c>
      <c r="B36" s="55">
        <f t="shared" si="0"/>
        <v>690134.55999999936</v>
      </c>
      <c r="C36" s="61">
        <v>-53087.28</v>
      </c>
      <c r="D36" s="59">
        <f t="shared" si="1"/>
        <v>637047.27999999933</v>
      </c>
      <c r="E36" s="55">
        <f t="shared" si="2"/>
        <v>663590.91999999934</v>
      </c>
      <c r="F36" s="55"/>
      <c r="G36" s="55"/>
    </row>
    <row r="37" spans="1:9">
      <c r="A37" s="46">
        <v>39995</v>
      </c>
      <c r="B37" s="55">
        <f t="shared" si="0"/>
        <v>637047.27999999933</v>
      </c>
      <c r="C37" s="61">
        <v>-53087.28</v>
      </c>
      <c r="D37" s="59">
        <f t="shared" si="1"/>
        <v>583959.9999999993</v>
      </c>
      <c r="E37" s="55">
        <f t="shared" si="2"/>
        <v>610503.63999999932</v>
      </c>
      <c r="F37" s="65">
        <f>SUM(E31:E42)/12</f>
        <v>637047.28166666592</v>
      </c>
      <c r="G37" s="65" t="s">
        <v>57</v>
      </c>
    </row>
    <row r="38" spans="1:9">
      <c r="A38" s="46">
        <v>40026</v>
      </c>
      <c r="B38" s="55">
        <f t="shared" si="0"/>
        <v>583959.9999999993</v>
      </c>
      <c r="C38" s="61">
        <v>-53087.28</v>
      </c>
      <c r="D38" s="59">
        <f t="shared" si="1"/>
        <v>530872.71999999927</v>
      </c>
      <c r="E38" s="55">
        <f t="shared" si="2"/>
        <v>557416.35999999929</v>
      </c>
      <c r="F38" s="55"/>
      <c r="G38" s="55"/>
    </row>
    <row r="39" spans="1:9">
      <c r="A39" s="46">
        <v>40057</v>
      </c>
      <c r="B39" s="55">
        <f t="shared" si="0"/>
        <v>530872.71999999927</v>
      </c>
      <c r="C39" s="61">
        <v>-53087.28</v>
      </c>
      <c r="D39" s="59">
        <f t="shared" si="1"/>
        <v>477785.43999999925</v>
      </c>
      <c r="E39" s="55">
        <f t="shared" si="2"/>
        <v>504329.07999999926</v>
      </c>
      <c r="F39" s="55"/>
      <c r="G39" s="55"/>
    </row>
    <row r="40" spans="1:9">
      <c r="A40" s="46">
        <v>40087</v>
      </c>
      <c r="B40" s="55">
        <f t="shared" si="0"/>
        <v>477785.43999999925</v>
      </c>
      <c r="C40" s="61">
        <v>-53087.28</v>
      </c>
      <c r="D40" s="59">
        <f t="shared" si="1"/>
        <v>424698.15999999922</v>
      </c>
      <c r="E40" s="55">
        <f t="shared" si="2"/>
        <v>451241.79999999923</v>
      </c>
      <c r="F40" s="55"/>
      <c r="G40" s="55"/>
    </row>
    <row r="41" spans="1:9">
      <c r="A41" s="46">
        <v>40118</v>
      </c>
      <c r="B41" s="55">
        <f t="shared" si="0"/>
        <v>424698.15999999922</v>
      </c>
      <c r="C41" s="61">
        <v>-53087.27</v>
      </c>
      <c r="D41" s="59">
        <f t="shared" si="1"/>
        <v>371610.8899999992</v>
      </c>
      <c r="E41" s="55">
        <f t="shared" si="2"/>
        <v>398154.52499999921</v>
      </c>
      <c r="F41" s="55"/>
      <c r="G41" s="55"/>
    </row>
    <row r="42" spans="1:9" ht="13.5" thickBot="1">
      <c r="A42" s="46">
        <v>40148</v>
      </c>
      <c r="B42" s="55">
        <f t="shared" si="0"/>
        <v>371610.8899999992</v>
      </c>
      <c r="C42" s="62">
        <v>-53087.27</v>
      </c>
      <c r="D42" s="59">
        <f t="shared" si="1"/>
        <v>318523.61999999918</v>
      </c>
      <c r="E42" s="55">
        <f t="shared" si="2"/>
        <v>345067.25499999919</v>
      </c>
      <c r="F42" s="55"/>
      <c r="G42" s="55"/>
      <c r="H42" s="56"/>
      <c r="I42" s="57"/>
    </row>
    <row r="43" spans="1:9">
      <c r="A43" s="46">
        <v>40179</v>
      </c>
      <c r="B43" s="55">
        <f t="shared" si="0"/>
        <v>318523.61999999918</v>
      </c>
      <c r="C43" s="67">
        <v>-53087.27</v>
      </c>
      <c r="D43" s="59">
        <f t="shared" si="1"/>
        <v>265436.34999999916</v>
      </c>
      <c r="E43" s="55">
        <f t="shared" si="2"/>
        <v>291979.98499999917</v>
      </c>
      <c r="F43" s="55"/>
      <c r="G43" s="55"/>
    </row>
    <row r="44" spans="1:9">
      <c r="A44" s="46">
        <v>40210</v>
      </c>
      <c r="B44" s="55">
        <f t="shared" si="0"/>
        <v>265436.34999999916</v>
      </c>
      <c r="C44" s="67">
        <v>-53087.27</v>
      </c>
      <c r="D44" s="59">
        <f t="shared" si="1"/>
        <v>212349.07999999917</v>
      </c>
      <c r="E44" s="55">
        <f t="shared" si="2"/>
        <v>238892.71499999915</v>
      </c>
      <c r="F44" s="55"/>
      <c r="G44" s="55"/>
    </row>
    <row r="45" spans="1:9">
      <c r="A45" s="46">
        <v>40238</v>
      </c>
      <c r="B45" s="55">
        <f t="shared" si="0"/>
        <v>212349.07999999917</v>
      </c>
      <c r="C45" s="67">
        <v>-53087.27</v>
      </c>
      <c r="D45" s="59">
        <f t="shared" si="1"/>
        <v>159261.80999999918</v>
      </c>
      <c r="E45" s="55">
        <f t="shared" si="2"/>
        <v>185805.44499999919</v>
      </c>
      <c r="F45" s="65"/>
      <c r="G45" s="65"/>
    </row>
    <row r="46" spans="1:9">
      <c r="A46" s="46">
        <v>40269</v>
      </c>
      <c r="B46" s="55">
        <f t="shared" si="0"/>
        <v>159261.80999999918</v>
      </c>
      <c r="C46" s="67">
        <v>-53087.27</v>
      </c>
      <c r="D46" s="59">
        <f t="shared" si="1"/>
        <v>106174.53999999919</v>
      </c>
      <c r="E46" s="55">
        <f t="shared" si="2"/>
        <v>132718.17499999917</v>
      </c>
      <c r="F46" s="55"/>
      <c r="G46" s="55"/>
    </row>
    <row r="47" spans="1:9">
      <c r="A47" s="46">
        <v>40299</v>
      </c>
      <c r="B47" s="55">
        <f t="shared" si="0"/>
        <v>106174.53999999919</v>
      </c>
      <c r="C47" s="67">
        <v>-53087.27</v>
      </c>
      <c r="D47" s="59">
        <f t="shared" si="1"/>
        <v>53087.269999999196</v>
      </c>
      <c r="E47" s="55">
        <f t="shared" si="2"/>
        <v>79630.904999999198</v>
      </c>
      <c r="F47" s="55"/>
      <c r="G47" s="55"/>
    </row>
    <row r="48" spans="1:9">
      <c r="A48" s="46">
        <v>40330</v>
      </c>
      <c r="B48" s="55">
        <f t="shared" si="0"/>
        <v>53087.269999999196</v>
      </c>
      <c r="C48" s="67">
        <v>-53087.27</v>
      </c>
      <c r="D48" s="59">
        <f t="shared" si="1"/>
        <v>-8.0035533756017685E-10</v>
      </c>
      <c r="E48" s="55">
        <f t="shared" si="2"/>
        <v>26543.634999999198</v>
      </c>
      <c r="F48" s="55"/>
      <c r="G48" s="55"/>
      <c r="H48" s="56"/>
      <c r="I48" s="58"/>
    </row>
    <row r="49" spans="1:7">
      <c r="A49" s="46"/>
      <c r="B49" s="47"/>
      <c r="C49" s="47"/>
      <c r="D49" s="47"/>
      <c r="E49" s="55">
        <f t="shared" si="2"/>
        <v>-8.0035533756017685E-10</v>
      </c>
      <c r="F49" s="55"/>
      <c r="G49" s="55"/>
    </row>
    <row r="50" spans="1:7">
      <c r="A50" s="46"/>
      <c r="B50" s="47"/>
      <c r="C50" s="47"/>
      <c r="D50" s="47"/>
    </row>
    <row r="51" spans="1:7">
      <c r="A51" s="46"/>
      <c r="B51" s="47"/>
      <c r="C51" s="47"/>
      <c r="D51" s="47"/>
    </row>
    <row r="52" spans="1:7">
      <c r="A52" s="46"/>
      <c r="B52" s="47"/>
      <c r="C52" s="47"/>
      <c r="D52" s="48"/>
    </row>
    <row r="53" spans="1:7">
      <c r="A53" s="50"/>
      <c r="B53" s="47"/>
      <c r="C53" s="47"/>
      <c r="D53" s="48"/>
    </row>
    <row r="54" spans="1:7">
      <c r="A54" s="46"/>
      <c r="B54" s="47"/>
      <c r="C54" s="47"/>
      <c r="D54" s="48"/>
    </row>
    <row r="55" spans="1:7">
      <c r="A55" s="46"/>
      <c r="B55" s="47"/>
      <c r="C55" s="47"/>
      <c r="D55" s="48"/>
    </row>
    <row r="56" spans="1:7">
      <c r="A56" s="46"/>
      <c r="B56" s="47"/>
      <c r="C56" s="47"/>
      <c r="D56" s="48"/>
    </row>
    <row r="57" spans="1:7">
      <c r="A57" s="46"/>
      <c r="B57" s="47"/>
      <c r="C57" s="47"/>
      <c r="D57" s="48"/>
    </row>
    <row r="58" spans="1:7">
      <c r="A58" s="46"/>
      <c r="B58" s="47"/>
      <c r="C58" s="47"/>
      <c r="D58" s="48"/>
    </row>
    <row r="59" spans="1:7">
      <c r="A59" s="46"/>
      <c r="B59" s="47"/>
      <c r="C59" s="47"/>
      <c r="D59" s="47"/>
    </row>
    <row r="60" spans="1:7">
      <c r="A60" s="46"/>
      <c r="B60" s="47"/>
      <c r="C60" s="47"/>
      <c r="D60" s="47"/>
    </row>
    <row r="61" spans="1:7">
      <c r="A61" s="46"/>
      <c r="B61" s="47"/>
      <c r="C61" s="47"/>
      <c r="D61" s="47"/>
    </row>
    <row r="62" spans="1:7">
      <c r="A62" s="46"/>
      <c r="B62" s="47"/>
      <c r="C62" s="47"/>
      <c r="D62" s="47"/>
    </row>
    <row r="63" spans="1:7">
      <c r="A63" s="46"/>
      <c r="B63" s="47"/>
      <c r="C63" s="47"/>
      <c r="D63" s="47"/>
    </row>
    <row r="64" spans="1:7">
      <c r="A64" s="46"/>
      <c r="B64" s="47"/>
      <c r="C64" s="47"/>
      <c r="D64" s="47"/>
    </row>
    <row r="65" spans="1:4">
      <c r="A65" s="46"/>
      <c r="B65" s="47"/>
      <c r="C65" s="47"/>
      <c r="D65" s="47"/>
    </row>
    <row r="66" spans="1:4">
      <c r="A66" s="46"/>
      <c r="B66" s="47"/>
      <c r="C66" s="47"/>
      <c r="D66" s="47"/>
    </row>
    <row r="67" spans="1:4">
      <c r="A67" s="46"/>
      <c r="B67" s="47"/>
      <c r="C67" s="47"/>
      <c r="D67" s="47"/>
    </row>
    <row r="68" spans="1:4">
      <c r="A68" s="46"/>
      <c r="B68" s="47"/>
      <c r="C68" s="47"/>
      <c r="D68" s="47"/>
    </row>
    <row r="69" spans="1:4">
      <c r="A69" s="46"/>
      <c r="B69" s="47"/>
      <c r="C69" s="47"/>
      <c r="D69" s="47"/>
    </row>
    <row r="70" spans="1:4">
      <c r="A70" s="46"/>
      <c r="B70" s="47"/>
      <c r="C70" s="47"/>
      <c r="D70" s="47"/>
    </row>
    <row r="71" spans="1:4">
      <c r="A71" s="46"/>
      <c r="B71" s="47"/>
      <c r="C71" s="47"/>
      <c r="D71" s="47"/>
    </row>
    <row r="72" spans="1:4">
      <c r="A72" s="46"/>
      <c r="B72" s="47"/>
      <c r="C72" s="47"/>
      <c r="D72" s="47"/>
    </row>
    <row r="73" spans="1:4">
      <c r="A73" s="46"/>
      <c r="B73" s="47"/>
      <c r="C73" s="47"/>
      <c r="D73" s="47"/>
    </row>
    <row r="74" spans="1:4">
      <c r="B74" s="47"/>
      <c r="C74" s="47"/>
      <c r="D74" s="47"/>
    </row>
  </sheetData>
  <pageMargins left="0.75" right="0.75" top="1" bottom="1" header="0.5" footer="0.5"/>
  <pageSetup scale="94" orientation="portrait" r:id="rId1"/>
  <headerFooter alignWithMargins="0">
    <oddHeader>&amp;RPage 4.8
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workbookViewId="0"/>
  </sheetViews>
  <sheetFormatPr defaultRowHeight="12.75"/>
  <cols>
    <col min="1" max="2" width="9.140625" style="43"/>
    <col min="3" max="3" width="39.7109375" style="43" bestFit="1" customWidth="1"/>
    <col min="4" max="16384" width="9.140625" style="43"/>
  </cols>
  <sheetData>
    <row r="1" spans="1:6">
      <c r="A1" s="42" t="s">
        <v>0</v>
      </c>
    </row>
    <row r="2" spans="1:6">
      <c r="A2" s="42" t="s">
        <v>29</v>
      </c>
    </row>
    <row r="3" spans="1:6">
      <c r="A3" s="42" t="s">
        <v>18</v>
      </c>
    </row>
    <row r="4" spans="1:6">
      <c r="A4" s="42" t="s">
        <v>67</v>
      </c>
    </row>
    <row r="8" spans="1:6">
      <c r="A8" s="77" t="s">
        <v>58</v>
      </c>
      <c r="B8" s="77" t="s">
        <v>59</v>
      </c>
      <c r="C8" s="77"/>
      <c r="D8" s="77" t="s">
        <v>60</v>
      </c>
      <c r="E8" s="77" t="s">
        <v>61</v>
      </c>
      <c r="F8" s="77" t="s">
        <v>22</v>
      </c>
    </row>
    <row r="9" spans="1:6">
      <c r="A9" s="78" t="s">
        <v>17</v>
      </c>
      <c r="B9" s="78" t="s">
        <v>17</v>
      </c>
      <c r="C9" s="78" t="s">
        <v>62</v>
      </c>
      <c r="D9" s="78" t="s">
        <v>63</v>
      </c>
      <c r="E9" s="78" t="s">
        <v>64</v>
      </c>
      <c r="F9" s="78" t="s">
        <v>5</v>
      </c>
    </row>
    <row r="12" spans="1:6">
      <c r="A12" s="68" t="s">
        <v>34</v>
      </c>
      <c r="B12" s="68" t="s">
        <v>35</v>
      </c>
      <c r="C12" s="68" t="s">
        <v>36</v>
      </c>
      <c r="D12" s="68" t="s">
        <v>15</v>
      </c>
      <c r="E12" s="79">
        <v>637.04700000000003</v>
      </c>
      <c r="F12" s="80"/>
    </row>
    <row r="13" spans="1:6">
      <c r="A13" s="69" t="s">
        <v>37</v>
      </c>
      <c r="B13" s="69" t="s">
        <v>35</v>
      </c>
      <c r="C13" s="69" t="s">
        <v>38</v>
      </c>
      <c r="D13" s="69" t="s">
        <v>15</v>
      </c>
      <c r="E13" s="81">
        <v>-241.76599999999999</v>
      </c>
      <c r="F13" s="70"/>
    </row>
    <row r="14" spans="1:6">
      <c r="A14" s="71" t="s">
        <v>39</v>
      </c>
      <c r="B14" s="71" t="s">
        <v>40</v>
      </c>
      <c r="C14" s="71" t="s">
        <v>41</v>
      </c>
      <c r="D14" s="71" t="s">
        <v>15</v>
      </c>
      <c r="E14" s="82">
        <v>-352.57536249999998</v>
      </c>
      <c r="F14" s="72" t="s">
        <v>42</v>
      </c>
    </row>
    <row r="15" spans="1:6">
      <c r="A15" s="83"/>
      <c r="B15" s="83"/>
      <c r="C15" s="83"/>
      <c r="D15" s="83"/>
      <c r="E15" s="73" t="s">
        <v>65</v>
      </c>
      <c r="F15" s="83"/>
    </row>
    <row r="16" spans="1:6">
      <c r="A16" s="83"/>
      <c r="B16" s="83"/>
      <c r="C16" s="83"/>
      <c r="D16" s="83"/>
      <c r="E16" s="83"/>
      <c r="F16" s="83"/>
    </row>
    <row r="17" spans="1:7">
      <c r="A17" s="68" t="s">
        <v>43</v>
      </c>
      <c r="B17" s="68" t="s">
        <v>44</v>
      </c>
      <c r="C17" s="68" t="s">
        <v>45</v>
      </c>
      <c r="D17" s="68" t="s">
        <v>14</v>
      </c>
      <c r="E17" s="79">
        <v>839.90800000000002</v>
      </c>
      <c r="F17" s="80"/>
    </row>
    <row r="18" spans="1:7">
      <c r="A18" s="69" t="s">
        <v>46</v>
      </c>
      <c r="B18" s="69" t="s">
        <v>44</v>
      </c>
      <c r="C18" s="69" t="s">
        <v>47</v>
      </c>
      <c r="D18" s="69" t="s">
        <v>14</v>
      </c>
      <c r="E18" s="81">
        <v>318.75299999999999</v>
      </c>
      <c r="F18" s="70"/>
    </row>
    <row r="19" spans="1:7">
      <c r="A19" s="74" t="s">
        <v>48</v>
      </c>
      <c r="B19" s="74" t="s">
        <v>49</v>
      </c>
      <c r="C19" s="74" t="s">
        <v>50</v>
      </c>
      <c r="D19" s="74" t="s">
        <v>14</v>
      </c>
      <c r="E19" s="84">
        <v>295.66643749999997</v>
      </c>
      <c r="F19" s="75" t="s">
        <v>42</v>
      </c>
    </row>
    <row r="20" spans="1:7">
      <c r="A20" s="76"/>
      <c r="B20" s="76"/>
      <c r="C20" s="76"/>
      <c r="D20" s="76"/>
      <c r="E20" s="73" t="s">
        <v>65</v>
      </c>
      <c r="F20" s="83"/>
      <c r="G20" s="85"/>
    </row>
  </sheetData>
  <pageMargins left="0.65" right="0" top="0.75" bottom="0.75" header="0.3" footer="0.3"/>
  <pageSetup orientation="portrait" r:id="rId1"/>
  <headerFooter>
    <oddHeader xml:space="preserve">&amp;RPage 4.8.2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23B6469-F7D5-4CAC-9590-177E2C24C125}"/>
</file>

<file path=customXml/itemProps2.xml><?xml version="1.0" encoding="utf-8"?>
<ds:datastoreItem xmlns:ds="http://schemas.openxmlformats.org/officeDocument/2006/customXml" ds:itemID="{4E7BBDCA-5941-4189-9A25-05A865A351CE}"/>
</file>

<file path=customXml/itemProps3.xml><?xml version="1.0" encoding="utf-8"?>
<ds:datastoreItem xmlns:ds="http://schemas.openxmlformats.org/officeDocument/2006/customXml" ds:itemID="{93B4D121-6476-4734-9221-C4C0EF85C262}"/>
</file>

<file path=customXml/itemProps4.xml><?xml version="1.0" encoding="utf-8"?>
<ds:datastoreItem xmlns:ds="http://schemas.openxmlformats.org/officeDocument/2006/customXml" ds:itemID="{DA489A5B-26AE-4245-87BB-DEB507061E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Sheet</vt:lpstr>
      <vt:lpstr>Amort Sched</vt:lpstr>
      <vt:lpstr>Actual Tax Data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Delynn Walz</dc:creator>
  <cp:lastModifiedBy>R. Bryce Dalley</cp:lastModifiedBy>
  <cp:lastPrinted>2010-04-20T15:30:20Z</cp:lastPrinted>
  <dcterms:created xsi:type="dcterms:W3CDTF">2006-08-29T18:44:47Z</dcterms:created>
  <dcterms:modified xsi:type="dcterms:W3CDTF">2010-11-19T17:40:27Z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29047609</vt:i4>
  </property>
  <property fmtid="{D5CDD505-2E9C-101B-9397-08002B2CF9AE}" pid="3" name="_NewReviewCycle">
    <vt:lpwstr/>
  </property>
  <property fmtid="{D5CDD505-2E9C-101B-9397-08002B2CF9AE}" pid="4" name="_EmailSubject">
    <vt:lpwstr>Semi Adj. 4.20</vt:lpwstr>
  </property>
  <property fmtid="{D5CDD505-2E9C-101B-9397-08002B2CF9AE}" pid="5" name="_AuthorEmail">
    <vt:lpwstr>Delynn.Walz@PacifiCorp.com</vt:lpwstr>
  </property>
  <property fmtid="{D5CDD505-2E9C-101B-9397-08002B2CF9AE}" pid="6" name="_AuthorEmailDisplayName">
    <vt:lpwstr>Walz, Delynn</vt:lpwstr>
  </property>
  <property fmtid="{D5CDD505-2E9C-101B-9397-08002B2CF9AE}" pid="7" name="_ReviewingToolsShownOnce">
    <vt:lpwstr/>
  </property>
  <property fmtid="{D5CDD505-2E9C-101B-9397-08002B2CF9AE}" pid="8" name="ContentTypeId">
    <vt:lpwstr>0x0101006E56B4D1795A2E4DB2F0B01679ED314A0096E45178E737B2439E5D7C497507581C</vt:lpwstr>
  </property>
  <property fmtid="{D5CDD505-2E9C-101B-9397-08002B2CF9AE}" pid="9" name="_docset_NoMedatataSyncRequired">
    <vt:lpwstr>False</vt:lpwstr>
  </property>
</Properties>
</file>