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customXml/itemProps3.xml" ContentType="application/vnd.openxmlformats-officedocument.customXmlProperties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xl/customProperty2.bin" ContentType="application/vnd.openxmlformats-officedocument.spreadsheetml.customProperty"/>
  <Override PartName="/xl/comments4.xml" ContentType="application/vnd.openxmlformats-officedocument.spreadsheetml.comments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persons/person.xml" ContentType="application/vnd.ms-excel.perso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J:\GrpRevnu\PUBLIC\# 2022 GRC\Original Filing\RevReq-COS-Rate Years Exh\"/>
    </mc:Choice>
  </mc:AlternateContent>
  <bookViews>
    <workbookView xWindow="0" yWindow="0" windowWidth="20490" windowHeight="7320" firstSheet="4" activeTab="4"/>
  </bookViews>
  <sheets>
    <sheet name="Cover" sheetId="1" r:id="rId1"/>
    <sheet name="A-RR Cross-Reference" sheetId="11" r:id="rId2"/>
    <sheet name="A-RR Cross-Reference 2024" sheetId="19" r:id="rId3"/>
    <sheet name="A-RR Cross-Reference 2025" sheetId="18" r:id="rId4"/>
    <sheet name="B - COS Results" sheetId="10" r:id="rId5"/>
    <sheet name="C-COS Allocation Factors" sheetId="5" r:id="rId6"/>
    <sheet name="D-Summary of Adjustments" sheetId="8" r:id="rId7"/>
    <sheet name="E-Summary of Results" sheetId="9" r:id="rId8"/>
    <sheet name="B - COS Results (WAC)" sheetId="26" r:id="rId9"/>
    <sheet name="C-COS Allocation Factors (WAC)" sheetId="27" r:id="rId10"/>
    <sheet name="E-Summary of Results (WAC)" sheetId="28" r:id="rId11"/>
  </sheets>
  <definedNames>
    <definedName name="_xlnm.Print_Area" localSheetId="1">'A-RR Cross-Reference'!$A$1:$E$529</definedName>
    <definedName name="_xlnm.Print_Area" localSheetId="0">Cover!$A$1:$J$38</definedName>
    <definedName name="_xlnm.Print_Titles" localSheetId="1">'A-RR Cross-Reference'!$A:$D,'A-RR Cross-Reference'!$1:$6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18" i="26" l="1"/>
  <c r="T518" i="26" s="1"/>
  <c r="S517" i="26"/>
  <c r="T517" i="26" s="1"/>
  <c r="S516" i="26"/>
  <c r="T516" i="26" s="1"/>
  <c r="S513" i="26"/>
  <c r="T513" i="26" s="1"/>
  <c r="S512" i="26"/>
  <c r="T512" i="26" s="1"/>
  <c r="S511" i="26"/>
  <c r="T511" i="26" s="1"/>
  <c r="S510" i="26"/>
  <c r="T510" i="26" s="1"/>
  <c r="S509" i="26"/>
  <c r="T509" i="26" s="1"/>
  <c r="S508" i="26"/>
  <c r="T508" i="26" s="1"/>
  <c r="S507" i="26"/>
  <c r="T507" i="26" s="1"/>
  <c r="S505" i="26"/>
  <c r="T505" i="26" s="1"/>
  <c r="S504" i="26"/>
  <c r="T504" i="26" s="1"/>
  <c r="S503" i="26"/>
  <c r="T503" i="26" s="1"/>
  <c r="S501" i="26"/>
  <c r="T501" i="26" s="1"/>
  <c r="S500" i="26"/>
  <c r="T500" i="26" s="1"/>
  <c r="S499" i="26"/>
  <c r="T499" i="26" s="1"/>
  <c r="S498" i="26"/>
  <c r="T498" i="26" s="1"/>
  <c r="S496" i="26"/>
  <c r="T496" i="26" s="1"/>
  <c r="S495" i="26"/>
  <c r="T495" i="26" s="1"/>
  <c r="S494" i="26"/>
  <c r="T494" i="26" s="1"/>
  <c r="S486" i="26"/>
  <c r="T486" i="26" s="1"/>
  <c r="S485" i="26"/>
  <c r="T485" i="26" s="1"/>
  <c r="S484" i="26"/>
  <c r="T484" i="26" s="1"/>
  <c r="S483" i="26"/>
  <c r="T483" i="26" s="1"/>
  <c r="S480" i="26"/>
  <c r="T480" i="26" s="1"/>
  <c r="S475" i="26"/>
  <c r="T475" i="26" s="1"/>
  <c r="S471" i="26"/>
  <c r="T471" i="26" s="1"/>
  <c r="S469" i="26"/>
  <c r="T469" i="26" s="1"/>
  <c r="S467" i="26"/>
  <c r="T467" i="26" s="1"/>
  <c r="S464" i="26"/>
  <c r="T464" i="26" s="1"/>
  <c r="S463" i="26"/>
  <c r="T463" i="26" s="1"/>
  <c r="S462" i="26"/>
  <c r="T462" i="26" s="1"/>
  <c r="S461" i="26"/>
  <c r="T461" i="26" s="1"/>
  <c r="S460" i="26"/>
  <c r="T460" i="26" s="1"/>
  <c r="S459" i="26"/>
  <c r="T459" i="26" s="1"/>
  <c r="S458" i="26"/>
  <c r="T458" i="26" s="1"/>
  <c r="S457" i="26"/>
  <c r="T457" i="26" s="1"/>
  <c r="S456" i="26"/>
  <c r="T456" i="26" s="1"/>
  <c r="S450" i="26"/>
  <c r="T450" i="26" s="1"/>
  <c r="S449" i="26"/>
  <c r="S448" i="26"/>
  <c r="S445" i="26"/>
  <c r="T445" i="26" s="1"/>
  <c r="S444" i="26"/>
  <c r="S443" i="26"/>
  <c r="S439" i="26"/>
  <c r="T439" i="26" s="1"/>
  <c r="S438" i="26"/>
  <c r="T438" i="26" s="1"/>
  <c r="S435" i="26"/>
  <c r="T435" i="26" s="1"/>
  <c r="S381" i="26"/>
  <c r="S360" i="26"/>
  <c r="T360" i="26" s="1"/>
  <c r="S359" i="26"/>
  <c r="T359" i="26" s="1"/>
  <c r="S358" i="26"/>
  <c r="T358" i="26" s="1"/>
  <c r="S357" i="26"/>
  <c r="T357" i="26" s="1"/>
  <c r="S356" i="26"/>
  <c r="T356" i="26" s="1"/>
  <c r="S355" i="26"/>
  <c r="T355" i="26" s="1"/>
  <c r="S354" i="26"/>
  <c r="T354" i="26" s="1"/>
  <c r="T341" i="26"/>
  <c r="S341" i="26"/>
  <c r="S340" i="26"/>
  <c r="T340" i="26" s="1"/>
  <c r="T339" i="26"/>
  <c r="S339" i="26"/>
  <c r="S338" i="26"/>
  <c r="T338" i="26" s="1"/>
  <c r="T337" i="26"/>
  <c r="S337" i="26"/>
  <c r="S336" i="26"/>
  <c r="T336" i="26" s="1"/>
  <c r="T335" i="26"/>
  <c r="S335" i="26"/>
  <c r="S334" i="26"/>
  <c r="T334" i="26" s="1"/>
  <c r="T333" i="26"/>
  <c r="S333" i="26"/>
  <c r="S332" i="26"/>
  <c r="T332" i="26" s="1"/>
  <c r="T331" i="26"/>
  <c r="S331" i="26"/>
  <c r="S330" i="26"/>
  <c r="T330" i="26" s="1"/>
  <c r="T329" i="26"/>
  <c r="S329" i="26"/>
  <c r="S328" i="26"/>
  <c r="T328" i="26" s="1"/>
  <c r="T327" i="26"/>
  <c r="S327" i="26"/>
  <c r="S326" i="26"/>
  <c r="T326" i="26" s="1"/>
  <c r="T325" i="26"/>
  <c r="S325" i="26"/>
  <c r="S324" i="26"/>
  <c r="T324" i="26" s="1"/>
  <c r="Q359" i="26"/>
  <c r="Q358" i="26"/>
  <c r="Q357" i="26"/>
  <c r="Q356" i="26"/>
  <c r="Q360" i="26" s="1"/>
  <c r="Q355" i="26"/>
  <c r="Q354" i="26"/>
  <c r="P360" i="26"/>
  <c r="O360" i="26"/>
  <c r="N360" i="26"/>
  <c r="M360" i="26"/>
  <c r="L360" i="26"/>
  <c r="K360" i="26"/>
  <c r="J360" i="26"/>
  <c r="I360" i="26"/>
  <c r="H360" i="26"/>
  <c r="G360" i="26"/>
  <c r="F360" i="26"/>
  <c r="Q340" i="26"/>
  <c r="Q339" i="26"/>
  <c r="Q338" i="26"/>
  <c r="Q337" i="26"/>
  <c r="Q336" i="26"/>
  <c r="Q335" i="26"/>
  <c r="Q334" i="26"/>
  <c r="Q332" i="26"/>
  <c r="Q330" i="26"/>
  <c r="Q329" i="26"/>
  <c r="Q328" i="26"/>
  <c r="Q327" i="26"/>
  <c r="Q326" i="26"/>
  <c r="Q325" i="26"/>
  <c r="Q324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S248" i="26"/>
  <c r="S242" i="26"/>
  <c r="T242" i="26" s="1"/>
  <c r="S241" i="26"/>
  <c r="T241" i="26" s="1"/>
  <c r="S240" i="26"/>
  <c r="T240" i="26" s="1"/>
  <c r="S238" i="26"/>
  <c r="T238" i="26" s="1"/>
  <c r="S234" i="26"/>
  <c r="T234" i="26" s="1"/>
  <c r="S233" i="26"/>
  <c r="T233" i="26" s="1"/>
  <c r="S232" i="26"/>
  <c r="T232" i="26" s="1"/>
  <c r="S231" i="26"/>
  <c r="T231" i="26" s="1"/>
  <c r="S230" i="26"/>
  <c r="T230" i="26" s="1"/>
  <c r="S226" i="26"/>
  <c r="T226" i="26" s="1"/>
  <c r="S225" i="26"/>
  <c r="T225" i="26" s="1"/>
  <c r="S224" i="26"/>
  <c r="T224" i="26" s="1"/>
  <c r="S223" i="26"/>
  <c r="T223" i="26" s="1"/>
  <c r="S222" i="26"/>
  <c r="T222" i="26" s="1"/>
  <c r="S220" i="26"/>
  <c r="T220" i="26" s="1"/>
  <c r="S217" i="26"/>
  <c r="T217" i="26" s="1"/>
  <c r="S216" i="26"/>
  <c r="T216" i="26" s="1"/>
  <c r="S215" i="26"/>
  <c r="T215" i="26" s="1"/>
  <c r="S214" i="26"/>
  <c r="T214" i="26" s="1"/>
  <c r="S212" i="26"/>
  <c r="T212" i="26" s="1"/>
  <c r="S211" i="26"/>
  <c r="T211" i="26" s="1"/>
  <c r="S209" i="26"/>
  <c r="T209" i="26" s="1"/>
  <c r="S206" i="26"/>
  <c r="T206" i="26" s="1"/>
  <c r="S202" i="26"/>
  <c r="T202" i="26" s="1"/>
  <c r="S201" i="26"/>
  <c r="T201" i="26" s="1"/>
  <c r="S200" i="26"/>
  <c r="T200" i="26" s="1"/>
  <c r="S197" i="26"/>
  <c r="T197" i="26" s="1"/>
  <c r="S196" i="26"/>
  <c r="T196" i="26" s="1"/>
  <c r="S193" i="26"/>
  <c r="T193" i="26" s="1"/>
  <c r="S192" i="26"/>
  <c r="T192" i="26" s="1"/>
  <c r="S191" i="26"/>
  <c r="T191" i="26" s="1"/>
  <c r="S189" i="26"/>
  <c r="T189" i="26" s="1"/>
  <c r="S188" i="26"/>
  <c r="T188" i="26" s="1"/>
  <c r="S187" i="26"/>
  <c r="T187" i="26" s="1"/>
  <c r="S185" i="26"/>
  <c r="T185" i="26" s="1"/>
  <c r="S184" i="26"/>
  <c r="T184" i="26" s="1"/>
  <c r="S183" i="26"/>
  <c r="T183" i="26" s="1"/>
  <c r="S182" i="26"/>
  <c r="T182" i="26" s="1"/>
  <c r="S181" i="26"/>
  <c r="T181" i="26" s="1"/>
  <c r="S180" i="26"/>
  <c r="T180" i="26" s="1"/>
  <c r="S179" i="26"/>
  <c r="T179" i="26" s="1"/>
  <c r="S176" i="26"/>
  <c r="T176" i="26" s="1"/>
  <c r="S175" i="26"/>
  <c r="T175" i="26" s="1"/>
  <c r="S174" i="26"/>
  <c r="T174" i="26" s="1"/>
  <c r="S151" i="26"/>
  <c r="S149" i="26"/>
  <c r="S121" i="26"/>
  <c r="T121" i="26" s="1"/>
  <c r="S100" i="26"/>
  <c r="S99" i="26"/>
  <c r="S97" i="26"/>
  <c r="S90" i="26"/>
  <c r="S85" i="26"/>
  <c r="S83" i="26"/>
  <c r="S69" i="26"/>
  <c r="S62" i="26"/>
  <c r="S36" i="26"/>
  <c r="S32" i="26"/>
  <c r="S31" i="26"/>
  <c r="S25" i="26"/>
  <c r="T25" i="26" s="1"/>
  <c r="S24" i="26"/>
  <c r="T24" i="26" s="1"/>
  <c r="S21" i="26"/>
  <c r="T21" i="26" s="1"/>
  <c r="S19" i="26"/>
  <c r="T19" i="26" s="1"/>
  <c r="S11" i="26"/>
  <c r="T11" i="26" s="1"/>
  <c r="S10" i="26"/>
  <c r="T10" i="26" s="1"/>
  <c r="S9" i="26"/>
  <c r="T9" i="26" s="1"/>
  <c r="S518" i="10"/>
  <c r="T518" i="10" s="1"/>
  <c r="S517" i="10"/>
  <c r="T517" i="10" s="1"/>
  <c r="S516" i="10"/>
  <c r="T516" i="10" s="1"/>
  <c r="S513" i="10"/>
  <c r="T513" i="10" s="1"/>
  <c r="S512" i="10"/>
  <c r="T512" i="10" s="1"/>
  <c r="S511" i="10"/>
  <c r="T511" i="10" s="1"/>
  <c r="S510" i="10"/>
  <c r="T510" i="10" s="1"/>
  <c r="S509" i="10"/>
  <c r="T509" i="10" s="1"/>
  <c r="S508" i="10"/>
  <c r="T508" i="10" s="1"/>
  <c r="S507" i="10"/>
  <c r="T507" i="10" s="1"/>
  <c r="S505" i="10"/>
  <c r="T505" i="10" s="1"/>
  <c r="S504" i="10"/>
  <c r="T504" i="10" s="1"/>
  <c r="S503" i="10"/>
  <c r="T503" i="10" s="1"/>
  <c r="S501" i="10"/>
  <c r="T501" i="10" s="1"/>
  <c r="S500" i="10"/>
  <c r="T500" i="10" s="1"/>
  <c r="S499" i="10"/>
  <c r="T499" i="10" s="1"/>
  <c r="S498" i="10"/>
  <c r="T498" i="10" s="1"/>
  <c r="S496" i="10"/>
  <c r="T496" i="10" s="1"/>
  <c r="S495" i="10"/>
  <c r="T495" i="10" s="1"/>
  <c r="S494" i="10"/>
  <c r="T494" i="10" s="1"/>
  <c r="S486" i="10"/>
  <c r="T486" i="10" s="1"/>
  <c r="S485" i="10"/>
  <c r="T485" i="10" s="1"/>
  <c r="S484" i="10"/>
  <c r="T484" i="10" s="1"/>
  <c r="S483" i="10"/>
  <c r="T483" i="10" s="1"/>
  <c r="S480" i="10"/>
  <c r="T480" i="10" s="1"/>
  <c r="S475" i="10"/>
  <c r="T475" i="10" s="1"/>
  <c r="S471" i="10"/>
  <c r="T471" i="10" s="1"/>
  <c r="S469" i="10"/>
  <c r="T469" i="10" s="1"/>
  <c r="S467" i="10"/>
  <c r="T467" i="10" s="1"/>
  <c r="S464" i="10"/>
  <c r="T464" i="10" s="1"/>
  <c r="S463" i="10"/>
  <c r="T463" i="10" s="1"/>
  <c r="S462" i="10"/>
  <c r="T462" i="10" s="1"/>
  <c r="S461" i="10"/>
  <c r="T461" i="10" s="1"/>
  <c r="S460" i="10"/>
  <c r="T460" i="10" s="1"/>
  <c r="S459" i="10"/>
  <c r="T459" i="10" s="1"/>
  <c r="S458" i="10"/>
  <c r="T458" i="10" s="1"/>
  <c r="S457" i="10"/>
  <c r="T457" i="10" s="1"/>
  <c r="S456" i="10"/>
  <c r="T456" i="10" s="1"/>
  <c r="S450" i="10"/>
  <c r="T450" i="10" s="1"/>
  <c r="S449" i="10"/>
  <c r="S448" i="10"/>
  <c r="S445" i="10"/>
  <c r="T445" i="10" s="1"/>
  <c r="S444" i="10"/>
  <c r="S443" i="10"/>
  <c r="S439" i="10"/>
  <c r="T439" i="10" s="1"/>
  <c r="S438" i="10"/>
  <c r="T438" i="10" s="1"/>
  <c r="S435" i="10"/>
  <c r="T435" i="10" s="1"/>
  <c r="S381" i="10"/>
  <c r="S360" i="10"/>
  <c r="T360" i="10" s="1"/>
  <c r="T359" i="10"/>
  <c r="S359" i="10"/>
  <c r="S358" i="10"/>
  <c r="T358" i="10" s="1"/>
  <c r="S357" i="10"/>
  <c r="T357" i="10" s="1"/>
  <c r="S356" i="10"/>
  <c r="T356" i="10" s="1"/>
  <c r="T355" i="10"/>
  <c r="S355" i="10"/>
  <c r="S354" i="10"/>
  <c r="T354" i="10" s="1"/>
  <c r="Q359" i="10"/>
  <c r="Q358" i="10"/>
  <c r="Q357" i="10"/>
  <c r="Q356" i="10"/>
  <c r="Q355" i="10"/>
  <c r="Q354" i="10"/>
  <c r="Q360" i="10" s="1"/>
  <c r="P360" i="10"/>
  <c r="O360" i="10"/>
  <c r="N360" i="10"/>
  <c r="M360" i="10"/>
  <c r="L360" i="10"/>
  <c r="K360" i="10"/>
  <c r="J360" i="10"/>
  <c r="I360" i="10"/>
  <c r="H360" i="10"/>
  <c r="G360" i="10"/>
  <c r="F360" i="10"/>
  <c r="Q340" i="10"/>
  <c r="Q339" i="10"/>
  <c r="Q338" i="10"/>
  <c r="Q337" i="10"/>
  <c r="T337" i="10" s="1"/>
  <c r="Q336" i="10"/>
  <c r="Q335" i="10"/>
  <c r="Q334" i="10"/>
  <c r="Q332" i="10"/>
  <c r="Q330" i="10"/>
  <c r="Q329" i="10"/>
  <c r="Q328" i="10"/>
  <c r="Q327" i="10"/>
  <c r="T327" i="10" s="1"/>
  <c r="Q326" i="10"/>
  <c r="Q325" i="10"/>
  <c r="Q324" i="10"/>
  <c r="Q341" i="10"/>
  <c r="T341" i="10" s="1"/>
  <c r="P341" i="10"/>
  <c r="O341" i="10"/>
  <c r="N341" i="10"/>
  <c r="M341" i="10"/>
  <c r="L341" i="10"/>
  <c r="K341" i="10"/>
  <c r="J341" i="10"/>
  <c r="I341" i="10"/>
  <c r="H341" i="10"/>
  <c r="G341" i="10"/>
  <c r="F341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Q331" i="10"/>
  <c r="T331" i="10" s="1"/>
  <c r="P331" i="10"/>
  <c r="O331" i="10"/>
  <c r="N331" i="10"/>
  <c r="M331" i="10"/>
  <c r="L331" i="10"/>
  <c r="K331" i="10"/>
  <c r="J331" i="10"/>
  <c r="I331" i="10"/>
  <c r="H331" i="10"/>
  <c r="G331" i="10"/>
  <c r="F331" i="10"/>
  <c r="S230" i="10"/>
  <c r="T230" i="10"/>
  <c r="S231" i="10"/>
  <c r="T231" i="10"/>
  <c r="S232" i="10"/>
  <c r="S233" i="10"/>
  <c r="S234" i="10"/>
  <c r="S238" i="10"/>
  <c r="S240" i="10"/>
  <c r="S241" i="10"/>
  <c r="S242" i="10"/>
  <c r="S248" i="10"/>
  <c r="S324" i="10"/>
  <c r="T324" i="10"/>
  <c r="S325" i="10"/>
  <c r="T325" i="10"/>
  <c r="S326" i="10"/>
  <c r="T326" i="10"/>
  <c r="S327" i="10"/>
  <c r="S328" i="10"/>
  <c r="T328" i="10"/>
  <c r="S329" i="10"/>
  <c r="T329" i="10"/>
  <c r="S330" i="10"/>
  <c r="T330" i="10"/>
  <c r="S331" i="10"/>
  <c r="S332" i="10"/>
  <c r="T332" i="10"/>
  <c r="S333" i="10"/>
  <c r="T333" i="10"/>
  <c r="S334" i="10"/>
  <c r="T334" i="10"/>
  <c r="S335" i="10"/>
  <c r="T335" i="10"/>
  <c r="S336" i="10"/>
  <c r="T336" i="10"/>
  <c r="S337" i="10"/>
  <c r="S338" i="10"/>
  <c r="T338" i="10"/>
  <c r="S339" i="10"/>
  <c r="T339" i="10"/>
  <c r="S340" i="10"/>
  <c r="T340" i="10"/>
  <c r="S341" i="10"/>
  <c r="G13" i="28" l="1"/>
  <c r="O28" i="28"/>
  <c r="K28" i="28"/>
  <c r="N28" i="28"/>
  <c r="J28" i="28"/>
  <c r="G28" i="28"/>
  <c r="F28" i="28"/>
  <c r="N13" i="28"/>
  <c r="O13" i="28"/>
  <c r="K13" i="28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Q518" i="26"/>
  <c r="Q517" i="26"/>
  <c r="Q516" i="26"/>
  <c r="Q513" i="26"/>
  <c r="Q512" i="26"/>
  <c r="Q511" i="26"/>
  <c r="Q510" i="26"/>
  <c r="Q509" i="26"/>
  <c r="Q508" i="26"/>
  <c r="Q507" i="26"/>
  <c r="Q505" i="26"/>
  <c r="Q504" i="26"/>
  <c r="Q503" i="26"/>
  <c r="Q501" i="26"/>
  <c r="Q500" i="26"/>
  <c r="Q499" i="26"/>
  <c r="Q498" i="26"/>
  <c r="Q496" i="26"/>
  <c r="Q495" i="26"/>
  <c r="Q494" i="26"/>
  <c r="Q486" i="26"/>
  <c r="Q485" i="26"/>
  <c r="Q484" i="26"/>
  <c r="Q483" i="26"/>
  <c r="Q480" i="26"/>
  <c r="Q475" i="26"/>
  <c r="Q471" i="26"/>
  <c r="Q469" i="26"/>
  <c r="Q467" i="26"/>
  <c r="Q464" i="26"/>
  <c r="Q463" i="26"/>
  <c r="Q462" i="26"/>
  <c r="Q461" i="26"/>
  <c r="Q460" i="26"/>
  <c r="Q459" i="26"/>
  <c r="Q458" i="26"/>
  <c r="Q457" i="26"/>
  <c r="Q456" i="26"/>
  <c r="Q450" i="26"/>
  <c r="Q445" i="26"/>
  <c r="Q439" i="26"/>
  <c r="Q438" i="26"/>
  <c r="Q435" i="26"/>
  <c r="E360" i="26"/>
  <c r="E341" i="26"/>
  <c r="E333" i="26"/>
  <c r="E331" i="26"/>
  <c r="Q242" i="26"/>
  <c r="Q241" i="26"/>
  <c r="Q240" i="26"/>
  <c r="Q238" i="26"/>
  <c r="Q237" i="26"/>
  <c r="Q234" i="26"/>
  <c r="Q233" i="26"/>
  <c r="Q232" i="26"/>
  <c r="Q226" i="26"/>
  <c r="Q225" i="26"/>
  <c r="Q224" i="26"/>
  <c r="Q223" i="26"/>
  <c r="Q222" i="26"/>
  <c r="Q220" i="26"/>
  <c r="Q218" i="26"/>
  <c r="Q217" i="26"/>
  <c r="Q216" i="26"/>
  <c r="Q215" i="26"/>
  <c r="Q214" i="26"/>
  <c r="Q212" i="26"/>
  <c r="Q211" i="26"/>
  <c r="Q209" i="26"/>
  <c r="Q206" i="26"/>
  <c r="Q202" i="26"/>
  <c r="Q201" i="26"/>
  <c r="Q200" i="26"/>
  <c r="Q197" i="26"/>
  <c r="Q196" i="26"/>
  <c r="Q193" i="26"/>
  <c r="Q192" i="26"/>
  <c r="Q191" i="26"/>
  <c r="Q189" i="26"/>
  <c r="Q188" i="26"/>
  <c r="Q187" i="26"/>
  <c r="Q185" i="26"/>
  <c r="Q184" i="26"/>
  <c r="Q183" i="26"/>
  <c r="Q182" i="26"/>
  <c r="Q181" i="26"/>
  <c r="Q180" i="26"/>
  <c r="Q179" i="26"/>
  <c r="Q176" i="26"/>
  <c r="Q175" i="26"/>
  <c r="Q174" i="26"/>
  <c r="Q170" i="26"/>
  <c r="Q168" i="26"/>
  <c r="Q121" i="26"/>
  <c r="Q74" i="26"/>
  <c r="Q25" i="26"/>
  <c r="Q24" i="26"/>
  <c r="Q21" i="26"/>
  <c r="Q19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P14" i="26"/>
  <c r="O14" i="26"/>
  <c r="N14" i="26"/>
  <c r="M14" i="26"/>
  <c r="L14" i="26"/>
  <c r="K14" i="26"/>
  <c r="J14" i="26"/>
  <c r="I14" i="26"/>
  <c r="H14" i="26"/>
  <c r="G14" i="26"/>
  <c r="F14" i="26"/>
  <c r="P12" i="26"/>
  <c r="Q11" i="26"/>
  <c r="Q10" i="26"/>
  <c r="Q9" i="26"/>
  <c r="Q8" i="26"/>
  <c r="N12" i="26"/>
  <c r="M12" i="26"/>
  <c r="L12" i="26"/>
  <c r="K12" i="26"/>
  <c r="J12" i="26"/>
  <c r="I12" i="26"/>
  <c r="H12" i="26"/>
  <c r="G12" i="26"/>
  <c r="F12" i="26"/>
  <c r="E12" i="26"/>
  <c r="T16" i="27" l="1"/>
  <c r="T20" i="27"/>
  <c r="T24" i="27"/>
  <c r="T28" i="27"/>
  <c r="T32" i="27"/>
  <c r="T35" i="27"/>
  <c r="T36" i="27"/>
  <c r="Q13" i="26"/>
  <c r="Q14" i="26" s="1"/>
  <c r="T8" i="27"/>
  <c r="T12" i="27"/>
  <c r="T45" i="27"/>
  <c r="T39" i="27"/>
  <c r="T40" i="27"/>
  <c r="T43" i="27"/>
  <c r="T44" i="27"/>
  <c r="Q18" i="26"/>
  <c r="T5" i="27"/>
  <c r="T6" i="27"/>
  <c r="T9" i="27"/>
  <c r="T10" i="27"/>
  <c r="T13" i="27"/>
  <c r="T14" i="27"/>
  <c r="T17" i="27"/>
  <c r="T18" i="27"/>
  <c r="T21" i="27"/>
  <c r="T22" i="27"/>
  <c r="T25" i="27"/>
  <c r="T26" i="27"/>
  <c r="T29" i="27"/>
  <c r="T30" i="27"/>
  <c r="T33" i="27"/>
  <c r="T34" i="27"/>
  <c r="T37" i="27"/>
  <c r="T38" i="27"/>
  <c r="T41" i="27"/>
  <c r="T42" i="27"/>
  <c r="T46" i="27"/>
  <c r="T7" i="27"/>
  <c r="T11" i="27"/>
  <c r="T15" i="27"/>
  <c r="T19" i="27"/>
  <c r="T23" i="27"/>
  <c r="T27" i="27"/>
  <c r="T31" i="27"/>
  <c r="P26" i="28"/>
  <c r="D28" i="28"/>
  <c r="H28" i="28"/>
  <c r="L28" i="28"/>
  <c r="P16" i="28"/>
  <c r="E13" i="28"/>
  <c r="I13" i="28"/>
  <c r="M13" i="28"/>
  <c r="E28" i="28"/>
  <c r="I28" i="28"/>
  <c r="M28" i="28"/>
  <c r="D13" i="28"/>
  <c r="H13" i="28"/>
  <c r="L13" i="28"/>
  <c r="F13" i="28"/>
  <c r="J13" i="28"/>
  <c r="Q17" i="26"/>
  <c r="Q7" i="26"/>
  <c r="O12" i="26"/>
  <c r="E14" i="26"/>
  <c r="Q15" i="26"/>
  <c r="Q6" i="26"/>
  <c r="Q16" i="26" l="1"/>
  <c r="Q12" i="26"/>
  <c r="P28" i="28"/>
  <c r="Q383" i="26" l="1"/>
  <c r="Q376" i="26" l="1"/>
  <c r="Q367" i="26"/>
  <c r="Q375" i="26" l="1"/>
  <c r="Q248" i="26" l="1"/>
  <c r="T248" i="26" s="1"/>
  <c r="Q306" i="26" l="1"/>
  <c r="Q278" i="26" l="1"/>
  <c r="Q265" i="26" l="1"/>
  <c r="Q290" i="26"/>
  <c r="Q258" i="26" l="1"/>
  <c r="Q261" i="26"/>
  <c r="Q292" i="26"/>
  <c r="Q283" i="26"/>
  <c r="Q255" i="26"/>
  <c r="Q269" i="26"/>
  <c r="Q264" i="26"/>
  <c r="Q279" i="26"/>
  <c r="Q287" i="26"/>
  <c r="Q256" i="26"/>
  <c r="Q260" i="26"/>
  <c r="Q281" i="26"/>
  <c r="Q266" i="26"/>
  <c r="Q280" i="26"/>
  <c r="Q257" i="26"/>
  <c r="Q274" i="26"/>
  <c r="Q285" i="26"/>
  <c r="Q291" i="26"/>
  <c r="Q270" i="26"/>
  <c r="Q259" i="26"/>
  <c r="Q289" i="26"/>
  <c r="Q267" i="26" l="1"/>
  <c r="Q245" i="26" l="1"/>
  <c r="Q263" i="26"/>
  <c r="G262" i="26"/>
  <c r="K262" i="26"/>
  <c r="L262" i="26"/>
  <c r="N262" i="26"/>
  <c r="H262" i="26"/>
  <c r="J262" i="26"/>
  <c r="M262" i="26"/>
  <c r="O262" i="26"/>
  <c r="I262" i="26"/>
  <c r="P262" i="26"/>
  <c r="F262" i="26"/>
  <c r="E262" i="26" l="1"/>
  <c r="Q254" i="26"/>
  <c r="Q262" i="26" l="1"/>
  <c r="T63" i="27" l="1"/>
  <c r="Q268" i="26" l="1"/>
  <c r="O272" i="26" l="1"/>
  <c r="N272" i="26"/>
  <c r="P272" i="26"/>
  <c r="K272" i="26"/>
  <c r="H272" i="26"/>
  <c r="J272" i="26"/>
  <c r="F272" i="26"/>
  <c r="I272" i="26"/>
  <c r="L272" i="26"/>
  <c r="M272" i="26"/>
  <c r="G272" i="26"/>
  <c r="Q271" i="26" l="1"/>
  <c r="E272" i="26"/>
  <c r="Q272" i="26" l="1"/>
  <c r="T66" i="27" l="1"/>
  <c r="Q297" i="26" l="1"/>
  <c r="Q305" i="26"/>
  <c r="Q288" i="26" l="1"/>
  <c r="Q275" i="26"/>
  <c r="Q276" i="26"/>
  <c r="Q284" i="26"/>
  <c r="Q307" i="26"/>
  <c r="Q286" i="26"/>
  <c r="Q282" i="26"/>
  <c r="Q304" i="26" l="1"/>
  <c r="Q273" i="26"/>
  <c r="Q301" i="26" l="1"/>
  <c r="K293" i="26" l="1"/>
  <c r="G293" i="26"/>
  <c r="J293" i="26"/>
  <c r="N293" i="26"/>
  <c r="H293" i="26"/>
  <c r="M293" i="26"/>
  <c r="F293" i="26"/>
  <c r="P293" i="26"/>
  <c r="I293" i="26"/>
  <c r="L293" i="26"/>
  <c r="O293" i="26"/>
  <c r="Q277" i="26" l="1"/>
  <c r="E293" i="26"/>
  <c r="Q293" i="26" l="1"/>
  <c r="Q298" i="26"/>
  <c r="Q378" i="26" l="1"/>
  <c r="Q379" i="26"/>
  <c r="Q369" i="26"/>
  <c r="Q372" i="26"/>
  <c r="Q368" i="26"/>
  <c r="Q371" i="26"/>
  <c r="Q380" i="26"/>
  <c r="Q364" i="26"/>
  <c r="Q365" i="26"/>
  <c r="Q321" i="26" l="1"/>
  <c r="Q299" i="26" l="1"/>
  <c r="Q400" i="26"/>
  <c r="Q300" i="26" l="1"/>
  <c r="T53" i="27" l="1"/>
  <c r="T54" i="27" l="1"/>
  <c r="T65" i="27" l="1"/>
  <c r="Q308" i="26"/>
  <c r="Q409" i="26" l="1"/>
  <c r="Q413" i="26"/>
  <c r="Q410" i="26"/>
  <c r="Q412" i="26" l="1"/>
  <c r="Q411" i="26"/>
  <c r="Q112" i="26" l="1"/>
  <c r="Q114" i="26"/>
  <c r="Q111" i="26"/>
  <c r="Q113" i="26"/>
  <c r="Q110" i="26"/>
  <c r="Q252" i="26" l="1"/>
  <c r="Q251" i="26"/>
  <c r="Q247" i="26" l="1"/>
  <c r="Q250" i="26" l="1"/>
  <c r="P253" i="26"/>
  <c r="O253" i="26"/>
  <c r="H253" i="26"/>
  <c r="K253" i="26"/>
  <c r="G253" i="26"/>
  <c r="F253" i="26"/>
  <c r="I253" i="26"/>
  <c r="Q246" i="26"/>
  <c r="E253" i="26"/>
  <c r="J253" i="26"/>
  <c r="M253" i="26"/>
  <c r="L253" i="26"/>
  <c r="N253" i="26"/>
  <c r="Q249" i="26"/>
  <c r="Q253" i="26" l="1"/>
  <c r="Q46" i="26" l="1"/>
  <c r="Q52" i="26"/>
  <c r="Q48" i="26"/>
  <c r="Q54" i="26"/>
  <c r="Q50" i="26"/>
  <c r="Q49" i="26"/>
  <c r="Q47" i="26"/>
  <c r="Q53" i="26"/>
  <c r="T71" i="27" l="1"/>
  <c r="T67" i="27" l="1"/>
  <c r="J51" i="26" l="1"/>
  <c r="L51" i="26"/>
  <c r="I51" i="26"/>
  <c r="K51" i="26"/>
  <c r="P51" i="26"/>
  <c r="G51" i="26"/>
  <c r="H51" i="26"/>
  <c r="M51" i="26"/>
  <c r="O51" i="26"/>
  <c r="N51" i="26"/>
  <c r="I43" i="26" l="1"/>
  <c r="I57" i="26"/>
  <c r="I58" i="26" s="1"/>
  <c r="P71" i="26"/>
  <c r="F71" i="26"/>
  <c r="O43" i="26"/>
  <c r="M43" i="26"/>
  <c r="F43" i="26"/>
  <c r="Q31" i="26"/>
  <c r="T31" i="26" s="1"/>
  <c r="Q88" i="26"/>
  <c r="Q36" i="26"/>
  <c r="T36" i="26" s="1"/>
  <c r="F51" i="26"/>
  <c r="Q86" i="26"/>
  <c r="Q42" i="26"/>
  <c r="Q79" i="26"/>
  <c r="Q82" i="26"/>
  <c r="G43" i="26"/>
  <c r="L43" i="26"/>
  <c r="H43" i="26"/>
  <c r="Q84" i="26"/>
  <c r="Q81" i="26"/>
  <c r="J43" i="26"/>
  <c r="Q85" i="26"/>
  <c r="T85" i="26" s="1"/>
  <c r="Q35" i="26"/>
  <c r="Q83" i="26"/>
  <c r="T83" i="26" s="1"/>
  <c r="N71" i="26"/>
  <c r="Q89" i="26"/>
  <c r="I71" i="26"/>
  <c r="Q30" i="26"/>
  <c r="F57" i="26"/>
  <c r="Q39" i="26"/>
  <c r="P57" i="26"/>
  <c r="P58" i="26" s="1"/>
  <c r="E43" i="26"/>
  <c r="Q38" i="26"/>
  <c r="Q32" i="26"/>
  <c r="T32" i="26" s="1"/>
  <c r="N43" i="26"/>
  <c r="Q34" i="26"/>
  <c r="P43" i="26"/>
  <c r="Q33" i="26"/>
  <c r="Q41" i="26"/>
  <c r="K43" i="26"/>
  <c r="E51" i="26"/>
  <c r="Q45" i="26" l="1"/>
  <c r="F58" i="26"/>
  <c r="Q40" i="26"/>
  <c r="Q87" i="26"/>
  <c r="Q80" i="26"/>
  <c r="Q28" i="26"/>
  <c r="Q43" i="26" l="1"/>
  <c r="Q51" i="26"/>
  <c r="L94" i="26" l="1"/>
  <c r="E57" i="26"/>
  <c r="E58" i="26" s="1"/>
  <c r="I94" i="26"/>
  <c r="J57" i="26"/>
  <c r="J58" i="26" s="1"/>
  <c r="N57" i="26"/>
  <c r="N58" i="26" s="1"/>
  <c r="P135" i="26" l="1"/>
  <c r="M71" i="26"/>
  <c r="Q66" i="26"/>
  <c r="K135" i="26"/>
  <c r="Q61" i="26"/>
  <c r="L57" i="26"/>
  <c r="L58" i="26" s="1"/>
  <c r="O135" i="26"/>
  <c r="K71" i="26"/>
  <c r="P94" i="26"/>
  <c r="Q97" i="26"/>
  <c r="T97" i="26" s="1"/>
  <c r="Q96" i="26"/>
  <c r="Q131" i="26"/>
  <c r="O57" i="26"/>
  <c r="O58" i="26" s="1"/>
  <c r="H105" i="26"/>
  <c r="H135" i="26"/>
  <c r="E105" i="26"/>
  <c r="Q133" i="26"/>
  <c r="Q139" i="26"/>
  <c r="Q56" i="26"/>
  <c r="N94" i="26"/>
  <c r="N105" i="26"/>
  <c r="N106" i="26" s="1"/>
  <c r="Q69" i="26"/>
  <c r="T69" i="26" s="1"/>
  <c r="Q99" i="26"/>
  <c r="T99" i="26" s="1"/>
  <c r="P105" i="26"/>
  <c r="Q98" i="26"/>
  <c r="G135" i="26"/>
  <c r="K57" i="26"/>
  <c r="K58" i="26" s="1"/>
  <c r="F94" i="26"/>
  <c r="O105" i="26"/>
  <c r="O94" i="26"/>
  <c r="Q102" i="26"/>
  <c r="Q92" i="26"/>
  <c r="Q63" i="26"/>
  <c r="Q64" i="26"/>
  <c r="J71" i="26"/>
  <c r="J94" i="26"/>
  <c r="Q132" i="26"/>
  <c r="M105" i="26"/>
  <c r="F135" i="26"/>
  <c r="H94" i="26"/>
  <c r="J105" i="26"/>
  <c r="Q138" i="26"/>
  <c r="K94" i="26"/>
  <c r="Q93" i="26"/>
  <c r="Q55" i="26"/>
  <c r="Q136" i="26"/>
  <c r="Q67" i="26"/>
  <c r="L135" i="26"/>
  <c r="G105" i="26"/>
  <c r="Q62" i="26"/>
  <c r="T62" i="26" s="1"/>
  <c r="Q91" i="26"/>
  <c r="Q95" i="26"/>
  <c r="K105" i="26"/>
  <c r="K106" i="26" s="1"/>
  <c r="J135" i="26"/>
  <c r="Q101" i="26"/>
  <c r="Q100" i="26"/>
  <c r="T100" i="26" s="1"/>
  <c r="Q137" i="26"/>
  <c r="G94" i="26"/>
  <c r="Q104" i="26"/>
  <c r="H71" i="26"/>
  <c r="M94" i="26"/>
  <c r="M135" i="26"/>
  <c r="G57" i="26"/>
  <c r="G58" i="26" s="1"/>
  <c r="E71" i="26"/>
  <c r="L105" i="26"/>
  <c r="L106" i="26" s="1"/>
  <c r="I105" i="26"/>
  <c r="I106" i="26" s="1"/>
  <c r="Q59" i="26"/>
  <c r="Q68" i="26"/>
  <c r="M57" i="26"/>
  <c r="M58" i="26" s="1"/>
  <c r="N135" i="26"/>
  <c r="Q75" i="26"/>
  <c r="E135" i="26"/>
  <c r="Q130" i="26"/>
  <c r="Q103" i="26"/>
  <c r="I135" i="26"/>
  <c r="G71" i="26"/>
  <c r="Q90" i="26"/>
  <c r="T90" i="26" s="1"/>
  <c r="E94" i="26"/>
  <c r="O71" i="26"/>
  <c r="F105" i="26"/>
  <c r="F106" i="26" s="1"/>
  <c r="L71" i="26"/>
  <c r="Q70" i="26"/>
  <c r="H57" i="26"/>
  <c r="H58" i="26" s="1"/>
  <c r="Q134" i="26"/>
  <c r="T48" i="27" l="1"/>
  <c r="P106" i="26"/>
  <c r="Q94" i="26"/>
  <c r="M106" i="26"/>
  <c r="Q57" i="26"/>
  <c r="H106" i="26"/>
  <c r="E106" i="26"/>
  <c r="J106" i="26"/>
  <c r="O106" i="26"/>
  <c r="G106" i="26"/>
  <c r="Q71" i="26"/>
  <c r="Q135" i="26"/>
  <c r="Q105" i="26"/>
  <c r="Q58" i="26" l="1"/>
  <c r="Q106" i="26"/>
  <c r="T49" i="27"/>
  <c r="Q362" i="26" l="1"/>
  <c r="Q363" i="26"/>
  <c r="Q402" i="26" l="1"/>
  <c r="Q366" i="26"/>
  <c r="Q381" i="26"/>
  <c r="T381" i="26" s="1"/>
  <c r="Q396" i="26"/>
  <c r="Q386" i="26"/>
  <c r="Q377" i="26"/>
  <c r="Q397" i="26"/>
  <c r="Q398" i="26"/>
  <c r="Q361" i="26"/>
  <c r="Q374" i="26"/>
  <c r="Q373" i="26"/>
  <c r="Q370" i="26"/>
  <c r="Q384" i="26"/>
  <c r="Q391" i="26"/>
  <c r="Q401" i="26"/>
  <c r="Q382" i="26"/>
  <c r="Q385" i="26"/>
  <c r="Q390" i="26"/>
  <c r="Q392" i="26"/>
  <c r="Q399" i="26" l="1"/>
  <c r="Q434" i="26" l="1"/>
  <c r="O77" i="26" l="1"/>
  <c r="L77" i="26"/>
  <c r="J77" i="26"/>
  <c r="K77" i="26"/>
  <c r="Q76" i="26"/>
  <c r="P77" i="26"/>
  <c r="F77" i="26"/>
  <c r="I77" i="26"/>
  <c r="G77" i="26"/>
  <c r="H77" i="26"/>
  <c r="E77" i="26"/>
  <c r="Q73" i="26"/>
  <c r="M77" i="26"/>
  <c r="N77" i="26"/>
  <c r="I65" i="26"/>
  <c r="I72" i="26" s="1"/>
  <c r="G65" i="26"/>
  <c r="G72" i="26" s="1"/>
  <c r="P65" i="26"/>
  <c r="P72" i="26" s="1"/>
  <c r="J65" i="26"/>
  <c r="J72" i="26" s="1"/>
  <c r="H65" i="26"/>
  <c r="H72" i="26" s="1"/>
  <c r="O65" i="26"/>
  <c r="O72" i="26" s="1"/>
  <c r="M65" i="26"/>
  <c r="M72" i="26" s="1"/>
  <c r="N65" i="26"/>
  <c r="N72" i="26" s="1"/>
  <c r="L65" i="26"/>
  <c r="L72" i="26" s="1"/>
  <c r="F65" i="26"/>
  <c r="F72" i="26" s="1"/>
  <c r="K65" i="26"/>
  <c r="K72" i="26" s="1"/>
  <c r="I37" i="26"/>
  <c r="I44" i="26" s="1"/>
  <c r="G37" i="26"/>
  <c r="G44" i="26" s="1"/>
  <c r="M37" i="26"/>
  <c r="M44" i="26" s="1"/>
  <c r="H37" i="26"/>
  <c r="H44" i="26" s="1"/>
  <c r="O37" i="26"/>
  <c r="O44" i="26" s="1"/>
  <c r="K37" i="26"/>
  <c r="K44" i="26" s="1"/>
  <c r="P37" i="26"/>
  <c r="P44" i="26" s="1"/>
  <c r="J37" i="26"/>
  <c r="J44" i="26" s="1"/>
  <c r="F37" i="26"/>
  <c r="F44" i="26" s="1"/>
  <c r="N37" i="26"/>
  <c r="N44" i="26" s="1"/>
  <c r="L37" i="26"/>
  <c r="L44" i="26" s="1"/>
  <c r="Q77" i="26" l="1"/>
  <c r="I78" i="26"/>
  <c r="K78" i="26"/>
  <c r="F78" i="26"/>
  <c r="J78" i="26"/>
  <c r="Q29" i="26"/>
  <c r="E37" i="26"/>
  <c r="E44" i="26" s="1"/>
  <c r="Q60" i="26"/>
  <c r="E65" i="26"/>
  <c r="E72" i="26" s="1"/>
  <c r="N78" i="26"/>
  <c r="H78" i="26"/>
  <c r="P78" i="26"/>
  <c r="L78" i="26"/>
  <c r="M78" i="26"/>
  <c r="G78" i="26"/>
  <c r="O78" i="26"/>
  <c r="Q37" i="26" l="1"/>
  <c r="Q65" i="26"/>
  <c r="E78" i="26"/>
  <c r="Q119" i="26"/>
  <c r="Q122" i="26"/>
  <c r="Q126" i="26"/>
  <c r="Q123" i="26"/>
  <c r="Q125" i="26"/>
  <c r="Q72" i="26" l="1"/>
  <c r="Q44" i="26"/>
  <c r="Q78" i="26" l="1"/>
  <c r="Q436" i="26"/>
  <c r="Q437" i="26" l="1"/>
  <c r="G141" i="26" l="1"/>
  <c r="N493" i="26"/>
  <c r="O141" i="26"/>
  <c r="J493" i="26"/>
  <c r="N141" i="26"/>
  <c r="I493" i="26"/>
  <c r="H141" i="26"/>
  <c r="L493" i="26"/>
  <c r="G493" i="26"/>
  <c r="M493" i="26"/>
  <c r="P493" i="26"/>
  <c r="O493" i="26"/>
  <c r="K493" i="26"/>
  <c r="H493" i="26"/>
  <c r="L141" i="26"/>
  <c r="M141" i="26"/>
  <c r="F446" i="26"/>
  <c r="G451" i="26"/>
  <c r="J141" i="26"/>
  <c r="F493" i="26"/>
  <c r="K141" i="26"/>
  <c r="I141" i="26"/>
  <c r="F141" i="26"/>
  <c r="N451" i="26"/>
  <c r="P141" i="26"/>
  <c r="P451" i="26" l="1"/>
  <c r="J446" i="26"/>
  <c r="H446" i="26"/>
  <c r="F451" i="26"/>
  <c r="Q403" i="26"/>
  <c r="Q394" i="26"/>
  <c r="J451" i="26"/>
  <c r="O451" i="26"/>
  <c r="Q393" i="26"/>
  <c r="Q395" i="26"/>
  <c r="Q418" i="26"/>
  <c r="P446" i="26"/>
  <c r="Q186" i="26"/>
  <c r="Q199" i="26"/>
  <c r="Q448" i="26"/>
  <c r="T448" i="26" s="1"/>
  <c r="Q173" i="26"/>
  <c r="Q151" i="26"/>
  <c r="T151" i="26" s="1"/>
  <c r="O446" i="26"/>
  <c r="E451" i="26"/>
  <c r="Q447" i="26"/>
  <c r="I451" i="26"/>
  <c r="Q449" i="26"/>
  <c r="T449" i="26" s="1"/>
  <c r="Q344" i="26"/>
  <c r="Q345" i="26"/>
  <c r="H451" i="26"/>
  <c r="Q350" i="26"/>
  <c r="E493" i="26"/>
  <c r="Q492" i="26"/>
  <c r="Q419" i="26"/>
  <c r="Q343" i="26"/>
  <c r="N446" i="26"/>
  <c r="Q420" i="26"/>
  <c r="K446" i="26"/>
  <c r="Q443" i="26"/>
  <c r="T443" i="26" s="1"/>
  <c r="Q149" i="26"/>
  <c r="T149" i="26" s="1"/>
  <c r="Q349" i="26"/>
  <c r="Q515" i="26"/>
  <c r="E446" i="26"/>
  <c r="Q442" i="26"/>
  <c r="K451" i="26"/>
  <c r="Q195" i="26"/>
  <c r="Q444" i="26"/>
  <c r="T444" i="26" s="1"/>
  <c r="Q190" i="26"/>
  <c r="L446" i="26"/>
  <c r="Q140" i="26"/>
  <c r="E141" i="26"/>
  <c r="G446" i="26"/>
  <c r="L451" i="26"/>
  <c r="Q342" i="26"/>
  <c r="Q416" i="26"/>
  <c r="Q172" i="26"/>
  <c r="M451" i="26"/>
  <c r="Q514" i="26"/>
  <c r="I446" i="26"/>
  <c r="Q417" i="26"/>
  <c r="M446" i="26"/>
  <c r="Q493" i="26" l="1"/>
  <c r="Q141" i="26"/>
  <c r="T78" i="27"/>
  <c r="Q150" i="26"/>
  <c r="Q451" i="26"/>
  <c r="Q446" i="26"/>
  <c r="T75" i="27" l="1"/>
  <c r="T76" i="27"/>
  <c r="T77" i="27"/>
  <c r="T74" i="27"/>
  <c r="Q159" i="26"/>
  <c r="Q164" i="26"/>
  <c r="Q165" i="26"/>
  <c r="Q160" i="26"/>
  <c r="Q167" i="26"/>
  <c r="Q166" i="26"/>
  <c r="Q23" i="26"/>
  <c r="Q158" i="26"/>
  <c r="Q157" i="26" l="1"/>
  <c r="Q388" i="26" l="1"/>
  <c r="Q389" i="26"/>
  <c r="Q387" i="26" l="1"/>
  <c r="Q404" i="26"/>
  <c r="Q405" i="26"/>
  <c r="Q488" i="26" l="1"/>
  <c r="Q487" i="26"/>
  <c r="N454" i="26"/>
  <c r="K454" i="26"/>
  <c r="L454" i="26"/>
  <c r="P454" i="26"/>
  <c r="J454" i="26"/>
  <c r="F454" i="26"/>
  <c r="M454" i="26"/>
  <c r="O454" i="26"/>
  <c r="I454" i="26"/>
  <c r="H454" i="26"/>
  <c r="G454" i="26"/>
  <c r="N465" i="26"/>
  <c r="K465" i="26"/>
  <c r="L465" i="26"/>
  <c r="P465" i="26"/>
  <c r="J465" i="26"/>
  <c r="M465" i="26"/>
  <c r="F465" i="26"/>
  <c r="O465" i="26"/>
  <c r="I465" i="26"/>
  <c r="H465" i="26"/>
  <c r="G465" i="26"/>
  <c r="E465" i="26" l="1"/>
  <c r="Q455" i="26"/>
  <c r="Q474" i="26"/>
  <c r="E454" i="26"/>
  <c r="Q453" i="26"/>
  <c r="Q465" i="26" l="1"/>
  <c r="Q454" i="26"/>
  <c r="Q470" i="26" l="1"/>
  <c r="Q466" i="26"/>
  <c r="Q479" i="26" l="1"/>
  <c r="Q478" i="26" l="1"/>
  <c r="P20" i="28" l="1"/>
  <c r="P19" i="28" l="1"/>
  <c r="Q127" i="26"/>
  <c r="Q431" i="26" l="1"/>
  <c r="Q236" i="26" l="1"/>
  <c r="Q415" i="26" l="1"/>
  <c r="Q303" i="26" l="1"/>
  <c r="T56" i="27" l="1"/>
  <c r="Q302" i="26" l="1"/>
  <c r="Q414" i="26" l="1"/>
  <c r="T55" i="27" l="1"/>
  <c r="Q124" i="26"/>
  <c r="O309" i="26" l="1"/>
  <c r="P309" i="26" l="1"/>
  <c r="H309" i="26"/>
  <c r="L309" i="26"/>
  <c r="N309" i="26"/>
  <c r="J309" i="26"/>
  <c r="Q407" i="26"/>
  <c r="G309" i="26"/>
  <c r="K309" i="26"/>
  <c r="F309" i="26"/>
  <c r="Q296" i="26"/>
  <c r="I309" i="26"/>
  <c r="Q294" i="26"/>
  <c r="E309" i="26"/>
  <c r="Q295" i="26"/>
  <c r="M309" i="26"/>
  <c r="Q408" i="26" l="1"/>
  <c r="Q309" i="26"/>
  <c r="Q406" i="26"/>
  <c r="T51" i="27" l="1"/>
  <c r="T50" i="27"/>
  <c r="T52" i="27"/>
  <c r="Q109" i="26"/>
  <c r="Q120" i="26"/>
  <c r="T60" i="27" l="1"/>
  <c r="T79" i="27"/>
  <c r="T68" i="27"/>
  <c r="Q468" i="26"/>
  <c r="Q489" i="26"/>
  <c r="Q425" i="26"/>
  <c r="Q472" i="26"/>
  <c r="Q476" i="26" l="1"/>
  <c r="Q163" i="26"/>
  <c r="Q239" i="26"/>
  <c r="Q178" i="26"/>
  <c r="Q351" i="26"/>
  <c r="Q235" i="26"/>
  <c r="Q161" i="26"/>
  <c r="Q346" i="26"/>
  <c r="Q213" i="26"/>
  <c r="Q20" i="26"/>
  <c r="Q314" i="26"/>
  <c r="Q219" i="26"/>
  <c r="I128" i="26"/>
  <c r="K128" i="26"/>
  <c r="P128" i="26"/>
  <c r="N128" i="26"/>
  <c r="O128" i="26"/>
  <c r="J128" i="26"/>
  <c r="M128" i="26"/>
  <c r="L128" i="26"/>
  <c r="F128" i="26"/>
  <c r="G128" i="26"/>
  <c r="H128" i="26"/>
  <c r="T59" i="27" l="1"/>
  <c r="T58" i="27"/>
  <c r="Q118" i="26"/>
  <c r="E128" i="26"/>
  <c r="Q108" i="26"/>
  <c r="Q116" i="26"/>
  <c r="Q128" i="26" l="1"/>
  <c r="N117" i="26" l="1"/>
  <c r="N129" i="26" s="1"/>
  <c r="J117" i="26"/>
  <c r="J129" i="26" s="1"/>
  <c r="K117" i="26"/>
  <c r="K129" i="26" s="1"/>
  <c r="M117" i="26"/>
  <c r="M129" i="26" s="1"/>
  <c r="H117" i="26"/>
  <c r="H129" i="26" s="1"/>
  <c r="T57" i="27"/>
  <c r="O117" i="26"/>
  <c r="O129" i="26" s="1"/>
  <c r="P117" i="26"/>
  <c r="P129" i="26" s="1"/>
  <c r="I117" i="26"/>
  <c r="I129" i="26" s="1"/>
  <c r="F117" i="26"/>
  <c r="F129" i="26" s="1"/>
  <c r="Q107" i="26"/>
  <c r="E117" i="26"/>
  <c r="E129" i="26" s="1"/>
  <c r="L117" i="26"/>
  <c r="L129" i="26" s="1"/>
  <c r="G117" i="26"/>
  <c r="G129" i="26" s="1"/>
  <c r="Q115" i="26"/>
  <c r="Q117" i="26" l="1"/>
  <c r="Q129" i="26" l="1"/>
  <c r="H244" i="26" l="1"/>
  <c r="M432" i="26" l="1"/>
  <c r="T47" i="27"/>
  <c r="Q145" i="26"/>
  <c r="Q143" i="26"/>
  <c r="Q154" i="26"/>
  <c r="Q144" i="26"/>
  <c r="Q152" i="26"/>
  <c r="Q142" i="26"/>
  <c r="Q153" i="26"/>
  <c r="G244" i="26"/>
  <c r="P244" i="26"/>
  <c r="J244" i="26"/>
  <c r="M322" i="26"/>
  <c r="I244" i="26"/>
  <c r="F244" i="26"/>
  <c r="N244" i="26"/>
  <c r="L244" i="26"/>
  <c r="M244" i="26"/>
  <c r="K244" i="26"/>
  <c r="O244" i="26"/>
  <c r="H322" i="26" l="1"/>
  <c r="H323" i="26" s="1"/>
  <c r="T72" i="27"/>
  <c r="T73" i="27"/>
  <c r="Q320" i="26"/>
  <c r="Q427" i="26"/>
  <c r="N322" i="26"/>
  <c r="P432" i="26"/>
  <c r="O322" i="26"/>
  <c r="Q424" i="26"/>
  <c r="Q497" i="26"/>
  <c r="Q421" i="26"/>
  <c r="E432" i="26"/>
  <c r="L322" i="26"/>
  <c r="L323" i="26" s="1"/>
  <c r="I432" i="26"/>
  <c r="I322" i="26"/>
  <c r="I323" i="26" s="1"/>
  <c r="O323" i="26"/>
  <c r="G432" i="26"/>
  <c r="Q423" i="26"/>
  <c r="G322" i="26"/>
  <c r="G323" i="26" s="1"/>
  <c r="Q243" i="26"/>
  <c r="E244" i="26"/>
  <c r="M323" i="26"/>
  <c r="N432" i="26"/>
  <c r="Q430" i="26"/>
  <c r="Q312" i="26"/>
  <c r="L432" i="26"/>
  <c r="Q147" i="26"/>
  <c r="Q426" i="26"/>
  <c r="Q428" i="26"/>
  <c r="Q422" i="26"/>
  <c r="J432" i="26"/>
  <c r="Q148" i="26"/>
  <c r="E322" i="26"/>
  <c r="Q310" i="26"/>
  <c r="K322" i="26"/>
  <c r="K323" i="26" s="1"/>
  <c r="J322" i="26"/>
  <c r="J323" i="26" s="1"/>
  <c r="K432" i="26"/>
  <c r="Q318" i="26"/>
  <c r="Q313" i="26"/>
  <c r="Q315" i="26"/>
  <c r="F432" i="26"/>
  <c r="F322" i="26"/>
  <c r="F323" i="26" s="1"/>
  <c r="P322" i="26"/>
  <c r="P323" i="26" s="1"/>
  <c r="Q311" i="26"/>
  <c r="O432" i="26"/>
  <c r="N323" i="26"/>
  <c r="Q429" i="26"/>
  <c r="Q319" i="26"/>
  <c r="H432" i="26"/>
  <c r="Q317" i="26"/>
  <c r="Q316" i="26"/>
  <c r="Q244" i="26" l="1"/>
  <c r="Q432" i="26"/>
  <c r="Q322" i="26"/>
  <c r="Q204" i="26"/>
  <c r="E323" i="26"/>
  <c r="Q323" i="26" l="1"/>
  <c r="F441" i="26"/>
  <c r="L491" i="26"/>
  <c r="L441" i="26"/>
  <c r="N441" i="26" l="1"/>
  <c r="P353" i="26"/>
  <c r="J441" i="26"/>
  <c r="K441" i="26"/>
  <c r="O441" i="26"/>
  <c r="G441" i="26"/>
  <c r="M441" i="26"/>
  <c r="K26" i="26"/>
  <c r="K27" i="26" s="1"/>
  <c r="P26" i="26"/>
  <c r="P27" i="26" s="1"/>
  <c r="O491" i="26"/>
  <c r="I26" i="26"/>
  <c r="I27" i="26" s="1"/>
  <c r="N26" i="26"/>
  <c r="N27" i="26" s="1"/>
  <c r="O26" i="26"/>
  <c r="O27" i="26" s="1"/>
  <c r="F26" i="26"/>
  <c r="F27" i="26" s="1"/>
  <c r="O227" i="26"/>
  <c r="I348" i="26"/>
  <c r="O348" i="26"/>
  <c r="I353" i="26"/>
  <c r="I482" i="26"/>
  <c r="P348" i="26"/>
  <c r="O353" i="26"/>
  <c r="I441" i="26"/>
  <c r="K491" i="26"/>
  <c r="P194" i="26"/>
  <c r="P491" i="26"/>
  <c r="L26" i="26"/>
  <c r="L27" i="26" s="1"/>
  <c r="H441" i="26"/>
  <c r="N203" i="26"/>
  <c r="I491" i="26"/>
  <c r="G194" i="26"/>
  <c r="P441" i="26"/>
  <c r="P227" i="26"/>
  <c r="I227" i="26"/>
  <c r="L203" i="26"/>
  <c r="J194" i="26"/>
  <c r="F194" i="26"/>
  <c r="K353" i="26"/>
  <c r="G353" i="26"/>
  <c r="M203" i="26"/>
  <c r="G348" i="26"/>
  <c r="H203" i="26"/>
  <c r="K227" i="26"/>
  <c r="O203" i="26"/>
  <c r="H194" i="26"/>
  <c r="F203" i="26"/>
  <c r="J26" i="26"/>
  <c r="J27" i="26" s="1"/>
  <c r="L353" i="26"/>
  <c r="J348" i="26"/>
  <c r="L194" i="26"/>
  <c r="F348" i="26"/>
  <c r="M194" i="26"/>
  <c r="N353" i="26"/>
  <c r="H348" i="26"/>
  <c r="H227" i="26"/>
  <c r="M227" i="26"/>
  <c r="N227" i="26"/>
  <c r="J491" i="26"/>
  <c r="J227" i="26"/>
  <c r="O171" i="26"/>
  <c r="M353" i="26"/>
  <c r="K203" i="26"/>
  <c r="O194" i="26"/>
  <c r="G203" i="26"/>
  <c r="F491" i="26"/>
  <c r="P203" i="26"/>
  <c r="I194" i="26"/>
  <c r="N348" i="26"/>
  <c r="F353" i="26"/>
  <c r="P171" i="26"/>
  <c r="H353" i="26"/>
  <c r="J353" i="26"/>
  <c r="I519" i="26"/>
  <c r="M348" i="26"/>
  <c r="N491" i="26"/>
  <c r="G482" i="26"/>
  <c r="J203" i="26"/>
  <c r="G491" i="26"/>
  <c r="K348" i="26"/>
  <c r="I203" i="26"/>
  <c r="N194" i="26"/>
  <c r="H491" i="26"/>
  <c r="M491" i="26"/>
  <c r="G227" i="26"/>
  <c r="L171" i="26"/>
  <c r="L348" i="26"/>
  <c r="M171" i="26"/>
  <c r="L227" i="26"/>
  <c r="N482" i="26"/>
  <c r="F227" i="26"/>
  <c r="F171" i="26"/>
  <c r="G171" i="26"/>
  <c r="K194" i="26"/>
  <c r="O482" i="26"/>
  <c r="H26" i="26"/>
  <c r="H27" i="26" s="1"/>
  <c r="M26" i="26"/>
  <c r="M27" i="26" s="1"/>
  <c r="G26" i="26"/>
  <c r="G27" i="26" s="1"/>
  <c r="L482" i="26" l="1"/>
  <c r="N519" i="26"/>
  <c r="I171" i="26"/>
  <c r="I156" i="26"/>
  <c r="K519" i="26"/>
  <c r="M482" i="26"/>
  <c r="I452" i="26"/>
  <c r="P452" i="26"/>
  <c r="T69" i="27"/>
  <c r="T64" i="27"/>
  <c r="T62" i="27"/>
  <c r="M519" i="26"/>
  <c r="L452" i="26"/>
  <c r="J519" i="26"/>
  <c r="O156" i="26"/>
  <c r="F452" i="26"/>
  <c r="Q155" i="26"/>
  <c r="Q221" i="26"/>
  <c r="E227" i="26"/>
  <c r="N171" i="26"/>
  <c r="O519" i="26"/>
  <c r="K482" i="26"/>
  <c r="H452" i="26"/>
  <c r="L156" i="26"/>
  <c r="K156" i="26"/>
  <c r="N156" i="26"/>
  <c r="J452" i="26"/>
  <c r="Q146" i="26"/>
  <c r="E156" i="26"/>
  <c r="Q506" i="26"/>
  <c r="J482" i="26"/>
  <c r="Q347" i="26"/>
  <c r="E348" i="26"/>
  <c r="P519" i="26"/>
  <c r="Q481" i="26"/>
  <c r="Q177" i="26"/>
  <c r="E194" i="26"/>
  <c r="Q477" i="26"/>
  <c r="H519" i="26"/>
  <c r="G519" i="26"/>
  <c r="Q162" i="26"/>
  <c r="E171" i="26"/>
  <c r="Q352" i="26"/>
  <c r="E353" i="26"/>
  <c r="Q198" i="26"/>
  <c r="E203" i="26"/>
  <c r="M156" i="26"/>
  <c r="H156" i="26"/>
  <c r="O452" i="26"/>
  <c r="J171" i="26"/>
  <c r="Q169" i="26"/>
  <c r="L519" i="26"/>
  <c r="F482" i="26"/>
  <c r="K171" i="26"/>
  <c r="Q490" i="26"/>
  <c r="E491" i="26"/>
  <c r="M452" i="26"/>
  <c r="Q440" i="26"/>
  <c r="E441" i="26"/>
  <c r="N452" i="26"/>
  <c r="Q473" i="26"/>
  <c r="E482" i="26"/>
  <c r="F519" i="26"/>
  <c r="H482" i="26"/>
  <c r="H171" i="26"/>
  <c r="Q502" i="26"/>
  <c r="E519" i="26"/>
  <c r="Q22" i="26"/>
  <c r="E26" i="26"/>
  <c r="E27" i="26" s="1"/>
  <c r="G156" i="26"/>
  <c r="J156" i="26"/>
  <c r="P156" i="26"/>
  <c r="Q433" i="26"/>
  <c r="F156" i="26"/>
  <c r="P482" i="26"/>
  <c r="G452" i="26"/>
  <c r="K452" i="26"/>
  <c r="Q203" i="26" l="1"/>
  <c r="Q26" i="26"/>
  <c r="Q194" i="26"/>
  <c r="Q348" i="26"/>
  <c r="Q482" i="26"/>
  <c r="Q353" i="26"/>
  <c r="Q491" i="26"/>
  <c r="Q519" i="26"/>
  <c r="Q441" i="26"/>
  <c r="Q227" i="26"/>
  <c r="T61" i="27"/>
  <c r="Q156" i="26"/>
  <c r="E452" i="26"/>
  <c r="Q171" i="26"/>
  <c r="Q452" i="26" l="1"/>
  <c r="Q27" i="26"/>
  <c r="J14" i="28"/>
  <c r="E14" i="28"/>
  <c r="F14" i="28"/>
  <c r="G14" i="28"/>
  <c r="H14" i="28"/>
  <c r="I14" i="28"/>
  <c r="D14" i="28" l="1"/>
  <c r="O14" i="28"/>
  <c r="N14" i="28"/>
  <c r="M14" i="28"/>
  <c r="L14" i="28"/>
  <c r="K14" i="28"/>
  <c r="P12" i="28" l="1"/>
  <c r="P14" i="28"/>
  <c r="E521" i="26"/>
  <c r="E522" i="26" s="1"/>
  <c r="F521" i="26"/>
  <c r="F522" i="26" s="1"/>
  <c r="G521" i="26" l="1"/>
  <c r="G522" i="26" s="1"/>
  <c r="H521" i="26" l="1"/>
  <c r="H522" i="26" s="1"/>
  <c r="P521" i="26" l="1"/>
  <c r="P522" i="26" s="1"/>
  <c r="O521" i="26"/>
  <c r="O522" i="26" s="1"/>
  <c r="N521" i="26"/>
  <c r="N522" i="26" s="1"/>
  <c r="M521" i="26"/>
  <c r="M522" i="26" s="1"/>
  <c r="L521" i="26"/>
  <c r="L522" i="26" s="1"/>
  <c r="K521" i="26"/>
  <c r="K522" i="26" s="1"/>
  <c r="J521" i="26"/>
  <c r="J522" i="26" s="1"/>
  <c r="I521" i="26"/>
  <c r="I522" i="26" s="1"/>
  <c r="Q520" i="26" l="1"/>
  <c r="Q521" i="26" l="1"/>
  <c r="Q522" i="26" l="1"/>
  <c r="T70" i="27"/>
  <c r="F210" i="26" l="1"/>
  <c r="F228" i="26" s="1"/>
  <c r="F229" i="26" s="1"/>
  <c r="K210" i="26"/>
  <c r="K228" i="26" s="1"/>
  <c r="K229" i="26" s="1"/>
  <c r="Q208" i="26" l="1"/>
  <c r="D21" i="28" l="1"/>
  <c r="D17" i="28"/>
  <c r="Q207" i="26"/>
  <c r="I21" i="28" l="1"/>
  <c r="I17" i="28"/>
  <c r="I18" i="28" s="1"/>
  <c r="L21" i="28"/>
  <c r="L17" i="28"/>
  <c r="L18" i="28" s="1"/>
  <c r="K21" i="28"/>
  <c r="K17" i="28"/>
  <c r="K18" i="28" s="1"/>
  <c r="F21" i="28"/>
  <c r="F17" i="28"/>
  <c r="F18" i="28" s="1"/>
  <c r="N21" i="28"/>
  <c r="N17" i="28"/>
  <c r="N18" i="28" s="1"/>
  <c r="D18" i="28"/>
  <c r="E21" i="28"/>
  <c r="E17" i="28"/>
  <c r="E18" i="28" s="1"/>
  <c r="M21" i="28"/>
  <c r="M17" i="28"/>
  <c r="M18" i="28" s="1"/>
  <c r="H21" i="28"/>
  <c r="H17" i="28"/>
  <c r="H18" i="28" s="1"/>
  <c r="D23" i="28"/>
  <c r="D29" i="28"/>
  <c r="D31" i="28"/>
  <c r="G21" i="28"/>
  <c r="G17" i="28"/>
  <c r="G18" i="28" s="1"/>
  <c r="O21" i="28"/>
  <c r="O17" i="28"/>
  <c r="O18" i="28" s="1"/>
  <c r="J21" i="28"/>
  <c r="J17" i="28"/>
  <c r="J18" i="28" s="1"/>
  <c r="P15" i="28"/>
  <c r="P18" i="28" l="1"/>
  <c r="J23" i="28"/>
  <c r="J31" i="28"/>
  <c r="J29" i="28"/>
  <c r="G23" i="28"/>
  <c r="G31" i="28"/>
  <c r="G29" i="28"/>
  <c r="P21" i="28"/>
  <c r="M23" i="28"/>
  <c r="M29" i="28"/>
  <c r="M31" i="28"/>
  <c r="P17" i="28"/>
  <c r="F23" i="28"/>
  <c r="F29" i="28"/>
  <c r="F31" i="28"/>
  <c r="L23" i="28"/>
  <c r="L31" i="28"/>
  <c r="L29" i="28"/>
  <c r="O23" i="28"/>
  <c r="O31" i="28"/>
  <c r="O29" i="28"/>
  <c r="H23" i="28"/>
  <c r="H31" i="28"/>
  <c r="H29" i="28"/>
  <c r="E23" i="28"/>
  <c r="E29" i="28"/>
  <c r="E31" i="28"/>
  <c r="N23" i="28"/>
  <c r="N31" i="28"/>
  <c r="N29" i="28"/>
  <c r="K23" i="28"/>
  <c r="K29" i="28"/>
  <c r="K31" i="28"/>
  <c r="I23" i="28"/>
  <c r="I29" i="28"/>
  <c r="I31" i="28"/>
  <c r="P29" i="28" l="1"/>
  <c r="P23" i="28"/>
  <c r="N24" i="28" s="1"/>
  <c r="P31" i="28"/>
  <c r="P210" i="26"/>
  <c r="P228" i="26" s="1"/>
  <c r="P229" i="26" s="1"/>
  <c r="N210" i="26"/>
  <c r="N228" i="26" s="1"/>
  <c r="N229" i="26" s="1"/>
  <c r="L210" i="26"/>
  <c r="L228" i="26" s="1"/>
  <c r="L229" i="26" s="1"/>
  <c r="I210" i="26"/>
  <c r="I228" i="26" s="1"/>
  <c r="I229" i="26" s="1"/>
  <c r="G210" i="26"/>
  <c r="G228" i="26" s="1"/>
  <c r="G229" i="26" s="1"/>
  <c r="O210" i="26"/>
  <c r="O228" i="26" s="1"/>
  <c r="O229" i="26" s="1"/>
  <c r="M210" i="26"/>
  <c r="M228" i="26" s="1"/>
  <c r="M229" i="26" s="1"/>
  <c r="J210" i="26"/>
  <c r="J228" i="26" s="1"/>
  <c r="J229" i="26" s="1"/>
  <c r="H210" i="26"/>
  <c r="H228" i="26" s="1"/>
  <c r="H229" i="26" s="1"/>
  <c r="H24" i="28" l="1"/>
  <c r="F24" i="28"/>
  <c r="P32" i="28"/>
  <c r="D32" i="28"/>
  <c r="E32" i="28"/>
  <c r="F32" i="28"/>
  <c r="P24" i="28"/>
  <c r="D24" i="28"/>
  <c r="I24" i="28"/>
  <c r="L32" i="28"/>
  <c r="K24" i="28"/>
  <c r="I32" i="28"/>
  <c r="E24" i="28"/>
  <c r="L24" i="28"/>
  <c r="G24" i="28"/>
  <c r="O32" i="28"/>
  <c r="J24" i="28"/>
  <c r="J32" i="28"/>
  <c r="N32" i="28"/>
  <c r="O24" i="28"/>
  <c r="M24" i="28"/>
  <c r="H32" i="28"/>
  <c r="G32" i="28"/>
  <c r="M32" i="28"/>
  <c r="K32" i="28"/>
  <c r="Q205" i="26"/>
  <c r="E210" i="26"/>
  <c r="E228" i="26" s="1"/>
  <c r="E229" i="26" s="1"/>
  <c r="Q210" i="26" l="1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S226" i="10"/>
  <c r="T226" i="10" s="1"/>
  <c r="S225" i="10"/>
  <c r="T225" i="10" s="1"/>
  <c r="S224" i="10"/>
  <c r="T224" i="10" s="1"/>
  <c r="S223" i="10"/>
  <c r="T223" i="10" s="1"/>
  <c r="S222" i="10"/>
  <c r="T222" i="10" s="1"/>
  <c r="S220" i="10"/>
  <c r="T220" i="10" s="1"/>
  <c r="S217" i="10"/>
  <c r="T217" i="10" s="1"/>
  <c r="S216" i="10"/>
  <c r="T216" i="10" s="1"/>
  <c r="S215" i="10"/>
  <c r="T215" i="10" s="1"/>
  <c r="S214" i="10"/>
  <c r="T214" i="10" s="1"/>
  <c r="S212" i="10"/>
  <c r="T212" i="10" s="1"/>
  <c r="S211" i="10"/>
  <c r="T211" i="10" s="1"/>
  <c r="S209" i="10"/>
  <c r="T209" i="10" s="1"/>
  <c r="S206" i="10"/>
  <c r="T206" i="10" s="1"/>
  <c r="S202" i="10"/>
  <c r="T202" i="10" s="1"/>
  <c r="S201" i="10"/>
  <c r="T201" i="10" s="1"/>
  <c r="S200" i="10"/>
  <c r="T200" i="10" s="1"/>
  <c r="S197" i="10"/>
  <c r="T197" i="10" s="1"/>
  <c r="S196" i="10"/>
  <c r="T196" i="10" s="1"/>
  <c r="S193" i="10"/>
  <c r="T193" i="10" s="1"/>
  <c r="S192" i="10"/>
  <c r="T192" i="10" s="1"/>
  <c r="S191" i="10"/>
  <c r="T191" i="10" s="1"/>
  <c r="S189" i="10"/>
  <c r="T189" i="10" s="1"/>
  <c r="S188" i="10"/>
  <c r="T188" i="10" s="1"/>
  <c r="S187" i="10"/>
  <c r="T187" i="10" s="1"/>
  <c r="S185" i="10"/>
  <c r="T185" i="10" s="1"/>
  <c r="S184" i="10"/>
  <c r="T184" i="10" s="1"/>
  <c r="S183" i="10"/>
  <c r="T183" i="10" s="1"/>
  <c r="S182" i="10"/>
  <c r="T182" i="10" s="1"/>
  <c r="S181" i="10"/>
  <c r="T181" i="10" s="1"/>
  <c r="S180" i="10"/>
  <c r="T180" i="10" s="1"/>
  <c r="S179" i="10"/>
  <c r="T179" i="10" s="1"/>
  <c r="S176" i="10"/>
  <c r="T176" i="10" s="1"/>
  <c r="S175" i="10"/>
  <c r="T175" i="10" s="1"/>
  <c r="S174" i="10"/>
  <c r="T174" i="10" s="1"/>
  <c r="S151" i="10"/>
  <c r="S149" i="10"/>
  <c r="S121" i="10"/>
  <c r="T121" i="10" s="1"/>
  <c r="S100" i="10"/>
  <c r="S99" i="10"/>
  <c r="S97" i="10"/>
  <c r="S90" i="10"/>
  <c r="S85" i="10"/>
  <c r="S83" i="10"/>
  <c r="S69" i="10"/>
  <c r="S62" i="10"/>
  <c r="S36" i="10"/>
  <c r="S32" i="10"/>
  <c r="S31" i="10"/>
  <c r="S25" i="10"/>
  <c r="T25" i="10" s="1"/>
  <c r="S24" i="10"/>
  <c r="T24" i="10" s="1"/>
  <c r="S21" i="10"/>
  <c r="T21" i="10" s="1"/>
  <c r="S19" i="10"/>
  <c r="T19" i="10" s="1"/>
  <c r="S11" i="10"/>
  <c r="T11" i="10" s="1"/>
  <c r="S10" i="10"/>
  <c r="T10" i="10" s="1"/>
  <c r="S9" i="10"/>
  <c r="T9" i="10" s="1"/>
  <c r="Q518" i="10"/>
  <c r="Q517" i="10"/>
  <c r="Q516" i="10"/>
  <c r="Q513" i="10"/>
  <c r="Q512" i="10"/>
  <c r="Q511" i="10"/>
  <c r="Q510" i="10"/>
  <c r="Q509" i="10"/>
  <c r="Q508" i="10"/>
  <c r="Q507" i="10"/>
  <c r="Q505" i="10"/>
  <c r="Q504" i="10"/>
  <c r="Q503" i="10"/>
  <c r="Q501" i="10"/>
  <c r="Q500" i="10"/>
  <c r="Q499" i="10"/>
  <c r="Q498" i="10"/>
  <c r="Q496" i="10"/>
  <c r="Q495" i="10"/>
  <c r="Q494" i="10"/>
  <c r="Q486" i="10"/>
  <c r="Q485" i="10"/>
  <c r="Q484" i="10"/>
  <c r="Q483" i="10"/>
  <c r="Q480" i="10"/>
  <c r="Q475" i="10"/>
  <c r="Q471" i="10"/>
  <c r="Q469" i="10"/>
  <c r="Q467" i="10"/>
  <c r="Q464" i="10"/>
  <c r="Q463" i="10"/>
  <c r="Q462" i="10"/>
  <c r="Q461" i="10"/>
  <c r="Q460" i="10"/>
  <c r="Q459" i="10"/>
  <c r="Q458" i="10"/>
  <c r="Q457" i="10"/>
  <c r="Q456" i="10"/>
  <c r="Q450" i="10"/>
  <c r="Q445" i="10"/>
  <c r="Q439" i="10"/>
  <c r="Q438" i="10"/>
  <c r="Q435" i="10"/>
  <c r="E360" i="10"/>
  <c r="E341" i="10"/>
  <c r="E333" i="10"/>
  <c r="E331" i="10"/>
  <c r="Q242" i="10"/>
  <c r="T242" i="10" s="1"/>
  <c r="Q241" i="10"/>
  <c r="T241" i="10" s="1"/>
  <c r="Q240" i="10"/>
  <c r="T240" i="10" s="1"/>
  <c r="Q238" i="10"/>
  <c r="T238" i="10" s="1"/>
  <c r="Q237" i="10"/>
  <c r="Q234" i="10"/>
  <c r="T234" i="10" s="1"/>
  <c r="Q233" i="10"/>
  <c r="T233" i="10" s="1"/>
  <c r="Q232" i="10"/>
  <c r="T232" i="10" s="1"/>
  <c r="Q226" i="10"/>
  <c r="Q225" i="10"/>
  <c r="Q224" i="10"/>
  <c r="Q223" i="10"/>
  <c r="Q222" i="10"/>
  <c r="Q220" i="10"/>
  <c r="Q218" i="10"/>
  <c r="Q217" i="10"/>
  <c r="Q216" i="10"/>
  <c r="Q215" i="10"/>
  <c r="Q214" i="10"/>
  <c r="Q212" i="10"/>
  <c r="Q211" i="10"/>
  <c r="Q209" i="10"/>
  <c r="Q206" i="10"/>
  <c r="Q202" i="10"/>
  <c r="Q201" i="10"/>
  <c r="Q200" i="10"/>
  <c r="Q197" i="10"/>
  <c r="Q196" i="10"/>
  <c r="Q193" i="10"/>
  <c r="Q192" i="10"/>
  <c r="Q191" i="10"/>
  <c r="Q189" i="10"/>
  <c r="Q188" i="10"/>
  <c r="Q187" i="10"/>
  <c r="Q185" i="10"/>
  <c r="Q184" i="10"/>
  <c r="Q183" i="10"/>
  <c r="Q182" i="10"/>
  <c r="Q181" i="10"/>
  <c r="Q180" i="10"/>
  <c r="Q179" i="10"/>
  <c r="Q176" i="10"/>
  <c r="Q175" i="10"/>
  <c r="Q174" i="10"/>
  <c r="Q170" i="10"/>
  <c r="Q168" i="10"/>
  <c r="Q121" i="10"/>
  <c r="Q74" i="10"/>
  <c r="Q25" i="10"/>
  <c r="Q24" i="10"/>
  <c r="Q21" i="10"/>
  <c r="Q19" i="10"/>
  <c r="P12" i="10"/>
  <c r="Q11" i="10"/>
  <c r="Q10" i="10"/>
  <c r="Q9" i="10"/>
  <c r="Q228" i="26" l="1"/>
  <c r="P26" i="9"/>
  <c r="T28" i="5"/>
  <c r="T27" i="5"/>
  <c r="T26" i="5"/>
  <c r="T25" i="5"/>
  <c r="T24" i="5"/>
  <c r="T23" i="5"/>
  <c r="T22" i="5"/>
  <c r="T21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20" i="5" l="1"/>
  <c r="T29" i="5"/>
  <c r="T30" i="5"/>
  <c r="T31" i="5"/>
  <c r="T32" i="5"/>
  <c r="T33" i="5"/>
  <c r="T34" i="5"/>
  <c r="T35" i="5"/>
  <c r="T36" i="5"/>
  <c r="T37" i="5"/>
  <c r="T38" i="5"/>
  <c r="T40" i="5"/>
  <c r="Q229" i="26"/>
  <c r="T39" i="5"/>
  <c r="T44" i="5"/>
  <c r="T45" i="5"/>
  <c r="T46" i="5"/>
  <c r="T41" i="5"/>
  <c r="Q383" i="10" l="1"/>
  <c r="Q375" i="10" l="1"/>
  <c r="Q376" i="10" l="1"/>
  <c r="Q248" i="10" l="1"/>
  <c r="T248" i="10" s="1"/>
  <c r="Q306" i="10"/>
  <c r="Q278" i="10" l="1"/>
  <c r="Q290" i="10" l="1"/>
  <c r="Q265" i="10"/>
  <c r="Q258" i="10" l="1"/>
  <c r="Q260" i="10"/>
  <c r="Q266" i="10"/>
  <c r="Q280" i="10"/>
  <c r="Q257" i="10"/>
  <c r="Q274" i="10"/>
  <c r="Q281" i="10"/>
  <c r="Q291" i="10"/>
  <c r="Q270" i="10"/>
  <c r="Q259" i="10"/>
  <c r="Q289" i="10"/>
  <c r="Q292" i="10"/>
  <c r="Q261" i="10"/>
  <c r="Q283" i="10"/>
  <c r="Q255" i="10"/>
  <c r="Q269" i="10"/>
  <c r="Q285" i="10"/>
  <c r="Q264" i="10"/>
  <c r="Q279" i="10"/>
  <c r="Q287" i="10"/>
  <c r="Q256" i="10"/>
  <c r="Q267" i="10" l="1"/>
  <c r="Q245" i="10" l="1"/>
  <c r="Q263" i="10"/>
  <c r="G262" i="10"/>
  <c r="K262" i="10"/>
  <c r="L262" i="10"/>
  <c r="N262" i="10"/>
  <c r="H262" i="10"/>
  <c r="J262" i="10"/>
  <c r="M262" i="10"/>
  <c r="O262" i="10"/>
  <c r="I262" i="10"/>
  <c r="P262" i="10"/>
  <c r="F262" i="10"/>
  <c r="E262" i="10" l="1"/>
  <c r="Q254" i="10"/>
  <c r="Q262" i="10" s="1"/>
  <c r="T63" i="5" l="1"/>
  <c r="Q268" i="10" l="1"/>
  <c r="O272" i="10" l="1"/>
  <c r="N272" i="10"/>
  <c r="P272" i="10"/>
  <c r="K272" i="10"/>
  <c r="H272" i="10"/>
  <c r="J272" i="10"/>
  <c r="F272" i="10"/>
  <c r="I272" i="10"/>
  <c r="L272" i="10"/>
  <c r="M272" i="10"/>
  <c r="G272" i="10"/>
  <c r="Q271" i="10" l="1"/>
  <c r="Q272" i="10" s="1"/>
  <c r="E272" i="10"/>
  <c r="T66" i="5" l="1"/>
  <c r="Q297" i="10" l="1"/>
  <c r="Q305" i="10"/>
  <c r="Q286" i="10" l="1"/>
  <c r="Q282" i="10"/>
  <c r="Q307" i="10"/>
  <c r="Q288" i="10"/>
  <c r="Q275" i="10"/>
  <c r="Q276" i="10"/>
  <c r="Q284" i="10"/>
  <c r="Q304" i="10" l="1"/>
  <c r="Q273" i="10"/>
  <c r="Q301" i="10" l="1"/>
  <c r="K293" i="10" l="1"/>
  <c r="G293" i="10"/>
  <c r="J293" i="10"/>
  <c r="N293" i="10"/>
  <c r="H293" i="10"/>
  <c r="M293" i="10"/>
  <c r="F293" i="10"/>
  <c r="P293" i="10"/>
  <c r="I293" i="10"/>
  <c r="L293" i="10"/>
  <c r="O293" i="10"/>
  <c r="Q277" i="10" l="1"/>
  <c r="Q293" i="10" s="1"/>
  <c r="E293" i="10"/>
  <c r="Q298" i="10" l="1"/>
  <c r="Q378" i="10" l="1"/>
  <c r="Q379" i="10"/>
  <c r="Q372" i="10"/>
  <c r="Q364" i="10"/>
  <c r="Q371" i="10"/>
  <c r="Q380" i="10"/>
  <c r="Q321" i="10" l="1"/>
  <c r="Q299" i="10" l="1"/>
  <c r="Q400" i="10" l="1"/>
  <c r="Q300" i="10" l="1"/>
  <c r="T53" i="5"/>
  <c r="T54" i="5" l="1"/>
  <c r="T65" i="5" l="1"/>
  <c r="Q308" i="10"/>
  <c r="Q413" i="10" l="1"/>
  <c r="Q410" i="10"/>
  <c r="Q409" i="10"/>
  <c r="Q411" i="10" l="1"/>
  <c r="Q412" i="10"/>
  <c r="Q83" i="10" l="1"/>
  <c r="T83" i="10" s="1"/>
  <c r="Q32" i="10"/>
  <c r="T32" i="10" s="1"/>
  <c r="Q36" i="10"/>
  <c r="T36" i="10" s="1"/>
  <c r="Q85" i="10"/>
  <c r="T85" i="10" s="1"/>
  <c r="Q31" i="10"/>
  <c r="T31" i="10" s="1"/>
  <c r="Q100" i="10" l="1"/>
  <c r="T100" i="10" s="1"/>
  <c r="Q90" i="10"/>
  <c r="T90" i="10" s="1"/>
  <c r="Q69" i="10"/>
  <c r="T69" i="10" s="1"/>
  <c r="Q99" i="10"/>
  <c r="T99" i="10" s="1"/>
  <c r="Q62" i="10"/>
  <c r="T62" i="10" s="1"/>
  <c r="Q97" i="10"/>
  <c r="T97" i="10" s="1"/>
  <c r="Q402" i="10" l="1"/>
  <c r="Q373" i="10"/>
  <c r="Q382" i="10"/>
  <c r="Q381" i="10"/>
  <c r="T381" i="10" s="1"/>
  <c r="Q396" i="10"/>
  <c r="Q377" i="10"/>
  <c r="Q397" i="10"/>
  <c r="Q398" i="10"/>
  <c r="Q361" i="10"/>
  <c r="Q374" i="10"/>
  <c r="Q386" i="10"/>
  <c r="Q384" i="10"/>
  <c r="Q391" i="10"/>
  <c r="Q401" i="10"/>
  <c r="Q370" i="10"/>
  <c r="Q385" i="10"/>
  <c r="Q390" i="10"/>
  <c r="Q392" i="10"/>
  <c r="Q399" i="10" l="1"/>
  <c r="Q434" i="10" l="1"/>
  <c r="Q436" i="10" l="1"/>
  <c r="Q395" i="10" l="1"/>
  <c r="Q393" i="10"/>
  <c r="Q403" i="10"/>
  <c r="Q394" i="10"/>
  <c r="T78" i="5" l="1"/>
  <c r="T77" i="5" l="1"/>
  <c r="T74" i="5"/>
  <c r="T75" i="5"/>
  <c r="T76" i="5"/>
  <c r="I493" i="10"/>
  <c r="M493" i="10"/>
  <c r="G493" i="10"/>
  <c r="P493" i="10"/>
  <c r="J493" i="10"/>
  <c r="K493" i="10"/>
  <c r="O493" i="10"/>
  <c r="L493" i="10"/>
  <c r="F493" i="10"/>
  <c r="H493" i="10"/>
  <c r="N493" i="10"/>
  <c r="Q448" i="10" l="1"/>
  <c r="T448" i="10" s="1"/>
  <c r="Q514" i="10"/>
  <c r="Q149" i="10"/>
  <c r="T149" i="10" s="1"/>
  <c r="Q343" i="10"/>
  <c r="E493" i="10"/>
  <c r="Q492" i="10"/>
  <c r="Q493" i="10" s="1"/>
  <c r="Q417" i="10"/>
  <c r="Q443" i="10"/>
  <c r="T443" i="10" s="1"/>
  <c r="Q449" i="10"/>
  <c r="T449" i="10" s="1"/>
  <c r="Q173" i="10"/>
  <c r="Q344" i="10"/>
  <c r="Q418" i="10"/>
  <c r="Q167" i="10" l="1"/>
  <c r="Q444" i="10"/>
  <c r="T444" i="10" s="1"/>
  <c r="Q419" i="10"/>
  <c r="Q416" i="10"/>
  <c r="Q350" i="10"/>
  <c r="Q342" i="10"/>
  <c r="Q151" i="10"/>
  <c r="T151" i="10" s="1"/>
  <c r="Q420" i="10"/>
  <c r="Q345" i="10"/>
  <c r="Q160" i="10" l="1"/>
  <c r="Q388" i="10" l="1"/>
  <c r="Q387" i="10"/>
  <c r="Q389" i="10"/>
  <c r="Q404" i="10" l="1"/>
  <c r="Q405" i="10"/>
  <c r="Q488" i="10" l="1"/>
  <c r="N465" i="10"/>
  <c r="K465" i="10"/>
  <c r="L465" i="10"/>
  <c r="P465" i="10"/>
  <c r="J465" i="10"/>
  <c r="M465" i="10"/>
  <c r="F465" i="10"/>
  <c r="O465" i="10"/>
  <c r="I465" i="10"/>
  <c r="H465" i="10"/>
  <c r="G465" i="10"/>
  <c r="Q455" i="10" l="1"/>
  <c r="Q465" i="10" s="1"/>
  <c r="E465" i="10"/>
  <c r="Q479" i="10" l="1"/>
  <c r="Q127" i="10" l="1"/>
  <c r="Q431" i="10" l="1"/>
  <c r="Q415" i="10" l="1"/>
  <c r="Q303" i="10" l="1"/>
  <c r="T56" i="5" l="1"/>
  <c r="Q302" i="10" l="1"/>
  <c r="Q414" i="10" l="1"/>
  <c r="T55" i="5" l="1"/>
  <c r="G309" i="10" l="1"/>
  <c r="I309" i="10"/>
  <c r="L309" i="10"/>
  <c r="O309" i="10" l="1"/>
  <c r="J309" i="10"/>
  <c r="K309" i="10"/>
  <c r="Q407" i="10"/>
  <c r="F309" i="10"/>
  <c r="M309" i="10"/>
  <c r="N309" i="10"/>
  <c r="H309" i="10"/>
  <c r="P309" i="10"/>
  <c r="Q295" i="10"/>
  <c r="Q294" i="10"/>
  <c r="E309" i="10"/>
  <c r="Q296" i="10"/>
  <c r="T52" i="5" l="1"/>
  <c r="Q408" i="10"/>
  <c r="Q406" i="10"/>
  <c r="Q309" i="10"/>
  <c r="T51" i="5" l="1"/>
  <c r="T50" i="5"/>
  <c r="T60" i="5" l="1"/>
  <c r="Q489" i="10"/>
  <c r="Q468" i="10"/>
  <c r="Q472" i="10"/>
  <c r="T79" i="5" l="1"/>
  <c r="Q235" i="10"/>
  <c r="Q239" i="10"/>
  <c r="Q351" i="10"/>
  <c r="Q161" i="10"/>
  <c r="Q346" i="10"/>
  <c r="Q476" i="10"/>
  <c r="O13" i="9" l="1"/>
  <c r="M13" i="9"/>
  <c r="H13" i="9"/>
  <c r="L13" i="9"/>
  <c r="F13" i="9"/>
  <c r="G13" i="9"/>
  <c r="E13" i="9"/>
  <c r="J13" i="9"/>
  <c r="K13" i="9"/>
  <c r="I13" i="9"/>
  <c r="N13" i="9"/>
  <c r="D13" i="9"/>
  <c r="L12" i="10" l="1"/>
  <c r="N12" i="10" l="1"/>
  <c r="T43" i="5"/>
  <c r="T42" i="5"/>
  <c r="P20" i="9" l="1"/>
  <c r="P19" i="9" l="1"/>
  <c r="P16" i="10" l="1"/>
  <c r="K16" i="10"/>
  <c r="M16" i="10"/>
  <c r="F16" i="10"/>
  <c r="I16" i="10"/>
  <c r="L16" i="10"/>
  <c r="O16" i="10"/>
  <c r="N16" i="10"/>
  <c r="J16" i="10"/>
  <c r="H16" i="10"/>
  <c r="G16" i="10"/>
  <c r="Q18" i="10" l="1"/>
  <c r="Q17" i="10"/>
  <c r="E16" i="10"/>
  <c r="Q15" i="10"/>
  <c r="Q23" i="10"/>
  <c r="Q16" i="10" l="1"/>
  <c r="Q136" i="10"/>
  <c r="Q35" i="10" l="1"/>
  <c r="Q46" i="10"/>
  <c r="Q134" i="10"/>
  <c r="Q50" i="10"/>
  <c r="Q60" i="10"/>
  <c r="Q55" i="10" l="1"/>
  <c r="Q29" i="10"/>
  <c r="Q68" i="10"/>
  <c r="Q82" i="10"/>
  <c r="Q95" i="10"/>
  <c r="Q67" i="10"/>
  <c r="Q64" i="10"/>
  <c r="Q96" i="10"/>
  <c r="Q53" i="10"/>
  <c r="Q75" i="10"/>
  <c r="Q98" i="10"/>
  <c r="Q70" i="10"/>
  <c r="L71" i="10"/>
  <c r="K71" i="10"/>
  <c r="P57" i="10"/>
  <c r="I71" i="10"/>
  <c r="G71" i="10"/>
  <c r="J71" i="10"/>
  <c r="F71" i="10"/>
  <c r="M71" i="10"/>
  <c r="H71" i="10"/>
  <c r="O71" i="10"/>
  <c r="N71" i="10"/>
  <c r="P71" i="10"/>
  <c r="I57" i="10"/>
  <c r="H57" i="10"/>
  <c r="O57" i="10" l="1"/>
  <c r="Q91" i="10"/>
  <c r="K57" i="10"/>
  <c r="Q52" i="10"/>
  <c r="Q81" i="10"/>
  <c r="N57" i="10"/>
  <c r="Q54" i="10"/>
  <c r="L57" i="10"/>
  <c r="M57" i="10"/>
  <c r="F57" i="10"/>
  <c r="G57" i="10"/>
  <c r="J57" i="10"/>
  <c r="Q84" i="10"/>
  <c r="E71" i="10"/>
  <c r="Q66" i="10"/>
  <c r="Q56" i="10"/>
  <c r="E57" i="10"/>
  <c r="Q71" i="10" l="1"/>
  <c r="Q57" i="10"/>
  <c r="Q73" i="10"/>
  <c r="Q139" i="10" l="1"/>
  <c r="Q213" i="10" l="1"/>
  <c r="Q131" i="10" l="1"/>
  <c r="Q119" i="10"/>
  <c r="Q140" i="10"/>
  <c r="Q112" i="10"/>
  <c r="Q138" i="10"/>
  <c r="Q125" i="10"/>
  <c r="Q123" i="10" l="1"/>
  <c r="Q113" i="10"/>
  <c r="Q92" i="10"/>
  <c r="Q120" i="10"/>
  <c r="Q114" i="10"/>
  <c r="Q132" i="10"/>
  <c r="Q110" i="10"/>
  <c r="Q86" i="10"/>
  <c r="Q102" i="10"/>
  <c r="Q111" i="10"/>
  <c r="Q88" i="10"/>
  <c r="Q93" i="10"/>
  <c r="Q80" i="10"/>
  <c r="Q87" i="10"/>
  <c r="Q104" i="10" l="1"/>
  <c r="Q122" i="10"/>
  <c r="Q47" i="10"/>
  <c r="Q103" i="10"/>
  <c r="Q49" i="10"/>
  <c r="Q109" i="10"/>
  <c r="Q126" i="10"/>
  <c r="Q89" i="10"/>
  <c r="Q48" i="10"/>
  <c r="K141" i="10"/>
  <c r="I141" i="10"/>
  <c r="P141" i="10"/>
  <c r="H141" i="10"/>
  <c r="M141" i="10"/>
  <c r="F141" i="10"/>
  <c r="G141" i="10"/>
  <c r="O141" i="10"/>
  <c r="L141" i="10"/>
  <c r="N141" i="10"/>
  <c r="J141" i="10"/>
  <c r="Q124" i="10" l="1"/>
  <c r="Q137" i="10"/>
  <c r="E141" i="10"/>
  <c r="Q61" i="10"/>
  <c r="G105" i="10"/>
  <c r="K105" i="10"/>
  <c r="H94" i="10"/>
  <c r="O94" i="10"/>
  <c r="F94" i="10"/>
  <c r="I105" i="10"/>
  <c r="H105" i="10"/>
  <c r="L105" i="10"/>
  <c r="F105" i="10"/>
  <c r="F106" i="10" s="1"/>
  <c r="M94" i="10"/>
  <c r="N94" i="10"/>
  <c r="K94" i="10"/>
  <c r="L94" i="10"/>
  <c r="G94" i="10"/>
  <c r="N105" i="10"/>
  <c r="N106" i="10" s="1"/>
  <c r="I94" i="10"/>
  <c r="J94" i="10"/>
  <c r="P94" i="10"/>
  <c r="Q63" i="10" l="1"/>
  <c r="H106" i="10"/>
  <c r="Q141" i="10"/>
  <c r="L106" i="10"/>
  <c r="Q79" i="10"/>
  <c r="E94" i="10"/>
  <c r="K106" i="10"/>
  <c r="I106" i="10"/>
  <c r="G106" i="10"/>
  <c r="J105" i="10"/>
  <c r="J106" i="10" s="1"/>
  <c r="O105" i="10"/>
  <c r="O106" i="10" s="1"/>
  <c r="M105" i="10"/>
  <c r="M106" i="10" s="1"/>
  <c r="P105" i="10"/>
  <c r="P106" i="10" s="1"/>
  <c r="F128" i="10"/>
  <c r="G128" i="10"/>
  <c r="O65" i="10"/>
  <c r="O72" i="10" s="1"/>
  <c r="O128" i="10"/>
  <c r="K128" i="10"/>
  <c r="I128" i="10"/>
  <c r="M128" i="10"/>
  <c r="N128" i="10"/>
  <c r="P128" i="10"/>
  <c r="N65" i="10"/>
  <c r="N72" i="10" s="1"/>
  <c r="J128" i="10"/>
  <c r="L128" i="10"/>
  <c r="H128" i="10"/>
  <c r="T59" i="5" l="1"/>
  <c r="T58" i="5"/>
  <c r="M65" i="10"/>
  <c r="M72" i="10" s="1"/>
  <c r="H65" i="10"/>
  <c r="H72" i="10" s="1"/>
  <c r="P65" i="10"/>
  <c r="P72" i="10" s="1"/>
  <c r="G65" i="10"/>
  <c r="G72" i="10" s="1"/>
  <c r="F65" i="10"/>
  <c r="F72" i="10" s="1"/>
  <c r="L65" i="10"/>
  <c r="L72" i="10" s="1"/>
  <c r="K65" i="10"/>
  <c r="K72" i="10" s="1"/>
  <c r="J65" i="10"/>
  <c r="J72" i="10" s="1"/>
  <c r="I65" i="10"/>
  <c r="I72" i="10" s="1"/>
  <c r="Q94" i="10"/>
  <c r="Q108" i="10"/>
  <c r="Q116" i="10"/>
  <c r="E65" i="10"/>
  <c r="E72" i="10" s="1"/>
  <c r="Q59" i="10"/>
  <c r="E128" i="10"/>
  <c r="Q118" i="10"/>
  <c r="Q101" i="10"/>
  <c r="E105" i="10"/>
  <c r="E106" i="10" s="1"/>
  <c r="G51" i="10"/>
  <c r="G58" i="10" s="1"/>
  <c r="O51" i="10"/>
  <c r="O58" i="10" s="1"/>
  <c r="H51" i="10"/>
  <c r="H58" i="10" s="1"/>
  <c r="M51" i="10"/>
  <c r="M58" i="10" s="1"/>
  <c r="F51" i="10"/>
  <c r="F58" i="10" s="1"/>
  <c r="L51" i="10"/>
  <c r="L58" i="10" s="1"/>
  <c r="J51" i="10"/>
  <c r="J58" i="10" s="1"/>
  <c r="P51" i="10"/>
  <c r="P58" i="10" s="1"/>
  <c r="N51" i="10"/>
  <c r="N58" i="10" s="1"/>
  <c r="K51" i="10"/>
  <c r="K58" i="10" s="1"/>
  <c r="I51" i="10"/>
  <c r="I58" i="10" s="1"/>
  <c r="Q128" i="10" l="1"/>
  <c r="Q65" i="10"/>
  <c r="Q105" i="10"/>
  <c r="Q45" i="10"/>
  <c r="E51" i="10"/>
  <c r="E58" i="10" s="1"/>
  <c r="Q51" i="10" l="1"/>
  <c r="Q72" i="10"/>
  <c r="Q106" i="10"/>
  <c r="O117" i="10"/>
  <c r="O129" i="10" s="1"/>
  <c r="P117" i="10"/>
  <c r="P129" i="10" s="1"/>
  <c r="K117" i="10"/>
  <c r="K129" i="10" s="1"/>
  <c r="J117" i="10"/>
  <c r="J129" i="10" s="1"/>
  <c r="G117" i="10"/>
  <c r="G129" i="10" s="1"/>
  <c r="N117" i="10"/>
  <c r="N129" i="10" s="1"/>
  <c r="L117" i="10" l="1"/>
  <c r="L129" i="10" s="1"/>
  <c r="F117" i="10"/>
  <c r="F129" i="10" s="1"/>
  <c r="H117" i="10"/>
  <c r="H129" i="10" s="1"/>
  <c r="M117" i="10"/>
  <c r="M129" i="10" s="1"/>
  <c r="Q115" i="10"/>
  <c r="I117" i="10"/>
  <c r="I129" i="10" s="1"/>
  <c r="T57" i="5"/>
  <c r="Q58" i="10"/>
  <c r="Q107" i="10"/>
  <c r="E117" i="10"/>
  <c r="E129" i="10" s="1"/>
  <c r="Q117" i="10" l="1"/>
  <c r="Q129" i="10" l="1"/>
  <c r="J14" i="10" l="1"/>
  <c r="P14" i="10"/>
  <c r="N14" i="10"/>
  <c r="I14" i="10"/>
  <c r="H14" i="10"/>
  <c r="L14" i="10"/>
  <c r="F14" i="10"/>
  <c r="K14" i="10"/>
  <c r="M14" i="10"/>
  <c r="O14" i="10"/>
  <c r="G14" i="10"/>
  <c r="E14" i="10" l="1"/>
  <c r="Q13" i="10"/>
  <c r="Q14" i="10" l="1"/>
  <c r="O28" i="9" l="1"/>
  <c r="M12" i="10"/>
  <c r="J12" i="10"/>
  <c r="F12" i="10"/>
  <c r="M28" i="9"/>
  <c r="H12" i="10"/>
  <c r="K28" i="9"/>
  <c r="I12" i="10"/>
  <c r="K12" i="10"/>
  <c r="E12" i="10" l="1"/>
  <c r="Q6" i="10"/>
  <c r="Q7" i="10"/>
  <c r="G12" i="10"/>
  <c r="Q8" i="10"/>
  <c r="O12" i="10"/>
  <c r="G28" i="9"/>
  <c r="L28" i="9"/>
  <c r="F28" i="9"/>
  <c r="J28" i="9"/>
  <c r="E28" i="9"/>
  <c r="N28" i="9"/>
  <c r="H28" i="9"/>
  <c r="I28" i="9"/>
  <c r="P16" i="9" l="1"/>
  <c r="D28" i="9"/>
  <c r="P28" i="9" s="1"/>
  <c r="Q12" i="10"/>
  <c r="Q150" i="10" l="1"/>
  <c r="Q133" i="10" l="1"/>
  <c r="F135" i="10"/>
  <c r="L135" i="10"/>
  <c r="I135" i="10"/>
  <c r="J135" i="10"/>
  <c r="G135" i="10"/>
  <c r="P135" i="10"/>
  <c r="O135" i="10"/>
  <c r="H135" i="10"/>
  <c r="K135" i="10"/>
  <c r="N135" i="10"/>
  <c r="M135" i="10"/>
  <c r="E135" i="10" l="1"/>
  <c r="Q130" i="10"/>
  <c r="Q135" i="10" l="1"/>
  <c r="T49" i="5" l="1"/>
  <c r="T48" i="5" l="1"/>
  <c r="Q252" i="10" l="1"/>
  <c r="Q246" i="10" l="1"/>
  <c r="Q362" i="10" l="1"/>
  <c r="Q437" i="10" l="1"/>
  <c r="Q367" i="10" l="1"/>
  <c r="Q365" i="10"/>
  <c r="Q366" i="10" l="1"/>
  <c r="Q363" i="10" l="1"/>
  <c r="Q251" i="10" l="1"/>
  <c r="Q250" i="10"/>
  <c r="Q249" i="10"/>
  <c r="Q369" i="10" l="1"/>
  <c r="F253" i="10" l="1"/>
  <c r="N253" i="10"/>
  <c r="K253" i="10"/>
  <c r="J253" i="10"/>
  <c r="I253" i="10"/>
  <c r="O253" i="10"/>
  <c r="P253" i="10"/>
  <c r="G253" i="10"/>
  <c r="M253" i="10"/>
  <c r="L253" i="10"/>
  <c r="H253" i="10"/>
  <c r="Q247" i="10" l="1"/>
  <c r="Q253" i="10" s="1"/>
  <c r="E253" i="10"/>
  <c r="G37" i="10"/>
  <c r="H43" i="10"/>
  <c r="N43" i="10" l="1"/>
  <c r="F43" i="10"/>
  <c r="O43" i="10"/>
  <c r="Q34" i="10"/>
  <c r="I37" i="10"/>
  <c r="Q38" i="10"/>
  <c r="E43" i="10"/>
  <c r="P37" i="10"/>
  <c r="P43" i="10"/>
  <c r="I43" i="10"/>
  <c r="Q172" i="10"/>
  <c r="O37" i="10"/>
  <c r="J37" i="10"/>
  <c r="J43" i="10"/>
  <c r="Q30" i="10"/>
  <c r="Q41" i="10"/>
  <c r="F37" i="10"/>
  <c r="L43" i="10"/>
  <c r="N37" i="10"/>
  <c r="N44" i="10" s="1"/>
  <c r="K43" i="10"/>
  <c r="H37" i="10"/>
  <c r="H44" i="10" s="1"/>
  <c r="Q39" i="10"/>
  <c r="Q42" i="10"/>
  <c r="L37" i="10"/>
  <c r="E37" i="10"/>
  <c r="Q28" i="10"/>
  <c r="G43" i="10"/>
  <c r="G44" i="10" s="1"/>
  <c r="Q33" i="10"/>
  <c r="M43" i="10"/>
  <c r="Q40" i="10"/>
  <c r="M37" i="10"/>
  <c r="K37" i="10"/>
  <c r="K451" i="10"/>
  <c r="P446" i="10"/>
  <c r="H451" i="10"/>
  <c r="N451" i="10"/>
  <c r="M446" i="10"/>
  <c r="I451" i="10"/>
  <c r="O451" i="10"/>
  <c r="I446" i="10"/>
  <c r="N446" i="10"/>
  <c r="H454" i="10"/>
  <c r="O454" i="10"/>
  <c r="J451" i="10"/>
  <c r="O446" i="10"/>
  <c r="L451" i="10"/>
  <c r="P451" i="10"/>
  <c r="K446" i="10"/>
  <c r="J446" i="10"/>
  <c r="L446" i="10"/>
  <c r="G446" i="10"/>
  <c r="I454" i="10"/>
  <c r="M454" i="10"/>
  <c r="K454" i="10"/>
  <c r="G451" i="10"/>
  <c r="P454" i="10"/>
  <c r="J454" i="10"/>
  <c r="L454" i="10"/>
  <c r="G454" i="10"/>
  <c r="M451" i="10"/>
  <c r="F446" i="10"/>
  <c r="F451" i="10"/>
  <c r="H446" i="10"/>
  <c r="F454" i="10"/>
  <c r="N454" i="10"/>
  <c r="Q159" i="10" l="1"/>
  <c r="F44" i="10"/>
  <c r="O44" i="10"/>
  <c r="P44" i="10"/>
  <c r="Q474" i="10"/>
  <c r="L44" i="10"/>
  <c r="J44" i="10"/>
  <c r="I44" i="10"/>
  <c r="Q453" i="10"/>
  <c r="Q454" i="10" s="1"/>
  <c r="E454" i="10"/>
  <c r="Q158" i="10"/>
  <c r="Q164" i="10"/>
  <c r="Q43" i="10"/>
  <c r="Q166" i="10"/>
  <c r="Q515" i="10"/>
  <c r="Q165" i="10"/>
  <c r="Q190" i="10"/>
  <c r="Q195" i="10"/>
  <c r="Q478" i="10"/>
  <c r="Q236" i="10"/>
  <c r="Q157" i="10"/>
  <c r="Q466" i="10"/>
  <c r="E451" i="10"/>
  <c r="Q447" i="10"/>
  <c r="Q451" i="10" s="1"/>
  <c r="K44" i="10"/>
  <c r="Q487" i="10"/>
  <c r="Q470" i="10"/>
  <c r="E446" i="10"/>
  <c r="Q442" i="10"/>
  <c r="Q446" i="10" s="1"/>
  <c r="Q199" i="10"/>
  <c r="M44" i="10"/>
  <c r="Q37" i="10"/>
  <c r="E44" i="10"/>
  <c r="I77" i="10"/>
  <c r="P77" i="10"/>
  <c r="P78" i="10" s="1"/>
  <c r="H77" i="10"/>
  <c r="H78" i="10" s="1"/>
  <c r="L77" i="10"/>
  <c r="L78" i="10" s="1"/>
  <c r="J77" i="10"/>
  <c r="F77" i="10"/>
  <c r="F78" i="10" s="1"/>
  <c r="K77" i="10"/>
  <c r="M77" i="10"/>
  <c r="N77" i="10"/>
  <c r="N78" i="10" s="1"/>
  <c r="O77" i="10"/>
  <c r="O78" i="10" s="1"/>
  <c r="G77" i="10"/>
  <c r="G78" i="10" s="1"/>
  <c r="I78" i="10" l="1"/>
  <c r="M78" i="10"/>
  <c r="T71" i="5"/>
  <c r="K78" i="10"/>
  <c r="J78" i="10"/>
  <c r="Q163" i="10"/>
  <c r="Q186" i="10"/>
  <c r="Q76" i="10"/>
  <c r="E77" i="10"/>
  <c r="E78" i="10" s="1"/>
  <c r="Q349" i="10"/>
  <c r="Q44" i="10"/>
  <c r="T67" i="5" l="1"/>
  <c r="T68" i="5"/>
  <c r="Q77" i="10"/>
  <c r="Q78" i="10"/>
  <c r="T47" i="5" l="1"/>
  <c r="Q144" i="10"/>
  <c r="Q178" i="10"/>
  <c r="Q314" i="10"/>
  <c r="Q143" i="10"/>
  <c r="Q425" i="10"/>
  <c r="Q219" i="10"/>
  <c r="Q154" i="10"/>
  <c r="Q145" i="10"/>
  <c r="Q153" i="10"/>
  <c r="Q152" i="10"/>
  <c r="Q20" i="10"/>
  <c r="Q142" i="10"/>
  <c r="Q427" i="10" l="1"/>
  <c r="O244" i="10"/>
  <c r="J244" i="10"/>
  <c r="K244" i="10"/>
  <c r="I244" i="10"/>
  <c r="F244" i="10"/>
  <c r="P244" i="10"/>
  <c r="M244" i="10"/>
  <c r="N244" i="10"/>
  <c r="H244" i="10"/>
  <c r="L244" i="10"/>
  <c r="G244" i="10"/>
  <c r="N322" i="10" l="1"/>
  <c r="T73" i="5"/>
  <c r="T72" i="5"/>
  <c r="Q315" i="10"/>
  <c r="Q428" i="10"/>
  <c r="E322" i="10"/>
  <c r="Q310" i="10"/>
  <c r="O322" i="10"/>
  <c r="Q424" i="10"/>
  <c r="Q429" i="10"/>
  <c r="Q421" i="10"/>
  <c r="O323" i="10"/>
  <c r="Q311" i="10"/>
  <c r="Q312" i="10"/>
  <c r="H322" i="10"/>
  <c r="H323" i="10" s="1"/>
  <c r="K322" i="10"/>
  <c r="K323" i="10" s="1"/>
  <c r="Q426" i="10"/>
  <c r="N323" i="10"/>
  <c r="F322" i="10"/>
  <c r="Q317" i="10"/>
  <c r="Q320" i="10"/>
  <c r="M322" i="10"/>
  <c r="M323" i="10" s="1"/>
  <c r="Q318" i="10"/>
  <c r="Q243" i="10"/>
  <c r="Q244" i="10" s="1"/>
  <c r="E244" i="10"/>
  <c r="L322" i="10"/>
  <c r="L323" i="10" s="1"/>
  <c r="Q319" i="10"/>
  <c r="Q422" i="10"/>
  <c r="J322" i="10"/>
  <c r="J323" i="10" s="1"/>
  <c r="Q497" i="10"/>
  <c r="P322" i="10"/>
  <c r="P323" i="10" s="1"/>
  <c r="Q147" i="10"/>
  <c r="Q148" i="10"/>
  <c r="Q313" i="10"/>
  <c r="F323" i="10"/>
  <c r="Q423" i="10"/>
  <c r="Q316" i="10"/>
  <c r="G322" i="10"/>
  <c r="G323" i="10" s="1"/>
  <c r="Q430" i="10"/>
  <c r="I322" i="10"/>
  <c r="I323" i="10" s="1"/>
  <c r="E323" i="10" l="1"/>
  <c r="Q204" i="10"/>
  <c r="Q322" i="10"/>
  <c r="Q323" i="10" s="1"/>
  <c r="K227" i="10" l="1"/>
  <c r="M227" i="10"/>
  <c r="I26" i="10"/>
  <c r="I27" i="10" s="1"/>
  <c r="L26" i="10"/>
  <c r="L27" i="10" s="1"/>
  <c r="N227" i="10"/>
  <c r="O348" i="10"/>
  <c r="G227" i="10"/>
  <c r="P227" i="10"/>
  <c r="O227" i="10"/>
  <c r="F227" i="10"/>
  <c r="J227" i="10"/>
  <c r="H203" i="10"/>
  <c r="H26" i="10"/>
  <c r="H27" i="10" s="1"/>
  <c r="O26" i="10"/>
  <c r="O27" i="10" s="1"/>
  <c r="N26" i="10"/>
  <c r="N27" i="10" s="1"/>
  <c r="F26" i="10"/>
  <c r="F27" i="10" s="1"/>
  <c r="J26" i="10"/>
  <c r="J27" i="10" s="1"/>
  <c r="K26" i="10"/>
  <c r="K27" i="10" s="1"/>
  <c r="P203" i="10"/>
  <c r="J203" i="10"/>
  <c r="L203" i="10"/>
  <c r="K203" i="10"/>
  <c r="O203" i="10"/>
  <c r="G26" i="10"/>
  <c r="G27" i="10" s="1"/>
  <c r="M26" i="10"/>
  <c r="M27" i="10" s="1"/>
  <c r="J441" i="10"/>
  <c r="F203" i="10"/>
  <c r="H353" i="10"/>
  <c r="I353" i="10"/>
  <c r="F348" i="10"/>
  <c r="L441" i="10"/>
  <c r="K348" i="10"/>
  <c r="K441" i="10"/>
  <c r="L194" i="10"/>
  <c r="K194" i="10"/>
  <c r="J194" i="10"/>
  <c r="N491" i="10"/>
  <c r="M203" i="10"/>
  <c r="H227" i="10"/>
  <c r="M348" i="10"/>
  <c r="I441" i="10"/>
  <c r="N353" i="10"/>
  <c r="F353" i="10"/>
  <c r="P353" i="10"/>
  <c r="L491" i="10"/>
  <c r="G348" i="10"/>
  <c r="M194" i="10"/>
  <c r="P194" i="10"/>
  <c r="K491" i="10"/>
  <c r="F441" i="10"/>
  <c r="G491" i="10"/>
  <c r="N203" i="10"/>
  <c r="I227" i="10"/>
  <c r="G156" i="10"/>
  <c r="P491" i="10"/>
  <c r="G203" i="10"/>
  <c r="N441" i="10"/>
  <c r="J348" i="10"/>
  <c r="N194" i="10"/>
  <c r="H194" i="10"/>
  <c r="F194" i="10"/>
  <c r="H348" i="10"/>
  <c r="M491" i="10"/>
  <c r="M441" i="10"/>
  <c r="I491" i="10"/>
  <c r="L227" i="10"/>
  <c r="P348" i="10"/>
  <c r="G353" i="10"/>
  <c r="K353" i="10"/>
  <c r="J353" i="10"/>
  <c r="I348" i="10"/>
  <c r="N348" i="10"/>
  <c r="K482" i="10"/>
  <c r="H441" i="10"/>
  <c r="I171" i="10"/>
  <c r="H491" i="10"/>
  <c r="I203" i="10"/>
  <c r="M353" i="10"/>
  <c r="O353" i="10"/>
  <c r="L353" i="10"/>
  <c r="L348" i="10"/>
  <c r="G441" i="10"/>
  <c r="K171" i="10"/>
  <c r="J491" i="10"/>
  <c r="O441" i="10"/>
  <c r="O194" i="10"/>
  <c r="I194" i="10"/>
  <c r="G194" i="10"/>
  <c r="F491" i="10"/>
  <c r="P441" i="10"/>
  <c r="O491" i="10"/>
  <c r="P26" i="10"/>
  <c r="P27" i="10" s="1"/>
  <c r="M482" i="10" l="1"/>
  <c r="T69" i="5"/>
  <c r="T64" i="5"/>
  <c r="P482" i="10"/>
  <c r="T62" i="5"/>
  <c r="O519" i="10"/>
  <c r="J171" i="10"/>
  <c r="L482" i="10"/>
  <c r="J156" i="10"/>
  <c r="H482" i="10"/>
  <c r="N156" i="10"/>
  <c r="L519" i="10"/>
  <c r="M171" i="10"/>
  <c r="J482" i="10"/>
  <c r="H156" i="10"/>
  <c r="Q481" i="10"/>
  <c r="Q198" i="10"/>
  <c r="E203" i="10"/>
  <c r="Q490" i="10"/>
  <c r="Q491" i="10" s="1"/>
  <c r="E491" i="10"/>
  <c r="Q169" i="10"/>
  <c r="F171" i="10"/>
  <c r="N171" i="10"/>
  <c r="O482" i="10"/>
  <c r="N482" i="10"/>
  <c r="P519" i="10"/>
  <c r="F519" i="10"/>
  <c r="Q221" i="10"/>
  <c r="E227" i="10"/>
  <c r="Q146" i="10"/>
  <c r="E156" i="10"/>
  <c r="F156" i="10"/>
  <c r="L156" i="10"/>
  <c r="F482" i="10"/>
  <c r="Q155" i="10"/>
  <c r="I156" i="10"/>
  <c r="G482" i="10"/>
  <c r="Q162" i="10"/>
  <c r="E171" i="10"/>
  <c r="Q473" i="10"/>
  <c r="E482" i="10"/>
  <c r="Q477" i="10"/>
  <c r="Q433" i="10"/>
  <c r="M156" i="10"/>
  <c r="M519" i="10"/>
  <c r="G519" i="10"/>
  <c r="G171" i="10"/>
  <c r="N519" i="10"/>
  <c r="Q352" i="10"/>
  <c r="Q353" i="10" s="1"/>
  <c r="E353" i="10"/>
  <c r="O156" i="10"/>
  <c r="Q440" i="10"/>
  <c r="Q441" i="10" s="1"/>
  <c r="E441" i="10"/>
  <c r="Q506" i="10"/>
  <c r="O171" i="10"/>
  <c r="Q177" i="10"/>
  <c r="E194" i="10"/>
  <c r="I482" i="10"/>
  <c r="K156" i="10"/>
  <c r="Q347" i="10"/>
  <c r="Q348" i="10" s="1"/>
  <c r="E348" i="10"/>
  <c r="L171" i="10"/>
  <c r="H171" i="10"/>
  <c r="P156" i="10"/>
  <c r="Q22" i="10"/>
  <c r="E26" i="10"/>
  <c r="E27" i="10" s="1"/>
  <c r="P171" i="10"/>
  <c r="Q502" i="10"/>
  <c r="E519" i="10"/>
  <c r="I519" i="10"/>
  <c r="H519" i="10"/>
  <c r="J519" i="10"/>
  <c r="K519" i="10"/>
  <c r="Q519" i="10" l="1"/>
  <c r="T61" i="5"/>
  <c r="Q194" i="10"/>
  <c r="Q227" i="10"/>
  <c r="Q171" i="10"/>
  <c r="Q26" i="10"/>
  <c r="Q203" i="10"/>
  <c r="Q156" i="10"/>
  <c r="Q482" i="10"/>
  <c r="H432" i="10"/>
  <c r="H452" i="10" s="1"/>
  <c r="I432" i="10"/>
  <c r="I452" i="10" s="1"/>
  <c r="J432" i="10"/>
  <c r="J452" i="10" s="1"/>
  <c r="M432" i="10"/>
  <c r="M452" i="10" s="1"/>
  <c r="L432" i="10"/>
  <c r="L452" i="10" s="1"/>
  <c r="P432" i="10"/>
  <c r="P452" i="10" s="1"/>
  <c r="O432" i="10"/>
  <c r="O452" i="10" s="1"/>
  <c r="K432" i="10"/>
  <c r="K452" i="10" s="1"/>
  <c r="F432" i="10"/>
  <c r="F452" i="10" s="1"/>
  <c r="G432" i="10"/>
  <c r="G452" i="10" s="1"/>
  <c r="N432" i="10"/>
  <c r="N452" i="10" s="1"/>
  <c r="Q27" i="10" l="1"/>
  <c r="Q368" i="10"/>
  <c r="Q432" i="10" s="1"/>
  <c r="Q452" i="10" s="1"/>
  <c r="E432" i="10"/>
  <c r="E452" i="10" s="1"/>
  <c r="G14" i="9" l="1"/>
  <c r="H14" i="9"/>
  <c r="J14" i="9"/>
  <c r="E14" i="9" l="1"/>
  <c r="F14" i="9" l="1"/>
  <c r="D14" i="9" l="1"/>
  <c r="N14" i="9"/>
  <c r="L14" i="9"/>
  <c r="I14" i="9"/>
  <c r="O14" i="9"/>
  <c r="M14" i="9"/>
  <c r="K14" i="9"/>
  <c r="H521" i="10"/>
  <c r="H522" i="10" s="1"/>
  <c r="P14" i="9" l="1"/>
  <c r="P12" i="9"/>
  <c r="O521" i="10"/>
  <c r="O522" i="10" s="1"/>
  <c r="N521" i="10" l="1"/>
  <c r="N522" i="10" s="1"/>
  <c r="P521" i="10" l="1"/>
  <c r="P522" i="10" s="1"/>
  <c r="G521" i="10" l="1"/>
  <c r="G522" i="10" s="1"/>
  <c r="I521" i="10"/>
  <c r="I522" i="10" s="1"/>
  <c r="T70" i="5" l="1"/>
  <c r="L521" i="10" l="1"/>
  <c r="L522" i="10" s="1"/>
  <c r="F521" i="10" l="1"/>
  <c r="F522" i="10" s="1"/>
  <c r="M521" i="10" l="1"/>
  <c r="M522" i="10" s="1"/>
  <c r="K521" i="10"/>
  <c r="K522" i="10" s="1"/>
  <c r="J521" i="10"/>
  <c r="J522" i="10" s="1"/>
  <c r="E521" i="10" l="1"/>
  <c r="E522" i="10" s="1"/>
  <c r="Q520" i="10"/>
  <c r="Q521" i="10" s="1"/>
  <c r="Q522" i="10" s="1"/>
  <c r="Q208" i="10" l="1"/>
  <c r="M21" i="9" l="1"/>
  <c r="M17" i="9"/>
  <c r="M18" i="9" s="1"/>
  <c r="I21" i="9"/>
  <c r="I17" i="9"/>
  <c r="I18" i="9" s="1"/>
  <c r="E21" i="9"/>
  <c r="E17" i="9"/>
  <c r="E18" i="9" s="1"/>
  <c r="L17" i="9"/>
  <c r="L18" i="9" s="1"/>
  <c r="L21" i="9"/>
  <c r="H21" i="9"/>
  <c r="H17" i="9"/>
  <c r="H18" i="9" s="1"/>
  <c r="P15" i="9"/>
  <c r="D21" i="9"/>
  <c r="D17" i="9"/>
  <c r="K21" i="9"/>
  <c r="K17" i="9"/>
  <c r="K18" i="9" s="1"/>
  <c r="G21" i="9"/>
  <c r="G17" i="9"/>
  <c r="G18" i="9" s="1"/>
  <c r="O21" i="9"/>
  <c r="O17" i="9"/>
  <c r="O18" i="9" s="1"/>
  <c r="N21" i="9"/>
  <c r="N17" i="9"/>
  <c r="N18" i="9" s="1"/>
  <c r="J21" i="9"/>
  <c r="J17" i="9"/>
  <c r="J18" i="9" s="1"/>
  <c r="F21" i="9"/>
  <c r="F17" i="9"/>
  <c r="F18" i="9" s="1"/>
  <c r="Q207" i="10"/>
  <c r="F23" i="9" l="1"/>
  <c r="F29" i="9"/>
  <c r="F31" i="9"/>
  <c r="N23" i="9"/>
  <c r="N31" i="9"/>
  <c r="N29" i="9"/>
  <c r="G23" i="9"/>
  <c r="G31" i="9"/>
  <c r="G29" i="9"/>
  <c r="P21" i="9"/>
  <c r="D23" i="9"/>
  <c r="D29" i="9"/>
  <c r="D31" i="9"/>
  <c r="L23" i="9"/>
  <c r="L31" i="9"/>
  <c r="L29" i="9"/>
  <c r="I23" i="9"/>
  <c r="I31" i="9"/>
  <c r="I29" i="9"/>
  <c r="J23" i="9"/>
  <c r="J29" i="9"/>
  <c r="J31" i="9"/>
  <c r="O23" i="9"/>
  <c r="O29" i="9"/>
  <c r="O31" i="9"/>
  <c r="K23" i="9"/>
  <c r="K29" i="9"/>
  <c r="K31" i="9"/>
  <c r="P17" i="9"/>
  <c r="D18" i="9"/>
  <c r="P18" i="9" s="1"/>
  <c r="H29" i="9"/>
  <c r="H23" i="9"/>
  <c r="H31" i="9"/>
  <c r="E23" i="9"/>
  <c r="E31" i="9"/>
  <c r="E29" i="9"/>
  <c r="M23" i="9"/>
  <c r="M31" i="9"/>
  <c r="M29" i="9"/>
  <c r="P29" i="9" l="1"/>
  <c r="M32" i="9"/>
  <c r="I32" i="9"/>
  <c r="P23" i="9"/>
  <c r="P24" i="9" s="1"/>
  <c r="P31" i="9"/>
  <c r="P32" i="9" s="1"/>
  <c r="D32" i="9"/>
  <c r="G32" i="9" l="1"/>
  <c r="O24" i="9"/>
  <c r="I24" i="9"/>
  <c r="M24" i="9"/>
  <c r="F24" i="9"/>
  <c r="L32" i="9"/>
  <c r="H24" i="9"/>
  <c r="J32" i="9"/>
  <c r="F32" i="9"/>
  <c r="O32" i="9"/>
  <c r="K24" i="9"/>
  <c r="G24" i="9"/>
  <c r="E32" i="9"/>
  <c r="J24" i="9"/>
  <c r="N32" i="9"/>
  <c r="H32" i="9"/>
  <c r="L24" i="9"/>
  <c r="E24" i="9"/>
  <c r="D24" i="9"/>
  <c r="N24" i="9"/>
  <c r="K32" i="9"/>
  <c r="E210" i="10"/>
  <c r="E228" i="10" s="1"/>
  <c r="E229" i="10" s="1"/>
  <c r="G210" i="10" l="1"/>
  <c r="G228" i="10" s="1"/>
  <c r="G229" i="10" s="1"/>
  <c r="H210" i="10"/>
  <c r="H228" i="10" s="1"/>
  <c r="H229" i="10" s="1"/>
  <c r="I210" i="10"/>
  <c r="I228" i="10" s="1"/>
  <c r="I229" i="10" s="1"/>
  <c r="J210" i="10"/>
  <c r="J228" i="10" s="1"/>
  <c r="J229" i="10" s="1"/>
  <c r="K210" i="10"/>
  <c r="K228" i="10" s="1"/>
  <c r="K229" i="10" s="1"/>
  <c r="L210" i="10"/>
  <c r="L228" i="10" s="1"/>
  <c r="L229" i="10" s="1"/>
  <c r="M210" i="10"/>
  <c r="M228" i="10" s="1"/>
  <c r="M229" i="10" s="1"/>
  <c r="N210" i="10"/>
  <c r="N228" i="10" s="1"/>
  <c r="N229" i="10" s="1"/>
  <c r="O210" i="10"/>
  <c r="O228" i="10" s="1"/>
  <c r="O229" i="10" s="1"/>
  <c r="P210" i="10"/>
  <c r="P228" i="10" s="1"/>
  <c r="P229" i="10" s="1"/>
  <c r="F210" i="10" l="1"/>
  <c r="F228" i="10" s="1"/>
  <c r="F229" i="10" s="1"/>
  <c r="Q205" i="10"/>
  <c r="Q210" i="10" l="1"/>
  <c r="Q228" i="10" l="1"/>
  <c r="Q229" i="10" l="1"/>
  <c r="B13" i="28" l="1"/>
  <c r="B14" i="28" s="1"/>
  <c r="B15" i="28" s="1"/>
  <c r="B16" i="28" s="1"/>
  <c r="B17" i="28" s="1"/>
  <c r="B18" i="28" s="1"/>
  <c r="B19" i="28" s="1"/>
  <c r="B20" i="28" s="1"/>
  <c r="B21" i="28" s="1"/>
  <c r="B23" i="28" s="1"/>
  <c r="B24" i="28" s="1"/>
  <c r="B26" i="28" s="1"/>
  <c r="B28" i="28" s="1"/>
  <c r="B29" i="28" s="1"/>
  <c r="B31" i="28" s="1"/>
  <c r="B32" i="28" s="1"/>
  <c r="D1" i="28"/>
  <c r="A1" i="28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7" i="27"/>
  <c r="A6" i="27"/>
  <c r="C1" i="27"/>
  <c r="A1" i="27"/>
  <c r="A528" i="26"/>
  <c r="A527" i="26"/>
  <c r="A526" i="26"/>
  <c r="A525" i="26"/>
  <c r="A524" i="26"/>
  <c r="A523" i="26"/>
  <c r="A522" i="26"/>
  <c r="A521" i="26"/>
  <c r="A520" i="26"/>
  <c r="A519" i="26"/>
  <c r="A518" i="26"/>
  <c r="A517" i="26"/>
  <c r="A516" i="26"/>
  <c r="A515" i="26"/>
  <c r="A514" i="26"/>
  <c r="A513" i="26"/>
  <c r="A512" i="26"/>
  <c r="D511" i="26"/>
  <c r="D512" i="26" s="1"/>
  <c r="D513" i="26" s="1"/>
  <c r="A511" i="26"/>
  <c r="A510" i="26"/>
  <c r="A509" i="26"/>
  <c r="A508" i="26"/>
  <c r="A507" i="26"/>
  <c r="A506" i="26"/>
  <c r="A505" i="26"/>
  <c r="A504" i="26"/>
  <c r="D503" i="26"/>
  <c r="D504" i="26" s="1"/>
  <c r="D505" i="26" s="1"/>
  <c r="A503" i="26"/>
  <c r="A502" i="26"/>
  <c r="A501" i="26"/>
  <c r="A500" i="26"/>
  <c r="D499" i="26"/>
  <c r="D500" i="26" s="1"/>
  <c r="D501" i="26" s="1"/>
  <c r="A499" i="26"/>
  <c r="A498" i="26"/>
  <c r="A497" i="26"/>
  <c r="A496" i="26"/>
  <c r="D495" i="26"/>
  <c r="D496" i="26" s="1"/>
  <c r="D497" i="26" s="1"/>
  <c r="A495" i="26"/>
  <c r="A494" i="26"/>
  <c r="A493" i="26"/>
  <c r="A492" i="26"/>
  <c r="A491" i="26"/>
  <c r="A490" i="26"/>
  <c r="A489" i="26"/>
  <c r="D488" i="26"/>
  <c r="D489" i="26" s="1"/>
  <c r="D490" i="26" s="1"/>
  <c r="A488" i="26"/>
  <c r="A487" i="26"/>
  <c r="A486" i="26"/>
  <c r="A485" i="26"/>
  <c r="A484" i="26"/>
  <c r="A483" i="26"/>
  <c r="A482" i="26"/>
  <c r="A481" i="26"/>
  <c r="A480" i="26"/>
  <c r="D479" i="26"/>
  <c r="D480" i="26" s="1"/>
  <c r="D481" i="26" s="1"/>
  <c r="A479" i="26"/>
  <c r="A478" i="26"/>
  <c r="A477" i="26"/>
  <c r="A476" i="26"/>
  <c r="D475" i="26"/>
  <c r="D476" i="26" s="1"/>
  <c r="D477" i="26" s="1"/>
  <c r="A475" i="26"/>
  <c r="A474" i="26"/>
  <c r="D473" i="26"/>
  <c r="A473" i="26"/>
  <c r="A472" i="26"/>
  <c r="D471" i="26"/>
  <c r="D472" i="26" s="1"/>
  <c r="A471" i="26"/>
  <c r="A470" i="26"/>
  <c r="D469" i="26"/>
  <c r="A469" i="26"/>
  <c r="D468" i="26"/>
  <c r="A468" i="26"/>
  <c r="D467" i="26"/>
  <c r="A467" i="26"/>
  <c r="A466" i="26"/>
  <c r="A465" i="26"/>
  <c r="A464" i="26"/>
  <c r="A463" i="26"/>
  <c r="D462" i="26"/>
  <c r="D463" i="26" s="1"/>
  <c r="D464" i="26" s="1"/>
  <c r="A462" i="26"/>
  <c r="A461" i="26"/>
  <c r="A460" i="26"/>
  <c r="D459" i="26"/>
  <c r="D460" i="26" s="1"/>
  <c r="A459" i="26"/>
  <c r="D458" i="26"/>
  <c r="A458" i="26"/>
  <c r="A457" i="26"/>
  <c r="A456" i="26"/>
  <c r="A455" i="26"/>
  <c r="A454" i="26"/>
  <c r="A453" i="26"/>
  <c r="A452" i="26"/>
  <c r="A451" i="26"/>
  <c r="A450" i="26"/>
  <c r="A449" i="26"/>
  <c r="D448" i="26"/>
  <c r="D449" i="26" s="1"/>
  <c r="D450" i="26" s="1"/>
  <c r="A448" i="26"/>
  <c r="A447" i="26"/>
  <c r="A446" i="26"/>
  <c r="A445" i="26"/>
  <c r="A444" i="26"/>
  <c r="D443" i="26"/>
  <c r="D444" i="26" s="1"/>
  <c r="D445" i="26" s="1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D428" i="26"/>
  <c r="D429" i="26" s="1"/>
  <c r="D430" i="26" s="1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5" i="26"/>
  <c r="A414" i="26"/>
  <c r="A413" i="26"/>
  <c r="A412" i="26"/>
  <c r="A411" i="26"/>
  <c r="A410" i="26"/>
  <c r="D409" i="26"/>
  <c r="D410" i="26" s="1"/>
  <c r="D411" i="26" s="1"/>
  <c r="D412" i="26" s="1"/>
  <c r="D413" i="26" s="1"/>
  <c r="D414" i="26" s="1"/>
  <c r="D415" i="26" s="1"/>
  <c r="D416" i="26" s="1"/>
  <c r="D417" i="26" s="1"/>
  <c r="D418" i="26" s="1"/>
  <c r="D419" i="26" s="1"/>
  <c r="D420" i="26" s="1"/>
  <c r="D421" i="26" s="1"/>
  <c r="D422" i="26" s="1"/>
  <c r="D423" i="26" s="1"/>
  <c r="D424" i="26" s="1"/>
  <c r="D425" i="26" s="1"/>
  <c r="D426" i="26" s="1"/>
  <c r="D427" i="26" s="1"/>
  <c r="A409" i="26"/>
  <c r="A408" i="26"/>
  <c r="D407" i="26"/>
  <c r="D408" i="26" s="1"/>
  <c r="A407" i="26"/>
  <c r="A406" i="26"/>
  <c r="A405" i="26"/>
  <c r="A404" i="26"/>
  <c r="A403" i="26"/>
  <c r="A402" i="26"/>
  <c r="A401" i="26"/>
  <c r="A400" i="26"/>
  <c r="A399" i="26"/>
  <c r="A398" i="26"/>
  <c r="A397" i="26"/>
  <c r="A396" i="26"/>
  <c r="A395" i="26"/>
  <c r="A394" i="26"/>
  <c r="A393" i="26"/>
  <c r="A392" i="26"/>
  <c r="A391" i="26"/>
  <c r="A390" i="26"/>
  <c r="A389" i="26"/>
  <c r="D388" i="26"/>
  <c r="D389" i="26" s="1"/>
  <c r="D390" i="26" s="1"/>
  <c r="D391" i="26" s="1"/>
  <c r="D392" i="26" s="1"/>
  <c r="D393" i="26" s="1"/>
  <c r="D394" i="26" s="1"/>
  <c r="D395" i="26" s="1"/>
  <c r="D396" i="26" s="1"/>
  <c r="D397" i="26" s="1"/>
  <c r="D398" i="26" s="1"/>
  <c r="D399" i="26" s="1"/>
  <c r="D400" i="26" s="1"/>
  <c r="D401" i="26" s="1"/>
  <c r="D402" i="26" s="1"/>
  <c r="D403" i="26" s="1"/>
  <c r="D404" i="26" s="1"/>
  <c r="A388" i="26"/>
  <c r="A387" i="26"/>
  <c r="A386" i="26"/>
  <c r="A385" i="26"/>
  <c r="A384" i="26"/>
  <c r="A383" i="26"/>
  <c r="A382" i="26"/>
  <c r="A381" i="26"/>
  <c r="A380" i="26"/>
  <c r="D379" i="26"/>
  <c r="D380" i="26" s="1"/>
  <c r="D381" i="26" s="1"/>
  <c r="D382" i="26" s="1"/>
  <c r="D383" i="26" s="1"/>
  <c r="D384" i="26" s="1"/>
  <c r="D385" i="26" s="1"/>
  <c r="D386" i="26" s="1"/>
  <c r="A379" i="26"/>
  <c r="A378" i="26"/>
  <c r="A377" i="26"/>
  <c r="A376" i="26"/>
  <c r="A375" i="26"/>
  <c r="A374" i="26"/>
  <c r="A373" i="26"/>
  <c r="A372" i="26"/>
  <c r="D371" i="26"/>
  <c r="D372" i="26" s="1"/>
  <c r="D373" i="26" s="1"/>
  <c r="D374" i="26" s="1"/>
  <c r="D375" i="26" s="1"/>
  <c r="D376" i="26" s="1"/>
  <c r="D377" i="26" s="1"/>
  <c r="A371" i="26"/>
  <c r="A370" i="26"/>
  <c r="A369" i="26"/>
  <c r="A368" i="26"/>
  <c r="A367" i="26"/>
  <c r="A366" i="26"/>
  <c r="A365" i="26"/>
  <c r="A364" i="26"/>
  <c r="A363" i="26"/>
  <c r="D362" i="26"/>
  <c r="D363" i="26" s="1"/>
  <c r="D364" i="26" s="1"/>
  <c r="D365" i="26" s="1"/>
  <c r="D366" i="26" s="1"/>
  <c r="D367" i="26" s="1"/>
  <c r="D368" i="26" s="1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D350" i="26"/>
  <c r="D351" i="26" s="1"/>
  <c r="D352" i="26" s="1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12" i="26"/>
  <c r="A311" i="26"/>
  <c r="A310" i="26"/>
  <c r="A309" i="26"/>
  <c r="A308" i="26"/>
  <c r="A307" i="26"/>
  <c r="A306" i="26"/>
  <c r="A305" i="26"/>
  <c r="A304" i="26"/>
  <c r="A303" i="26"/>
  <c r="A302" i="26"/>
  <c r="A301" i="26"/>
  <c r="A300" i="26"/>
  <c r="A299" i="26"/>
  <c r="A298" i="26"/>
  <c r="A297" i="26"/>
  <c r="A296" i="26"/>
  <c r="A295" i="26"/>
  <c r="A294" i="26"/>
  <c r="A293" i="26"/>
  <c r="A292" i="26"/>
  <c r="D291" i="26"/>
  <c r="A291" i="26"/>
  <c r="A290" i="26"/>
  <c r="D289" i="26"/>
  <c r="A289" i="26"/>
  <c r="A288" i="26"/>
  <c r="D287" i="26"/>
  <c r="A287" i="26"/>
  <c r="A286" i="26"/>
  <c r="D285" i="26"/>
  <c r="A285" i="26"/>
  <c r="A284" i="26"/>
  <c r="D283" i="26"/>
  <c r="A283" i="26"/>
  <c r="A282" i="26"/>
  <c r="D281" i="26"/>
  <c r="A281" i="26"/>
  <c r="A280" i="26"/>
  <c r="A279" i="26"/>
  <c r="D278" i="26"/>
  <c r="D279" i="26" s="1"/>
  <c r="A278" i="26"/>
  <c r="A277" i="26"/>
  <c r="D276" i="26"/>
  <c r="A276" i="26"/>
  <c r="A275" i="26"/>
  <c r="D274" i="26"/>
  <c r="A274" i="26"/>
  <c r="A273" i="26"/>
  <c r="A272" i="26"/>
  <c r="A271" i="26"/>
  <c r="A270" i="26"/>
  <c r="A269" i="26"/>
  <c r="A268" i="26"/>
  <c r="A267" i="26"/>
  <c r="A266" i="26"/>
  <c r="A265" i="26"/>
  <c r="A264" i="26"/>
  <c r="A263" i="26"/>
  <c r="A262" i="26"/>
  <c r="A261" i="26"/>
  <c r="A260" i="26"/>
  <c r="A259" i="26"/>
  <c r="A258" i="26"/>
  <c r="A257" i="26"/>
  <c r="A256" i="26"/>
  <c r="A255" i="26"/>
  <c r="A254" i="26"/>
  <c r="A253" i="26"/>
  <c r="A252" i="26"/>
  <c r="A251" i="26"/>
  <c r="A250" i="26"/>
  <c r="A249" i="26"/>
  <c r="A248" i="26"/>
  <c r="A247" i="26"/>
  <c r="A246" i="26"/>
  <c r="A245" i="26"/>
  <c r="A244" i="26"/>
  <c r="A243" i="26"/>
  <c r="A242" i="26"/>
  <c r="D241" i="26"/>
  <c r="D242" i="26" s="1"/>
  <c r="D243" i="26" s="1"/>
  <c r="A241" i="26"/>
  <c r="A240" i="26"/>
  <c r="D239" i="26"/>
  <c r="A239" i="26"/>
  <c r="D238" i="26"/>
  <c r="A238" i="26"/>
  <c r="D237" i="26"/>
  <c r="A237" i="26"/>
  <c r="A236" i="26"/>
  <c r="A235" i="26"/>
  <c r="A234" i="26"/>
  <c r="D233" i="26"/>
  <c r="D234" i="26" s="1"/>
  <c r="D235" i="26" s="1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D216" i="26"/>
  <c r="D217" i="26" s="1"/>
  <c r="D218" i="26" s="1"/>
  <c r="A216" i="26"/>
  <c r="A215" i="26"/>
  <c r="A214" i="26"/>
  <c r="A213" i="26"/>
  <c r="D212" i="26"/>
  <c r="D213" i="26" s="1"/>
  <c r="D214" i="26" s="1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D200" i="26"/>
  <c r="D201" i="26" s="1"/>
  <c r="D202" i="26" s="1"/>
  <c r="A200" i="26"/>
  <c r="A199" i="26"/>
  <c r="A198" i="26"/>
  <c r="A197" i="26"/>
  <c r="D196" i="26"/>
  <c r="D197" i="26" s="1"/>
  <c r="D198" i="26" s="1"/>
  <c r="A196" i="26"/>
  <c r="A195" i="26"/>
  <c r="A194" i="26"/>
  <c r="A193" i="26"/>
  <c r="A192" i="26"/>
  <c r="D191" i="26"/>
  <c r="D192" i="26" s="1"/>
  <c r="D193" i="26" s="1"/>
  <c r="A191" i="26"/>
  <c r="A190" i="26"/>
  <c r="D189" i="26"/>
  <c r="A189" i="26"/>
  <c r="A188" i="26"/>
  <c r="D187" i="26"/>
  <c r="D188" i="26" s="1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C1" i="26"/>
  <c r="A1" i="26"/>
  <c r="A7" i="5" l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6" i="5"/>
  <c r="D511" i="10"/>
  <c r="D512" i="10" s="1"/>
  <c r="D513" i="10" s="1"/>
  <c r="D503" i="10"/>
  <c r="D504" i="10" s="1"/>
  <c r="D505" i="10" s="1"/>
  <c r="D499" i="10"/>
  <c r="D500" i="10" s="1"/>
  <c r="D501" i="10" s="1"/>
  <c r="D495" i="10"/>
  <c r="D496" i="10" s="1"/>
  <c r="D497" i="10" s="1"/>
  <c r="D488" i="10"/>
  <c r="D489" i="10" s="1"/>
  <c r="D490" i="10" s="1"/>
  <c r="D479" i="10"/>
  <c r="D480" i="10" s="1"/>
  <c r="D481" i="10" s="1"/>
  <c r="D475" i="10"/>
  <c r="D476" i="10" s="1"/>
  <c r="D477" i="10" s="1"/>
  <c r="D471" i="10"/>
  <c r="D472" i="10" s="1"/>
  <c r="D473" i="10" s="1"/>
  <c r="D467" i="10"/>
  <c r="D468" i="10" s="1"/>
  <c r="D469" i="10" s="1"/>
  <c r="D462" i="10"/>
  <c r="D463" i="10" s="1"/>
  <c r="D464" i="10" s="1"/>
  <c r="D458" i="10"/>
  <c r="D459" i="10" s="1"/>
  <c r="D460" i="10" s="1"/>
  <c r="D448" i="10"/>
  <c r="D449" i="10" s="1"/>
  <c r="D450" i="10" s="1"/>
  <c r="D443" i="10"/>
  <c r="D444" i="10" s="1"/>
  <c r="D445" i="10" s="1"/>
  <c r="D407" i="10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388" i="10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379" i="10"/>
  <c r="D380" i="10" s="1"/>
  <c r="D381" i="10" s="1"/>
  <c r="D382" i="10" s="1"/>
  <c r="D383" i="10" s="1"/>
  <c r="D384" i="10" s="1"/>
  <c r="D385" i="10" s="1"/>
  <c r="D386" i="10" s="1"/>
  <c r="D371" i="10"/>
  <c r="D372" i="10" s="1"/>
  <c r="D373" i="10" s="1"/>
  <c r="D374" i="10" s="1"/>
  <c r="D375" i="10" s="1"/>
  <c r="D376" i="10" s="1"/>
  <c r="D377" i="10" s="1"/>
  <c r="D362" i="10"/>
  <c r="D363" i="10" s="1"/>
  <c r="D364" i="10" s="1"/>
  <c r="D365" i="10" s="1"/>
  <c r="D366" i="10" s="1"/>
  <c r="D367" i="10" s="1"/>
  <c r="D368" i="10" s="1"/>
  <c r="D351" i="10"/>
  <c r="D352" i="10" s="1"/>
  <c r="D350" i="10"/>
  <c r="D291" i="10"/>
  <c r="D289" i="10"/>
  <c r="D287" i="10"/>
  <c r="D285" i="10"/>
  <c r="D283" i="10"/>
  <c r="D281" i="10"/>
  <c r="D279" i="10"/>
  <c r="D278" i="10"/>
  <c r="D276" i="10"/>
  <c r="D274" i="10"/>
  <c r="D241" i="10"/>
  <c r="D242" i="10" s="1"/>
  <c r="D243" i="10" s="1"/>
  <c r="D237" i="10"/>
  <c r="D238" i="10" s="1"/>
  <c r="D239" i="10" s="1"/>
  <c r="D233" i="10"/>
  <c r="D234" i="10" s="1"/>
  <c r="D235" i="10" s="1"/>
  <c r="D216" i="10"/>
  <c r="D217" i="10" s="1"/>
  <c r="D218" i="10" s="1"/>
  <c r="D213" i="10"/>
  <c r="D214" i="10" s="1"/>
  <c r="D212" i="10"/>
  <c r="D200" i="10"/>
  <c r="D201" i="10" s="1"/>
  <c r="D202" i="10" s="1"/>
  <c r="D196" i="10"/>
  <c r="D197" i="10" s="1"/>
  <c r="D198" i="10" s="1"/>
  <c r="D191" i="10"/>
  <c r="D192" i="10" s="1"/>
  <c r="D193" i="10" s="1"/>
  <c r="D187" i="10"/>
  <c r="D188" i="10" s="1"/>
  <c r="D189" i="10" s="1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D238" i="19" l="1"/>
  <c r="D238" i="11"/>
  <c r="D238" i="18"/>
  <c r="GY232" i="11" l="1"/>
  <c r="GY233" i="11"/>
  <c r="GY234" i="11"/>
  <c r="GY235" i="11"/>
  <c r="GY236" i="11"/>
  <c r="GY237" i="11"/>
  <c r="GY238" i="11"/>
  <c r="GY239" i="11"/>
  <c r="GY240" i="11"/>
  <c r="GY241" i="11"/>
  <c r="GY242" i="11"/>
  <c r="GY243" i="11"/>
  <c r="GY244" i="11"/>
  <c r="GY246" i="11"/>
  <c r="GY247" i="11"/>
  <c r="GY248" i="11"/>
  <c r="GY249" i="11"/>
  <c r="GY250" i="11"/>
  <c r="GY251" i="11"/>
  <c r="GY252" i="11"/>
  <c r="GY253" i="11"/>
  <c r="GY255" i="11"/>
  <c r="GY256" i="11"/>
  <c r="GY257" i="11"/>
  <c r="GY258" i="11"/>
  <c r="GY259" i="11"/>
  <c r="GY260" i="11"/>
  <c r="GY261" i="11"/>
  <c r="GY262" i="11"/>
  <c r="GY264" i="11"/>
  <c r="GY265" i="11"/>
  <c r="GY266" i="11"/>
  <c r="GY267" i="11"/>
  <c r="GY268" i="11"/>
  <c r="GY269" i="11"/>
  <c r="GY270" i="11"/>
  <c r="GY271" i="11"/>
  <c r="GY272" i="11"/>
  <c r="GY274" i="11"/>
  <c r="GY275" i="11"/>
  <c r="GY276" i="11"/>
  <c r="GY277" i="11"/>
  <c r="GY278" i="11"/>
  <c r="GY279" i="11"/>
  <c r="GY280" i="11"/>
  <c r="GY281" i="11"/>
  <c r="GY282" i="11"/>
  <c r="GY283" i="11"/>
  <c r="GY284" i="11"/>
  <c r="GY285" i="11"/>
  <c r="GY286" i="11"/>
  <c r="GY287" i="11"/>
  <c r="GY288" i="11"/>
  <c r="GY289" i="11"/>
  <c r="GY290" i="11"/>
  <c r="GY291" i="11"/>
  <c r="GY292" i="11"/>
  <c r="GY293" i="11"/>
  <c r="GY295" i="11"/>
  <c r="GY296" i="11"/>
  <c r="GY297" i="11"/>
  <c r="GY298" i="11"/>
  <c r="GY299" i="11"/>
  <c r="GY300" i="11"/>
  <c r="GY301" i="11"/>
  <c r="GY302" i="11"/>
  <c r="GY303" i="11"/>
  <c r="GY304" i="11"/>
  <c r="GY305" i="11"/>
  <c r="GY306" i="11"/>
  <c r="GY307" i="11"/>
  <c r="GY308" i="11"/>
  <c r="GY309" i="11"/>
  <c r="GY311" i="11"/>
  <c r="GY312" i="11"/>
  <c r="GY313" i="11"/>
  <c r="GY314" i="11"/>
  <c r="GY315" i="11"/>
  <c r="GY316" i="11"/>
  <c r="GY317" i="11"/>
  <c r="GY318" i="11"/>
  <c r="GY319" i="11"/>
  <c r="GY320" i="11"/>
  <c r="GY321" i="11"/>
  <c r="GY322" i="11"/>
  <c r="GY325" i="11"/>
  <c r="GY326" i="11"/>
  <c r="GY327" i="11"/>
  <c r="GY328" i="11"/>
  <c r="GY329" i="11"/>
  <c r="GY330" i="11"/>
  <c r="GY331" i="11"/>
  <c r="GY333" i="11"/>
  <c r="GY335" i="11"/>
  <c r="GY336" i="11"/>
  <c r="GY337" i="11"/>
  <c r="GY338" i="11"/>
  <c r="GY339" i="11"/>
  <c r="GY340" i="11"/>
  <c r="GY341" i="11"/>
  <c r="GY343" i="11"/>
  <c r="GY344" i="11"/>
  <c r="GY345" i="11"/>
  <c r="GY346" i="11"/>
  <c r="GY347" i="11"/>
  <c r="GY348" i="11"/>
  <c r="GY350" i="11"/>
  <c r="GY351" i="11"/>
  <c r="GY352" i="11"/>
  <c r="GY353" i="11"/>
  <c r="GY355" i="11"/>
  <c r="GY356" i="11"/>
  <c r="GY357" i="11"/>
  <c r="GY358" i="11"/>
  <c r="GY359" i="11"/>
  <c r="GY360" i="11"/>
  <c r="GY362" i="11"/>
  <c r="GY365" i="11"/>
  <c r="GY370" i="11"/>
  <c r="GY382" i="11"/>
  <c r="GY434" i="11"/>
  <c r="GY436" i="11"/>
  <c r="GY438" i="11"/>
  <c r="GY439" i="11"/>
  <c r="GY440" i="11"/>
  <c r="GY441" i="11"/>
  <c r="GY443" i="11"/>
  <c r="GY444" i="11"/>
  <c r="GY445" i="11"/>
  <c r="GY446" i="11"/>
  <c r="GY448" i="11"/>
  <c r="GY449" i="11"/>
  <c r="GY450" i="11"/>
  <c r="GY451" i="11"/>
  <c r="GY454" i="11"/>
  <c r="GY456" i="11"/>
  <c r="GY457" i="11"/>
  <c r="GY458" i="11"/>
  <c r="GY459" i="11"/>
  <c r="GY460" i="11"/>
  <c r="GY461" i="11"/>
  <c r="GY462" i="11"/>
  <c r="GY463" i="11"/>
  <c r="GY464" i="11"/>
  <c r="GY465" i="11"/>
  <c r="GY467" i="11"/>
  <c r="GY468" i="11"/>
  <c r="GY469" i="11"/>
  <c r="GY470" i="11"/>
  <c r="GY471" i="11"/>
  <c r="GY472" i="11"/>
  <c r="GY473" i="11"/>
  <c r="GY474" i="11"/>
  <c r="GY475" i="11"/>
  <c r="GY476" i="11"/>
  <c r="GY477" i="11"/>
  <c r="GY478" i="11"/>
  <c r="GY480" i="11"/>
  <c r="GY481" i="11"/>
  <c r="GY482" i="11"/>
  <c r="GY484" i="11"/>
  <c r="GY485" i="11"/>
  <c r="GY486" i="11"/>
  <c r="GY487" i="11"/>
  <c r="GY488" i="11"/>
  <c r="GY489" i="11"/>
  <c r="GY490" i="11"/>
  <c r="GY491" i="11"/>
  <c r="GY493" i="11"/>
  <c r="GY495" i="11"/>
  <c r="GY496" i="11"/>
  <c r="GY497" i="11"/>
  <c r="GY498" i="11"/>
  <c r="GY499" i="11"/>
  <c r="GY500" i="11"/>
  <c r="GY501" i="11"/>
  <c r="GY502" i="11"/>
  <c r="GY503" i="11"/>
  <c r="GY504" i="11"/>
  <c r="GY505" i="11"/>
  <c r="GY506" i="11"/>
  <c r="GY507" i="11"/>
  <c r="GY508" i="11"/>
  <c r="GY509" i="11"/>
  <c r="GY510" i="11"/>
  <c r="GY511" i="11"/>
  <c r="GY512" i="11"/>
  <c r="GY513" i="11"/>
  <c r="GY514" i="11"/>
  <c r="GY515" i="11"/>
  <c r="GY516" i="11"/>
  <c r="GY517" i="11"/>
  <c r="GY518" i="11"/>
  <c r="GY519" i="11"/>
  <c r="GY521" i="11"/>
  <c r="GY231" i="11"/>
  <c r="GY8" i="11"/>
  <c r="GY9" i="11"/>
  <c r="GY10" i="11"/>
  <c r="GY11" i="11"/>
  <c r="GY12" i="11"/>
  <c r="GY14" i="11"/>
  <c r="GY16" i="11"/>
  <c r="GY18" i="11"/>
  <c r="GY19" i="11"/>
  <c r="GY20" i="11"/>
  <c r="GY21" i="11"/>
  <c r="GY22" i="11"/>
  <c r="GY23" i="11"/>
  <c r="GY24" i="11"/>
  <c r="GY25" i="11"/>
  <c r="GY26" i="11"/>
  <c r="GY29" i="11"/>
  <c r="GY30" i="11"/>
  <c r="GY31" i="11"/>
  <c r="GY32" i="11"/>
  <c r="GY33" i="11"/>
  <c r="GY34" i="11"/>
  <c r="GY35" i="11"/>
  <c r="GY36" i="11"/>
  <c r="GY37" i="11"/>
  <c r="GY39" i="11"/>
  <c r="GY40" i="11"/>
  <c r="GY41" i="11"/>
  <c r="GY42" i="11"/>
  <c r="GY43" i="11"/>
  <c r="GY46" i="11"/>
  <c r="GY47" i="11"/>
  <c r="GY48" i="11"/>
  <c r="GY49" i="11"/>
  <c r="GY50" i="11"/>
  <c r="GY51" i="11"/>
  <c r="GY53" i="11"/>
  <c r="GY54" i="11"/>
  <c r="GY55" i="11"/>
  <c r="GY56" i="11"/>
  <c r="GY57" i="11"/>
  <c r="GY60" i="11"/>
  <c r="GY61" i="11"/>
  <c r="GY62" i="11"/>
  <c r="GY63" i="11"/>
  <c r="GY64" i="11"/>
  <c r="GY65" i="11"/>
  <c r="GY67" i="11"/>
  <c r="GY68" i="11"/>
  <c r="GY69" i="11"/>
  <c r="GY70" i="11"/>
  <c r="GY71" i="11"/>
  <c r="GY74" i="11"/>
  <c r="GY75" i="11"/>
  <c r="GY76" i="11"/>
  <c r="GY77" i="11"/>
  <c r="GY80" i="11"/>
  <c r="GY81" i="11"/>
  <c r="GY82" i="11"/>
  <c r="GY83" i="11"/>
  <c r="GY84" i="11"/>
  <c r="GY85" i="11"/>
  <c r="GY86" i="11"/>
  <c r="GY87" i="11"/>
  <c r="GY88" i="11"/>
  <c r="GY89" i="11"/>
  <c r="GY90" i="11"/>
  <c r="GY91" i="11"/>
  <c r="GY92" i="11"/>
  <c r="GY93" i="11"/>
  <c r="GY94" i="11"/>
  <c r="GY96" i="11"/>
  <c r="GY97" i="11"/>
  <c r="GY98" i="11"/>
  <c r="GY99" i="11"/>
  <c r="GY100" i="11"/>
  <c r="GY101" i="11"/>
  <c r="GY102" i="11"/>
  <c r="GY103" i="11"/>
  <c r="GY104" i="11"/>
  <c r="GY105" i="11"/>
  <c r="GY108" i="11"/>
  <c r="GY109" i="11"/>
  <c r="GY110" i="11"/>
  <c r="GY111" i="11"/>
  <c r="GY112" i="11"/>
  <c r="GY113" i="11"/>
  <c r="GY114" i="11"/>
  <c r="GY115" i="11"/>
  <c r="GY116" i="11"/>
  <c r="GY117" i="11"/>
  <c r="GY119" i="11"/>
  <c r="GY120" i="11"/>
  <c r="GY121" i="11"/>
  <c r="GY122" i="11"/>
  <c r="GY123" i="11"/>
  <c r="GY124" i="11"/>
  <c r="GY125" i="11"/>
  <c r="GY126" i="11"/>
  <c r="GY127" i="11"/>
  <c r="GY128" i="11"/>
  <c r="GY131" i="11"/>
  <c r="GY132" i="11"/>
  <c r="GY133" i="11"/>
  <c r="GY134" i="11"/>
  <c r="GY135" i="11"/>
  <c r="GY137" i="11"/>
  <c r="GY138" i="11"/>
  <c r="GY139" i="11"/>
  <c r="GY140" i="11"/>
  <c r="GY141" i="11"/>
  <c r="GY143" i="11"/>
  <c r="GY144" i="11"/>
  <c r="GY145" i="11"/>
  <c r="GY146" i="11"/>
  <c r="GY147" i="11"/>
  <c r="GY148" i="11"/>
  <c r="GY149" i="11"/>
  <c r="GY150" i="11"/>
  <c r="GY151" i="11"/>
  <c r="GY152" i="11"/>
  <c r="GY153" i="11"/>
  <c r="GY154" i="11"/>
  <c r="GY155" i="11"/>
  <c r="GY156" i="11"/>
  <c r="GY159" i="11"/>
  <c r="GY160" i="11"/>
  <c r="GY161" i="11"/>
  <c r="GY162" i="11"/>
  <c r="GY163" i="11"/>
  <c r="GY164" i="11"/>
  <c r="GY165" i="11"/>
  <c r="GY166" i="11"/>
  <c r="GY167" i="11"/>
  <c r="GY168" i="11"/>
  <c r="GY169" i="11"/>
  <c r="GY170" i="11"/>
  <c r="GY171" i="11"/>
  <c r="GY174" i="11"/>
  <c r="GY175" i="11"/>
  <c r="GY176" i="11"/>
  <c r="GY177" i="11"/>
  <c r="GY178" i="11"/>
  <c r="GY179" i="11"/>
  <c r="GY180" i="11"/>
  <c r="GY181" i="11"/>
  <c r="GY182" i="11"/>
  <c r="GY183" i="11"/>
  <c r="GY184" i="11"/>
  <c r="GY185" i="11"/>
  <c r="GY186" i="11"/>
  <c r="GY187" i="11"/>
  <c r="GY188" i="11"/>
  <c r="GY189" i="11"/>
  <c r="GY190" i="11"/>
  <c r="GY191" i="11"/>
  <c r="GY192" i="11"/>
  <c r="GY193" i="11"/>
  <c r="GY194" i="11"/>
  <c r="GY196" i="11"/>
  <c r="GY197" i="11"/>
  <c r="GY198" i="11"/>
  <c r="GY199" i="11"/>
  <c r="GY200" i="11"/>
  <c r="GY201" i="11"/>
  <c r="GY202" i="11"/>
  <c r="GY203" i="11"/>
  <c r="GY205" i="11"/>
  <c r="GY207" i="11"/>
  <c r="GY208" i="11"/>
  <c r="GY209" i="11"/>
  <c r="GY210" i="11"/>
  <c r="GY212" i="11"/>
  <c r="GY213" i="11"/>
  <c r="GY214" i="11"/>
  <c r="GY215" i="11"/>
  <c r="GY216" i="11"/>
  <c r="GY217" i="11"/>
  <c r="GY218" i="11"/>
  <c r="GY219" i="11"/>
  <c r="GY220" i="11"/>
  <c r="GY221" i="11"/>
  <c r="GY222" i="11"/>
  <c r="GY223" i="11"/>
  <c r="GY224" i="11"/>
  <c r="GY225" i="11"/>
  <c r="GY226" i="11"/>
  <c r="GY227" i="11"/>
  <c r="GY7" i="11"/>
  <c r="GV10" i="11"/>
  <c r="GV11" i="11"/>
  <c r="GV12" i="11"/>
  <c r="GV20" i="11"/>
  <c r="GV22" i="11"/>
  <c r="GV25" i="11"/>
  <c r="GV26" i="11"/>
  <c r="GV32" i="11"/>
  <c r="GV33" i="11"/>
  <c r="GV37" i="11"/>
  <c r="GV63" i="11"/>
  <c r="GV70" i="11"/>
  <c r="GV75" i="11"/>
  <c r="GV84" i="11"/>
  <c r="GV86" i="11"/>
  <c r="GV91" i="11"/>
  <c r="GV98" i="11"/>
  <c r="GV100" i="11"/>
  <c r="GV101" i="11"/>
  <c r="GV122" i="11"/>
  <c r="GV128" i="11"/>
  <c r="GV137" i="11"/>
  <c r="GV150" i="11"/>
  <c r="GV152" i="11"/>
  <c r="GV171" i="11"/>
  <c r="GV173" i="11"/>
  <c r="GV175" i="11"/>
  <c r="GV176" i="11"/>
  <c r="GV177" i="11"/>
  <c r="GV180" i="11"/>
  <c r="GV181" i="11"/>
  <c r="GV182" i="11"/>
  <c r="GV183" i="11"/>
  <c r="GV184" i="11"/>
  <c r="GV185" i="11"/>
  <c r="GV186" i="11"/>
  <c r="GV188" i="11"/>
  <c r="GV189" i="11"/>
  <c r="GV190" i="11"/>
  <c r="GV192" i="11"/>
  <c r="GV193" i="11"/>
  <c r="GV194" i="11"/>
  <c r="GV197" i="11"/>
  <c r="GV198" i="11"/>
  <c r="GV199" i="11"/>
  <c r="GV201" i="11"/>
  <c r="GV202" i="11"/>
  <c r="GV203" i="11"/>
  <c r="GV207" i="11"/>
  <c r="GV210" i="11"/>
  <c r="GV212" i="11"/>
  <c r="GV213" i="11"/>
  <c r="GV215" i="11"/>
  <c r="GV216" i="11"/>
  <c r="GV217" i="11"/>
  <c r="GV218" i="11"/>
  <c r="GV221" i="11"/>
  <c r="GV223" i="11"/>
  <c r="GV224" i="11"/>
  <c r="GV225" i="11"/>
  <c r="GV226" i="11"/>
  <c r="GV227" i="11"/>
  <c r="GV231" i="11"/>
  <c r="GV232" i="11"/>
  <c r="GV233" i="11"/>
  <c r="GV234" i="11"/>
  <c r="GV235" i="11"/>
  <c r="GV238" i="11"/>
  <c r="GV239" i="11"/>
  <c r="GV241" i="11"/>
  <c r="GV242" i="11"/>
  <c r="GV243" i="11"/>
  <c r="GV249" i="11"/>
  <c r="GV267" i="11"/>
  <c r="GV292" i="11"/>
  <c r="GV322" i="11"/>
  <c r="GV325" i="11"/>
  <c r="GV326" i="11"/>
  <c r="GV327" i="11"/>
  <c r="GV328" i="11"/>
  <c r="GV329" i="11"/>
  <c r="GV330" i="11"/>
  <c r="GV331" i="11"/>
  <c r="GV333" i="11"/>
  <c r="GV335" i="11"/>
  <c r="GV336" i="11"/>
  <c r="GV337" i="11"/>
  <c r="GV338" i="11"/>
  <c r="GV339" i="11"/>
  <c r="GV340" i="11"/>
  <c r="GV341" i="11"/>
  <c r="GV355" i="11"/>
  <c r="GV356" i="11"/>
  <c r="GV357" i="11"/>
  <c r="GV358" i="11"/>
  <c r="GV359" i="11"/>
  <c r="GV360" i="11"/>
  <c r="GV366" i="11"/>
  <c r="GV382" i="11"/>
  <c r="GV436" i="11"/>
  <c r="GV438" i="11"/>
  <c r="GV439" i="11"/>
  <c r="GV440" i="11"/>
  <c r="GV444" i="11"/>
  <c r="GV445" i="11"/>
  <c r="GV446" i="11"/>
  <c r="GV449" i="11"/>
  <c r="GV450" i="11"/>
  <c r="GV451" i="11"/>
  <c r="GV457" i="11"/>
  <c r="GV458" i="11"/>
  <c r="GV459" i="11"/>
  <c r="GV460" i="11"/>
  <c r="GV461" i="11"/>
  <c r="GV462" i="11"/>
  <c r="GV463" i="11"/>
  <c r="GV464" i="11"/>
  <c r="GV465" i="11"/>
  <c r="GV468" i="11"/>
  <c r="GV469" i="11"/>
  <c r="GV470" i="11"/>
  <c r="GV472" i="11"/>
  <c r="GV474" i="11"/>
  <c r="GV476" i="11"/>
  <c r="GV480" i="11"/>
  <c r="GV481" i="11"/>
  <c r="GV484" i="11"/>
  <c r="GV485" i="11"/>
  <c r="GV486" i="11"/>
  <c r="GV487" i="11"/>
  <c r="GV495" i="11"/>
  <c r="GV496" i="11"/>
  <c r="GV497" i="11"/>
  <c r="GV499" i="11"/>
  <c r="GV500" i="11"/>
  <c r="GV501" i="11"/>
  <c r="GV502" i="11"/>
  <c r="GV504" i="11"/>
  <c r="GV505" i="11"/>
  <c r="GV506" i="11"/>
  <c r="GV508" i="11"/>
  <c r="GV509" i="11"/>
  <c r="GV510" i="11"/>
  <c r="GV511" i="11"/>
  <c r="GV512" i="11"/>
  <c r="GV513" i="11"/>
  <c r="GV514" i="11"/>
  <c r="GV517" i="11"/>
  <c r="GV518" i="11"/>
  <c r="GV519" i="11"/>
  <c r="AY222" i="19" l="1"/>
  <c r="AZ222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FM204" i="11" l="1"/>
  <c r="GG222" i="11" l="1"/>
  <c r="EK222" i="11"/>
  <c r="CN222" i="11"/>
  <c r="AS222" i="11"/>
  <c r="CO222" i="11" l="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7" i="11"/>
  <c r="GV209" i="11"/>
  <c r="CP222" i="11" l="1"/>
  <c r="GV222" i="11"/>
  <c r="S221" i="10" l="1"/>
  <c r="T221" i="10" s="1"/>
  <c r="S221" i="26"/>
  <c r="T221" i="26" s="1"/>
  <c r="EL222" i="11"/>
  <c r="GH222" i="11" s="1"/>
  <c r="E222" i="19" s="1"/>
  <c r="AZ222" i="19" s="1"/>
  <c r="AZ521" i="18"/>
  <c r="AZ519" i="18"/>
  <c r="AZ518" i="18"/>
  <c r="AZ517" i="18"/>
  <c r="AZ515" i="18"/>
  <c r="AZ514" i="18"/>
  <c r="AZ513" i="18"/>
  <c r="AZ512" i="18"/>
  <c r="AZ511" i="18"/>
  <c r="AZ510" i="18"/>
  <c r="AZ506" i="18"/>
  <c r="AZ505" i="18"/>
  <c r="AZ504" i="18"/>
  <c r="AZ502" i="18"/>
  <c r="AZ501" i="18"/>
  <c r="AZ500" i="18"/>
  <c r="AZ499" i="18"/>
  <c r="AZ498" i="18"/>
  <c r="AZ497" i="18"/>
  <c r="AZ496" i="18"/>
  <c r="AZ495" i="18"/>
  <c r="AZ493" i="18"/>
  <c r="AZ491" i="18"/>
  <c r="AZ490" i="18"/>
  <c r="AZ489" i="18"/>
  <c r="AZ487" i="18"/>
  <c r="AZ486" i="18"/>
  <c r="AZ485" i="18"/>
  <c r="AZ484" i="18"/>
  <c r="AZ465" i="18"/>
  <c r="AZ464" i="18"/>
  <c r="AZ463" i="18"/>
  <c r="AZ462" i="18"/>
  <c r="AZ461" i="18"/>
  <c r="AZ460" i="18"/>
  <c r="AZ459" i="18"/>
  <c r="AZ458" i="18"/>
  <c r="AZ457" i="18"/>
  <c r="AZ456" i="18"/>
  <c r="AZ454" i="18"/>
  <c r="AZ451" i="18"/>
  <c r="AZ450" i="18"/>
  <c r="AZ449" i="18"/>
  <c r="AZ446" i="18"/>
  <c r="AZ445" i="18"/>
  <c r="AZ444" i="18"/>
  <c r="AZ443" i="18"/>
  <c r="AZ441" i="18"/>
  <c r="AZ440" i="18"/>
  <c r="AZ439" i="18"/>
  <c r="AZ438" i="18"/>
  <c r="AZ437" i="18"/>
  <c r="AZ436" i="18"/>
  <c r="AZ434" i="18"/>
  <c r="AZ406" i="18"/>
  <c r="AZ404" i="18"/>
  <c r="AZ402" i="18"/>
  <c r="AZ400" i="18"/>
  <c r="AZ398" i="18"/>
  <c r="AZ396" i="18"/>
  <c r="AZ394" i="18"/>
  <c r="AZ393" i="18"/>
  <c r="AZ391" i="18"/>
  <c r="AZ389" i="18"/>
  <c r="AZ382" i="18"/>
  <c r="AZ365" i="18"/>
  <c r="AZ362" i="18"/>
  <c r="AZ360" i="18"/>
  <c r="AZ359" i="18"/>
  <c r="AZ358" i="18"/>
  <c r="AZ357" i="18"/>
  <c r="AZ356" i="18"/>
  <c r="AZ355" i="18"/>
  <c r="AZ353" i="18"/>
  <c r="AZ352" i="18"/>
  <c r="AZ351" i="18"/>
  <c r="AZ350" i="18"/>
  <c r="AZ348" i="18"/>
  <c r="AZ347" i="18"/>
  <c r="AZ346" i="18"/>
  <c r="AZ345" i="18"/>
  <c r="AZ344" i="18"/>
  <c r="AZ343" i="18"/>
  <c r="AZ341" i="18"/>
  <c r="AZ340" i="18"/>
  <c r="AZ339" i="18"/>
  <c r="AZ338" i="18"/>
  <c r="AZ337" i="18"/>
  <c r="AZ336" i="18"/>
  <c r="AZ335" i="18"/>
  <c r="AZ333" i="18"/>
  <c r="AZ331" i="18"/>
  <c r="AZ330" i="18"/>
  <c r="AZ329" i="18"/>
  <c r="AZ328" i="18"/>
  <c r="AZ327" i="18"/>
  <c r="AZ326" i="18"/>
  <c r="AZ325" i="18"/>
  <c r="AZ322" i="18"/>
  <c r="AZ321" i="18"/>
  <c r="AZ307" i="18"/>
  <c r="AZ293" i="18"/>
  <c r="AZ292" i="18"/>
  <c r="AZ290" i="18"/>
  <c r="AZ288" i="18"/>
  <c r="AZ286" i="18"/>
  <c r="AZ284" i="18"/>
  <c r="AZ282" i="18"/>
  <c r="AZ281" i="18"/>
  <c r="AZ280" i="18"/>
  <c r="AZ279" i="18"/>
  <c r="AZ275" i="18"/>
  <c r="AZ272" i="18"/>
  <c r="AZ271" i="18"/>
  <c r="AZ267" i="18"/>
  <c r="AZ264" i="18"/>
  <c r="AZ262" i="18"/>
  <c r="AZ261" i="18"/>
  <c r="AZ259" i="18"/>
  <c r="AZ253" i="18"/>
  <c r="AZ249" i="18"/>
  <c r="AZ246" i="18"/>
  <c r="AZ243" i="18"/>
  <c r="AZ242" i="18"/>
  <c r="AZ241" i="18"/>
  <c r="AZ239" i="18"/>
  <c r="AZ238" i="18"/>
  <c r="AZ237" i="18"/>
  <c r="AZ236" i="18"/>
  <c r="AZ235" i="18"/>
  <c r="AZ234" i="18"/>
  <c r="AZ233" i="18"/>
  <c r="AZ232" i="18"/>
  <c r="AZ231" i="18"/>
  <c r="AZ227" i="18"/>
  <c r="AZ226" i="18"/>
  <c r="AZ225" i="18"/>
  <c r="AZ224" i="18"/>
  <c r="AZ223" i="18"/>
  <c r="AZ221" i="18"/>
  <c r="AZ220" i="18"/>
  <c r="AZ219" i="18"/>
  <c r="AZ218" i="18"/>
  <c r="AZ217" i="18"/>
  <c r="AZ216" i="18"/>
  <c r="AZ215" i="18"/>
  <c r="AZ214" i="18"/>
  <c r="AZ213" i="18"/>
  <c r="AZ212" i="18"/>
  <c r="AZ210" i="18"/>
  <c r="AZ209" i="18"/>
  <c r="AZ207" i="18"/>
  <c r="AZ203" i="18"/>
  <c r="AZ202" i="18"/>
  <c r="AZ201" i="18"/>
  <c r="AZ200" i="18"/>
  <c r="AZ199" i="18"/>
  <c r="AZ198" i="18"/>
  <c r="AZ197" i="18"/>
  <c r="AZ193" i="18"/>
  <c r="AZ192" i="18"/>
  <c r="AZ190" i="18"/>
  <c r="AZ189" i="18"/>
  <c r="AZ188" i="18"/>
  <c r="AZ187" i="18"/>
  <c r="AZ186" i="18"/>
  <c r="AZ185" i="18"/>
  <c r="AZ184" i="18"/>
  <c r="AZ183" i="18"/>
  <c r="AZ182" i="18"/>
  <c r="AZ181" i="18"/>
  <c r="AZ180" i="18"/>
  <c r="AZ179" i="18"/>
  <c r="AZ178" i="18"/>
  <c r="AZ177" i="18"/>
  <c r="AZ176" i="18"/>
  <c r="AZ175" i="18"/>
  <c r="AZ174" i="18"/>
  <c r="AZ171" i="18"/>
  <c r="AZ170" i="18"/>
  <c r="AZ169" i="18"/>
  <c r="AZ168" i="18"/>
  <c r="AZ167" i="18"/>
  <c r="AZ166" i="18"/>
  <c r="AZ165" i="18"/>
  <c r="AZ152" i="18"/>
  <c r="AZ150" i="18"/>
  <c r="AZ137" i="18"/>
  <c r="AZ122" i="18"/>
  <c r="AZ101" i="18"/>
  <c r="AZ100" i="18"/>
  <c r="AZ98" i="18"/>
  <c r="AZ91" i="18"/>
  <c r="AZ86" i="18"/>
  <c r="AZ84" i="18"/>
  <c r="AZ75" i="18"/>
  <c r="AZ70" i="18"/>
  <c r="AZ63" i="18"/>
  <c r="AZ37" i="18"/>
  <c r="AZ33" i="18"/>
  <c r="AZ32" i="18"/>
  <c r="AZ26" i="18"/>
  <c r="AZ25" i="18"/>
  <c r="AZ22" i="18"/>
  <c r="AZ21" i="18"/>
  <c r="AZ20" i="18"/>
  <c r="AZ19" i="18"/>
  <c r="AZ18" i="18"/>
  <c r="AZ16" i="18"/>
  <c r="AZ12" i="18"/>
  <c r="AZ11" i="18"/>
  <c r="AZ10" i="18"/>
  <c r="AZ9" i="18"/>
  <c r="AZ8" i="18"/>
  <c r="GJ222" i="11" l="1"/>
  <c r="E222" i="18"/>
  <c r="BA222" i="18" s="1"/>
  <c r="BC222" i="18" s="1"/>
  <c r="BB222" i="19"/>
  <c r="AY211" i="11" l="1"/>
  <c r="AY520" i="18" l="1"/>
  <c r="AY492" i="18"/>
  <c r="AY483" i="18"/>
  <c r="AZ476" i="18"/>
  <c r="AZ475" i="18"/>
  <c r="AZ472" i="18"/>
  <c r="AZ470" i="18"/>
  <c r="AZ468" i="18"/>
  <c r="AY466" i="18"/>
  <c r="AY447" i="18"/>
  <c r="AY442" i="18"/>
  <c r="AY433" i="18"/>
  <c r="AY361" i="18"/>
  <c r="AY354" i="18"/>
  <c r="AY349" i="18"/>
  <c r="AY342" i="18"/>
  <c r="AY332" i="18"/>
  <c r="AY323" i="18"/>
  <c r="AY310" i="18"/>
  <c r="AY294" i="18"/>
  <c r="AY273" i="18"/>
  <c r="AY263" i="18"/>
  <c r="AY254" i="18"/>
  <c r="AY245" i="18"/>
  <c r="AY228" i="18"/>
  <c r="AY211" i="18"/>
  <c r="AY204" i="18"/>
  <c r="AY195" i="18"/>
  <c r="AY172" i="18"/>
  <c r="AY157" i="18"/>
  <c r="AY142" i="18"/>
  <c r="AY136" i="18"/>
  <c r="AY129" i="18"/>
  <c r="AY118" i="18"/>
  <c r="AY106" i="18"/>
  <c r="AY95" i="18"/>
  <c r="AY78" i="18"/>
  <c r="AY72" i="18"/>
  <c r="AY66" i="18"/>
  <c r="AY58" i="18"/>
  <c r="AY52" i="18"/>
  <c r="AY44" i="18"/>
  <c r="AY38" i="18"/>
  <c r="AY27" i="18"/>
  <c r="AY13" i="18"/>
  <c r="AY520" i="11"/>
  <c r="AY492" i="11"/>
  <c r="AY483" i="11"/>
  <c r="AY466" i="11"/>
  <c r="AY452" i="11"/>
  <c r="AY447" i="11"/>
  <c r="AY442" i="11"/>
  <c r="AY433" i="11"/>
  <c r="AY361" i="11"/>
  <c r="AY354" i="11"/>
  <c r="AY349" i="11"/>
  <c r="AY342" i="11"/>
  <c r="AY332" i="11"/>
  <c r="AY323" i="11"/>
  <c r="AY310" i="11"/>
  <c r="AY294" i="11"/>
  <c r="AY273" i="11"/>
  <c r="AY263" i="11"/>
  <c r="AY254" i="11"/>
  <c r="AY245" i="11"/>
  <c r="AY228" i="11"/>
  <c r="AY204" i="11"/>
  <c r="AY195" i="11"/>
  <c r="AY172" i="11"/>
  <c r="AY157" i="11"/>
  <c r="AY142" i="11"/>
  <c r="AY136" i="11"/>
  <c r="AY129" i="11"/>
  <c r="AY118" i="11"/>
  <c r="AY106" i="11"/>
  <c r="AY95" i="11"/>
  <c r="AY78" i="11"/>
  <c r="AY72" i="11"/>
  <c r="AY66" i="11"/>
  <c r="AY58" i="11"/>
  <c r="AY52" i="11"/>
  <c r="AY44" i="11"/>
  <c r="AY38" i="11"/>
  <c r="AY27" i="11"/>
  <c r="AY13" i="11"/>
  <c r="AA228" i="19"/>
  <c r="AA204" i="19"/>
  <c r="AA195" i="19"/>
  <c r="AA172" i="19"/>
  <c r="AA27" i="19"/>
  <c r="AA17" i="19"/>
  <c r="AA15" i="19"/>
  <c r="AA13" i="19"/>
  <c r="AA28" i="19" l="1"/>
  <c r="AJ334" i="19" l="1"/>
  <c r="AK334" i="19"/>
  <c r="AZ480" i="18" l="1"/>
  <c r="AZ478" i="18"/>
  <c r="AZ469" i="18"/>
  <c r="AR494" i="18"/>
  <c r="AR492" i="18"/>
  <c r="AQ494" i="19"/>
  <c r="AQ492" i="19"/>
  <c r="FY494" i="11"/>
  <c r="FY492" i="11"/>
  <c r="EC494" i="11"/>
  <c r="EC492" i="11"/>
  <c r="AZ467" i="18" l="1"/>
  <c r="AR483" i="18"/>
  <c r="BB522" i="18"/>
  <c r="BB520" i="18"/>
  <c r="BB494" i="18"/>
  <c r="BB492" i="18"/>
  <c r="BB483" i="18"/>
  <c r="BB466" i="18"/>
  <c r="BB455" i="18"/>
  <c r="BB452" i="18"/>
  <c r="BB447" i="18"/>
  <c r="BB442" i="18"/>
  <c r="BB433" i="18"/>
  <c r="BB361" i="18"/>
  <c r="BB354" i="18"/>
  <c r="BB349" i="18"/>
  <c r="BB342" i="18"/>
  <c r="BB334" i="18"/>
  <c r="BB332" i="18"/>
  <c r="BB323" i="18"/>
  <c r="BB310" i="18"/>
  <c r="BB294" i="18"/>
  <c r="BB273" i="18"/>
  <c r="BB263" i="18"/>
  <c r="BB254" i="18"/>
  <c r="BB245" i="18"/>
  <c r="BA522" i="19"/>
  <c r="BA520" i="19"/>
  <c r="AY521" i="19"/>
  <c r="AY498" i="19"/>
  <c r="AY499" i="19"/>
  <c r="AY500" i="19"/>
  <c r="AY501" i="19"/>
  <c r="AY502" i="19"/>
  <c r="AY504" i="19"/>
  <c r="AY505" i="19"/>
  <c r="AY506" i="19"/>
  <c r="AY510" i="19"/>
  <c r="AY511" i="19"/>
  <c r="AY512" i="19"/>
  <c r="AY513" i="19"/>
  <c r="AY514" i="19"/>
  <c r="AY515" i="19"/>
  <c r="AY517" i="19"/>
  <c r="AY518" i="19"/>
  <c r="AY519" i="19"/>
  <c r="AY497" i="19"/>
  <c r="AY496" i="19"/>
  <c r="AY495" i="19"/>
  <c r="BA494" i="19"/>
  <c r="AY493" i="19"/>
  <c r="BA492" i="19"/>
  <c r="AY486" i="19"/>
  <c r="AY487" i="19"/>
  <c r="AY489" i="19"/>
  <c r="AY490" i="19"/>
  <c r="AY491" i="19"/>
  <c r="AY485" i="19"/>
  <c r="AY484" i="19"/>
  <c r="BA483" i="19"/>
  <c r="AY470" i="19"/>
  <c r="AY472" i="19"/>
  <c r="AY475" i="19"/>
  <c r="AY476" i="19"/>
  <c r="AY480" i="19"/>
  <c r="AY469" i="19"/>
  <c r="AY468" i="19"/>
  <c r="AY467" i="19"/>
  <c r="BA466" i="19"/>
  <c r="AY465" i="19"/>
  <c r="AY457" i="19"/>
  <c r="AY458" i="19"/>
  <c r="AY459" i="19"/>
  <c r="AY460" i="19"/>
  <c r="AY461" i="19"/>
  <c r="AY462" i="19"/>
  <c r="AY463" i="19"/>
  <c r="AY464" i="19"/>
  <c r="AY456" i="19"/>
  <c r="BA455" i="19"/>
  <c r="BA452" i="19"/>
  <c r="AY449" i="19"/>
  <c r="AY450" i="19"/>
  <c r="AY451" i="19"/>
  <c r="BA447" i="19"/>
  <c r="AY444" i="19"/>
  <c r="AY445" i="19"/>
  <c r="AY446" i="19"/>
  <c r="BA442" i="19"/>
  <c r="AY436" i="19"/>
  <c r="AY437" i="19"/>
  <c r="AY438" i="19"/>
  <c r="AY439" i="19"/>
  <c r="AY440" i="19"/>
  <c r="AY441" i="19"/>
  <c r="AY434" i="19"/>
  <c r="BA433" i="19"/>
  <c r="AY382" i="19"/>
  <c r="AY389" i="19"/>
  <c r="AY391" i="19"/>
  <c r="AY393" i="19"/>
  <c r="AY394" i="19"/>
  <c r="AY396" i="19"/>
  <c r="AY398" i="19"/>
  <c r="AY400" i="19"/>
  <c r="AY402" i="19"/>
  <c r="AY404" i="19"/>
  <c r="AY406" i="19"/>
  <c r="BA361" i="19"/>
  <c r="AY365" i="19"/>
  <c r="AY362" i="19"/>
  <c r="AY357" i="19"/>
  <c r="AY358" i="19"/>
  <c r="AY359" i="19"/>
  <c r="AY360" i="19"/>
  <c r="AY356" i="19"/>
  <c r="AY355" i="19"/>
  <c r="BA354" i="19"/>
  <c r="AY351" i="19"/>
  <c r="AY352" i="19"/>
  <c r="AY353" i="19"/>
  <c r="AY350" i="19"/>
  <c r="BA349" i="19"/>
  <c r="AY345" i="19"/>
  <c r="AY346" i="19"/>
  <c r="AY347" i="19"/>
  <c r="AY348" i="19"/>
  <c r="AY344" i="19"/>
  <c r="AY343" i="19"/>
  <c r="BA342" i="19"/>
  <c r="AY337" i="19"/>
  <c r="AY338" i="19"/>
  <c r="AY339" i="19"/>
  <c r="AY340" i="19"/>
  <c r="AY341" i="19"/>
  <c r="AY336" i="19"/>
  <c r="AY335" i="19"/>
  <c r="BA334" i="19"/>
  <c r="AY333" i="19"/>
  <c r="BA332" i="19"/>
  <c r="AY326" i="19"/>
  <c r="AY327" i="19"/>
  <c r="AY328" i="19"/>
  <c r="AY329" i="19"/>
  <c r="AY330" i="19"/>
  <c r="AY331" i="19"/>
  <c r="AY325" i="19"/>
  <c r="BA323" i="19"/>
  <c r="AY321" i="19"/>
  <c r="AY322" i="19"/>
  <c r="BA310" i="19"/>
  <c r="AY307" i="19"/>
  <c r="BA294" i="19"/>
  <c r="AY279" i="19"/>
  <c r="AY280" i="19"/>
  <c r="AY281" i="19"/>
  <c r="AY282" i="19"/>
  <c r="AY284" i="19"/>
  <c r="AY286" i="19"/>
  <c r="AY288" i="19"/>
  <c r="AY290" i="19"/>
  <c r="AY292" i="19"/>
  <c r="AY293" i="19"/>
  <c r="AY275" i="19"/>
  <c r="BA273" i="19"/>
  <c r="BA263" i="19"/>
  <c r="BA254" i="19"/>
  <c r="BA245" i="19"/>
  <c r="AY267" i="19"/>
  <c r="AY271" i="19"/>
  <c r="AY272" i="19"/>
  <c r="AY264" i="19"/>
  <c r="AY259" i="19"/>
  <c r="AY261" i="19"/>
  <c r="AY262" i="19"/>
  <c r="AY249" i="19"/>
  <c r="AY253" i="19"/>
  <c r="AY246" i="19"/>
  <c r="AY234" i="19"/>
  <c r="AY235" i="19"/>
  <c r="AY236" i="19"/>
  <c r="AY237" i="19"/>
  <c r="AY238" i="19"/>
  <c r="AY239" i="19"/>
  <c r="AY241" i="19"/>
  <c r="AY242" i="19"/>
  <c r="AY243" i="19"/>
  <c r="AY233" i="19"/>
  <c r="GG521" i="11"/>
  <c r="GG519" i="11"/>
  <c r="GG518" i="11"/>
  <c r="GG517" i="11"/>
  <c r="GG515" i="11"/>
  <c r="GG514" i="11"/>
  <c r="GG513" i="11"/>
  <c r="GG512" i="11"/>
  <c r="GG511" i="11"/>
  <c r="GG510" i="11"/>
  <c r="GG506" i="11"/>
  <c r="GG504" i="11"/>
  <c r="GG502" i="11"/>
  <c r="GG501" i="11"/>
  <c r="GG500" i="11"/>
  <c r="GG499" i="11"/>
  <c r="GG498" i="11"/>
  <c r="GG497" i="11"/>
  <c r="GG496" i="11"/>
  <c r="GG495" i="11"/>
  <c r="GG493" i="11"/>
  <c r="GG491" i="11"/>
  <c r="GG490" i="11"/>
  <c r="GG489" i="11"/>
  <c r="GG487" i="11"/>
  <c r="GG486" i="11"/>
  <c r="GG485" i="11"/>
  <c r="GG484" i="11"/>
  <c r="GG480" i="11"/>
  <c r="GG476" i="11"/>
  <c r="GG475" i="11"/>
  <c r="GG470" i="11"/>
  <c r="GG469" i="11"/>
  <c r="GG468" i="11"/>
  <c r="GG467" i="11"/>
  <c r="GG465" i="11"/>
  <c r="GG464" i="11"/>
  <c r="GG463" i="11"/>
  <c r="GG462" i="11"/>
  <c r="GG461" i="11"/>
  <c r="GG460" i="11"/>
  <c r="GG459" i="11"/>
  <c r="GG458" i="11"/>
  <c r="GG457" i="11"/>
  <c r="GG456" i="11"/>
  <c r="GG454" i="11"/>
  <c r="GG449" i="11"/>
  <c r="GG450" i="11"/>
  <c r="GG451" i="11"/>
  <c r="GG444" i="11"/>
  <c r="GG445" i="11"/>
  <c r="GG446" i="11"/>
  <c r="GG443" i="11"/>
  <c r="GG436" i="11"/>
  <c r="GG437" i="11"/>
  <c r="GG439" i="11"/>
  <c r="GG440" i="11"/>
  <c r="GG441" i="11"/>
  <c r="GG434" i="11"/>
  <c r="GG382" i="11"/>
  <c r="GG389" i="11"/>
  <c r="GG391" i="11"/>
  <c r="GG393" i="11"/>
  <c r="GG394" i="11"/>
  <c r="GG396" i="11"/>
  <c r="GG398" i="11"/>
  <c r="GG400" i="11"/>
  <c r="GG402" i="11"/>
  <c r="GG404" i="11"/>
  <c r="GG406" i="11"/>
  <c r="GG365" i="11"/>
  <c r="GG362" i="11"/>
  <c r="GG359" i="11"/>
  <c r="GG360" i="11"/>
  <c r="GG358" i="11"/>
  <c r="GG357" i="11"/>
  <c r="GG356" i="11"/>
  <c r="GG355" i="11"/>
  <c r="GG351" i="11"/>
  <c r="GG352" i="11"/>
  <c r="GG353" i="11"/>
  <c r="GG350" i="11"/>
  <c r="GG345" i="11"/>
  <c r="GG346" i="11"/>
  <c r="GG347" i="11"/>
  <c r="GG348" i="11"/>
  <c r="GG344" i="11"/>
  <c r="GG343" i="11"/>
  <c r="GI349" i="11"/>
  <c r="GG336" i="11"/>
  <c r="GG337" i="11"/>
  <c r="GG338" i="11"/>
  <c r="GG339" i="11"/>
  <c r="GG340" i="11"/>
  <c r="GG341" i="11"/>
  <c r="GG335" i="11"/>
  <c r="GG333" i="11"/>
  <c r="GG326" i="11"/>
  <c r="GG327" i="11"/>
  <c r="GG328" i="11"/>
  <c r="GG329" i="11"/>
  <c r="GG330" i="11"/>
  <c r="GG331" i="11"/>
  <c r="GG325" i="11"/>
  <c r="GG321" i="11"/>
  <c r="GG322" i="11"/>
  <c r="GG307" i="11"/>
  <c r="GG279" i="11"/>
  <c r="GG280" i="11"/>
  <c r="GG281" i="11"/>
  <c r="GG282" i="11"/>
  <c r="GG284" i="11"/>
  <c r="GG286" i="11"/>
  <c r="GG292" i="11"/>
  <c r="GG293" i="11"/>
  <c r="GG275" i="11"/>
  <c r="GG272" i="11"/>
  <c r="GG271" i="11"/>
  <c r="GG267" i="11"/>
  <c r="GG264" i="11"/>
  <c r="GG259" i="11"/>
  <c r="GG261" i="11"/>
  <c r="GG262" i="11"/>
  <c r="GG249" i="11"/>
  <c r="GG253" i="11"/>
  <c r="GG246" i="11"/>
  <c r="GG236" i="11"/>
  <c r="GG237" i="11"/>
  <c r="GG238" i="11"/>
  <c r="GG239" i="11"/>
  <c r="GG241" i="11"/>
  <c r="GG242" i="11"/>
  <c r="GG243" i="11"/>
  <c r="GG235" i="11"/>
  <c r="GG234" i="11"/>
  <c r="GG233" i="11"/>
  <c r="AY466" i="19" l="1"/>
  <c r="AY361" i="19"/>
  <c r="AY332" i="19"/>
  <c r="AY354" i="19"/>
  <c r="AY342" i="19"/>
  <c r="AY349" i="19"/>
  <c r="BA324" i="19"/>
  <c r="BA453" i="19" s="1"/>
  <c r="BA523" i="19" s="1"/>
  <c r="BB324" i="18"/>
  <c r="BB453" i="18" s="1"/>
  <c r="BB523" i="18" s="1"/>
  <c r="GG349" i="11"/>
  <c r="AL483" i="19" l="1"/>
  <c r="AL442" i="19"/>
  <c r="AY320" i="19"/>
  <c r="AY315" i="19"/>
  <c r="AY311" i="19"/>
  <c r="AY296" i="19"/>
  <c r="AY291" i="19"/>
  <c r="AY270" i="19"/>
  <c r="AY269" i="19"/>
  <c r="AY266" i="19"/>
  <c r="AY265" i="19"/>
  <c r="AY260" i="19"/>
  <c r="AY258" i="19"/>
  <c r="AY257" i="19"/>
  <c r="AY256" i="19"/>
  <c r="AY255" i="19"/>
  <c r="AL520" i="19"/>
  <c r="AL494" i="19"/>
  <c r="AL492" i="19"/>
  <c r="AL466" i="19"/>
  <c r="AL455" i="19"/>
  <c r="AL452" i="19"/>
  <c r="AL447" i="19"/>
  <c r="AL361" i="19"/>
  <c r="AL354" i="19"/>
  <c r="AL349" i="19"/>
  <c r="AL342" i="19"/>
  <c r="AL334" i="19"/>
  <c r="AL332" i="19"/>
  <c r="AM442" i="18"/>
  <c r="AZ320" i="18"/>
  <c r="AZ315" i="18"/>
  <c r="AZ311" i="18"/>
  <c r="AZ296" i="18"/>
  <c r="AZ291" i="18"/>
  <c r="AZ270" i="18"/>
  <c r="AZ269" i="18"/>
  <c r="AZ266" i="18"/>
  <c r="AZ265" i="18"/>
  <c r="AZ260" i="18"/>
  <c r="AZ258" i="18"/>
  <c r="AZ256" i="18"/>
  <c r="AZ255" i="18"/>
  <c r="AM520" i="18"/>
  <c r="AM494" i="18"/>
  <c r="AM492" i="18"/>
  <c r="AM483" i="18"/>
  <c r="AM466" i="18"/>
  <c r="AM455" i="18"/>
  <c r="AM452" i="18"/>
  <c r="AM447" i="18"/>
  <c r="AM361" i="18"/>
  <c r="AM354" i="18"/>
  <c r="AM349" i="18"/>
  <c r="AM342" i="18"/>
  <c r="AM334" i="18"/>
  <c r="AM332" i="18"/>
  <c r="FT483" i="11"/>
  <c r="GG311" i="11"/>
  <c r="FT442" i="11"/>
  <c r="GG320" i="11"/>
  <c r="GG315" i="11"/>
  <c r="GG296" i="11"/>
  <c r="GG291" i="11"/>
  <c r="GG270" i="11"/>
  <c r="GG269" i="11"/>
  <c r="GG266" i="11"/>
  <c r="GG265" i="11"/>
  <c r="GG260" i="11"/>
  <c r="GG258" i="11"/>
  <c r="GG257" i="11"/>
  <c r="GG256" i="11"/>
  <c r="FT494" i="11"/>
  <c r="FT492" i="11"/>
  <c r="FT466" i="11"/>
  <c r="FT455" i="11"/>
  <c r="FT452" i="11"/>
  <c r="FT447" i="11"/>
  <c r="FT361" i="11"/>
  <c r="FT354" i="11"/>
  <c r="FT349" i="11"/>
  <c r="FT342" i="11"/>
  <c r="FT334" i="11"/>
  <c r="FT332" i="11"/>
  <c r="AY263" i="19" l="1"/>
  <c r="FT245" i="11"/>
  <c r="AL254" i="19"/>
  <c r="AL263" i="19"/>
  <c r="AL294" i="19"/>
  <c r="AL323" i="19"/>
  <c r="AM263" i="18"/>
  <c r="AM245" i="18"/>
  <c r="AM310" i="18"/>
  <c r="AM254" i="18"/>
  <c r="AM294" i="18"/>
  <c r="FT254" i="11"/>
  <c r="AM433" i="18"/>
  <c r="AL245" i="19"/>
  <c r="AL433" i="19"/>
  <c r="FT263" i="11"/>
  <c r="FT273" i="11"/>
  <c r="FT310" i="11"/>
  <c r="AM273" i="18"/>
  <c r="AM323" i="18"/>
  <c r="AL273" i="19"/>
  <c r="AL310" i="19"/>
  <c r="FT323" i="11"/>
  <c r="FT433" i="11"/>
  <c r="AM324" i="18" l="1"/>
  <c r="AM453" i="18" s="1"/>
  <c r="AL324" i="19"/>
  <c r="AL453" i="19" s="1"/>
  <c r="BB228" i="18" l="1"/>
  <c r="BA228" i="19"/>
  <c r="BA204" i="19"/>
  <c r="BA195" i="19"/>
  <c r="BA172" i="19"/>
  <c r="BA142" i="19"/>
  <c r="BA129" i="19"/>
  <c r="BA118" i="19"/>
  <c r="BA106" i="19"/>
  <c r="BA95" i="19"/>
  <c r="BA78" i="19"/>
  <c r="BA72" i="19"/>
  <c r="BA66" i="19"/>
  <c r="BA58" i="19"/>
  <c r="BA52" i="19"/>
  <c r="BA44" i="19"/>
  <c r="BA38" i="19"/>
  <c r="BA27" i="19"/>
  <c r="BA17" i="19"/>
  <c r="BA15" i="19"/>
  <c r="BB204" i="18"/>
  <c r="BB195" i="18"/>
  <c r="BB172" i="18"/>
  <c r="BB142" i="18"/>
  <c r="BB129" i="18"/>
  <c r="BB118" i="18"/>
  <c r="BB106" i="18"/>
  <c r="BB95" i="18"/>
  <c r="BB78" i="18"/>
  <c r="BB72" i="18"/>
  <c r="BB66" i="18"/>
  <c r="BB58" i="18"/>
  <c r="BB59" i="18" s="1"/>
  <c r="BB52" i="18"/>
  <c r="BB44" i="18"/>
  <c r="BB38" i="18"/>
  <c r="BB27" i="18"/>
  <c r="BB17" i="18"/>
  <c r="BB15" i="18"/>
  <c r="BA45" i="19" l="1"/>
  <c r="BA130" i="19"/>
  <c r="BA59" i="19"/>
  <c r="BA73" i="19"/>
  <c r="BA107" i="19"/>
  <c r="BB107" i="18"/>
  <c r="BB45" i="18"/>
  <c r="BB79" i="18" s="1"/>
  <c r="BB130" i="18"/>
  <c r="BB73" i="18"/>
  <c r="BA79" i="19" l="1"/>
  <c r="BZ245" i="11"/>
  <c r="BZ310" i="11"/>
  <c r="BZ442" i="11"/>
  <c r="BZ483" i="11"/>
  <c r="BZ273" i="11"/>
  <c r="BZ494" i="11"/>
  <c r="BZ492" i="11"/>
  <c r="BZ466" i="11"/>
  <c r="BZ455" i="11"/>
  <c r="BZ452" i="11"/>
  <c r="BZ447" i="11"/>
  <c r="BZ361" i="11"/>
  <c r="BZ354" i="11"/>
  <c r="BZ349" i="11"/>
  <c r="BZ342" i="11"/>
  <c r="BZ334" i="11"/>
  <c r="BZ332" i="11"/>
  <c r="BZ263" i="11"/>
  <c r="BZ254" i="11"/>
  <c r="BZ294" i="11" l="1"/>
  <c r="BZ323" i="11"/>
  <c r="BZ433" i="11"/>
  <c r="BZ324" i="11" l="1"/>
  <c r="BZ453" i="11" l="1"/>
  <c r="BW442" i="11"/>
  <c r="BW447" i="11"/>
  <c r="DT447" i="11"/>
  <c r="FP447" i="11"/>
  <c r="AH447" i="19"/>
  <c r="GY479" i="11" l="1"/>
  <c r="AZ448" i="18" l="1"/>
  <c r="AY448" i="19"/>
  <c r="AY452" i="19" s="1"/>
  <c r="AY452" i="18" l="1"/>
  <c r="GG448" i="11"/>
  <c r="AZ507" i="18"/>
  <c r="AU483" i="18"/>
  <c r="AU494" i="18"/>
  <c r="AU492" i="18"/>
  <c r="AT483" i="19"/>
  <c r="AT494" i="19"/>
  <c r="AT492" i="19"/>
  <c r="GB483" i="11"/>
  <c r="GB494" i="11"/>
  <c r="GB492" i="11"/>
  <c r="EF483" i="11"/>
  <c r="EF494" i="11"/>
  <c r="EF492" i="11"/>
  <c r="AZ474" i="18" l="1"/>
  <c r="AY474" i="19"/>
  <c r="GG474" i="11"/>
  <c r="AY443" i="19" l="1"/>
  <c r="BQ520" i="11"/>
  <c r="BQ442" i="11"/>
  <c r="BQ310" i="11"/>
  <c r="BQ522" i="11"/>
  <c r="BQ494" i="11"/>
  <c r="BQ492" i="11"/>
  <c r="BQ483" i="11"/>
  <c r="BQ466" i="11"/>
  <c r="BQ455" i="11"/>
  <c r="BQ452" i="11"/>
  <c r="BQ447" i="11"/>
  <c r="BQ361" i="11"/>
  <c r="BQ354" i="11"/>
  <c r="BQ349" i="11"/>
  <c r="BQ342" i="11"/>
  <c r="BQ334" i="11"/>
  <c r="BQ332" i="11"/>
  <c r="AY447" i="19" l="1"/>
  <c r="BQ433" i="11"/>
  <c r="BQ323" i="11"/>
  <c r="AK466" i="18" l="1"/>
  <c r="AK455" i="18"/>
  <c r="AK452" i="18"/>
  <c r="AK447" i="18"/>
  <c r="AK354" i="18"/>
  <c r="AK349" i="18"/>
  <c r="AK334" i="18"/>
  <c r="AK273" i="18"/>
  <c r="AK263" i="18"/>
  <c r="AK254" i="18"/>
  <c r="AJ494" i="19"/>
  <c r="AJ492" i="19"/>
  <c r="AJ466" i="19"/>
  <c r="AJ455" i="19"/>
  <c r="AJ452" i="19"/>
  <c r="AJ447" i="19"/>
  <c r="AJ354" i="19"/>
  <c r="AJ349" i="19"/>
  <c r="AJ273" i="19"/>
  <c r="AJ263" i="19"/>
  <c r="AJ254" i="19"/>
  <c r="FR522" i="11"/>
  <c r="FR520" i="11"/>
  <c r="FR494" i="11"/>
  <c r="FR492" i="11"/>
  <c r="FR466" i="11"/>
  <c r="FR455" i="11"/>
  <c r="FR452" i="11"/>
  <c r="FR447" i="11"/>
  <c r="FR354" i="11"/>
  <c r="FR349" i="11"/>
  <c r="FR334" i="11"/>
  <c r="FR273" i="11"/>
  <c r="FR263" i="11"/>
  <c r="FR254" i="11"/>
  <c r="BY349" i="11"/>
  <c r="BY354" i="11"/>
  <c r="BY273" i="11"/>
  <c r="BY263" i="11"/>
  <c r="BY254" i="11"/>
  <c r="BY494" i="11"/>
  <c r="BY492" i="11"/>
  <c r="BY466" i="11"/>
  <c r="BY455" i="11"/>
  <c r="BY452" i="11"/>
  <c r="BY447" i="11"/>
  <c r="BY334" i="11"/>
  <c r="DV361" i="11"/>
  <c r="DV354" i="11"/>
  <c r="DV349" i="11"/>
  <c r="DV342" i="11"/>
  <c r="DV334" i="11"/>
  <c r="DV332" i="11"/>
  <c r="DV273" i="11"/>
  <c r="DV263" i="11"/>
  <c r="GV343" i="11" l="1"/>
  <c r="GV344" i="11"/>
  <c r="GV346" i="11"/>
  <c r="GV347" i="11"/>
  <c r="GV345" i="11"/>
  <c r="GV348" i="11" l="1"/>
  <c r="GV443" i="11" l="1"/>
  <c r="BX522" i="11" l="1"/>
  <c r="BX520" i="11"/>
  <c r="BX492" i="11"/>
  <c r="BX494" i="11"/>
  <c r="BX466" i="11"/>
  <c r="BX452" i="11"/>
  <c r="BX447" i="11"/>
  <c r="BX273" i="11"/>
  <c r="BX263" i="11"/>
  <c r="BX354" i="11"/>
  <c r="BX349" i="11"/>
  <c r="BX334" i="11"/>
  <c r="BX455" i="11"/>
  <c r="DU520" i="11"/>
  <c r="DU492" i="11"/>
  <c r="DU466" i="11"/>
  <c r="DU452" i="11"/>
  <c r="DU447" i="11"/>
  <c r="DU361" i="11"/>
  <c r="DU354" i="11"/>
  <c r="DU349" i="11"/>
  <c r="DU342" i="11"/>
  <c r="DU334" i="11"/>
  <c r="DU332" i="11"/>
  <c r="DU273" i="11"/>
  <c r="DU263" i="11"/>
  <c r="AX522" i="19" l="1"/>
  <c r="AW522" i="19"/>
  <c r="AV522" i="19"/>
  <c r="AU522" i="19"/>
  <c r="AT522" i="19"/>
  <c r="AS522" i="19"/>
  <c r="AR522" i="19"/>
  <c r="AQ522" i="19"/>
  <c r="AP522" i="19"/>
  <c r="AO522" i="19"/>
  <c r="AN522" i="19"/>
  <c r="AM522" i="19"/>
  <c r="AL522" i="19"/>
  <c r="AK522" i="19"/>
  <c r="AJ522" i="19"/>
  <c r="AI522" i="19"/>
  <c r="AH522" i="19"/>
  <c r="AG522" i="19"/>
  <c r="AF522" i="19"/>
  <c r="AE522" i="19"/>
  <c r="AD522" i="19"/>
  <c r="AC522" i="19"/>
  <c r="AB522" i="19"/>
  <c r="AA522" i="19"/>
  <c r="Z522" i="19"/>
  <c r="Y522" i="19"/>
  <c r="W522" i="19"/>
  <c r="V522" i="19"/>
  <c r="U522" i="19"/>
  <c r="T522" i="19"/>
  <c r="S522" i="19"/>
  <c r="R522" i="19"/>
  <c r="Q522" i="19"/>
  <c r="P522" i="19"/>
  <c r="O522" i="19"/>
  <c r="N522" i="19"/>
  <c r="M522" i="19"/>
  <c r="L522" i="19"/>
  <c r="K522" i="19"/>
  <c r="J522" i="19"/>
  <c r="I522" i="19"/>
  <c r="H522" i="19"/>
  <c r="G522" i="19"/>
  <c r="F522" i="19"/>
  <c r="X522" i="19"/>
  <c r="AX520" i="19"/>
  <c r="AW520" i="19"/>
  <c r="AV520" i="19"/>
  <c r="AT520" i="19"/>
  <c r="AS520" i="19"/>
  <c r="AP520" i="19"/>
  <c r="AO520" i="19"/>
  <c r="AN520" i="19"/>
  <c r="AM520" i="19"/>
  <c r="AK520" i="19"/>
  <c r="AJ520" i="19"/>
  <c r="AI520" i="19"/>
  <c r="AH520" i="19"/>
  <c r="AG520" i="19"/>
  <c r="AF520" i="19"/>
  <c r="AE520" i="19"/>
  <c r="AC520" i="19"/>
  <c r="AB520" i="19"/>
  <c r="AA520" i="19"/>
  <c r="Z520" i="19"/>
  <c r="W520" i="19"/>
  <c r="V520" i="19"/>
  <c r="U520" i="19"/>
  <c r="T520" i="19"/>
  <c r="S520" i="19"/>
  <c r="R520" i="19"/>
  <c r="Q520" i="19"/>
  <c r="P520" i="19"/>
  <c r="O520" i="19"/>
  <c r="N520" i="19"/>
  <c r="M520" i="19"/>
  <c r="L520" i="19"/>
  <c r="K520" i="19"/>
  <c r="J520" i="19"/>
  <c r="I520" i="19"/>
  <c r="H520" i="19"/>
  <c r="G520" i="19"/>
  <c r="F520" i="19"/>
  <c r="D512" i="19"/>
  <c r="D513" i="19" s="1"/>
  <c r="D514" i="19" s="1"/>
  <c r="AY508" i="19"/>
  <c r="D504" i="19"/>
  <c r="D505" i="19" s="1"/>
  <c r="D506" i="19" s="1"/>
  <c r="AR520" i="19"/>
  <c r="D500" i="19"/>
  <c r="D501" i="19" s="1"/>
  <c r="D502" i="19" s="1"/>
  <c r="D496" i="19"/>
  <c r="D497" i="19" s="1"/>
  <c r="D498" i="19" s="1"/>
  <c r="AX494" i="19"/>
  <c r="AW494" i="19"/>
  <c r="AV494" i="19"/>
  <c r="AU494" i="19"/>
  <c r="AS494" i="19"/>
  <c r="AR494" i="19"/>
  <c r="AP494" i="19"/>
  <c r="AO494" i="19"/>
  <c r="AN494" i="19"/>
  <c r="AM494" i="19"/>
  <c r="AK494" i="19"/>
  <c r="AI494" i="19"/>
  <c r="AH494" i="19"/>
  <c r="AG494" i="19"/>
  <c r="AF494" i="19"/>
  <c r="AE494" i="19"/>
  <c r="AD494" i="19"/>
  <c r="AC494" i="19"/>
  <c r="AB494" i="19"/>
  <c r="AA494" i="19"/>
  <c r="Z494" i="19"/>
  <c r="Y494" i="19"/>
  <c r="W494" i="19"/>
  <c r="V494" i="19"/>
  <c r="U494" i="19"/>
  <c r="T494" i="19"/>
  <c r="S494" i="19"/>
  <c r="R494" i="19"/>
  <c r="Q494" i="19"/>
  <c r="P494" i="19"/>
  <c r="O494" i="19"/>
  <c r="N494" i="19"/>
  <c r="M494" i="19"/>
  <c r="L494" i="19"/>
  <c r="K494" i="19"/>
  <c r="J494" i="19"/>
  <c r="I494" i="19"/>
  <c r="H494" i="19"/>
  <c r="G494" i="19"/>
  <c r="F494" i="19"/>
  <c r="AX492" i="19"/>
  <c r="AW492" i="19"/>
  <c r="AV492" i="19"/>
  <c r="AS492" i="19"/>
  <c r="AR492" i="19"/>
  <c r="AP492" i="19"/>
  <c r="AO492" i="19"/>
  <c r="AN492" i="19"/>
  <c r="AM492" i="19"/>
  <c r="AK492" i="19"/>
  <c r="AI492" i="19"/>
  <c r="AH492" i="19"/>
  <c r="AG492" i="19"/>
  <c r="AF492" i="19"/>
  <c r="AE492" i="19"/>
  <c r="AD492" i="19"/>
  <c r="AC492" i="19"/>
  <c r="AB492" i="19"/>
  <c r="AA492" i="19"/>
  <c r="Z492" i="19"/>
  <c r="Y492" i="19"/>
  <c r="W492" i="19"/>
  <c r="V492" i="19"/>
  <c r="U492" i="19"/>
  <c r="T492" i="19"/>
  <c r="S492" i="19"/>
  <c r="R492" i="19"/>
  <c r="Q492" i="19"/>
  <c r="P492" i="19"/>
  <c r="O492" i="19"/>
  <c r="N492" i="19"/>
  <c r="M492" i="19"/>
  <c r="L492" i="19"/>
  <c r="K492" i="19"/>
  <c r="J492" i="19"/>
  <c r="I492" i="19"/>
  <c r="H492" i="19"/>
  <c r="G492" i="19"/>
  <c r="F492" i="19"/>
  <c r="D489" i="19"/>
  <c r="D490" i="19" s="1"/>
  <c r="D491" i="19" s="1"/>
  <c r="AX483" i="19"/>
  <c r="AW483" i="19"/>
  <c r="AV483" i="19"/>
  <c r="AS483" i="19"/>
  <c r="AP483" i="19"/>
  <c r="AN483" i="19"/>
  <c r="AM483" i="19"/>
  <c r="AH483" i="19"/>
  <c r="AE483" i="19"/>
  <c r="AA483" i="19"/>
  <c r="Z483" i="19"/>
  <c r="Y483" i="19"/>
  <c r="W483" i="19"/>
  <c r="V483" i="19"/>
  <c r="U483" i="19"/>
  <c r="T483" i="19"/>
  <c r="S483" i="19"/>
  <c r="R483" i="19"/>
  <c r="Q483" i="19"/>
  <c r="P483" i="19"/>
  <c r="O483" i="19"/>
  <c r="N483" i="19"/>
  <c r="M483" i="19"/>
  <c r="L483" i="19"/>
  <c r="K483" i="19"/>
  <c r="J483" i="19"/>
  <c r="H483" i="19"/>
  <c r="G483" i="19"/>
  <c r="F483" i="19"/>
  <c r="AY481" i="19"/>
  <c r="D480" i="19"/>
  <c r="D481" i="19" s="1"/>
  <c r="D482" i="19" s="1"/>
  <c r="AR483" i="19"/>
  <c r="D476" i="19"/>
  <c r="D477" i="19" s="1"/>
  <c r="D478" i="19" s="1"/>
  <c r="D472" i="19"/>
  <c r="D473" i="19" s="1"/>
  <c r="D474" i="19" s="1"/>
  <c r="D468" i="19"/>
  <c r="D469" i="19" s="1"/>
  <c r="D470" i="19" s="1"/>
  <c r="AX466" i="19"/>
  <c r="AW466" i="19"/>
  <c r="AV466" i="19"/>
  <c r="AU466" i="19"/>
  <c r="AT466" i="19"/>
  <c r="AS466" i="19"/>
  <c r="AR466" i="19"/>
  <c r="AQ466" i="19"/>
  <c r="AP466" i="19"/>
  <c r="AO466" i="19"/>
  <c r="AN466" i="19"/>
  <c r="AM466" i="19"/>
  <c r="AK466" i="19"/>
  <c r="AI466" i="19"/>
  <c r="AH466" i="19"/>
  <c r="AG466" i="19"/>
  <c r="AF466" i="19"/>
  <c r="AE466" i="19"/>
  <c r="AD466" i="19"/>
  <c r="AC466" i="19"/>
  <c r="AB466" i="19"/>
  <c r="AA466" i="19"/>
  <c r="Z466" i="19"/>
  <c r="Y466" i="19"/>
  <c r="W466" i="19"/>
  <c r="V466" i="19"/>
  <c r="U466" i="19"/>
  <c r="T466" i="19"/>
  <c r="S466" i="19"/>
  <c r="R466" i="19"/>
  <c r="Q466" i="19"/>
  <c r="P466" i="19"/>
  <c r="O466" i="19"/>
  <c r="N466" i="19"/>
  <c r="M466" i="19"/>
  <c r="L466" i="19"/>
  <c r="K466" i="19"/>
  <c r="J466" i="19"/>
  <c r="I466" i="19"/>
  <c r="H466" i="19"/>
  <c r="G466" i="19"/>
  <c r="F466" i="19"/>
  <c r="D463" i="19"/>
  <c r="D464" i="19" s="1"/>
  <c r="D465" i="19" s="1"/>
  <c r="D459" i="19"/>
  <c r="D460" i="19" s="1"/>
  <c r="D461" i="19" s="1"/>
  <c r="AX455" i="19"/>
  <c r="AW455" i="19"/>
  <c r="AV455" i="19"/>
  <c r="AU455" i="19"/>
  <c r="AT455" i="19"/>
  <c r="AS455" i="19"/>
  <c r="AR455" i="19"/>
  <c r="AQ455" i="19"/>
  <c r="AP455" i="19"/>
  <c r="AO455" i="19"/>
  <c r="AN455" i="19"/>
  <c r="AM455" i="19"/>
  <c r="AK455" i="19"/>
  <c r="AI455" i="19"/>
  <c r="AH455" i="19"/>
  <c r="AG455" i="19"/>
  <c r="AF455" i="19"/>
  <c r="AE455" i="19"/>
  <c r="AD455" i="19"/>
  <c r="AC455" i="19"/>
  <c r="AB455" i="19"/>
  <c r="AA455" i="19"/>
  <c r="Z455" i="19"/>
  <c r="Y455" i="19"/>
  <c r="W455" i="19"/>
  <c r="V455" i="19"/>
  <c r="U455" i="19"/>
  <c r="T455" i="19"/>
  <c r="S455" i="19"/>
  <c r="R455" i="19"/>
  <c r="Q455" i="19"/>
  <c r="P455" i="19"/>
  <c r="O455" i="19"/>
  <c r="N455" i="19"/>
  <c r="M455" i="19"/>
  <c r="L455" i="19"/>
  <c r="K455" i="19"/>
  <c r="J455" i="19"/>
  <c r="I455" i="19"/>
  <c r="H455" i="19"/>
  <c r="G455" i="19"/>
  <c r="F455" i="19"/>
  <c r="AW452" i="19"/>
  <c r="AV452" i="19"/>
  <c r="AU452" i="19"/>
  <c r="AT452" i="19"/>
  <c r="AS452" i="19"/>
  <c r="AR452" i="19"/>
  <c r="AQ452" i="19"/>
  <c r="AP452" i="19"/>
  <c r="AO452" i="19"/>
  <c r="AN452" i="19"/>
  <c r="AM452" i="19"/>
  <c r="AK452" i="19"/>
  <c r="AI452" i="19"/>
  <c r="AH452" i="19"/>
  <c r="AG452" i="19"/>
  <c r="AF452" i="19"/>
  <c r="AE452" i="19"/>
  <c r="AD452" i="19"/>
  <c r="AC452" i="19"/>
  <c r="AB452" i="19"/>
  <c r="AA452" i="19"/>
  <c r="Z452" i="19"/>
  <c r="Y452" i="19"/>
  <c r="W452" i="19"/>
  <c r="V452" i="19"/>
  <c r="U452" i="19"/>
  <c r="T452" i="19"/>
  <c r="S452" i="19"/>
  <c r="R452" i="19"/>
  <c r="Q452" i="19"/>
  <c r="P452" i="19"/>
  <c r="O452" i="19"/>
  <c r="N452" i="19"/>
  <c r="M452" i="19"/>
  <c r="L452" i="19"/>
  <c r="K452" i="19"/>
  <c r="J452" i="19"/>
  <c r="I452" i="19"/>
  <c r="H452" i="19"/>
  <c r="G452" i="19"/>
  <c r="F452" i="19"/>
  <c r="D449" i="19"/>
  <c r="D450" i="19" s="1"/>
  <c r="D451" i="19" s="1"/>
  <c r="AX452" i="19"/>
  <c r="AX447" i="19"/>
  <c r="AW447" i="19"/>
  <c r="AV447" i="19"/>
  <c r="AU447" i="19"/>
  <c r="AT447" i="19"/>
  <c r="AS447" i="19"/>
  <c r="AR447" i="19"/>
  <c r="AQ447" i="19"/>
  <c r="AP447" i="19"/>
  <c r="AO447" i="19"/>
  <c r="AN447" i="19"/>
  <c r="AM447" i="19"/>
  <c r="AK447" i="19"/>
  <c r="AI447" i="19"/>
  <c r="AG447" i="19"/>
  <c r="AF447" i="19"/>
  <c r="AE447" i="19"/>
  <c r="AD447" i="19"/>
  <c r="AC447" i="19"/>
  <c r="AB447" i="19"/>
  <c r="AA447" i="19"/>
  <c r="Z447" i="19"/>
  <c r="Y447" i="19"/>
  <c r="X447" i="19"/>
  <c r="W447" i="19"/>
  <c r="V447" i="19"/>
  <c r="U447" i="19"/>
  <c r="T447" i="19"/>
  <c r="S447" i="19"/>
  <c r="R447" i="19"/>
  <c r="Q447" i="19"/>
  <c r="P447" i="19"/>
  <c r="O447" i="19"/>
  <c r="N447" i="19"/>
  <c r="M447" i="19"/>
  <c r="L447" i="19"/>
  <c r="K447" i="19"/>
  <c r="J447" i="19"/>
  <c r="I447" i="19"/>
  <c r="H447" i="19"/>
  <c r="G447" i="19"/>
  <c r="F447" i="19"/>
  <c r="D444" i="19"/>
  <c r="D445" i="19" s="1"/>
  <c r="D446" i="19" s="1"/>
  <c r="AX442" i="19"/>
  <c r="AW442" i="19"/>
  <c r="AV442" i="19"/>
  <c r="AU442" i="19"/>
  <c r="AT442" i="19"/>
  <c r="AS442" i="19"/>
  <c r="AR442" i="19"/>
  <c r="AQ442" i="19"/>
  <c r="AP442" i="19"/>
  <c r="AO442" i="19"/>
  <c r="AN442" i="19"/>
  <c r="AM442" i="19"/>
  <c r="AF442" i="19"/>
  <c r="AE442" i="19"/>
  <c r="AD442" i="19"/>
  <c r="AC442" i="19"/>
  <c r="AB442" i="19"/>
  <c r="AA442" i="19"/>
  <c r="Z442" i="19"/>
  <c r="W442" i="19"/>
  <c r="V442" i="19"/>
  <c r="U442" i="19"/>
  <c r="T442" i="19"/>
  <c r="S442" i="19"/>
  <c r="R442" i="19"/>
  <c r="Q442" i="19"/>
  <c r="P442" i="19"/>
  <c r="O442" i="19"/>
  <c r="N442" i="19"/>
  <c r="M442" i="19"/>
  <c r="L442" i="19"/>
  <c r="K442" i="19"/>
  <c r="J442" i="19"/>
  <c r="I442" i="19"/>
  <c r="H442" i="19"/>
  <c r="G442" i="19"/>
  <c r="F442" i="19"/>
  <c r="Y442" i="19"/>
  <c r="AX433" i="19"/>
  <c r="AW433" i="19"/>
  <c r="AV433" i="19"/>
  <c r="AT433" i="19"/>
  <c r="AS433" i="19"/>
  <c r="AR433" i="19"/>
  <c r="AQ433" i="19"/>
  <c r="AP433" i="19"/>
  <c r="AN433" i="19"/>
  <c r="AM433" i="19"/>
  <c r="AF433" i="19"/>
  <c r="AE433" i="19"/>
  <c r="AD433" i="19"/>
  <c r="AC433" i="19"/>
  <c r="AA433" i="19"/>
  <c r="Z433" i="19"/>
  <c r="W433" i="19"/>
  <c r="V433" i="19"/>
  <c r="U433" i="19"/>
  <c r="T433" i="19"/>
  <c r="S433" i="19"/>
  <c r="R433" i="19"/>
  <c r="Q433" i="19"/>
  <c r="P433" i="19"/>
  <c r="O433" i="19"/>
  <c r="N433" i="19"/>
  <c r="M433" i="19"/>
  <c r="L433" i="19"/>
  <c r="K433" i="19"/>
  <c r="J433" i="19"/>
  <c r="I433" i="19"/>
  <c r="H433" i="19"/>
  <c r="G433" i="19"/>
  <c r="F433" i="19"/>
  <c r="AB433" i="19"/>
  <c r="D408" i="19"/>
  <c r="D409" i="19" s="1"/>
  <c r="D410" i="19" s="1"/>
  <c r="D411" i="19" s="1"/>
  <c r="D412" i="19" s="1"/>
  <c r="D413" i="19" s="1"/>
  <c r="D414" i="19" s="1"/>
  <c r="D415" i="19" s="1"/>
  <c r="D416" i="19" s="1"/>
  <c r="D417" i="19" s="1"/>
  <c r="D418" i="19" s="1"/>
  <c r="D419" i="19" s="1"/>
  <c r="D420" i="19" s="1"/>
  <c r="D421" i="19" s="1"/>
  <c r="D422" i="19" s="1"/>
  <c r="D423" i="19" s="1"/>
  <c r="D424" i="19" s="1"/>
  <c r="D425" i="19" s="1"/>
  <c r="D426" i="19" s="1"/>
  <c r="D427" i="19" s="1"/>
  <c r="D428" i="19" s="1"/>
  <c r="D429" i="19" s="1"/>
  <c r="D430" i="19" s="1"/>
  <c r="D431" i="19" s="1"/>
  <c r="D389" i="19"/>
  <c r="D390" i="19" s="1"/>
  <c r="D391" i="19" s="1"/>
  <c r="D392" i="19" s="1"/>
  <c r="D393" i="19" s="1"/>
  <c r="D394" i="19" s="1"/>
  <c r="D395" i="19" s="1"/>
  <c r="D396" i="19" s="1"/>
  <c r="D397" i="19" s="1"/>
  <c r="D398" i="19" s="1"/>
  <c r="D399" i="19" s="1"/>
  <c r="D400" i="19" s="1"/>
  <c r="D401" i="19" s="1"/>
  <c r="D402" i="19" s="1"/>
  <c r="D403" i="19" s="1"/>
  <c r="D404" i="19" s="1"/>
  <c r="D405" i="19" s="1"/>
  <c r="D380" i="19"/>
  <c r="D381" i="19" s="1"/>
  <c r="D382" i="19" s="1"/>
  <c r="D383" i="19" s="1"/>
  <c r="D384" i="19" s="1"/>
  <c r="D385" i="19" s="1"/>
  <c r="D386" i="19" s="1"/>
  <c r="D387" i="19" s="1"/>
  <c r="D372" i="19"/>
  <c r="D373" i="19" s="1"/>
  <c r="D374" i="19" s="1"/>
  <c r="D375" i="19" s="1"/>
  <c r="D376" i="19" s="1"/>
  <c r="D377" i="19" s="1"/>
  <c r="D378" i="19" s="1"/>
  <c r="D363" i="19"/>
  <c r="D364" i="19" s="1"/>
  <c r="D365" i="19" s="1"/>
  <c r="D366" i="19" s="1"/>
  <c r="D367" i="19" s="1"/>
  <c r="D368" i="19" s="1"/>
  <c r="D369" i="19" s="1"/>
  <c r="AX361" i="19"/>
  <c r="AW361" i="19"/>
  <c r="AV361" i="19"/>
  <c r="AU361" i="19"/>
  <c r="AT361" i="19"/>
  <c r="AS361" i="19"/>
  <c r="AR361" i="19"/>
  <c r="AQ361" i="19"/>
  <c r="AP361" i="19"/>
  <c r="AO361" i="19"/>
  <c r="AN361" i="19"/>
  <c r="AM361" i="19"/>
  <c r="AK361" i="19"/>
  <c r="AI361" i="19"/>
  <c r="AH361" i="19"/>
  <c r="AG361" i="19"/>
  <c r="AF361" i="19"/>
  <c r="AE361" i="19"/>
  <c r="AD361" i="19"/>
  <c r="AC361" i="19"/>
  <c r="AB361" i="19"/>
  <c r="AA361" i="19"/>
  <c r="Z361" i="19"/>
  <c r="Y361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AX354" i="19"/>
  <c r="AW354" i="19"/>
  <c r="AV354" i="19"/>
  <c r="AU354" i="19"/>
  <c r="AT354" i="19"/>
  <c r="AS354" i="19"/>
  <c r="AR354" i="19"/>
  <c r="AQ354" i="19"/>
  <c r="AP354" i="19"/>
  <c r="AO354" i="19"/>
  <c r="AN354" i="19"/>
  <c r="AM354" i="19"/>
  <c r="AK354" i="19"/>
  <c r="AI354" i="19"/>
  <c r="AH354" i="19"/>
  <c r="AG354" i="19"/>
  <c r="AF354" i="19"/>
  <c r="AE354" i="19"/>
  <c r="AD354" i="19"/>
  <c r="AC354" i="19"/>
  <c r="AB354" i="19"/>
  <c r="AA354" i="19"/>
  <c r="Z354" i="19"/>
  <c r="Y354" i="19"/>
  <c r="X354" i="19"/>
  <c r="W354" i="19"/>
  <c r="V354" i="19"/>
  <c r="U354" i="19"/>
  <c r="T354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D351" i="19"/>
  <c r="D352" i="19" s="1"/>
  <c r="D353" i="19" s="1"/>
  <c r="AX349" i="19"/>
  <c r="AW349" i="19"/>
  <c r="AV349" i="19"/>
  <c r="AU349" i="19"/>
  <c r="AT349" i="19"/>
  <c r="AS349" i="19"/>
  <c r="AR349" i="19"/>
  <c r="AQ349" i="19"/>
  <c r="AP349" i="19"/>
  <c r="AO349" i="19"/>
  <c r="AN349" i="19"/>
  <c r="AM349" i="19"/>
  <c r="AK349" i="19"/>
  <c r="AI349" i="19"/>
  <c r="AH349" i="19"/>
  <c r="AG349" i="19"/>
  <c r="AF349" i="19"/>
  <c r="AE349" i="19"/>
  <c r="AD349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AX342" i="19"/>
  <c r="AW342" i="19"/>
  <c r="AV342" i="19"/>
  <c r="AU342" i="19"/>
  <c r="AT342" i="19"/>
  <c r="AS342" i="19"/>
  <c r="AR342" i="19"/>
  <c r="AQ342" i="19"/>
  <c r="AP342" i="19"/>
  <c r="AO342" i="19"/>
  <c r="AN342" i="19"/>
  <c r="AM342" i="19"/>
  <c r="AK342" i="19"/>
  <c r="AI342" i="19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V342" i="19"/>
  <c r="U342" i="19"/>
  <c r="T342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AX334" i="19"/>
  <c r="AW334" i="19"/>
  <c r="AV334" i="19"/>
  <c r="AU334" i="19"/>
  <c r="AT334" i="19"/>
  <c r="AS334" i="19"/>
  <c r="AR334" i="19"/>
  <c r="AQ334" i="19"/>
  <c r="AP334" i="19"/>
  <c r="AO334" i="19"/>
  <c r="AN334" i="19"/>
  <c r="AM334" i="19"/>
  <c r="AI334" i="19"/>
  <c r="AH334" i="19"/>
  <c r="AG334" i="19"/>
  <c r="AF334" i="19"/>
  <c r="AE334" i="19"/>
  <c r="AD334" i="19"/>
  <c r="AC334" i="19"/>
  <c r="AB334" i="19"/>
  <c r="AA334" i="19"/>
  <c r="Z334" i="19"/>
  <c r="Y334" i="19"/>
  <c r="X334" i="19"/>
  <c r="W334" i="19"/>
  <c r="V334" i="19"/>
  <c r="U334" i="19"/>
  <c r="T334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AY334" i="19"/>
  <c r="AX332" i="19"/>
  <c r="AW332" i="19"/>
  <c r="AV332" i="19"/>
  <c r="AU332" i="19"/>
  <c r="AT332" i="19"/>
  <c r="AS332" i="19"/>
  <c r="AR332" i="19"/>
  <c r="AQ332" i="19"/>
  <c r="AP332" i="19"/>
  <c r="AO332" i="19"/>
  <c r="AN332" i="19"/>
  <c r="AM332" i="19"/>
  <c r="AK332" i="19"/>
  <c r="AI332" i="19"/>
  <c r="AH332" i="19"/>
  <c r="AG332" i="19"/>
  <c r="AF332" i="19"/>
  <c r="AE332" i="19"/>
  <c r="AD332" i="19"/>
  <c r="AC332" i="19"/>
  <c r="AB332" i="19"/>
  <c r="AA332" i="19"/>
  <c r="Z332" i="19"/>
  <c r="Y332" i="19"/>
  <c r="X332" i="19"/>
  <c r="W332" i="19"/>
  <c r="V332" i="19"/>
  <c r="U332" i="19"/>
  <c r="T332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AX323" i="19"/>
  <c r="AW323" i="19"/>
  <c r="AV323" i="19"/>
  <c r="AU323" i="19"/>
  <c r="AT323" i="19"/>
  <c r="AS323" i="19"/>
  <c r="AR323" i="19"/>
  <c r="AQ323" i="19"/>
  <c r="AP323" i="19"/>
  <c r="AO323" i="19"/>
  <c r="AN323" i="19"/>
  <c r="AM323" i="19"/>
  <c r="AH323" i="19"/>
  <c r="AG323" i="19"/>
  <c r="AF323" i="19"/>
  <c r="AE323" i="19"/>
  <c r="AD323" i="19"/>
  <c r="AC323" i="19"/>
  <c r="AB323" i="19"/>
  <c r="AA323" i="19"/>
  <c r="Z323" i="19"/>
  <c r="Y323" i="19"/>
  <c r="W323" i="19"/>
  <c r="V323" i="19"/>
  <c r="U323" i="19"/>
  <c r="T323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AX310" i="19"/>
  <c r="AW310" i="19"/>
  <c r="AV310" i="19"/>
  <c r="AU310" i="19"/>
  <c r="AT310" i="19"/>
  <c r="AS310" i="19"/>
  <c r="AR310" i="19"/>
  <c r="AQ310" i="19"/>
  <c r="AP310" i="19"/>
  <c r="AO310" i="19"/>
  <c r="AN310" i="19"/>
  <c r="AM310" i="19"/>
  <c r="AH310" i="19"/>
  <c r="AG310" i="19"/>
  <c r="AF310" i="19"/>
  <c r="AE310" i="19"/>
  <c r="AD310" i="19"/>
  <c r="AC310" i="19"/>
  <c r="AA310" i="19"/>
  <c r="Z310" i="19"/>
  <c r="Y310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AX294" i="19"/>
  <c r="AW294" i="19"/>
  <c r="AV294" i="19"/>
  <c r="AU294" i="19"/>
  <c r="AT294" i="19"/>
  <c r="AS294" i="19"/>
  <c r="AR294" i="19"/>
  <c r="AQ294" i="19"/>
  <c r="AP294" i="19"/>
  <c r="AO294" i="19"/>
  <c r="AN294" i="19"/>
  <c r="AM294" i="19"/>
  <c r="AH294" i="19"/>
  <c r="AG294" i="19"/>
  <c r="AF294" i="19"/>
  <c r="AE294" i="19"/>
  <c r="AD294" i="19"/>
  <c r="AC294" i="19"/>
  <c r="AB294" i="19"/>
  <c r="AA294" i="19"/>
  <c r="Z294" i="19"/>
  <c r="Y294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D292" i="19"/>
  <c r="D290" i="19"/>
  <c r="D288" i="19"/>
  <c r="D286" i="19"/>
  <c r="D284" i="19"/>
  <c r="D282" i="19"/>
  <c r="D279" i="19"/>
  <c r="D280" i="19" s="1"/>
  <c r="D277" i="19"/>
  <c r="D275" i="19"/>
  <c r="AX273" i="19"/>
  <c r="AW273" i="19"/>
  <c r="AV273" i="19"/>
  <c r="AU273" i="19"/>
  <c r="AT273" i="19"/>
  <c r="AS273" i="19"/>
  <c r="AR273" i="19"/>
  <c r="AQ273" i="19"/>
  <c r="AP273" i="19"/>
  <c r="AO273" i="19"/>
  <c r="AN273" i="19"/>
  <c r="AM273" i="19"/>
  <c r="AI273" i="19"/>
  <c r="AH273" i="19"/>
  <c r="AG273" i="19"/>
  <c r="AF273" i="19"/>
  <c r="AE273" i="19"/>
  <c r="AD273" i="19"/>
  <c r="AC273" i="19"/>
  <c r="AB273" i="19"/>
  <c r="AA273" i="19"/>
  <c r="Z273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AX263" i="19"/>
  <c r="AW263" i="19"/>
  <c r="AV263" i="19"/>
  <c r="AU263" i="19"/>
  <c r="AT263" i="19"/>
  <c r="AS263" i="19"/>
  <c r="AR263" i="19"/>
  <c r="AQ263" i="19"/>
  <c r="AP263" i="19"/>
  <c r="AO263" i="19"/>
  <c r="AN263" i="19"/>
  <c r="AM263" i="19"/>
  <c r="AK263" i="19"/>
  <c r="AI263" i="19"/>
  <c r="AH263" i="19"/>
  <c r="AG263" i="19"/>
  <c r="AF263" i="19"/>
  <c r="AE263" i="19"/>
  <c r="AD263" i="19"/>
  <c r="AC263" i="19"/>
  <c r="AB263" i="19"/>
  <c r="AA263" i="19"/>
  <c r="Z263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AX254" i="19"/>
  <c r="AW254" i="19"/>
  <c r="AV254" i="19"/>
  <c r="AT254" i="19"/>
  <c r="AS254" i="19"/>
  <c r="AR254" i="19"/>
  <c r="AQ254" i="19"/>
  <c r="AP254" i="19"/>
  <c r="AO254" i="19"/>
  <c r="AN254" i="19"/>
  <c r="AM254" i="19"/>
  <c r="AK254" i="19"/>
  <c r="AH254" i="19"/>
  <c r="AG254" i="19"/>
  <c r="AF254" i="19"/>
  <c r="AE254" i="19"/>
  <c r="AD254" i="19"/>
  <c r="AC254" i="19"/>
  <c r="AB254" i="19"/>
  <c r="AA254" i="19"/>
  <c r="Z254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AX245" i="19"/>
  <c r="AW245" i="19"/>
  <c r="AV245" i="19"/>
  <c r="AU245" i="19"/>
  <c r="AT245" i="19"/>
  <c r="AS245" i="19"/>
  <c r="AR245" i="19"/>
  <c r="AQ245" i="19"/>
  <c r="AP245" i="19"/>
  <c r="AO245" i="19"/>
  <c r="AN245" i="19"/>
  <c r="AM245" i="19"/>
  <c r="AH245" i="19"/>
  <c r="AG245" i="19"/>
  <c r="AF245" i="19"/>
  <c r="AE245" i="19"/>
  <c r="AD245" i="19"/>
  <c r="AC245" i="19"/>
  <c r="AB245" i="19"/>
  <c r="AA245" i="19"/>
  <c r="Z245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D242" i="19"/>
  <c r="D243" i="19" s="1"/>
  <c r="D244" i="19" s="1"/>
  <c r="D239" i="19"/>
  <c r="D240" i="19" s="1"/>
  <c r="D234" i="19"/>
  <c r="D235" i="19" s="1"/>
  <c r="D236" i="19" s="1"/>
  <c r="AX228" i="19"/>
  <c r="AW228" i="19"/>
  <c r="AV228" i="19"/>
  <c r="AU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AH228" i="19"/>
  <c r="AG228" i="19"/>
  <c r="AF228" i="19"/>
  <c r="AE228" i="19"/>
  <c r="AD228" i="19"/>
  <c r="AC228" i="19"/>
  <c r="AB228" i="19"/>
  <c r="Z228" i="19"/>
  <c r="Y228" i="19"/>
  <c r="X228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AY227" i="19"/>
  <c r="AY226" i="19"/>
  <c r="AY225" i="19"/>
  <c r="AY224" i="19"/>
  <c r="AY223" i="19"/>
  <c r="AY221" i="19"/>
  <c r="AY220" i="19"/>
  <c r="AY219" i="19"/>
  <c r="AY218" i="19"/>
  <c r="AY217" i="19"/>
  <c r="D217" i="19"/>
  <c r="D218" i="19" s="1"/>
  <c r="D219" i="19" s="1"/>
  <c r="AY216" i="19"/>
  <c r="AY215" i="19"/>
  <c r="AY214" i="19"/>
  <c r="AY213" i="19"/>
  <c r="D213" i="19"/>
  <c r="D214" i="19" s="1"/>
  <c r="D215" i="19" s="1"/>
  <c r="AY212" i="19"/>
  <c r="AX211" i="19"/>
  <c r="AW211" i="19"/>
  <c r="AV211" i="19"/>
  <c r="AS211" i="19"/>
  <c r="AP211" i="19"/>
  <c r="AO211" i="19"/>
  <c r="AF211" i="19"/>
  <c r="AE211" i="19"/>
  <c r="AD211" i="19"/>
  <c r="AC211" i="19"/>
  <c r="Z211" i="19"/>
  <c r="Y211" i="19"/>
  <c r="X211" i="19"/>
  <c r="W211" i="19"/>
  <c r="V211" i="19"/>
  <c r="U211" i="19"/>
  <c r="T211" i="19"/>
  <c r="S211" i="19"/>
  <c r="R211" i="19"/>
  <c r="Q211" i="19"/>
  <c r="O211" i="19"/>
  <c r="N211" i="19"/>
  <c r="M211" i="19"/>
  <c r="L211" i="19"/>
  <c r="K211" i="19"/>
  <c r="H211" i="19"/>
  <c r="G211" i="19"/>
  <c r="AY210" i="19"/>
  <c r="AY209" i="19"/>
  <c r="AY208" i="19"/>
  <c r="AY207" i="19"/>
  <c r="AT211" i="19"/>
  <c r="AR211" i="19"/>
  <c r="AQ211" i="19"/>
  <c r="AB211" i="19"/>
  <c r="I211" i="19"/>
  <c r="AX204" i="19"/>
  <c r="AW204" i="19"/>
  <c r="AV204" i="19"/>
  <c r="AU204" i="19"/>
  <c r="AS204" i="19"/>
  <c r="AR204" i="19"/>
  <c r="AP204" i="19"/>
  <c r="AO204" i="19"/>
  <c r="AN204" i="19"/>
  <c r="AM204" i="19"/>
  <c r="AL204" i="19"/>
  <c r="AK204" i="19"/>
  <c r="AJ204" i="19"/>
  <c r="AI204" i="19"/>
  <c r="AH204" i="19"/>
  <c r="AG204" i="19"/>
  <c r="AF204" i="19"/>
  <c r="AE204" i="19"/>
  <c r="AD204" i="19"/>
  <c r="AC204" i="19"/>
  <c r="AB204" i="19"/>
  <c r="Z204" i="19"/>
  <c r="Y204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AY203" i="19"/>
  <c r="AY202" i="19"/>
  <c r="AY201" i="19"/>
  <c r="D201" i="19"/>
  <c r="D202" i="19" s="1"/>
  <c r="D203" i="19" s="1"/>
  <c r="AY200" i="19"/>
  <c r="AY199" i="19"/>
  <c r="AY198" i="19"/>
  <c r="AY197" i="19"/>
  <c r="D197" i="19"/>
  <c r="D198" i="19" s="1"/>
  <c r="D199" i="19" s="1"/>
  <c r="AT204" i="19"/>
  <c r="AQ204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F195" i="19"/>
  <c r="AE195" i="19"/>
  <c r="AD195" i="19"/>
  <c r="AC195" i="19"/>
  <c r="Z195" i="19"/>
  <c r="Y195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AY194" i="19"/>
  <c r="AY193" i="19"/>
  <c r="AY192" i="19"/>
  <c r="D192" i="19"/>
  <c r="D193" i="19" s="1"/>
  <c r="D194" i="19" s="1"/>
  <c r="AY191" i="19"/>
  <c r="AY190" i="19"/>
  <c r="AY189" i="19"/>
  <c r="AY188" i="19"/>
  <c r="D188" i="19"/>
  <c r="D189" i="19" s="1"/>
  <c r="D190" i="19" s="1"/>
  <c r="AY187" i="19"/>
  <c r="AY186" i="19"/>
  <c r="AY185" i="19"/>
  <c r="AY184" i="19"/>
  <c r="AY183" i="19"/>
  <c r="AY182" i="19"/>
  <c r="AY181" i="19"/>
  <c r="AY180" i="19"/>
  <c r="AY178" i="19"/>
  <c r="AY177" i="19"/>
  <c r="AY176" i="19"/>
  <c r="AY175" i="19"/>
  <c r="AY174" i="19"/>
  <c r="AX172" i="19"/>
  <c r="AW172" i="19"/>
  <c r="AV172" i="19"/>
  <c r="AT172" i="19"/>
  <c r="AS172" i="19"/>
  <c r="AQ172" i="19"/>
  <c r="AP172" i="19"/>
  <c r="AO172" i="19"/>
  <c r="AN172" i="19"/>
  <c r="AM172" i="19"/>
  <c r="AF172" i="19"/>
  <c r="AE172" i="19"/>
  <c r="AD172" i="19"/>
  <c r="AC172" i="19"/>
  <c r="AB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AY171" i="19"/>
  <c r="AY170" i="19"/>
  <c r="AY169" i="19"/>
  <c r="AY168" i="19"/>
  <c r="AY167" i="19"/>
  <c r="AY166" i="19"/>
  <c r="AY165" i="19"/>
  <c r="AR172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Z157" i="19"/>
  <c r="Y157" i="19"/>
  <c r="X157" i="19"/>
  <c r="W157" i="19"/>
  <c r="V157" i="19"/>
  <c r="U157" i="19"/>
  <c r="T157" i="19"/>
  <c r="S157" i="19"/>
  <c r="R157" i="19"/>
  <c r="Q157" i="19"/>
  <c r="O157" i="19"/>
  <c r="N157" i="19"/>
  <c r="M157" i="19"/>
  <c r="L157" i="19"/>
  <c r="K157" i="19"/>
  <c r="J157" i="19"/>
  <c r="I157" i="19"/>
  <c r="H157" i="19"/>
  <c r="G157" i="19"/>
  <c r="AY152" i="19"/>
  <c r="AY150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Z142" i="19"/>
  <c r="Y142" i="19"/>
  <c r="X142" i="19"/>
  <c r="W142" i="19"/>
  <c r="V142" i="19"/>
  <c r="U142" i="19"/>
  <c r="T142" i="19"/>
  <c r="S142" i="19"/>
  <c r="R142" i="19"/>
  <c r="Q142" i="19"/>
  <c r="O142" i="19"/>
  <c r="N142" i="19"/>
  <c r="M142" i="19"/>
  <c r="L142" i="19"/>
  <c r="K142" i="19"/>
  <c r="J142" i="19"/>
  <c r="I142" i="19"/>
  <c r="H142" i="19"/>
  <c r="G142" i="19"/>
  <c r="F142" i="19"/>
  <c r="AY137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Z136" i="19"/>
  <c r="Y136" i="19"/>
  <c r="X136" i="19"/>
  <c r="W136" i="19"/>
  <c r="V136" i="19"/>
  <c r="U136" i="19"/>
  <c r="T136" i="19"/>
  <c r="S136" i="19"/>
  <c r="R136" i="19"/>
  <c r="Q136" i="19"/>
  <c r="O136" i="19"/>
  <c r="N136" i="19"/>
  <c r="M136" i="19"/>
  <c r="L136" i="19"/>
  <c r="K136" i="19"/>
  <c r="J136" i="19"/>
  <c r="I136" i="19"/>
  <c r="H136" i="19"/>
  <c r="G136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AB129" i="19"/>
  <c r="Z129" i="19"/>
  <c r="Y129" i="19"/>
  <c r="X129" i="19"/>
  <c r="W129" i="19"/>
  <c r="V129" i="19"/>
  <c r="U129" i="19"/>
  <c r="T129" i="19"/>
  <c r="S129" i="19"/>
  <c r="R129" i="19"/>
  <c r="Q129" i="19"/>
  <c r="O129" i="19"/>
  <c r="N129" i="19"/>
  <c r="M129" i="19"/>
  <c r="L129" i="19"/>
  <c r="K129" i="19"/>
  <c r="J129" i="19"/>
  <c r="I129" i="19"/>
  <c r="H129" i="19"/>
  <c r="G129" i="19"/>
  <c r="F129" i="19"/>
  <c r="AY128" i="19"/>
  <c r="AY122" i="19"/>
  <c r="AX118" i="19"/>
  <c r="AW118" i="19"/>
  <c r="AV118" i="19"/>
  <c r="AV130" i="19" s="1"/>
  <c r="AU118" i="19"/>
  <c r="AT118" i="19"/>
  <c r="AS118" i="19"/>
  <c r="AR118" i="19"/>
  <c r="AR130" i="19" s="1"/>
  <c r="AQ118" i="19"/>
  <c r="AP118" i="19"/>
  <c r="AO118" i="19"/>
  <c r="AN118" i="19"/>
  <c r="AN130" i="19" s="1"/>
  <c r="AM118" i="19"/>
  <c r="AL118" i="19"/>
  <c r="AK118" i="19"/>
  <c r="AJ118" i="19"/>
  <c r="AJ130" i="19" s="1"/>
  <c r="AI118" i="19"/>
  <c r="AH118" i="19"/>
  <c r="AG118" i="19"/>
  <c r="AF118" i="19"/>
  <c r="AF130" i="19" s="1"/>
  <c r="AE118" i="19"/>
  <c r="AD118" i="19"/>
  <c r="AC118" i="19"/>
  <c r="AB118" i="19"/>
  <c r="AB130" i="19" s="1"/>
  <c r="Z118" i="19"/>
  <c r="Y118" i="19"/>
  <c r="X118" i="19"/>
  <c r="W118" i="19"/>
  <c r="W130" i="19" s="1"/>
  <c r="V118" i="19"/>
  <c r="U118" i="19"/>
  <c r="T118" i="19"/>
  <c r="T130" i="19" s="1"/>
  <c r="S118" i="19"/>
  <c r="R118" i="19"/>
  <c r="Q118" i="19"/>
  <c r="O118" i="19"/>
  <c r="N118" i="19"/>
  <c r="N130" i="19" s="1"/>
  <c r="M118" i="19"/>
  <c r="L118" i="19"/>
  <c r="K118" i="19"/>
  <c r="K130" i="19" s="1"/>
  <c r="J118" i="19"/>
  <c r="I118" i="19"/>
  <c r="H118" i="19"/>
  <c r="G118" i="19"/>
  <c r="F118" i="19"/>
  <c r="F130" i="19" s="1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Z106" i="19"/>
  <c r="Y106" i="19"/>
  <c r="X106" i="19"/>
  <c r="W106" i="19"/>
  <c r="V106" i="19"/>
  <c r="U106" i="19"/>
  <c r="T106" i="19"/>
  <c r="S106" i="19"/>
  <c r="R106" i="19"/>
  <c r="Q106" i="19"/>
  <c r="O106" i="19"/>
  <c r="N106" i="19"/>
  <c r="M106" i="19"/>
  <c r="L106" i="19"/>
  <c r="K106" i="19"/>
  <c r="J106" i="19"/>
  <c r="I106" i="19"/>
  <c r="H106" i="19"/>
  <c r="G106" i="19"/>
  <c r="F106" i="19"/>
  <c r="AY101" i="19"/>
  <c r="AY100" i="19"/>
  <c r="AY98" i="19"/>
  <c r="AX95" i="19"/>
  <c r="AX107" i="19" s="1"/>
  <c r="AW95" i="19"/>
  <c r="AV95" i="19"/>
  <c r="AU95" i="19"/>
  <c r="AT95" i="19"/>
  <c r="AS95" i="19"/>
  <c r="AR95" i="19"/>
  <c r="AR107" i="19" s="1"/>
  <c r="AQ95" i="19"/>
  <c r="AQ107" i="19" s="1"/>
  <c r="AP95" i="19"/>
  <c r="AP107" i="19" s="1"/>
  <c r="AO95" i="19"/>
  <c r="AN95" i="19"/>
  <c r="AL95" i="19"/>
  <c r="AK95" i="19"/>
  <c r="AJ95" i="19"/>
  <c r="AJ107" i="19" s="1"/>
  <c r="AI95" i="19"/>
  <c r="AH95" i="19"/>
  <c r="AH107" i="19" s="1"/>
  <c r="AG95" i="19"/>
  <c r="AF95" i="19"/>
  <c r="AE95" i="19"/>
  <c r="AD95" i="19"/>
  <c r="AC95" i="19"/>
  <c r="AB95" i="19"/>
  <c r="AB107" i="19" s="1"/>
  <c r="Z95" i="19"/>
  <c r="Y95" i="19"/>
  <c r="X95" i="19"/>
  <c r="X107" i="19" s="1"/>
  <c r="W95" i="19"/>
  <c r="V95" i="19"/>
  <c r="V107" i="19" s="1"/>
  <c r="U95" i="19"/>
  <c r="T95" i="19"/>
  <c r="T107" i="19" s="1"/>
  <c r="S95" i="19"/>
  <c r="R95" i="19"/>
  <c r="Q95" i="19"/>
  <c r="O95" i="19"/>
  <c r="O107" i="19" s="1"/>
  <c r="N95" i="19"/>
  <c r="M95" i="19"/>
  <c r="M107" i="19" s="1"/>
  <c r="L95" i="19"/>
  <c r="K95" i="19"/>
  <c r="K107" i="19" s="1"/>
  <c r="J95" i="19"/>
  <c r="I95" i="19"/>
  <c r="I107" i="19" s="1"/>
  <c r="H95" i="19"/>
  <c r="G95" i="19"/>
  <c r="G107" i="19" s="1"/>
  <c r="F95" i="19"/>
  <c r="AM95" i="19"/>
  <c r="AM107" i="19" s="1"/>
  <c r="AY91" i="19"/>
  <c r="AY86" i="19"/>
  <c r="AY84" i="19"/>
  <c r="AX78" i="19"/>
  <c r="AW78" i="19"/>
  <c r="AV78" i="19"/>
  <c r="AU78" i="19"/>
  <c r="AT78" i="19"/>
  <c r="AS78" i="19"/>
  <c r="AR78" i="19"/>
  <c r="AQ78" i="19"/>
  <c r="AP78" i="19"/>
  <c r="AO78" i="19"/>
  <c r="AN78" i="19"/>
  <c r="AL78" i="19"/>
  <c r="AK78" i="19"/>
  <c r="AJ78" i="19"/>
  <c r="AI78" i="19"/>
  <c r="AH78" i="19"/>
  <c r="AG78" i="19"/>
  <c r="AF78" i="19"/>
  <c r="AE78" i="19"/>
  <c r="AD78" i="19"/>
  <c r="AC78" i="19"/>
  <c r="AB78" i="19"/>
  <c r="Z78" i="19"/>
  <c r="Y78" i="19"/>
  <c r="X78" i="19"/>
  <c r="W78" i="19"/>
  <c r="V78" i="19"/>
  <c r="U78" i="19"/>
  <c r="T78" i="19"/>
  <c r="S78" i="19"/>
  <c r="R78" i="19"/>
  <c r="Q78" i="19"/>
  <c r="O78" i="19"/>
  <c r="N78" i="19"/>
  <c r="M78" i="19"/>
  <c r="L78" i="19"/>
  <c r="K78" i="19"/>
  <c r="J78" i="19"/>
  <c r="I78" i="19"/>
  <c r="H78" i="19"/>
  <c r="G78" i="19"/>
  <c r="F78" i="19"/>
  <c r="P78" i="19"/>
  <c r="AY75" i="19"/>
  <c r="AX72" i="19"/>
  <c r="AW72" i="19"/>
  <c r="AV72" i="19"/>
  <c r="AU72" i="19"/>
  <c r="AT72" i="19"/>
  <c r="AS72" i="19"/>
  <c r="AR72" i="19"/>
  <c r="AQ72" i="19"/>
  <c r="AP72" i="19"/>
  <c r="AO72" i="19"/>
  <c r="AN72" i="19"/>
  <c r="AL72" i="19"/>
  <c r="AK72" i="19"/>
  <c r="AJ72" i="19"/>
  <c r="AI72" i="19"/>
  <c r="AH72" i="19"/>
  <c r="AG72" i="19"/>
  <c r="AF72" i="19"/>
  <c r="AE72" i="19"/>
  <c r="AD72" i="19"/>
  <c r="AC72" i="19"/>
  <c r="AB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AY70" i="19"/>
  <c r="AX66" i="19"/>
  <c r="AX73" i="19" s="1"/>
  <c r="AW66" i="19"/>
  <c r="AV66" i="19"/>
  <c r="AV73" i="19" s="1"/>
  <c r="AU66" i="19"/>
  <c r="AT66" i="19"/>
  <c r="AT73" i="19" s="1"/>
  <c r="AS66" i="19"/>
  <c r="AR66" i="19"/>
  <c r="AQ66" i="19"/>
  <c r="AQ73" i="19" s="1"/>
  <c r="AP66" i="19"/>
  <c r="AP73" i="19" s="1"/>
  <c r="AO66" i="19"/>
  <c r="AN66" i="19"/>
  <c r="AN73" i="19" s="1"/>
  <c r="AL66" i="19"/>
  <c r="AK66" i="19"/>
  <c r="AK73" i="19" s="1"/>
  <c r="AJ66" i="19"/>
  <c r="AI66" i="19"/>
  <c r="AH66" i="19"/>
  <c r="AH73" i="19" s="1"/>
  <c r="AG66" i="19"/>
  <c r="AG73" i="19" s="1"/>
  <c r="AF66" i="19"/>
  <c r="AE66" i="19"/>
  <c r="AE73" i="19" s="1"/>
  <c r="AD66" i="19"/>
  <c r="AC66" i="19"/>
  <c r="AC73" i="19" s="1"/>
  <c r="AB66" i="19"/>
  <c r="Z66" i="19"/>
  <c r="Z73" i="19" s="1"/>
  <c r="Y66" i="19"/>
  <c r="Y73" i="19" s="1"/>
  <c r="X66" i="19"/>
  <c r="W66" i="19"/>
  <c r="W73" i="19" s="1"/>
  <c r="V66" i="19"/>
  <c r="U66" i="19"/>
  <c r="U73" i="19" s="1"/>
  <c r="T66" i="19"/>
  <c r="S66" i="19"/>
  <c r="R66" i="19"/>
  <c r="R73" i="19" s="1"/>
  <c r="Q66" i="19"/>
  <c r="Q73" i="19" s="1"/>
  <c r="O66" i="19"/>
  <c r="O73" i="19" s="1"/>
  <c r="N66" i="19"/>
  <c r="M66" i="19"/>
  <c r="L66" i="19"/>
  <c r="K66" i="19"/>
  <c r="K73" i="19" s="1"/>
  <c r="J66" i="19"/>
  <c r="I66" i="19"/>
  <c r="I73" i="19" s="1"/>
  <c r="H66" i="19"/>
  <c r="G66" i="19"/>
  <c r="G73" i="19" s="1"/>
  <c r="F66" i="19"/>
  <c r="AY63" i="19"/>
  <c r="AY61" i="19"/>
  <c r="AX58" i="19"/>
  <c r="AW58" i="19"/>
  <c r="AV58" i="19"/>
  <c r="AU58" i="19"/>
  <c r="AT58" i="19"/>
  <c r="AS58" i="19"/>
  <c r="AR58" i="19"/>
  <c r="AQ58" i="19"/>
  <c r="AP58" i="19"/>
  <c r="AO58" i="19"/>
  <c r="AN58" i="19"/>
  <c r="AL58" i="19"/>
  <c r="AK58" i="19"/>
  <c r="AJ58" i="19"/>
  <c r="AI58" i="19"/>
  <c r="AH58" i="19"/>
  <c r="AG58" i="19"/>
  <c r="AF58" i="19"/>
  <c r="AE58" i="19"/>
  <c r="AD58" i="19"/>
  <c r="AC58" i="19"/>
  <c r="AB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AX52" i="19"/>
  <c r="AW52" i="19"/>
  <c r="AV52" i="19"/>
  <c r="AV59" i="19" s="1"/>
  <c r="AU52" i="19"/>
  <c r="AU59" i="19" s="1"/>
  <c r="AT52" i="19"/>
  <c r="AS52" i="19"/>
  <c r="AR52" i="19"/>
  <c r="AQ52" i="19"/>
  <c r="AQ59" i="19" s="1"/>
  <c r="AP52" i="19"/>
  <c r="AO52" i="19"/>
  <c r="AN52" i="19"/>
  <c r="AN59" i="19" s="1"/>
  <c r="AL52" i="19"/>
  <c r="AL59" i="19" s="1"/>
  <c r="AK52" i="19"/>
  <c r="AJ52" i="19"/>
  <c r="AI52" i="19"/>
  <c r="AH52" i="19"/>
  <c r="AH59" i="19" s="1"/>
  <c r="AG52" i="19"/>
  <c r="AF52" i="19"/>
  <c r="AE52" i="19"/>
  <c r="AE59" i="19" s="1"/>
  <c r="AD52" i="19"/>
  <c r="AD59" i="19" s="1"/>
  <c r="AC52" i="19"/>
  <c r="AB52" i="19"/>
  <c r="Z52" i="19"/>
  <c r="Z59" i="19" s="1"/>
  <c r="Y52" i="19"/>
  <c r="X52" i="19"/>
  <c r="W52" i="19"/>
  <c r="W59" i="19" s="1"/>
  <c r="V52" i="19"/>
  <c r="V59" i="19" s="1"/>
  <c r="U52" i="19"/>
  <c r="U59" i="19" s="1"/>
  <c r="T52" i="19"/>
  <c r="S52" i="19"/>
  <c r="R52" i="19"/>
  <c r="R59" i="19" s="1"/>
  <c r="Q52" i="19"/>
  <c r="O52" i="19"/>
  <c r="O59" i="19" s="1"/>
  <c r="N52" i="19"/>
  <c r="M52" i="19"/>
  <c r="M59" i="19" s="1"/>
  <c r="L52" i="19"/>
  <c r="K52" i="19"/>
  <c r="J52" i="19"/>
  <c r="I52" i="19"/>
  <c r="H52" i="19"/>
  <c r="G52" i="19"/>
  <c r="G59" i="19" s="1"/>
  <c r="F52" i="19"/>
  <c r="AX44" i="19"/>
  <c r="AW44" i="19"/>
  <c r="AV44" i="19"/>
  <c r="AT44" i="19"/>
  <c r="AS44" i="19"/>
  <c r="AR44" i="19"/>
  <c r="AQ44" i="19"/>
  <c r="AP44" i="19"/>
  <c r="AO44" i="19"/>
  <c r="AN44" i="19"/>
  <c r="AL44" i="19"/>
  <c r="AK44" i="19"/>
  <c r="AJ44" i="19"/>
  <c r="AI44" i="19"/>
  <c r="AH44" i="19"/>
  <c r="AG44" i="19"/>
  <c r="AF44" i="19"/>
  <c r="AE44" i="19"/>
  <c r="AD44" i="19"/>
  <c r="AC44" i="19"/>
  <c r="AB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AX38" i="19"/>
  <c r="AW38" i="19"/>
  <c r="AV38" i="19"/>
  <c r="AT38" i="19"/>
  <c r="AS38" i="19"/>
  <c r="AR38" i="19"/>
  <c r="AR45" i="19" s="1"/>
  <c r="AQ38" i="19"/>
  <c r="AP38" i="19"/>
  <c r="AP45" i="19" s="1"/>
  <c r="AO38" i="19"/>
  <c r="AN38" i="19"/>
  <c r="AL38" i="19"/>
  <c r="AK38" i="19"/>
  <c r="AJ38" i="19"/>
  <c r="AI38" i="19"/>
  <c r="AI45" i="19" s="1"/>
  <c r="AH38" i="19"/>
  <c r="AG38" i="19"/>
  <c r="AG45" i="19" s="1"/>
  <c r="AF38" i="19"/>
  <c r="AE38" i="19"/>
  <c r="AD38" i="19"/>
  <c r="AC38" i="19"/>
  <c r="AB38" i="19"/>
  <c r="Z38" i="19"/>
  <c r="Y38" i="19"/>
  <c r="Y45" i="19" s="1"/>
  <c r="X38" i="19"/>
  <c r="W38" i="19"/>
  <c r="W45" i="19" s="1"/>
  <c r="V38" i="19"/>
  <c r="U38" i="19"/>
  <c r="U45" i="19" s="1"/>
  <c r="T38" i="19"/>
  <c r="S38" i="19"/>
  <c r="R38" i="19"/>
  <c r="Q38" i="19"/>
  <c r="Q45" i="19" s="1"/>
  <c r="O38" i="19"/>
  <c r="O45" i="19" s="1"/>
  <c r="N38" i="19"/>
  <c r="M38" i="19"/>
  <c r="L38" i="19"/>
  <c r="K38" i="19"/>
  <c r="J38" i="19"/>
  <c r="I38" i="19"/>
  <c r="I45" i="19" s="1"/>
  <c r="H38" i="19"/>
  <c r="G38" i="19"/>
  <c r="G45" i="19" s="1"/>
  <c r="F38" i="19"/>
  <c r="AY37" i="19"/>
  <c r="AY33" i="19"/>
  <c r="AY32" i="19"/>
  <c r="AY30" i="19"/>
  <c r="AX27" i="19"/>
  <c r="AW27" i="19"/>
  <c r="AV27" i="19"/>
  <c r="AU27" i="19"/>
  <c r="AT27" i="19"/>
  <c r="AS27" i="19"/>
  <c r="AR27" i="19"/>
  <c r="AQ27" i="19"/>
  <c r="AP27" i="19"/>
  <c r="AO27" i="19"/>
  <c r="AN27" i="19"/>
  <c r="AL27" i="19"/>
  <c r="AK27" i="19"/>
  <c r="AJ27" i="19"/>
  <c r="AI27" i="19"/>
  <c r="AH27" i="19"/>
  <c r="AG27" i="19"/>
  <c r="AF27" i="19"/>
  <c r="AE27" i="19"/>
  <c r="AD27" i="19"/>
  <c r="AC27" i="19"/>
  <c r="AB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AY26" i="19"/>
  <c r="AY25" i="19"/>
  <c r="AY24" i="19"/>
  <c r="AM27" i="19"/>
  <c r="AY22" i="19"/>
  <c r="AY21" i="19"/>
  <c r="AY20" i="19"/>
  <c r="AY19" i="19"/>
  <c r="AY18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AY16" i="19"/>
  <c r="AX15" i="19"/>
  <c r="AW15" i="19"/>
  <c r="AV15" i="19"/>
  <c r="AU15" i="19"/>
  <c r="AT15" i="19"/>
  <c r="AS15" i="19"/>
  <c r="AR15" i="19"/>
  <c r="AQ15" i="19"/>
  <c r="AP15" i="19"/>
  <c r="AO15" i="19"/>
  <c r="AN15" i="19"/>
  <c r="AL15" i="19"/>
  <c r="AK15" i="19"/>
  <c r="AJ15" i="19"/>
  <c r="AI15" i="19"/>
  <c r="AH15" i="19"/>
  <c r="AG15" i="19"/>
  <c r="AF15" i="19"/>
  <c r="AE15" i="19"/>
  <c r="AD15" i="19"/>
  <c r="AC15" i="19"/>
  <c r="AB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AM15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Z13" i="19"/>
  <c r="Y13" i="19"/>
  <c r="X13" i="19"/>
  <c r="W13" i="19"/>
  <c r="W28" i="19" s="1"/>
  <c r="V13" i="19"/>
  <c r="U13" i="19"/>
  <c r="T13" i="19"/>
  <c r="S13" i="19"/>
  <c r="R13" i="19"/>
  <c r="Q13" i="19"/>
  <c r="P13" i="19"/>
  <c r="O13" i="19"/>
  <c r="O28" i="19" s="1"/>
  <c r="N13" i="19"/>
  <c r="M13" i="19"/>
  <c r="L13" i="19"/>
  <c r="K13" i="19"/>
  <c r="J13" i="19"/>
  <c r="I13" i="19"/>
  <c r="H13" i="19"/>
  <c r="G13" i="19"/>
  <c r="G28" i="19" s="1"/>
  <c r="AY12" i="19"/>
  <c r="AY11" i="19"/>
  <c r="AY10" i="19"/>
  <c r="AY9" i="19"/>
  <c r="AY8" i="19"/>
  <c r="F13" i="19"/>
  <c r="A6" i="19"/>
  <c r="R107" i="19" l="1"/>
  <c r="Z107" i="19"/>
  <c r="AI107" i="19"/>
  <c r="K59" i="19"/>
  <c r="G130" i="19"/>
  <c r="O130" i="19"/>
  <c r="X130" i="19"/>
  <c r="AE28" i="19"/>
  <c r="AE45" i="19"/>
  <c r="AN45" i="19"/>
  <c r="AW45" i="19"/>
  <c r="G79" i="19"/>
  <c r="I59" i="19"/>
  <c r="I79" i="19" s="1"/>
  <c r="O79" i="19"/>
  <c r="O229" i="19" s="1"/>
  <c r="O230" i="19" s="1"/>
  <c r="AI28" i="19"/>
  <c r="K28" i="19"/>
  <c r="S28" i="19"/>
  <c r="S45" i="19"/>
  <c r="AE130" i="19"/>
  <c r="AM130" i="19"/>
  <c r="AU130" i="19"/>
  <c r="K45" i="19"/>
  <c r="AC45" i="19"/>
  <c r="AN107" i="19"/>
  <c r="AV107" i="19"/>
  <c r="M73" i="19"/>
  <c r="AF107" i="19"/>
  <c r="AO107" i="19"/>
  <c r="AY228" i="19"/>
  <c r="AK45" i="19"/>
  <c r="AT45" i="19"/>
  <c r="AT79" i="19" s="1"/>
  <c r="M45" i="19"/>
  <c r="M79" i="19" s="1"/>
  <c r="AT107" i="19"/>
  <c r="AD107" i="19"/>
  <c r="AL107" i="19"/>
  <c r="S73" i="19"/>
  <c r="AI73" i="19"/>
  <c r="AI79" i="19" s="1"/>
  <c r="AR73" i="19"/>
  <c r="K79" i="19"/>
  <c r="K229" i="19" s="1"/>
  <c r="K230" i="19" s="1"/>
  <c r="S59" i="19"/>
  <c r="AI59" i="19"/>
  <c r="AR59" i="19"/>
  <c r="V73" i="19"/>
  <c r="AD73" i="19"/>
  <c r="AL73" i="19"/>
  <c r="AU73" i="19"/>
  <c r="AQ28" i="19"/>
  <c r="W79" i="19"/>
  <c r="AE79" i="19"/>
  <c r="AN79" i="19"/>
  <c r="AU107" i="19"/>
  <c r="AE107" i="19"/>
  <c r="AE229" i="19" s="1"/>
  <c r="AG483" i="19"/>
  <c r="AO483" i="19"/>
  <c r="R45" i="19"/>
  <c r="R79" i="19" s="1"/>
  <c r="Z45" i="19"/>
  <c r="Z79" i="19" s="1"/>
  <c r="AH45" i="19"/>
  <c r="AH79" i="19" s="1"/>
  <c r="AQ45" i="19"/>
  <c r="AQ79" i="19" s="1"/>
  <c r="Q59" i="19"/>
  <c r="Q79" i="19" s="1"/>
  <c r="Y59" i="19"/>
  <c r="AG59" i="19"/>
  <c r="AG79" i="19" s="1"/>
  <c r="AP59" i="19"/>
  <c r="AP79" i="19" s="1"/>
  <c r="AX59" i="19"/>
  <c r="M324" i="19"/>
  <c r="M453" i="19" s="1"/>
  <c r="M523" i="19" s="1"/>
  <c r="U324" i="19"/>
  <c r="U453" i="19" s="1"/>
  <c r="U523" i="19" s="1"/>
  <c r="AD324" i="19"/>
  <c r="AD453" i="19" s="1"/>
  <c r="F324" i="19"/>
  <c r="F453" i="19" s="1"/>
  <c r="F523" i="19" s="1"/>
  <c r="N324" i="19"/>
  <c r="N453" i="19" s="1"/>
  <c r="N523" i="19" s="1"/>
  <c r="V324" i="19"/>
  <c r="AE324" i="19"/>
  <c r="AE453" i="19" s="1"/>
  <c r="AE523" i="19" s="1"/>
  <c r="G324" i="19"/>
  <c r="G453" i="19" s="1"/>
  <c r="G523" i="19" s="1"/>
  <c r="O324" i="19"/>
  <c r="O453" i="19" s="1"/>
  <c r="O523" i="19" s="1"/>
  <c r="W324" i="19"/>
  <c r="W453" i="19" s="1"/>
  <c r="W523" i="19" s="1"/>
  <c r="AF324" i="19"/>
  <c r="AF453" i="19" s="1"/>
  <c r="AU28" i="19"/>
  <c r="AS107" i="19"/>
  <c r="H130" i="19"/>
  <c r="Q130" i="19"/>
  <c r="Y130" i="19"/>
  <c r="AG130" i="19"/>
  <c r="AO130" i="19"/>
  <c r="AW130" i="19"/>
  <c r="H324" i="19"/>
  <c r="H453" i="19" s="1"/>
  <c r="H523" i="19" s="1"/>
  <c r="P324" i="19"/>
  <c r="P453" i="19" s="1"/>
  <c r="P523" i="19" s="1"/>
  <c r="AG324" i="19"/>
  <c r="V45" i="19"/>
  <c r="AD45" i="19"/>
  <c r="AD79" i="19" s="1"/>
  <c r="AL45" i="19"/>
  <c r="AV45" i="19"/>
  <c r="AV79" i="19" s="1"/>
  <c r="AV229" i="19" s="1"/>
  <c r="AC59" i="19"/>
  <c r="AK59" i="19"/>
  <c r="AK79" i="19" s="1"/>
  <c r="AT59" i="19"/>
  <c r="I324" i="19"/>
  <c r="I453" i="19" s="1"/>
  <c r="Q324" i="19"/>
  <c r="Q453" i="19" s="1"/>
  <c r="Q523" i="19" s="1"/>
  <c r="Z324" i="19"/>
  <c r="Z453" i="19" s="1"/>
  <c r="Z523" i="19" s="1"/>
  <c r="AH324" i="19"/>
  <c r="J324" i="19"/>
  <c r="J453" i="19" s="1"/>
  <c r="J523" i="19" s="1"/>
  <c r="R324" i="19"/>
  <c r="R453" i="19" s="1"/>
  <c r="R523" i="19" s="1"/>
  <c r="AA324" i="19"/>
  <c r="AA453" i="19" s="1"/>
  <c r="AA523" i="19" s="1"/>
  <c r="K324" i="19"/>
  <c r="K453" i="19" s="1"/>
  <c r="K523" i="19" s="1"/>
  <c r="S324" i="19"/>
  <c r="S453" i="19" s="1"/>
  <c r="S523" i="19" s="1"/>
  <c r="AW107" i="19"/>
  <c r="L130" i="19"/>
  <c r="U130" i="19"/>
  <c r="AC130" i="19"/>
  <c r="AK130" i="19"/>
  <c r="AS130" i="19"/>
  <c r="L324" i="19"/>
  <c r="L453" i="19" s="1"/>
  <c r="L523" i="19" s="1"/>
  <c r="T324" i="19"/>
  <c r="T453" i="19" s="1"/>
  <c r="T523" i="19" s="1"/>
  <c r="AC324" i="19"/>
  <c r="AC453" i="19" s="1"/>
  <c r="AY477" i="19"/>
  <c r="X455" i="19"/>
  <c r="AY454" i="19"/>
  <c r="AY455" i="19" s="1"/>
  <c r="AB310" i="19"/>
  <c r="AB324" i="19" s="1"/>
  <c r="AB453" i="19" s="1"/>
  <c r="AU492" i="19"/>
  <c r="AY488" i="19"/>
  <c r="AD520" i="19"/>
  <c r="J28" i="19"/>
  <c r="N28" i="19"/>
  <c r="R28" i="19"/>
  <c r="V28" i="19"/>
  <c r="Z28" i="19"/>
  <c r="AD28" i="19"/>
  <c r="AH28" i="19"/>
  <c r="AL28" i="19"/>
  <c r="AP28" i="19"/>
  <c r="AT28" i="19"/>
  <c r="AX28" i="19"/>
  <c r="H28" i="19"/>
  <c r="L28" i="19"/>
  <c r="P28" i="19"/>
  <c r="T28" i="19"/>
  <c r="X28" i="19"/>
  <c r="AB28" i="19"/>
  <c r="AF28" i="19"/>
  <c r="AJ28" i="19"/>
  <c r="AN28" i="19"/>
  <c r="AR28" i="19"/>
  <c r="AV28" i="19"/>
  <c r="I28" i="19"/>
  <c r="M28" i="19"/>
  <c r="Q28" i="19"/>
  <c r="U28" i="19"/>
  <c r="Y28" i="19"/>
  <c r="AC28" i="19"/>
  <c r="AG28" i="19"/>
  <c r="AK28" i="19"/>
  <c r="AO28" i="19"/>
  <c r="AS28" i="19"/>
  <c r="AW28" i="19"/>
  <c r="G229" i="19"/>
  <c r="G230" i="19" s="1"/>
  <c r="T45" i="19"/>
  <c r="X45" i="19"/>
  <c r="AB45" i="19"/>
  <c r="AF45" i="19"/>
  <c r="AJ45" i="19"/>
  <c r="AO45" i="19"/>
  <c r="AS45" i="19"/>
  <c r="AX45" i="19"/>
  <c r="F45" i="19"/>
  <c r="J45" i="19"/>
  <c r="N45" i="19"/>
  <c r="F59" i="19"/>
  <c r="J59" i="19"/>
  <c r="N59" i="19"/>
  <c r="F73" i="19"/>
  <c r="J73" i="19"/>
  <c r="N73" i="19"/>
  <c r="H107" i="19"/>
  <c r="L107" i="19"/>
  <c r="Q107" i="19"/>
  <c r="U107" i="19"/>
  <c r="Y107" i="19"/>
  <c r="AC107" i="19"/>
  <c r="AG107" i="19"/>
  <c r="AK107" i="19"/>
  <c r="T59" i="19"/>
  <c r="X59" i="19"/>
  <c r="AB59" i="19"/>
  <c r="AF59" i="19"/>
  <c r="AJ59" i="19"/>
  <c r="AO59" i="19"/>
  <c r="AS59" i="19"/>
  <c r="AW59" i="19"/>
  <c r="T73" i="19"/>
  <c r="X73" i="19"/>
  <c r="AB73" i="19"/>
  <c r="AF73" i="19"/>
  <c r="AJ73" i="19"/>
  <c r="AO73" i="19"/>
  <c r="AS73" i="19"/>
  <c r="AW73" i="19"/>
  <c r="H45" i="19"/>
  <c r="L45" i="19"/>
  <c r="U79" i="19"/>
  <c r="Y79" i="19"/>
  <c r="AC79" i="19"/>
  <c r="H59" i="19"/>
  <c r="L59" i="19"/>
  <c r="H73" i="19"/>
  <c r="L73" i="19"/>
  <c r="F107" i="19"/>
  <c r="J107" i="19"/>
  <c r="N107" i="19"/>
  <c r="S107" i="19"/>
  <c r="W107" i="19"/>
  <c r="I130" i="19"/>
  <c r="M130" i="19"/>
  <c r="R130" i="19"/>
  <c r="V130" i="19"/>
  <c r="Z130" i="19"/>
  <c r="AD130" i="19"/>
  <c r="AH130" i="19"/>
  <c r="AL130" i="19"/>
  <c r="AP130" i="19"/>
  <c r="AT130" i="19"/>
  <c r="AX130" i="19"/>
  <c r="AN211" i="19"/>
  <c r="AY77" i="19"/>
  <c r="X245" i="19"/>
  <c r="P66" i="19"/>
  <c r="P73" i="19" s="1"/>
  <c r="AQ324" i="19"/>
  <c r="AQ453" i="19" s="1"/>
  <c r="AM324" i="19"/>
  <c r="AM453" i="19" s="1"/>
  <c r="AM523" i="19" s="1"/>
  <c r="J130" i="19"/>
  <c r="S130" i="19"/>
  <c r="AI130" i="19"/>
  <c r="AQ130" i="19"/>
  <c r="X254" i="19"/>
  <c r="AM58" i="19"/>
  <c r="X263" i="19"/>
  <c r="Y254" i="19"/>
  <c r="X310" i="19"/>
  <c r="Y245" i="19"/>
  <c r="AM52" i="19"/>
  <c r="AM211" i="19"/>
  <c r="AF483" i="19"/>
  <c r="AU38" i="19"/>
  <c r="AM78" i="19"/>
  <c r="Y263" i="19"/>
  <c r="AB483" i="19"/>
  <c r="Y273" i="19"/>
  <c r="AC483" i="19"/>
  <c r="P142" i="19"/>
  <c r="X294" i="19"/>
  <c r="AM28" i="19"/>
  <c r="P38" i="19"/>
  <c r="P45" i="19" s="1"/>
  <c r="AM66" i="19"/>
  <c r="P129" i="19"/>
  <c r="AY7" i="19"/>
  <c r="AY13" i="19" s="1"/>
  <c r="AM44" i="19"/>
  <c r="AM38" i="19"/>
  <c r="P106" i="19"/>
  <c r="P157" i="19"/>
  <c r="AU44" i="19"/>
  <c r="P52" i="19"/>
  <c r="P59" i="19" s="1"/>
  <c r="AM72" i="19"/>
  <c r="P118" i="19"/>
  <c r="P95" i="19"/>
  <c r="AY179" i="19"/>
  <c r="AB195" i="19"/>
  <c r="AD483" i="19"/>
  <c r="X466" i="19"/>
  <c r="X492" i="19"/>
  <c r="X494" i="19"/>
  <c r="AY494" i="19"/>
  <c r="X520" i="19"/>
  <c r="X483" i="19"/>
  <c r="AY23" i="19"/>
  <c r="AY27" i="19" s="1"/>
  <c r="AY17" i="19"/>
  <c r="P136" i="19"/>
  <c r="AY92" i="19"/>
  <c r="AY74" i="19"/>
  <c r="AY196" i="19"/>
  <c r="AY204" i="19" s="1"/>
  <c r="P211" i="19"/>
  <c r="AN324" i="19"/>
  <c r="AN453" i="19" s="1"/>
  <c r="AN523" i="19" s="1"/>
  <c r="AV324" i="19"/>
  <c r="AV453" i="19" s="1"/>
  <c r="AV523" i="19" s="1"/>
  <c r="AR324" i="19"/>
  <c r="AR453" i="19" s="1"/>
  <c r="AR523" i="19" s="1"/>
  <c r="AL523" i="19"/>
  <c r="AP324" i="19"/>
  <c r="AP453" i="19" s="1"/>
  <c r="AP523" i="19" s="1"/>
  <c r="AT324" i="19"/>
  <c r="AT453" i="19" s="1"/>
  <c r="AT523" i="19" s="1"/>
  <c r="AX324" i="19"/>
  <c r="AX453" i="19" s="1"/>
  <c r="AX523" i="19" s="1"/>
  <c r="X273" i="19"/>
  <c r="V453" i="19"/>
  <c r="V523" i="19" s="1"/>
  <c r="X323" i="19"/>
  <c r="AO324" i="19"/>
  <c r="AS324" i="19"/>
  <c r="AS453" i="19" s="1"/>
  <c r="AS523" i="19" s="1"/>
  <c r="AW324" i="19"/>
  <c r="AW453" i="19" s="1"/>
  <c r="AW523" i="19" s="1"/>
  <c r="X452" i="19"/>
  <c r="X433" i="19"/>
  <c r="AO433" i="19"/>
  <c r="Y433" i="19"/>
  <c r="X442" i="19"/>
  <c r="AY522" i="19"/>
  <c r="M229" i="19" l="1"/>
  <c r="AE230" i="19"/>
  <c r="AR79" i="19"/>
  <c r="AR229" i="19" s="1"/>
  <c r="AR230" i="19" s="1"/>
  <c r="S79" i="19"/>
  <c r="S229" i="19" s="1"/>
  <c r="S230" i="19" s="1"/>
  <c r="W229" i="19"/>
  <c r="W230" i="19" s="1"/>
  <c r="V79" i="19"/>
  <c r="V229" i="19" s="1"/>
  <c r="V230" i="19" s="1"/>
  <c r="AY492" i="19"/>
  <c r="AQ229" i="19"/>
  <c r="AQ230" i="19" s="1"/>
  <c r="AD229" i="19"/>
  <c r="I229" i="19"/>
  <c r="I230" i="19" s="1"/>
  <c r="AN229" i="19"/>
  <c r="AN230" i="19" s="1"/>
  <c r="AL79" i="19"/>
  <c r="AV230" i="19"/>
  <c r="AT229" i="19"/>
  <c r="AT230" i="19" s="1"/>
  <c r="F79" i="19"/>
  <c r="AX79" i="19"/>
  <c r="AX229" i="19" s="1"/>
  <c r="AX230" i="19" s="1"/>
  <c r="R229" i="19"/>
  <c r="R230" i="19" s="1"/>
  <c r="Z229" i="19"/>
  <c r="Z230" i="19" s="1"/>
  <c r="Y229" i="19"/>
  <c r="Y230" i="19" s="1"/>
  <c r="AW79" i="19"/>
  <c r="AW229" i="19" s="1"/>
  <c r="AW230" i="19" s="1"/>
  <c r="X79" i="19"/>
  <c r="X229" i="19" s="1"/>
  <c r="X230" i="19" s="1"/>
  <c r="AC229" i="19"/>
  <c r="AC230" i="19" s="1"/>
  <c r="AO79" i="19"/>
  <c r="AO229" i="19" s="1"/>
  <c r="AO230" i="19" s="1"/>
  <c r="AC523" i="19"/>
  <c r="AM59" i="19"/>
  <c r="Y324" i="19"/>
  <c r="Y453" i="19" s="1"/>
  <c r="AP229" i="19"/>
  <c r="AP230" i="19" s="1"/>
  <c r="H79" i="19"/>
  <c r="H229" i="19" s="1"/>
  <c r="H230" i="19" s="1"/>
  <c r="AJ79" i="19"/>
  <c r="T79" i="19"/>
  <c r="T229" i="19" s="1"/>
  <c r="T230" i="19" s="1"/>
  <c r="U229" i="19"/>
  <c r="U230" i="19" s="1"/>
  <c r="N79" i="19"/>
  <c r="N229" i="19" s="1"/>
  <c r="N230" i="19" s="1"/>
  <c r="AF79" i="19"/>
  <c r="AF229" i="19" s="1"/>
  <c r="AF230" i="19" s="1"/>
  <c r="Q229" i="19"/>
  <c r="Q230" i="19" s="1"/>
  <c r="J79" i="19"/>
  <c r="AS79" i="19"/>
  <c r="AS229" i="19" s="1"/>
  <c r="AS230" i="19" s="1"/>
  <c r="AB79" i="19"/>
  <c r="AB229" i="19" s="1"/>
  <c r="AB230" i="19" s="1"/>
  <c r="M230" i="19"/>
  <c r="AD230" i="19"/>
  <c r="L79" i="19"/>
  <c r="L229" i="19" s="1"/>
  <c r="L230" i="19" s="1"/>
  <c r="X324" i="19"/>
  <c r="X453" i="19" s="1"/>
  <c r="X523" i="19" s="1"/>
  <c r="AB523" i="19"/>
  <c r="AU45" i="19"/>
  <c r="AU79" i="19" s="1"/>
  <c r="P107" i="19"/>
  <c r="AM73" i="19"/>
  <c r="AF523" i="19"/>
  <c r="P130" i="19"/>
  <c r="AD523" i="19"/>
  <c r="P79" i="19"/>
  <c r="AM45" i="19"/>
  <c r="AO453" i="19"/>
  <c r="AO523" i="19" s="1"/>
  <c r="P229" i="19" l="1"/>
  <c r="P230" i="19" s="1"/>
  <c r="AM79" i="19"/>
  <c r="AM229" i="19" s="1"/>
  <c r="AM230" i="19" s="1"/>
  <c r="AZ191" i="18" l="1"/>
  <c r="AZ24" i="18" l="1"/>
  <c r="AZ14" i="18"/>
  <c r="AZ74" i="18"/>
  <c r="AZ92" i="18"/>
  <c r="AZ61" i="18"/>
  <c r="AZ30" i="18"/>
  <c r="AZ194" i="18" l="1"/>
  <c r="AZ196" i="18" l="1"/>
  <c r="AZ128" i="18" l="1"/>
  <c r="AZ77" i="18"/>
  <c r="AZ23" i="18" l="1"/>
  <c r="AZ7" i="18"/>
  <c r="AZ208" i="18" l="1"/>
  <c r="GG12" i="11" l="1"/>
  <c r="GG11" i="11"/>
  <c r="GG10" i="11"/>
  <c r="GG9" i="11"/>
  <c r="EK12" i="11"/>
  <c r="EK11" i="11"/>
  <c r="EK10" i="11"/>
  <c r="EK9" i="11"/>
  <c r="EK8" i="11"/>
  <c r="GG7" i="11" l="1"/>
  <c r="CN7" i="11"/>
  <c r="GG227" i="11"/>
  <c r="GG226" i="11"/>
  <c r="GG225" i="11"/>
  <c r="GG224" i="11"/>
  <c r="GG223" i="11"/>
  <c r="GG221" i="11"/>
  <c r="GG220" i="11"/>
  <c r="GG219" i="11"/>
  <c r="GG217" i="11"/>
  <c r="GG216" i="11"/>
  <c r="GG215" i="11"/>
  <c r="GG213" i="11"/>
  <c r="GG212" i="11"/>
  <c r="GG210" i="11"/>
  <c r="GG209" i="11"/>
  <c r="GG207" i="11"/>
  <c r="GG203" i="11"/>
  <c r="GG202" i="11"/>
  <c r="GG201" i="11"/>
  <c r="GG200" i="11"/>
  <c r="GG199" i="11"/>
  <c r="GG198" i="11"/>
  <c r="GG197" i="11"/>
  <c r="GG193" i="11"/>
  <c r="GG192" i="11"/>
  <c r="GG190" i="11"/>
  <c r="GG189" i="11"/>
  <c r="GG188" i="11"/>
  <c r="GG186" i="11"/>
  <c r="GG185" i="11"/>
  <c r="GG184" i="11"/>
  <c r="GG183" i="11"/>
  <c r="GG182" i="11"/>
  <c r="GG181" i="11"/>
  <c r="GG180" i="11"/>
  <c r="GG178" i="11"/>
  <c r="GG177" i="11"/>
  <c r="GG176" i="11"/>
  <c r="GG175" i="11"/>
  <c r="GG174" i="11"/>
  <c r="GG171" i="11"/>
  <c r="GG170" i="11"/>
  <c r="GG169" i="11"/>
  <c r="GG168" i="11"/>
  <c r="GG167" i="11"/>
  <c r="GG166" i="11"/>
  <c r="GG165" i="11"/>
  <c r="GG152" i="11"/>
  <c r="GG150" i="11"/>
  <c r="GG137" i="11"/>
  <c r="GG122" i="11"/>
  <c r="GG101" i="11"/>
  <c r="GG100" i="11"/>
  <c r="GG98" i="11"/>
  <c r="GG91" i="11"/>
  <c r="GG86" i="11"/>
  <c r="GG84" i="11"/>
  <c r="GG75" i="11"/>
  <c r="GG70" i="11"/>
  <c r="GG63" i="11"/>
  <c r="GG37" i="11"/>
  <c r="GG33" i="11"/>
  <c r="GG32" i="11"/>
  <c r="GG26" i="11"/>
  <c r="GG25" i="11"/>
  <c r="GG24" i="11"/>
  <c r="GG22" i="11"/>
  <c r="GG21" i="11"/>
  <c r="GG20" i="11"/>
  <c r="GG19" i="11"/>
  <c r="GG18" i="11"/>
  <c r="GG16" i="11"/>
  <c r="GG8" i="11"/>
  <c r="GG179" i="11"/>
  <c r="GG187" i="11" l="1"/>
  <c r="GG191" i="11" l="1"/>
  <c r="AS9" i="11" l="1"/>
  <c r="GG128" i="11" l="1"/>
  <c r="GG92" i="11" l="1"/>
  <c r="GG77" i="11"/>
  <c r="GG74" i="11"/>
  <c r="GG61" i="11"/>
  <c r="GG30" i="11"/>
  <c r="GG194" i="11" l="1"/>
  <c r="GG196" i="11" l="1"/>
  <c r="GG23" i="11" l="1"/>
  <c r="GG218" i="11" l="1"/>
  <c r="GG214" i="11"/>
  <c r="GG208" i="11" l="1"/>
  <c r="DT520" i="11" l="1"/>
  <c r="DT494" i="11"/>
  <c r="DT492" i="11"/>
  <c r="DT483" i="11"/>
  <c r="DT466" i="11"/>
  <c r="DT455" i="11"/>
  <c r="DT452" i="11"/>
  <c r="AZ508" i="18" l="1"/>
  <c r="AZ488" i="18"/>
  <c r="AV494" i="18"/>
  <c r="AV466" i="18"/>
  <c r="AV455" i="18"/>
  <c r="AV452" i="18"/>
  <c r="AV447" i="18"/>
  <c r="AV442" i="18"/>
  <c r="AV361" i="18"/>
  <c r="AV354" i="18"/>
  <c r="AV349" i="18"/>
  <c r="AV342" i="18"/>
  <c r="AV334" i="18"/>
  <c r="AV332" i="18"/>
  <c r="AV323" i="18"/>
  <c r="AV310" i="18"/>
  <c r="AV294" i="18"/>
  <c r="AV273" i="18"/>
  <c r="AV263" i="18"/>
  <c r="GG508" i="11"/>
  <c r="GC494" i="11"/>
  <c r="GC466" i="11"/>
  <c r="GC455" i="11"/>
  <c r="GC452" i="11"/>
  <c r="GC447" i="11"/>
  <c r="GC442" i="11"/>
  <c r="GC361" i="11"/>
  <c r="GC354" i="11"/>
  <c r="GC349" i="11"/>
  <c r="GC342" i="11"/>
  <c r="GC334" i="11"/>
  <c r="GC332" i="11"/>
  <c r="GC323" i="11"/>
  <c r="GC310" i="11"/>
  <c r="GC294" i="11"/>
  <c r="GC273" i="11"/>
  <c r="EG494" i="11"/>
  <c r="EG466" i="11"/>
  <c r="EG455" i="11"/>
  <c r="EG452" i="11"/>
  <c r="EG447" i="11"/>
  <c r="EG361" i="11"/>
  <c r="EG354" i="11"/>
  <c r="EG349" i="11"/>
  <c r="EG342" i="11"/>
  <c r="EG334" i="11"/>
  <c r="EG332" i="11"/>
  <c r="EG323" i="11"/>
  <c r="EG310" i="11"/>
  <c r="EG294" i="11"/>
  <c r="EG273" i="11"/>
  <c r="EG263" i="11"/>
  <c r="AV492" i="18" l="1"/>
  <c r="EG492" i="11"/>
  <c r="GC492" i="11"/>
  <c r="GG488" i="11"/>
  <c r="AZ471" i="18" l="1"/>
  <c r="AJ494" i="18"/>
  <c r="AJ492" i="18"/>
  <c r="AJ466" i="18"/>
  <c r="AJ455" i="18"/>
  <c r="AJ452" i="18"/>
  <c r="AJ447" i="18"/>
  <c r="AJ361" i="18"/>
  <c r="AJ354" i="18"/>
  <c r="AJ349" i="18"/>
  <c r="AJ342" i="18"/>
  <c r="AJ334" i="18"/>
  <c r="AJ332" i="18"/>
  <c r="AJ273" i="18"/>
  <c r="AJ263" i="18"/>
  <c r="GG478" i="11" l="1"/>
  <c r="GG473" i="11"/>
  <c r="AY478" i="19" l="1"/>
  <c r="AY473" i="19"/>
  <c r="AY507" i="19"/>
  <c r="AY509" i="19"/>
  <c r="AY471" i="19"/>
  <c r="GG471" i="11"/>
  <c r="GG505" i="11" l="1"/>
  <c r="GG438" i="11" l="1"/>
  <c r="GG472" i="11" l="1"/>
  <c r="AZ509" i="18"/>
  <c r="AZ473" i="18"/>
  <c r="GG509" i="11" l="1"/>
  <c r="GG507" i="11"/>
  <c r="AZ481" i="18" l="1"/>
  <c r="AZ477" i="18"/>
  <c r="AB466" i="18"/>
  <c r="AB455" i="18"/>
  <c r="AB452" i="18"/>
  <c r="AB447" i="18"/>
  <c r="AB442" i="18"/>
  <c r="AB361" i="18"/>
  <c r="AB354" i="18"/>
  <c r="AB349" i="18"/>
  <c r="AB342" i="18"/>
  <c r="AB334" i="18"/>
  <c r="AB332" i="18"/>
  <c r="AB323" i="18"/>
  <c r="GG481" i="11"/>
  <c r="GG477" i="11"/>
  <c r="AB433" i="18" l="1"/>
  <c r="AB310" i="18"/>
  <c r="AB483" i="18"/>
  <c r="FQ494" i="11" l="1"/>
  <c r="FQ492" i="11"/>
  <c r="FQ466" i="11"/>
  <c r="FQ455" i="11"/>
  <c r="FQ452" i="11"/>
  <c r="FQ447" i="11"/>
  <c r="FQ361" i="11"/>
  <c r="FQ354" i="11"/>
  <c r="FQ349" i="11"/>
  <c r="FQ342" i="11"/>
  <c r="FQ334" i="11"/>
  <c r="FQ332" i="11"/>
  <c r="FQ273" i="11"/>
  <c r="FQ263" i="11"/>
  <c r="AL522" i="18"/>
  <c r="AL520" i="18"/>
  <c r="AL494" i="18"/>
  <c r="AL492" i="18"/>
  <c r="AL466" i="18"/>
  <c r="AL455" i="18"/>
  <c r="AL452" i="18"/>
  <c r="AL447" i="18"/>
  <c r="AL361" i="18"/>
  <c r="AL354" i="18"/>
  <c r="AL349" i="18"/>
  <c r="AL342" i="18"/>
  <c r="AL334" i="18"/>
  <c r="AL332" i="18"/>
  <c r="AL254" i="18"/>
  <c r="FS494" i="11"/>
  <c r="FS492" i="11"/>
  <c r="FS466" i="11"/>
  <c r="FS455" i="11"/>
  <c r="FS452" i="11"/>
  <c r="FS447" i="11"/>
  <c r="D275" i="11"/>
  <c r="D277" i="11"/>
  <c r="D279" i="11"/>
  <c r="D280" i="11"/>
  <c r="D282" i="11"/>
  <c r="D284" i="11"/>
  <c r="D286" i="11"/>
  <c r="D288" i="11"/>
  <c r="D290" i="11"/>
  <c r="D292" i="11"/>
  <c r="GG290" i="11" l="1"/>
  <c r="GG288" i="11"/>
  <c r="AH494" i="18"/>
  <c r="AH492" i="18"/>
  <c r="AH466" i="18"/>
  <c r="AH455" i="18"/>
  <c r="AH452" i="18"/>
  <c r="AH447" i="18"/>
  <c r="FO522" i="11"/>
  <c r="FO520" i="11"/>
  <c r="FO494" i="11"/>
  <c r="FO492" i="11"/>
  <c r="FO466" i="11"/>
  <c r="FO455" i="11"/>
  <c r="FO452" i="11"/>
  <c r="FO447" i="11"/>
  <c r="DS466" i="11"/>
  <c r="DS455" i="11"/>
  <c r="DS452" i="11"/>
  <c r="DS447" i="11"/>
  <c r="AH483" i="18" l="1"/>
  <c r="DS483" i="11"/>
  <c r="FO483" i="11"/>
  <c r="FT294" i="11"/>
  <c r="FT324" i="11" s="1"/>
  <c r="FT453" i="11" s="1"/>
  <c r="CP232" i="11"/>
  <c r="CP231" i="11"/>
  <c r="AM204" i="18" l="1"/>
  <c r="AL204" i="18"/>
  <c r="AK204" i="18"/>
  <c r="AJ204" i="18"/>
  <c r="FT204" i="11" l="1"/>
  <c r="FS204" i="11"/>
  <c r="FR204" i="11"/>
  <c r="FQ204" i="11"/>
  <c r="DX204" i="11"/>
  <c r="DW204" i="11"/>
  <c r="DV204" i="11"/>
  <c r="DU204" i="11"/>
  <c r="DY172" i="11"/>
  <c r="DY195" i="11"/>
  <c r="DY204" i="11"/>
  <c r="GI522" i="11" l="1"/>
  <c r="GI520" i="11"/>
  <c r="GI494" i="11"/>
  <c r="GI492" i="11"/>
  <c r="GI483" i="11"/>
  <c r="GI466" i="11"/>
  <c r="GI455" i="11"/>
  <c r="GI452" i="11"/>
  <c r="GI447" i="11"/>
  <c r="GI442" i="11"/>
  <c r="GI433" i="11"/>
  <c r="GI361" i="11"/>
  <c r="GI354" i="11"/>
  <c r="GI342" i="11"/>
  <c r="GI334" i="11"/>
  <c r="GI332" i="11"/>
  <c r="GI323" i="11"/>
  <c r="GI310" i="11"/>
  <c r="GI294" i="11"/>
  <c r="GI273" i="11"/>
  <c r="GI263" i="11"/>
  <c r="GI254" i="11"/>
  <c r="GI245" i="11"/>
  <c r="GI228" i="11"/>
  <c r="GI204" i="11"/>
  <c r="GI195" i="11"/>
  <c r="GI172" i="11"/>
  <c r="GI142" i="11"/>
  <c r="GI129" i="11"/>
  <c r="GI118" i="11"/>
  <c r="GI106" i="11"/>
  <c r="GI95" i="11"/>
  <c r="GI78" i="11"/>
  <c r="GI72" i="11"/>
  <c r="GI66" i="11"/>
  <c r="GI58" i="11"/>
  <c r="GI52" i="11"/>
  <c r="GI44" i="11"/>
  <c r="GI38" i="11"/>
  <c r="GI27" i="11"/>
  <c r="GI17" i="11"/>
  <c r="GI15" i="11"/>
  <c r="GI107" i="11" l="1"/>
  <c r="GI45" i="11"/>
  <c r="GI130" i="11"/>
  <c r="GI59" i="11"/>
  <c r="GI324" i="11"/>
  <c r="GI453" i="11" s="1"/>
  <c r="GI523" i="11" s="1"/>
  <c r="GI73" i="11"/>
  <c r="GI79" i="11" l="1"/>
  <c r="GV158" i="11" l="1"/>
  <c r="EK357" i="11" l="1"/>
  <c r="GG522" i="11"/>
  <c r="GG494" i="11"/>
  <c r="GG492" i="11"/>
  <c r="GG466" i="11"/>
  <c r="GG455" i="11"/>
  <c r="GG452" i="11"/>
  <c r="GG447" i="11"/>
  <c r="GG361" i="11"/>
  <c r="GG354" i="11"/>
  <c r="GG342" i="11"/>
  <c r="GG334" i="11"/>
  <c r="GG332" i="11"/>
  <c r="GG228" i="11"/>
  <c r="GG204" i="11"/>
  <c r="GG27" i="11"/>
  <c r="GG17" i="11"/>
  <c r="GG13" i="11"/>
  <c r="GF522" i="11"/>
  <c r="GF520" i="11"/>
  <c r="GF494" i="11"/>
  <c r="GF492" i="11"/>
  <c r="GF483" i="11"/>
  <c r="GF466" i="11"/>
  <c r="GF455" i="11"/>
  <c r="GF447" i="11"/>
  <c r="GF442" i="11"/>
  <c r="GF433" i="11"/>
  <c r="GF361" i="11"/>
  <c r="GF354" i="11"/>
  <c r="GF349" i="11"/>
  <c r="GF342" i="11"/>
  <c r="GF334" i="11"/>
  <c r="GF332" i="11"/>
  <c r="GF323" i="11"/>
  <c r="GF310" i="11"/>
  <c r="GF294" i="11"/>
  <c r="GF273" i="11"/>
  <c r="GF263" i="11"/>
  <c r="GF254" i="11"/>
  <c r="GF245" i="11"/>
  <c r="GF228" i="11"/>
  <c r="GF211" i="11"/>
  <c r="GF204" i="11"/>
  <c r="GF195" i="11"/>
  <c r="GF172" i="11"/>
  <c r="GF157" i="11"/>
  <c r="GF142" i="11"/>
  <c r="GF136" i="11"/>
  <c r="GF129" i="11"/>
  <c r="GF118" i="11"/>
  <c r="GF106" i="11"/>
  <c r="GF95" i="11"/>
  <c r="GF78" i="11"/>
  <c r="GF72" i="11"/>
  <c r="GF66" i="11"/>
  <c r="GF58" i="11"/>
  <c r="GF52" i="11"/>
  <c r="GF44" i="11"/>
  <c r="GF38" i="11"/>
  <c r="GF27" i="11"/>
  <c r="GF17" i="11"/>
  <c r="GF15" i="11"/>
  <c r="GF13" i="11"/>
  <c r="GE522" i="11"/>
  <c r="GE520" i="11"/>
  <c r="GE494" i="11"/>
  <c r="GE492" i="11"/>
  <c r="GE483" i="11"/>
  <c r="GE466" i="11"/>
  <c r="GE455" i="11"/>
  <c r="GE452" i="11"/>
  <c r="GE447" i="11"/>
  <c r="GE442" i="11"/>
  <c r="GE361" i="11"/>
  <c r="GE354" i="11"/>
  <c r="GE349" i="11"/>
  <c r="GE342" i="11"/>
  <c r="GE334" i="11"/>
  <c r="GE332" i="11"/>
  <c r="GE323" i="11"/>
  <c r="GE310" i="11"/>
  <c r="GE294" i="11"/>
  <c r="GE273" i="11"/>
  <c r="GE263" i="11"/>
  <c r="GE254" i="11"/>
  <c r="GE245" i="11"/>
  <c r="GE228" i="11"/>
  <c r="GE211" i="11"/>
  <c r="GE204" i="11"/>
  <c r="GE195" i="11"/>
  <c r="GE172" i="11"/>
  <c r="GE157" i="11"/>
  <c r="GE142" i="11"/>
  <c r="GE136" i="11"/>
  <c r="GE129" i="11"/>
  <c r="GE118" i="11"/>
  <c r="GE106" i="11"/>
  <c r="GE95" i="11"/>
  <c r="GE78" i="11"/>
  <c r="GE72" i="11"/>
  <c r="GE66" i="11"/>
  <c r="GE58" i="11"/>
  <c r="GE52" i="11"/>
  <c r="GE44" i="11"/>
  <c r="GE38" i="11"/>
  <c r="GE27" i="11"/>
  <c r="GE17" i="11"/>
  <c r="GE15" i="11"/>
  <c r="GE13" i="11"/>
  <c r="GD522" i="11"/>
  <c r="GD520" i="11"/>
  <c r="GD494" i="11"/>
  <c r="GD492" i="11"/>
  <c r="GD483" i="11"/>
  <c r="GD466" i="11"/>
  <c r="GD455" i="11"/>
  <c r="GD452" i="11"/>
  <c r="GD447" i="11"/>
  <c r="GD442" i="11"/>
  <c r="GD433" i="11"/>
  <c r="GD361" i="11"/>
  <c r="GD354" i="11"/>
  <c r="GD349" i="11"/>
  <c r="GD342" i="11"/>
  <c r="GD334" i="11"/>
  <c r="GD332" i="11"/>
  <c r="GD323" i="11"/>
  <c r="GD310" i="11"/>
  <c r="GD294" i="11"/>
  <c r="GD273" i="11"/>
  <c r="GD263" i="11"/>
  <c r="GD254" i="11"/>
  <c r="GD245" i="11"/>
  <c r="GD228" i="11"/>
  <c r="GD211" i="11"/>
  <c r="GD204" i="11"/>
  <c r="GD195" i="11"/>
  <c r="GD172" i="11"/>
  <c r="GD157" i="11"/>
  <c r="GD142" i="11"/>
  <c r="GD136" i="11"/>
  <c r="GD129" i="11"/>
  <c r="GD118" i="11"/>
  <c r="GD106" i="11"/>
  <c r="GD95" i="11"/>
  <c r="GD78" i="11"/>
  <c r="GD72" i="11"/>
  <c r="GD66" i="11"/>
  <c r="GD58" i="11"/>
  <c r="GD52" i="11"/>
  <c r="GD44" i="11"/>
  <c r="GD38" i="11"/>
  <c r="GD27" i="11"/>
  <c r="GD17" i="11"/>
  <c r="GD15" i="11"/>
  <c r="GD13" i="11"/>
  <c r="GC522" i="11"/>
  <c r="GC245" i="11"/>
  <c r="GC228" i="11"/>
  <c r="GC204" i="11"/>
  <c r="GC195" i="11"/>
  <c r="GC157" i="11"/>
  <c r="GC142" i="11"/>
  <c r="GC136" i="11"/>
  <c r="GC129" i="11"/>
  <c r="GC118" i="11"/>
  <c r="GC106" i="11"/>
  <c r="GC95" i="11"/>
  <c r="GC78" i="11"/>
  <c r="GC72" i="11"/>
  <c r="GC66" i="11"/>
  <c r="GC58" i="11"/>
  <c r="GC52" i="11"/>
  <c r="GC44" i="11"/>
  <c r="GC38" i="11"/>
  <c r="GC27" i="11"/>
  <c r="GC17" i="11"/>
  <c r="GC15" i="11"/>
  <c r="GC13" i="11"/>
  <c r="GB522" i="11"/>
  <c r="GB520" i="11"/>
  <c r="GB466" i="11"/>
  <c r="GB455" i="11"/>
  <c r="GB452" i="11"/>
  <c r="GB447" i="11"/>
  <c r="GB442" i="11"/>
  <c r="GB433" i="11"/>
  <c r="GB361" i="11"/>
  <c r="GB354" i="11"/>
  <c r="GB349" i="11"/>
  <c r="GB342" i="11"/>
  <c r="GB334" i="11"/>
  <c r="GB332" i="11"/>
  <c r="GB323" i="11"/>
  <c r="GB310" i="11"/>
  <c r="GB294" i="11"/>
  <c r="GB273" i="11"/>
  <c r="GB263" i="11"/>
  <c r="GB254" i="11"/>
  <c r="GB245" i="11"/>
  <c r="GB228" i="11"/>
  <c r="GB211" i="11"/>
  <c r="GB204" i="11"/>
  <c r="GB195" i="11"/>
  <c r="GB172" i="11"/>
  <c r="GB157" i="11"/>
  <c r="GB142" i="11"/>
  <c r="GB136" i="11"/>
  <c r="GB129" i="11"/>
  <c r="GB118" i="11"/>
  <c r="GB106" i="11"/>
  <c r="GB95" i="11"/>
  <c r="GB78" i="11"/>
  <c r="GB72" i="11"/>
  <c r="GB66" i="11"/>
  <c r="GB58" i="11"/>
  <c r="GB52" i="11"/>
  <c r="GB44" i="11"/>
  <c r="GB38" i="11"/>
  <c r="GB27" i="11"/>
  <c r="GB17" i="11"/>
  <c r="GB15" i="11"/>
  <c r="GB13" i="11"/>
  <c r="GA522" i="11"/>
  <c r="GA520" i="11"/>
  <c r="GA494" i="11"/>
  <c r="GA492" i="11"/>
  <c r="GA483" i="11"/>
  <c r="GA466" i="11"/>
  <c r="GA455" i="11"/>
  <c r="GA452" i="11"/>
  <c r="GA447" i="11"/>
  <c r="GA442" i="11"/>
  <c r="GA433" i="11"/>
  <c r="GA361" i="11"/>
  <c r="GA354" i="11"/>
  <c r="GA349" i="11"/>
  <c r="GA342" i="11"/>
  <c r="GA334" i="11"/>
  <c r="GA332" i="11"/>
  <c r="GA323" i="11"/>
  <c r="GA310" i="11"/>
  <c r="GA294" i="11"/>
  <c r="GA273" i="11"/>
  <c r="GA263" i="11"/>
  <c r="GA254" i="11"/>
  <c r="GA245" i="11"/>
  <c r="GA228" i="11"/>
  <c r="GA211" i="11"/>
  <c r="GA204" i="11"/>
  <c r="GA195" i="11"/>
  <c r="GA172" i="11"/>
  <c r="GA157" i="11"/>
  <c r="GA142" i="11"/>
  <c r="GA136" i="11"/>
  <c r="GA129" i="11"/>
  <c r="GA118" i="11"/>
  <c r="GA106" i="11"/>
  <c r="GA95" i="11"/>
  <c r="GA78" i="11"/>
  <c r="GA72" i="11"/>
  <c r="GA66" i="11"/>
  <c r="GA58" i="11"/>
  <c r="GA52" i="11"/>
  <c r="GA44" i="11"/>
  <c r="GA38" i="11"/>
  <c r="GA27" i="11"/>
  <c r="GA17" i="11"/>
  <c r="GA15" i="11"/>
  <c r="GA13" i="11"/>
  <c r="FZ522" i="11"/>
  <c r="FZ520" i="11"/>
  <c r="FZ494" i="11"/>
  <c r="FZ492" i="11"/>
  <c r="FZ483" i="11"/>
  <c r="FZ466" i="11"/>
  <c r="FZ455" i="11"/>
  <c r="FZ452" i="11"/>
  <c r="FZ447" i="11"/>
  <c r="FZ442" i="11"/>
  <c r="FZ433" i="11"/>
  <c r="FZ361" i="11"/>
  <c r="FZ354" i="11"/>
  <c r="FZ349" i="11"/>
  <c r="FZ342" i="11"/>
  <c r="FZ334" i="11"/>
  <c r="FZ332" i="11"/>
  <c r="FZ323" i="11"/>
  <c r="FZ310" i="11"/>
  <c r="FZ294" i="11"/>
  <c r="FZ273" i="11"/>
  <c r="FZ263" i="11"/>
  <c r="FZ254" i="11"/>
  <c r="FZ245" i="11"/>
  <c r="FZ228" i="11"/>
  <c r="FZ211" i="11"/>
  <c r="FZ204" i="11"/>
  <c r="FZ195" i="11"/>
  <c r="FZ172" i="11"/>
  <c r="FZ157" i="11"/>
  <c r="FZ142" i="11"/>
  <c r="FZ136" i="11"/>
  <c r="FZ129" i="11"/>
  <c r="FZ118" i="11"/>
  <c r="FZ106" i="11"/>
  <c r="FZ95" i="11"/>
  <c r="FZ78" i="11"/>
  <c r="FZ72" i="11"/>
  <c r="FZ66" i="11"/>
  <c r="FZ58" i="11"/>
  <c r="FZ52" i="11"/>
  <c r="FZ44" i="11"/>
  <c r="FZ38" i="11"/>
  <c r="FZ27" i="11"/>
  <c r="FZ17" i="11"/>
  <c r="FZ15" i="11"/>
  <c r="FZ13" i="11"/>
  <c r="FY522" i="11"/>
  <c r="FY466" i="11"/>
  <c r="FY455" i="11"/>
  <c r="FY452" i="11"/>
  <c r="FY447" i="11"/>
  <c r="FY442" i="11"/>
  <c r="FY433" i="11"/>
  <c r="FY361" i="11"/>
  <c r="FY354" i="11"/>
  <c r="FY349" i="11"/>
  <c r="FY342" i="11"/>
  <c r="FY334" i="11"/>
  <c r="FY332" i="11"/>
  <c r="FY323" i="11"/>
  <c r="FY310" i="11"/>
  <c r="FY294" i="11"/>
  <c r="FY273" i="11"/>
  <c r="FY263" i="11"/>
  <c r="FY254" i="11"/>
  <c r="FY245" i="11"/>
  <c r="FY228" i="11"/>
  <c r="FY211" i="11"/>
  <c r="FY204" i="11"/>
  <c r="FY195" i="11"/>
  <c r="FY172" i="11"/>
  <c r="FY157" i="11"/>
  <c r="FY142" i="11"/>
  <c r="FY136" i="11"/>
  <c r="FY129" i="11"/>
  <c r="FY118" i="11"/>
  <c r="FY106" i="11"/>
  <c r="FY95" i="11"/>
  <c r="FY78" i="11"/>
  <c r="FY72" i="11"/>
  <c r="FY66" i="11"/>
  <c r="FY58" i="11"/>
  <c r="FY52" i="11"/>
  <c r="FY44" i="11"/>
  <c r="FY38" i="11"/>
  <c r="FY27" i="11"/>
  <c r="FY17" i="11"/>
  <c r="FY15" i="11"/>
  <c r="FY13" i="11"/>
  <c r="FX522" i="11"/>
  <c r="FX520" i="11"/>
  <c r="FX494" i="11"/>
  <c r="FX492" i="11"/>
  <c r="FX483" i="11"/>
  <c r="FX466" i="11"/>
  <c r="FX455" i="11"/>
  <c r="FX452" i="11"/>
  <c r="FX447" i="11"/>
  <c r="FX442" i="11"/>
  <c r="FX433" i="11"/>
  <c r="FX361" i="11"/>
  <c r="FX354" i="11"/>
  <c r="FX349" i="11"/>
  <c r="FX342" i="11"/>
  <c r="FX334" i="11"/>
  <c r="FX332" i="11"/>
  <c r="FX323" i="11"/>
  <c r="FX310" i="11"/>
  <c r="FX294" i="11"/>
  <c r="FX273" i="11"/>
  <c r="FX263" i="11"/>
  <c r="FX254" i="11"/>
  <c r="FX245" i="11"/>
  <c r="FX228" i="11"/>
  <c r="FX211" i="11"/>
  <c r="FX204" i="11"/>
  <c r="FX195" i="11"/>
  <c r="FX172" i="11"/>
  <c r="FX157" i="11"/>
  <c r="FX142" i="11"/>
  <c r="FX136" i="11"/>
  <c r="FX129" i="11"/>
  <c r="FX118" i="11"/>
  <c r="FX106" i="11"/>
  <c r="FX95" i="11"/>
  <c r="FX78" i="11"/>
  <c r="FX72" i="11"/>
  <c r="FX66" i="11"/>
  <c r="FX58" i="11"/>
  <c r="FX52" i="11"/>
  <c r="FX44" i="11"/>
  <c r="FX38" i="11"/>
  <c r="FX27" i="11"/>
  <c r="FX17" i="11"/>
  <c r="FX15" i="11"/>
  <c r="FX13" i="11"/>
  <c r="FW522" i="11"/>
  <c r="FW520" i="11"/>
  <c r="FW494" i="11"/>
  <c r="FW492" i="11"/>
  <c r="FW483" i="11"/>
  <c r="FW466" i="11"/>
  <c r="FW455" i="11"/>
  <c r="FW452" i="11"/>
  <c r="FW447" i="11"/>
  <c r="FW442" i="11"/>
  <c r="FW433" i="11"/>
  <c r="FW361" i="11"/>
  <c r="FW354" i="11"/>
  <c r="FW349" i="11"/>
  <c r="FW342" i="11"/>
  <c r="FW334" i="11"/>
  <c r="FW332" i="11"/>
  <c r="FW323" i="11"/>
  <c r="FW310" i="11"/>
  <c r="FW294" i="11"/>
  <c r="FW273" i="11"/>
  <c r="FW263" i="11"/>
  <c r="FW254" i="11"/>
  <c r="FW245" i="11"/>
  <c r="FW228" i="11"/>
  <c r="FW211" i="11"/>
  <c r="FW204" i="11"/>
  <c r="FW195" i="11"/>
  <c r="FW172" i="11"/>
  <c r="FW157" i="11"/>
  <c r="FW142" i="11"/>
  <c r="FW136" i="11"/>
  <c r="FW129" i="11"/>
  <c r="FW118" i="11"/>
  <c r="FW106" i="11"/>
  <c r="FW95" i="11"/>
  <c r="FW78" i="11"/>
  <c r="FW72" i="11"/>
  <c r="FW66" i="11"/>
  <c r="FW58" i="11"/>
  <c r="FW52" i="11"/>
  <c r="FW44" i="11"/>
  <c r="FW38" i="11"/>
  <c r="FW27" i="11"/>
  <c r="FW17" i="11"/>
  <c r="FW15" i="11"/>
  <c r="FW13" i="11"/>
  <c r="FV522" i="11"/>
  <c r="FV520" i="11"/>
  <c r="FV494" i="11"/>
  <c r="FV492" i="11"/>
  <c r="FV483" i="11"/>
  <c r="FV466" i="11"/>
  <c r="FV455" i="11"/>
  <c r="FV452" i="11"/>
  <c r="FV447" i="11"/>
  <c r="FV442" i="11"/>
  <c r="FV433" i="11"/>
  <c r="FV361" i="11"/>
  <c r="FV354" i="11"/>
  <c r="FV349" i="11"/>
  <c r="FV342" i="11"/>
  <c r="FV334" i="11"/>
  <c r="FV332" i="11"/>
  <c r="FV323" i="11"/>
  <c r="FV310" i="11"/>
  <c r="FV294" i="11"/>
  <c r="FV273" i="11"/>
  <c r="FV263" i="11"/>
  <c r="FV254" i="11"/>
  <c r="FV245" i="11"/>
  <c r="FV228" i="11"/>
  <c r="FV211" i="11"/>
  <c r="FV204" i="11"/>
  <c r="FV195" i="11"/>
  <c r="FV172" i="11"/>
  <c r="FV157" i="11"/>
  <c r="FV142" i="11"/>
  <c r="FV136" i="11"/>
  <c r="FV129" i="11"/>
  <c r="FV118" i="11"/>
  <c r="FV106" i="11"/>
  <c r="FV95" i="11"/>
  <c r="FV78" i="11"/>
  <c r="FV72" i="11"/>
  <c r="FV66" i="11"/>
  <c r="FV58" i="11"/>
  <c r="FV52" i="11"/>
  <c r="FV44" i="11"/>
  <c r="FV38" i="11"/>
  <c r="FV27" i="11"/>
  <c r="FV17" i="11"/>
  <c r="FV15" i="11"/>
  <c r="FV13" i="11"/>
  <c r="FU522" i="11"/>
  <c r="FU520" i="11"/>
  <c r="FU494" i="11"/>
  <c r="FU492" i="11"/>
  <c r="FU483" i="11"/>
  <c r="FU466" i="11"/>
  <c r="FU455" i="11"/>
  <c r="FU452" i="11"/>
  <c r="FU447" i="11"/>
  <c r="FU442" i="11"/>
  <c r="FU433" i="11"/>
  <c r="FU361" i="11"/>
  <c r="FU354" i="11"/>
  <c r="FU349" i="11"/>
  <c r="FU342" i="11"/>
  <c r="FU334" i="11"/>
  <c r="FU332" i="11"/>
  <c r="FU323" i="11"/>
  <c r="FU310" i="11"/>
  <c r="FU294" i="11"/>
  <c r="FU273" i="11"/>
  <c r="FU263" i="11"/>
  <c r="FU254" i="11"/>
  <c r="FU245" i="11"/>
  <c r="FU228" i="11"/>
  <c r="FU211" i="11"/>
  <c r="FU204" i="11"/>
  <c r="FU195" i="11"/>
  <c r="FU172" i="11"/>
  <c r="FU157" i="11"/>
  <c r="FU142" i="11"/>
  <c r="FU136" i="11"/>
  <c r="FU129" i="11"/>
  <c r="FU118" i="11"/>
  <c r="FU106" i="11"/>
  <c r="FU95" i="11"/>
  <c r="FU78" i="11"/>
  <c r="FU72" i="11"/>
  <c r="FU66" i="11"/>
  <c r="FU58" i="11"/>
  <c r="FU52" i="11"/>
  <c r="FU44" i="11"/>
  <c r="FU38" i="11"/>
  <c r="FU27" i="11"/>
  <c r="FU17" i="11"/>
  <c r="FU15" i="11"/>
  <c r="FU13" i="11"/>
  <c r="FT522" i="11"/>
  <c r="FT520" i="11"/>
  <c r="FT228" i="11"/>
  <c r="FT157" i="11"/>
  <c r="FT142" i="11"/>
  <c r="FT136" i="11"/>
  <c r="FT129" i="11"/>
  <c r="FT118" i="11"/>
  <c r="FT106" i="11"/>
  <c r="FT95" i="11"/>
  <c r="FT78" i="11"/>
  <c r="FT72" i="11"/>
  <c r="FT66" i="11"/>
  <c r="FT58" i="11"/>
  <c r="FT52" i="11"/>
  <c r="FT44" i="11"/>
  <c r="FT38" i="11"/>
  <c r="FT27" i="11"/>
  <c r="FT17" i="11"/>
  <c r="FT15" i="11"/>
  <c r="FT13" i="11"/>
  <c r="FS522" i="11"/>
  <c r="FS520" i="11"/>
  <c r="FS361" i="11"/>
  <c r="FS354" i="11"/>
  <c r="FS349" i="11"/>
  <c r="FS342" i="11"/>
  <c r="FS334" i="11"/>
  <c r="FS332" i="11"/>
  <c r="FS263" i="11"/>
  <c r="FS254" i="11"/>
  <c r="FS228" i="11"/>
  <c r="FS157" i="11"/>
  <c r="FS142" i="11"/>
  <c r="FS136" i="11"/>
  <c r="FS129" i="11"/>
  <c r="FS118" i="11"/>
  <c r="FS106" i="11"/>
  <c r="FS95" i="11"/>
  <c r="FS78" i="11"/>
  <c r="FS72" i="11"/>
  <c r="FS66" i="11"/>
  <c r="FS58" i="11"/>
  <c r="FS52" i="11"/>
  <c r="FS44" i="11"/>
  <c r="FS38" i="11"/>
  <c r="FS27" i="11"/>
  <c r="FS17" i="11"/>
  <c r="FS15" i="11"/>
  <c r="FS13" i="11"/>
  <c r="FR228" i="11"/>
  <c r="FR157" i="11"/>
  <c r="FR142" i="11"/>
  <c r="FR136" i="11"/>
  <c r="FR129" i="11"/>
  <c r="FR118" i="11"/>
  <c r="FR106" i="11"/>
  <c r="FR95" i="11"/>
  <c r="FR78" i="11"/>
  <c r="FR72" i="11"/>
  <c r="FR66" i="11"/>
  <c r="FR58" i="11"/>
  <c r="FR52" i="11"/>
  <c r="FR44" i="11"/>
  <c r="FR38" i="11"/>
  <c r="FR27" i="11"/>
  <c r="FR17" i="11"/>
  <c r="FR15" i="11"/>
  <c r="FR13" i="11"/>
  <c r="FQ522" i="11"/>
  <c r="FQ520" i="11"/>
  <c r="FQ228" i="11"/>
  <c r="FQ157" i="11"/>
  <c r="FQ142" i="11"/>
  <c r="FQ136" i="11"/>
  <c r="FQ129" i="11"/>
  <c r="FQ118" i="11"/>
  <c r="FQ106" i="11"/>
  <c r="FQ95" i="11"/>
  <c r="FQ78" i="11"/>
  <c r="FQ72" i="11"/>
  <c r="FQ66" i="11"/>
  <c r="FQ58" i="11"/>
  <c r="FQ52" i="11"/>
  <c r="FQ44" i="11"/>
  <c r="FQ38" i="11"/>
  <c r="FQ27" i="11"/>
  <c r="FQ17" i="11"/>
  <c r="FQ15" i="11"/>
  <c r="FQ13" i="11"/>
  <c r="FP522" i="11"/>
  <c r="FP520" i="11"/>
  <c r="FP494" i="11"/>
  <c r="FP492" i="11"/>
  <c r="FP483" i="11"/>
  <c r="FP466" i="11"/>
  <c r="FP455" i="11"/>
  <c r="FP452" i="11"/>
  <c r="FP361" i="11"/>
  <c r="FP354" i="11"/>
  <c r="FP349" i="11"/>
  <c r="FP342" i="11"/>
  <c r="FP334" i="11"/>
  <c r="FP332" i="11"/>
  <c r="FP323" i="11"/>
  <c r="FP310" i="11"/>
  <c r="FP294" i="11"/>
  <c r="FP273" i="11"/>
  <c r="FP263" i="11"/>
  <c r="FP254" i="11"/>
  <c r="FP245" i="11"/>
  <c r="FP228" i="11"/>
  <c r="FP204" i="11"/>
  <c r="FP157" i="11"/>
  <c r="FP142" i="11"/>
  <c r="FP136" i="11"/>
  <c r="FP129" i="11"/>
  <c r="FP118" i="11"/>
  <c r="FP106" i="11"/>
  <c r="FP95" i="11"/>
  <c r="FP78" i="11"/>
  <c r="FP72" i="11"/>
  <c r="FP66" i="11"/>
  <c r="FP58" i="11"/>
  <c r="FP52" i="11"/>
  <c r="FP44" i="11"/>
  <c r="FP38" i="11"/>
  <c r="FP27" i="11"/>
  <c r="FP17" i="11"/>
  <c r="FP15" i="11"/>
  <c r="FP13" i="11"/>
  <c r="FO361" i="11"/>
  <c r="FO354" i="11"/>
  <c r="FO349" i="11"/>
  <c r="FO342" i="11"/>
  <c r="FO334" i="11"/>
  <c r="FO332" i="11"/>
  <c r="FO323" i="11"/>
  <c r="FO310" i="11"/>
  <c r="FO294" i="11"/>
  <c r="FO273" i="11"/>
  <c r="FO263" i="11"/>
  <c r="FO254" i="11"/>
  <c r="FO245" i="11"/>
  <c r="FO228" i="11"/>
  <c r="FO204" i="11"/>
  <c r="FO157" i="11"/>
  <c r="FO142" i="11"/>
  <c r="FO136" i="11"/>
  <c r="FO129" i="11"/>
  <c r="FO118" i="11"/>
  <c r="FO106" i="11"/>
  <c r="FO95" i="11"/>
  <c r="FO78" i="11"/>
  <c r="FO72" i="11"/>
  <c r="FO66" i="11"/>
  <c r="FO58" i="11"/>
  <c r="FO52" i="11"/>
  <c r="FO44" i="11"/>
  <c r="FO38" i="11"/>
  <c r="FO27" i="11"/>
  <c r="FO17" i="11"/>
  <c r="FO15" i="11"/>
  <c r="FO13" i="11"/>
  <c r="FN522" i="11"/>
  <c r="FN520" i="11"/>
  <c r="FN494" i="11"/>
  <c r="FN492" i="11"/>
  <c r="FN483" i="11"/>
  <c r="FN466" i="11"/>
  <c r="FN455" i="11"/>
  <c r="FN452" i="11"/>
  <c r="FN447" i="11"/>
  <c r="FN442" i="11"/>
  <c r="FN433" i="11"/>
  <c r="FN361" i="11"/>
  <c r="FN354" i="11"/>
  <c r="FN349" i="11"/>
  <c r="FN342" i="11"/>
  <c r="FN334" i="11"/>
  <c r="FN332" i="11"/>
  <c r="FN323" i="11"/>
  <c r="FN310" i="11"/>
  <c r="FN294" i="11"/>
  <c r="FN273" i="11"/>
  <c r="FN263" i="11"/>
  <c r="FN254" i="11"/>
  <c r="FN245" i="11"/>
  <c r="FN228" i="11"/>
  <c r="FN211" i="11"/>
  <c r="FN204" i="11"/>
  <c r="FN195" i="11"/>
  <c r="FN172" i="11"/>
  <c r="FN157" i="11"/>
  <c r="FN142" i="11"/>
  <c r="FN136" i="11"/>
  <c r="FN129" i="11"/>
  <c r="FN118" i="11"/>
  <c r="FN106" i="11"/>
  <c r="FN95" i="11"/>
  <c r="FN78" i="11"/>
  <c r="FN72" i="11"/>
  <c r="FN66" i="11"/>
  <c r="FN58" i="11"/>
  <c r="FN52" i="11"/>
  <c r="FN44" i="11"/>
  <c r="FN38" i="11"/>
  <c r="FN27" i="11"/>
  <c r="FN17" i="11"/>
  <c r="FN15" i="11"/>
  <c r="FN13" i="11"/>
  <c r="FM522" i="11"/>
  <c r="FM520" i="11"/>
  <c r="FM494" i="11"/>
  <c r="FM492" i="11"/>
  <c r="FM466" i="11"/>
  <c r="FM455" i="11"/>
  <c r="FM452" i="11"/>
  <c r="FM447" i="11"/>
  <c r="FM442" i="11"/>
  <c r="FM433" i="11"/>
  <c r="FM361" i="11"/>
  <c r="FM354" i="11"/>
  <c r="FM349" i="11"/>
  <c r="FM342" i="11"/>
  <c r="FM334" i="11"/>
  <c r="FM332" i="11"/>
  <c r="FM323" i="11"/>
  <c r="FM310" i="11"/>
  <c r="FM294" i="11"/>
  <c r="FM273" i="11"/>
  <c r="FM263" i="11"/>
  <c r="FM254" i="11"/>
  <c r="FM245" i="11"/>
  <c r="FM228" i="11"/>
  <c r="FM211" i="11"/>
  <c r="FM195" i="11"/>
  <c r="FM172" i="11"/>
  <c r="FM157" i="11"/>
  <c r="FM142" i="11"/>
  <c r="FM136" i="11"/>
  <c r="FM129" i="11"/>
  <c r="FM118" i="11"/>
  <c r="FM106" i="11"/>
  <c r="FM95" i="11"/>
  <c r="FM78" i="11"/>
  <c r="FM72" i="11"/>
  <c r="FM66" i="11"/>
  <c r="FM58" i="11"/>
  <c r="FM52" i="11"/>
  <c r="FM44" i="11"/>
  <c r="FM38" i="11"/>
  <c r="FM27" i="11"/>
  <c r="FM17" i="11"/>
  <c r="FM15" i="11"/>
  <c r="FM13" i="11"/>
  <c r="FL522" i="11"/>
  <c r="FL520" i="11"/>
  <c r="FL494" i="11"/>
  <c r="FL492" i="11"/>
  <c r="FL483" i="11"/>
  <c r="FL466" i="11"/>
  <c r="FL455" i="11"/>
  <c r="FL452" i="11"/>
  <c r="FL447" i="11"/>
  <c r="FL442" i="11"/>
  <c r="FL433" i="11"/>
  <c r="FL361" i="11"/>
  <c r="FL354" i="11"/>
  <c r="FL349" i="11"/>
  <c r="FL342" i="11"/>
  <c r="FL334" i="11"/>
  <c r="FL332" i="11"/>
  <c r="FL323" i="11"/>
  <c r="FL310" i="11"/>
  <c r="FL294" i="11"/>
  <c r="FL273" i="11"/>
  <c r="FL263" i="11"/>
  <c r="FL254" i="11"/>
  <c r="FL245" i="11"/>
  <c r="FL228" i="11"/>
  <c r="FL211" i="11"/>
  <c r="FL204" i="11"/>
  <c r="FL195" i="11"/>
  <c r="FL172" i="11"/>
  <c r="FL157" i="11"/>
  <c r="FL142" i="11"/>
  <c r="FL136" i="11"/>
  <c r="FL129" i="11"/>
  <c r="FL118" i="11"/>
  <c r="FL106" i="11"/>
  <c r="FL95" i="11"/>
  <c r="FL78" i="11"/>
  <c r="FL72" i="11"/>
  <c r="FL66" i="11"/>
  <c r="FL58" i="11"/>
  <c r="FL52" i="11"/>
  <c r="FL44" i="11"/>
  <c r="FL38" i="11"/>
  <c r="FL27" i="11"/>
  <c r="FL17" i="11"/>
  <c r="FL15" i="11"/>
  <c r="FL13" i="11"/>
  <c r="FK522" i="11"/>
  <c r="FK520" i="11"/>
  <c r="FK494" i="11"/>
  <c r="FK492" i="11"/>
  <c r="FK483" i="11"/>
  <c r="FK466" i="11"/>
  <c r="FK455" i="11"/>
  <c r="FK452" i="11"/>
  <c r="FK447" i="11"/>
  <c r="FK442" i="11"/>
  <c r="FK433" i="11"/>
  <c r="FK361" i="11"/>
  <c r="FK354" i="11"/>
  <c r="FK349" i="11"/>
  <c r="FK342" i="11"/>
  <c r="FK334" i="11"/>
  <c r="FK332" i="11"/>
  <c r="FK323" i="11"/>
  <c r="FK310" i="11"/>
  <c r="FK294" i="11"/>
  <c r="FK273" i="11"/>
  <c r="FK263" i="11"/>
  <c r="FK254" i="11"/>
  <c r="FK245" i="11"/>
  <c r="FK228" i="11"/>
  <c r="FK211" i="11"/>
  <c r="FK204" i="11"/>
  <c r="FK195" i="11"/>
  <c r="FK172" i="11"/>
  <c r="FK157" i="11"/>
  <c r="FK142" i="11"/>
  <c r="FK136" i="11"/>
  <c r="FK129" i="11"/>
  <c r="FK118" i="11"/>
  <c r="FK106" i="11"/>
  <c r="FK95" i="11"/>
  <c r="FK78" i="11"/>
  <c r="FK72" i="11"/>
  <c r="FK66" i="11"/>
  <c r="FK58" i="11"/>
  <c r="FK52" i="11"/>
  <c r="FK44" i="11"/>
  <c r="FK38" i="11"/>
  <c r="FK27" i="11"/>
  <c r="FK17" i="11"/>
  <c r="FK15" i="11"/>
  <c r="FK13" i="11"/>
  <c r="FJ522" i="11"/>
  <c r="FJ520" i="11"/>
  <c r="FJ494" i="11"/>
  <c r="FJ492" i="11"/>
  <c r="FJ483" i="11"/>
  <c r="FJ466" i="11"/>
  <c r="FJ455" i="11"/>
  <c r="FJ452" i="11"/>
  <c r="FJ447" i="11"/>
  <c r="FJ442" i="11"/>
  <c r="FJ433" i="11"/>
  <c r="FJ361" i="11"/>
  <c r="FJ354" i="11"/>
  <c r="FJ349" i="11"/>
  <c r="FJ342" i="11"/>
  <c r="FJ334" i="11"/>
  <c r="FJ332" i="11"/>
  <c r="FJ323" i="11"/>
  <c r="FJ310" i="11"/>
  <c r="FJ294" i="11"/>
  <c r="FJ273" i="11"/>
  <c r="FJ263" i="11"/>
  <c r="FJ254" i="11"/>
  <c r="FJ245" i="11"/>
  <c r="FJ228" i="11"/>
  <c r="FJ211" i="11"/>
  <c r="FJ204" i="11"/>
  <c r="FJ195" i="11"/>
  <c r="FJ172" i="11"/>
  <c r="FJ157" i="11"/>
  <c r="FJ142" i="11"/>
  <c r="FJ136" i="11"/>
  <c r="FJ129" i="11"/>
  <c r="FJ118" i="11"/>
  <c r="FJ106" i="11"/>
  <c r="FJ95" i="11"/>
  <c r="FJ78" i="11"/>
  <c r="FJ72" i="11"/>
  <c r="FJ66" i="11"/>
  <c r="FJ58" i="11"/>
  <c r="FJ52" i="11"/>
  <c r="FJ44" i="11"/>
  <c r="FJ38" i="11"/>
  <c r="FJ27" i="11"/>
  <c r="FJ17" i="11"/>
  <c r="FJ15" i="11"/>
  <c r="FJ13" i="11"/>
  <c r="FI522" i="11"/>
  <c r="FI520" i="11"/>
  <c r="FI494" i="11"/>
  <c r="FI492" i="11"/>
  <c r="FI483" i="11"/>
  <c r="FI466" i="11"/>
  <c r="FI455" i="11"/>
  <c r="FI452" i="11"/>
  <c r="FI447" i="11"/>
  <c r="FI442" i="11"/>
  <c r="FI433" i="11"/>
  <c r="FI361" i="11"/>
  <c r="FI354" i="11"/>
  <c r="FI349" i="11"/>
  <c r="FI342" i="11"/>
  <c r="FI334" i="11"/>
  <c r="FI332" i="11"/>
  <c r="FI323" i="11"/>
  <c r="FI310" i="11"/>
  <c r="FI294" i="11"/>
  <c r="FI273" i="11"/>
  <c r="FI263" i="11"/>
  <c r="FI254" i="11"/>
  <c r="FI245" i="11"/>
  <c r="FI228" i="11"/>
  <c r="FI211" i="11"/>
  <c r="FI204" i="11"/>
  <c r="FI195" i="11"/>
  <c r="FI172" i="11"/>
  <c r="FI157" i="11"/>
  <c r="FI142" i="11"/>
  <c r="FI136" i="11"/>
  <c r="FI129" i="11"/>
  <c r="FI118" i="11"/>
  <c r="FI106" i="11"/>
  <c r="FI95" i="11"/>
  <c r="FI78" i="11"/>
  <c r="FI72" i="11"/>
  <c r="FI66" i="11"/>
  <c r="FI58" i="11"/>
  <c r="FI52" i="11"/>
  <c r="FI44" i="11"/>
  <c r="FI38" i="11"/>
  <c r="FI27" i="11"/>
  <c r="FI17" i="11"/>
  <c r="FI15" i="11"/>
  <c r="FI13" i="11"/>
  <c r="FH522" i="11"/>
  <c r="FH520" i="11"/>
  <c r="FH494" i="11"/>
  <c r="FH492" i="11"/>
  <c r="FH483" i="11"/>
  <c r="FH466" i="11"/>
  <c r="FH455" i="11"/>
  <c r="FH452" i="11"/>
  <c r="FH447" i="11"/>
  <c r="FH442" i="11"/>
  <c r="FH433" i="11"/>
  <c r="FH361" i="11"/>
  <c r="FH354" i="11"/>
  <c r="FH349" i="11"/>
  <c r="FH342" i="11"/>
  <c r="FH334" i="11"/>
  <c r="FH332" i="11"/>
  <c r="FH323" i="11"/>
  <c r="FH310" i="11"/>
  <c r="FH294" i="11"/>
  <c r="FH273" i="11"/>
  <c r="FH263" i="11"/>
  <c r="FH254" i="11"/>
  <c r="FH245" i="11"/>
  <c r="FH228" i="11"/>
  <c r="FH204" i="11"/>
  <c r="FH195" i="11"/>
  <c r="FH172" i="11"/>
  <c r="FH27" i="11"/>
  <c r="FH17" i="11"/>
  <c r="FH15" i="11"/>
  <c r="FH13" i="11"/>
  <c r="FG522" i="11"/>
  <c r="FG520" i="11"/>
  <c r="FG494" i="11"/>
  <c r="FG492" i="11"/>
  <c r="FG483" i="11"/>
  <c r="FG466" i="11"/>
  <c r="FG455" i="11"/>
  <c r="FG452" i="11"/>
  <c r="FG447" i="11"/>
  <c r="FG442" i="11"/>
  <c r="FG433" i="11"/>
  <c r="FG361" i="11"/>
  <c r="FG354" i="11"/>
  <c r="FG349" i="11"/>
  <c r="FG342" i="11"/>
  <c r="FG334" i="11"/>
  <c r="FG332" i="11"/>
  <c r="FG323" i="11"/>
  <c r="FG310" i="11"/>
  <c r="FG294" i="11"/>
  <c r="FG273" i="11"/>
  <c r="FG263" i="11"/>
  <c r="FG254" i="11"/>
  <c r="FG245" i="11"/>
  <c r="FG228" i="11"/>
  <c r="FG211" i="11"/>
  <c r="FG204" i="11"/>
  <c r="FG195" i="11"/>
  <c r="FG172" i="11"/>
  <c r="FG157" i="11"/>
  <c r="FG142" i="11"/>
  <c r="FG136" i="11"/>
  <c r="FG129" i="11"/>
  <c r="FG118" i="11"/>
  <c r="FG106" i="11"/>
  <c r="FG95" i="11"/>
  <c r="FG78" i="11"/>
  <c r="FG72" i="11"/>
  <c r="FG66" i="11"/>
  <c r="FG58" i="11"/>
  <c r="FG52" i="11"/>
  <c r="FG44" i="11"/>
  <c r="FG38" i="11"/>
  <c r="FG27" i="11"/>
  <c r="FG17" i="11"/>
  <c r="FG15" i="11"/>
  <c r="FG13" i="11"/>
  <c r="FF522" i="11"/>
  <c r="FF520" i="11"/>
  <c r="FF494" i="11"/>
  <c r="FF492" i="11"/>
  <c r="FF483" i="11"/>
  <c r="FF466" i="11"/>
  <c r="FF455" i="11"/>
  <c r="FF452" i="11"/>
  <c r="FF447" i="11"/>
  <c r="FF442" i="11"/>
  <c r="FF433" i="11"/>
  <c r="FF361" i="11"/>
  <c r="FF354" i="11"/>
  <c r="FF349" i="11"/>
  <c r="FF342" i="11"/>
  <c r="FF334" i="11"/>
  <c r="FF332" i="11"/>
  <c r="FF323" i="11"/>
  <c r="FF310" i="11"/>
  <c r="FF294" i="11"/>
  <c r="FF273" i="11"/>
  <c r="FF263" i="11"/>
  <c r="FF254" i="11"/>
  <c r="FF245" i="11"/>
  <c r="FF228" i="11"/>
  <c r="FF211" i="11"/>
  <c r="FF204" i="11"/>
  <c r="FF195" i="11"/>
  <c r="FF172" i="11"/>
  <c r="FF157" i="11"/>
  <c r="FF142" i="11"/>
  <c r="FF136" i="11"/>
  <c r="FF129" i="11"/>
  <c r="FF118" i="11"/>
  <c r="FF106" i="11"/>
  <c r="FF95" i="11"/>
  <c r="FF78" i="11"/>
  <c r="FF72" i="11"/>
  <c r="FF66" i="11"/>
  <c r="FF58" i="11"/>
  <c r="FF52" i="11"/>
  <c r="FF44" i="11"/>
  <c r="FF38" i="11"/>
  <c r="FF27" i="11"/>
  <c r="FF17" i="11"/>
  <c r="FF15" i="11"/>
  <c r="FF13" i="11"/>
  <c r="FE522" i="11"/>
  <c r="FE520" i="11"/>
  <c r="FE494" i="11"/>
  <c r="FE492" i="11"/>
  <c r="FE483" i="11"/>
  <c r="FE466" i="11"/>
  <c r="FE455" i="11"/>
  <c r="FE452" i="11"/>
  <c r="FE447" i="11"/>
  <c r="FE442" i="11"/>
  <c r="FE433" i="11"/>
  <c r="FE361" i="11"/>
  <c r="FE354" i="11"/>
  <c r="FE349" i="11"/>
  <c r="FE342" i="11"/>
  <c r="FE334" i="11"/>
  <c r="FE332" i="11"/>
  <c r="FE323" i="11"/>
  <c r="FE310" i="11"/>
  <c r="FE294" i="11"/>
  <c r="FE273" i="11"/>
  <c r="FE263" i="11"/>
  <c r="FE254" i="11"/>
  <c r="FE245" i="11"/>
  <c r="FE228" i="11"/>
  <c r="FE211" i="11"/>
  <c r="FE204" i="11"/>
  <c r="FE195" i="11"/>
  <c r="FE172" i="11"/>
  <c r="FE157" i="11"/>
  <c r="FE142" i="11"/>
  <c r="FE136" i="11"/>
  <c r="FE129" i="11"/>
  <c r="FE118" i="11"/>
  <c r="FE106" i="11"/>
  <c r="FE95" i="11"/>
  <c r="FE78" i="11"/>
  <c r="FE72" i="11"/>
  <c r="FE66" i="11"/>
  <c r="FE58" i="11"/>
  <c r="FE52" i="11"/>
  <c r="FE44" i="11"/>
  <c r="FE38" i="11"/>
  <c r="FE27" i="11"/>
  <c r="FE17" i="11"/>
  <c r="FE15" i="11"/>
  <c r="FE13" i="11"/>
  <c r="FD522" i="11"/>
  <c r="FD520" i="11"/>
  <c r="FD494" i="11"/>
  <c r="FD492" i="11"/>
  <c r="FD483" i="11"/>
  <c r="FD466" i="11"/>
  <c r="FD455" i="11"/>
  <c r="FD452" i="11"/>
  <c r="FD447" i="11"/>
  <c r="FD442" i="11"/>
  <c r="FD433" i="11"/>
  <c r="FD361" i="11"/>
  <c r="FD354" i="11"/>
  <c r="FD349" i="11"/>
  <c r="FD342" i="11"/>
  <c r="FD334" i="11"/>
  <c r="FD332" i="11"/>
  <c r="FD323" i="11"/>
  <c r="FD310" i="11"/>
  <c r="FD294" i="11"/>
  <c r="FD273" i="11"/>
  <c r="FD263" i="11"/>
  <c r="FD254" i="11"/>
  <c r="FD245" i="11"/>
  <c r="FD228" i="11"/>
  <c r="FD211" i="11"/>
  <c r="FD204" i="11"/>
  <c r="FD195" i="11"/>
  <c r="FD172" i="11"/>
  <c r="FD157" i="11"/>
  <c r="FD142" i="11"/>
  <c r="FD136" i="11"/>
  <c r="FD129" i="11"/>
  <c r="FD118" i="11"/>
  <c r="FD106" i="11"/>
  <c r="FD95" i="11"/>
  <c r="FD78" i="11"/>
  <c r="FD72" i="11"/>
  <c r="FD66" i="11"/>
  <c r="FD58" i="11"/>
  <c r="FD52" i="11"/>
  <c r="FD44" i="11"/>
  <c r="FD38" i="11"/>
  <c r="FD27" i="11"/>
  <c r="FD17" i="11"/>
  <c r="FD15" i="11"/>
  <c r="FD13" i="11"/>
  <c r="FC522" i="11"/>
  <c r="FC520" i="11"/>
  <c r="FC494" i="11"/>
  <c r="FC492" i="11"/>
  <c r="FC483" i="11"/>
  <c r="FC466" i="11"/>
  <c r="FC455" i="11"/>
  <c r="FC452" i="11"/>
  <c r="FC447" i="11"/>
  <c r="FC442" i="11"/>
  <c r="FC433" i="11"/>
  <c r="FC361" i="11"/>
  <c r="FC354" i="11"/>
  <c r="FC349" i="11"/>
  <c r="FC342" i="11"/>
  <c r="FC334" i="11"/>
  <c r="FC332" i="11"/>
  <c r="FC323" i="11"/>
  <c r="FC310" i="11"/>
  <c r="FC294" i="11"/>
  <c r="FC273" i="11"/>
  <c r="FC263" i="11"/>
  <c r="FC254" i="11"/>
  <c r="FC245" i="11"/>
  <c r="FC228" i="11"/>
  <c r="FC211" i="11"/>
  <c r="FC204" i="11"/>
  <c r="FC195" i="11"/>
  <c r="FC172" i="11"/>
  <c r="FC157" i="11"/>
  <c r="FC142" i="11"/>
  <c r="FC136" i="11"/>
  <c r="FC129" i="11"/>
  <c r="FC118" i="11"/>
  <c r="FC106" i="11"/>
  <c r="FC95" i="11"/>
  <c r="FC78" i="11"/>
  <c r="FC72" i="11"/>
  <c r="FC66" i="11"/>
  <c r="FC58" i="11"/>
  <c r="FC52" i="11"/>
  <c r="FC44" i="11"/>
  <c r="FC38" i="11"/>
  <c r="FC27" i="11"/>
  <c r="FC17" i="11"/>
  <c r="FC15" i="11"/>
  <c r="FC13" i="11"/>
  <c r="FB522" i="11"/>
  <c r="FB520" i="11"/>
  <c r="FB494" i="11"/>
  <c r="FB492" i="11"/>
  <c r="FB483" i="11"/>
  <c r="FB466" i="11"/>
  <c r="FB455" i="11"/>
  <c r="FB452" i="11"/>
  <c r="FB447" i="11"/>
  <c r="FB442" i="11"/>
  <c r="FB433" i="11"/>
  <c r="FB361" i="11"/>
  <c r="FB354" i="11"/>
  <c r="FB349" i="11"/>
  <c r="FB342" i="11"/>
  <c r="FB334" i="11"/>
  <c r="FB332" i="11"/>
  <c r="FB323" i="11"/>
  <c r="FB310" i="11"/>
  <c r="FB294" i="11"/>
  <c r="FB273" i="11"/>
  <c r="FB263" i="11"/>
  <c r="FB254" i="11"/>
  <c r="FB245" i="11"/>
  <c r="FB228" i="11"/>
  <c r="FB211" i="11"/>
  <c r="FB204" i="11"/>
  <c r="FB195" i="11"/>
  <c r="FB172" i="11"/>
  <c r="FB157" i="11"/>
  <c r="FB142" i="11"/>
  <c r="FB136" i="11"/>
  <c r="FB129" i="11"/>
  <c r="FB118" i="11"/>
  <c r="FB106" i="11"/>
  <c r="FB95" i="11"/>
  <c r="FB78" i="11"/>
  <c r="FB72" i="11"/>
  <c r="FB66" i="11"/>
  <c r="FB58" i="11"/>
  <c r="FB52" i="11"/>
  <c r="FB44" i="11"/>
  <c r="FB38" i="11"/>
  <c r="FB27" i="11"/>
  <c r="FB17" i="11"/>
  <c r="FB15" i="11"/>
  <c r="FB13" i="11"/>
  <c r="FA522" i="11"/>
  <c r="FA520" i="11"/>
  <c r="FA494" i="11"/>
  <c r="FA492" i="11"/>
  <c r="FA483" i="11"/>
  <c r="FA466" i="11"/>
  <c r="FA455" i="11"/>
  <c r="FA452" i="11"/>
  <c r="FA447" i="11"/>
  <c r="FA442" i="11"/>
  <c r="FA433" i="11"/>
  <c r="FA361" i="11"/>
  <c r="FA354" i="11"/>
  <c r="FA349" i="11"/>
  <c r="FA342" i="11"/>
  <c r="FA334" i="11"/>
  <c r="FA332" i="11"/>
  <c r="FA323" i="11"/>
  <c r="FA310" i="11"/>
  <c r="FA294" i="11"/>
  <c r="FA273" i="11"/>
  <c r="FA263" i="11"/>
  <c r="FA254" i="11"/>
  <c r="FA245" i="11"/>
  <c r="FA228" i="11"/>
  <c r="FA211" i="11"/>
  <c r="FA204" i="11"/>
  <c r="FA195" i="11"/>
  <c r="FA172" i="11"/>
  <c r="FA157" i="11"/>
  <c r="FA142" i="11"/>
  <c r="FA136" i="11"/>
  <c r="FA129" i="11"/>
  <c r="FA118" i="11"/>
  <c r="FA106" i="11"/>
  <c r="FA95" i="11"/>
  <c r="FA78" i="11"/>
  <c r="FA72" i="11"/>
  <c r="FA66" i="11"/>
  <c r="FA58" i="11"/>
  <c r="FA52" i="11"/>
  <c r="FA44" i="11"/>
  <c r="FA38" i="11"/>
  <c r="FA27" i="11"/>
  <c r="FA17" i="11"/>
  <c r="FA15" i="11"/>
  <c r="FA13" i="11"/>
  <c r="EZ522" i="11"/>
  <c r="EZ520" i="11"/>
  <c r="EZ494" i="11"/>
  <c r="EZ492" i="11"/>
  <c r="EZ483" i="11"/>
  <c r="EZ466" i="11"/>
  <c r="EZ455" i="11"/>
  <c r="EZ452" i="11"/>
  <c r="EZ447" i="11"/>
  <c r="EZ442" i="11"/>
  <c r="EZ433" i="11"/>
  <c r="EZ361" i="11"/>
  <c r="EZ354" i="11"/>
  <c r="EZ349" i="11"/>
  <c r="EZ342" i="11"/>
  <c r="EZ334" i="11"/>
  <c r="EZ332" i="11"/>
  <c r="EZ323" i="11"/>
  <c r="EZ310" i="11"/>
  <c r="EZ294" i="11"/>
  <c r="EZ273" i="11"/>
  <c r="EZ263" i="11"/>
  <c r="EZ254" i="11"/>
  <c r="EZ245" i="11"/>
  <c r="EZ228" i="11"/>
  <c r="EZ211" i="11"/>
  <c r="EZ204" i="11"/>
  <c r="EZ195" i="11"/>
  <c r="EZ172" i="11"/>
  <c r="EZ157" i="11"/>
  <c r="EZ142" i="11"/>
  <c r="EZ136" i="11"/>
  <c r="EZ129" i="11"/>
  <c r="EZ118" i="11"/>
  <c r="EZ106" i="11"/>
  <c r="EZ95" i="11"/>
  <c r="EZ78" i="11"/>
  <c r="EZ72" i="11"/>
  <c r="EZ66" i="11"/>
  <c r="EZ58" i="11"/>
  <c r="EZ52" i="11"/>
  <c r="EZ44" i="11"/>
  <c r="EZ38" i="11"/>
  <c r="EZ27" i="11"/>
  <c r="EZ17" i="11"/>
  <c r="EZ15" i="11"/>
  <c r="EZ13" i="11"/>
  <c r="EY522" i="11"/>
  <c r="EY520" i="11"/>
  <c r="EY494" i="11"/>
  <c r="EY492" i="11"/>
  <c r="EY483" i="11"/>
  <c r="EY466" i="11"/>
  <c r="EY455" i="11"/>
  <c r="EY452" i="11"/>
  <c r="EY447" i="11"/>
  <c r="EY442" i="11"/>
  <c r="EY433" i="11"/>
  <c r="EY361" i="11"/>
  <c r="EY354" i="11"/>
  <c r="EY349" i="11"/>
  <c r="EY342" i="11"/>
  <c r="EY334" i="11"/>
  <c r="EY332" i="11"/>
  <c r="EY323" i="11"/>
  <c r="EY310" i="11"/>
  <c r="EY294" i="11"/>
  <c r="EY273" i="11"/>
  <c r="EY263" i="11"/>
  <c r="EY254" i="11"/>
  <c r="EY245" i="11"/>
  <c r="EY228" i="11"/>
  <c r="EY211" i="11"/>
  <c r="EY204" i="11"/>
  <c r="EY195" i="11"/>
  <c r="EY172" i="11"/>
  <c r="EY157" i="11"/>
  <c r="EY142" i="11"/>
  <c r="EY136" i="11"/>
  <c r="EY129" i="11"/>
  <c r="EY118" i="11"/>
  <c r="EY106" i="11"/>
  <c r="EY95" i="11"/>
  <c r="EY78" i="11"/>
  <c r="EY72" i="11"/>
  <c r="EY66" i="11"/>
  <c r="EY58" i="11"/>
  <c r="EY52" i="11"/>
  <c r="EY44" i="11"/>
  <c r="EY38" i="11"/>
  <c r="EY27" i="11"/>
  <c r="EY17" i="11"/>
  <c r="EY15" i="11"/>
  <c r="EY13" i="11"/>
  <c r="EX522" i="11"/>
  <c r="EX520" i="11"/>
  <c r="EX494" i="11"/>
  <c r="EX492" i="11"/>
  <c r="EX483" i="11"/>
  <c r="EX466" i="11"/>
  <c r="EX455" i="11"/>
  <c r="EX452" i="11"/>
  <c r="EX447" i="11"/>
  <c r="EX442" i="11"/>
  <c r="EX433" i="11"/>
  <c r="EX361" i="11"/>
  <c r="EX354" i="11"/>
  <c r="EX349" i="11"/>
  <c r="EX342" i="11"/>
  <c r="EX334" i="11"/>
  <c r="EX332" i="11"/>
  <c r="EX323" i="11"/>
  <c r="EX310" i="11"/>
  <c r="EX294" i="11"/>
  <c r="EX273" i="11"/>
  <c r="EX263" i="11"/>
  <c r="EX254" i="11"/>
  <c r="EX245" i="11"/>
  <c r="EX228" i="11"/>
  <c r="EX211" i="11"/>
  <c r="EX204" i="11"/>
  <c r="EX195" i="11"/>
  <c r="EX172" i="11"/>
  <c r="EX157" i="11"/>
  <c r="EX142" i="11"/>
  <c r="EX136" i="11"/>
  <c r="EX129" i="11"/>
  <c r="EX118" i="11"/>
  <c r="EX106" i="11"/>
  <c r="EX95" i="11"/>
  <c r="EX78" i="11"/>
  <c r="EX72" i="11"/>
  <c r="EX66" i="11"/>
  <c r="EX58" i="11"/>
  <c r="EX52" i="11"/>
  <c r="EX44" i="11"/>
  <c r="EX38" i="11"/>
  <c r="EX27" i="11"/>
  <c r="EX17" i="11"/>
  <c r="EX15" i="11"/>
  <c r="EX13" i="11"/>
  <c r="EW522" i="11"/>
  <c r="EW520" i="11"/>
  <c r="EW494" i="11"/>
  <c r="EW492" i="11"/>
  <c r="EW483" i="11"/>
  <c r="EW466" i="11"/>
  <c r="EW455" i="11"/>
  <c r="EW452" i="11"/>
  <c r="EW447" i="11"/>
  <c r="EW442" i="11"/>
  <c r="EW433" i="11"/>
  <c r="EW361" i="11"/>
  <c r="EW354" i="11"/>
  <c r="EW349" i="11"/>
  <c r="EW342" i="11"/>
  <c r="EW334" i="11"/>
  <c r="EW332" i="11"/>
  <c r="EW323" i="11"/>
  <c r="EW310" i="11"/>
  <c r="EW294" i="11"/>
  <c r="EW273" i="11"/>
  <c r="EW263" i="11"/>
  <c r="EW254" i="11"/>
  <c r="EW245" i="11"/>
  <c r="EW228" i="11"/>
  <c r="EW211" i="11"/>
  <c r="EW204" i="11"/>
  <c r="EW195" i="11"/>
  <c r="EW172" i="11"/>
  <c r="EW157" i="11"/>
  <c r="EW142" i="11"/>
  <c r="EW136" i="11"/>
  <c r="EW129" i="11"/>
  <c r="EW118" i="11"/>
  <c r="EW106" i="11"/>
  <c r="EW95" i="11"/>
  <c r="EW78" i="11"/>
  <c r="EW72" i="11"/>
  <c r="EW66" i="11"/>
  <c r="EW58" i="11"/>
  <c r="EW52" i="11"/>
  <c r="EW44" i="11"/>
  <c r="EW38" i="11"/>
  <c r="EW27" i="11"/>
  <c r="EW17" i="11"/>
  <c r="EW15" i="11"/>
  <c r="EW13" i="11"/>
  <c r="EV522" i="11"/>
  <c r="EV520" i="11"/>
  <c r="EV494" i="11"/>
  <c r="EV492" i="11"/>
  <c r="EV483" i="11"/>
  <c r="EV466" i="11"/>
  <c r="EV455" i="11"/>
  <c r="EV452" i="11"/>
  <c r="EV447" i="11"/>
  <c r="EV442" i="11"/>
  <c r="EV433" i="11"/>
  <c r="EV361" i="11"/>
  <c r="EV354" i="11"/>
  <c r="EV349" i="11"/>
  <c r="EV342" i="11"/>
  <c r="EV334" i="11"/>
  <c r="EV332" i="11"/>
  <c r="EV323" i="11"/>
  <c r="EV310" i="11"/>
  <c r="EV294" i="11"/>
  <c r="EV273" i="11"/>
  <c r="EV263" i="11"/>
  <c r="EV254" i="11"/>
  <c r="EV245" i="11"/>
  <c r="EV228" i="11"/>
  <c r="EV211" i="11"/>
  <c r="EV204" i="11"/>
  <c r="EV195" i="11"/>
  <c r="EV172" i="11"/>
  <c r="EV157" i="11"/>
  <c r="EV142" i="11"/>
  <c r="EV136" i="11"/>
  <c r="EV129" i="11"/>
  <c r="EV118" i="11"/>
  <c r="EV106" i="11"/>
  <c r="EV95" i="11"/>
  <c r="EV78" i="11"/>
  <c r="EV72" i="11"/>
  <c r="EV66" i="11"/>
  <c r="EV58" i="11"/>
  <c r="EV52" i="11"/>
  <c r="EV44" i="11"/>
  <c r="EV38" i="11"/>
  <c r="EV27" i="11"/>
  <c r="EV17" i="11"/>
  <c r="EV15" i="11"/>
  <c r="EV13" i="11"/>
  <c r="EU522" i="11"/>
  <c r="EU520" i="11"/>
  <c r="EU494" i="11"/>
  <c r="EU492" i="11"/>
  <c r="EU483" i="11"/>
  <c r="EU466" i="11"/>
  <c r="EU455" i="11"/>
  <c r="EU452" i="11"/>
  <c r="EU447" i="11"/>
  <c r="EU442" i="11"/>
  <c r="EU433" i="11"/>
  <c r="EU361" i="11"/>
  <c r="EU354" i="11"/>
  <c r="EU349" i="11"/>
  <c r="EU342" i="11"/>
  <c r="EU334" i="11"/>
  <c r="EU332" i="11"/>
  <c r="EU323" i="11"/>
  <c r="EU310" i="11"/>
  <c r="EU294" i="11"/>
  <c r="EU273" i="11"/>
  <c r="EU263" i="11"/>
  <c r="EU254" i="11"/>
  <c r="EU245" i="11"/>
  <c r="EU228" i="11"/>
  <c r="EU211" i="11"/>
  <c r="EU204" i="11"/>
  <c r="EU195" i="11"/>
  <c r="EU172" i="11"/>
  <c r="EU157" i="11"/>
  <c r="EU142" i="11"/>
  <c r="EU136" i="11"/>
  <c r="EU129" i="11"/>
  <c r="EU118" i="11"/>
  <c r="EU106" i="11"/>
  <c r="EU95" i="11"/>
  <c r="EU78" i="11"/>
  <c r="EU72" i="11"/>
  <c r="EU66" i="11"/>
  <c r="EU58" i="11"/>
  <c r="EU52" i="11"/>
  <c r="EU44" i="11"/>
  <c r="EU38" i="11"/>
  <c r="EU27" i="11"/>
  <c r="EU17" i="11"/>
  <c r="EU15" i="11"/>
  <c r="EU13" i="11"/>
  <c r="ET522" i="11"/>
  <c r="ET520" i="11"/>
  <c r="ET494" i="11"/>
  <c r="ET492" i="11"/>
  <c r="ET483" i="11"/>
  <c r="ET466" i="11"/>
  <c r="ET455" i="11"/>
  <c r="ET452" i="11"/>
  <c r="ET447" i="11"/>
  <c r="ET442" i="11"/>
  <c r="ET433" i="11"/>
  <c r="ET361" i="11"/>
  <c r="ET354" i="11"/>
  <c r="ET349" i="11"/>
  <c r="ET342" i="11"/>
  <c r="ET334" i="11"/>
  <c r="ET332" i="11"/>
  <c r="ET323" i="11"/>
  <c r="ET310" i="11"/>
  <c r="ET294" i="11"/>
  <c r="ET273" i="11"/>
  <c r="ET263" i="11"/>
  <c r="ET254" i="11"/>
  <c r="ET245" i="11"/>
  <c r="ET228" i="11"/>
  <c r="ET211" i="11"/>
  <c r="ET204" i="11"/>
  <c r="ET195" i="11"/>
  <c r="ET172" i="11"/>
  <c r="ET157" i="11"/>
  <c r="ET142" i="11"/>
  <c r="ET136" i="11"/>
  <c r="ET129" i="11"/>
  <c r="ET118" i="11"/>
  <c r="ET106" i="11"/>
  <c r="ET95" i="11"/>
  <c r="ET78" i="11"/>
  <c r="ET72" i="11"/>
  <c r="ET66" i="11"/>
  <c r="ET58" i="11"/>
  <c r="ET52" i="11"/>
  <c r="ET44" i="11"/>
  <c r="ET38" i="11"/>
  <c r="ET27" i="11"/>
  <c r="ET17" i="11"/>
  <c r="ET15" i="11"/>
  <c r="ET13" i="11"/>
  <c r="ES522" i="11"/>
  <c r="ES520" i="11"/>
  <c r="ES494" i="11"/>
  <c r="ES492" i="11"/>
  <c r="ES483" i="11"/>
  <c r="ES466" i="11"/>
  <c r="ES455" i="11"/>
  <c r="ES452" i="11"/>
  <c r="ES447" i="11"/>
  <c r="ES442" i="11"/>
  <c r="ES433" i="11"/>
  <c r="ES361" i="11"/>
  <c r="ES354" i="11"/>
  <c r="ES349" i="11"/>
  <c r="ES342" i="11"/>
  <c r="ES334" i="11"/>
  <c r="ES332" i="11"/>
  <c r="ES323" i="11"/>
  <c r="ES310" i="11"/>
  <c r="ES294" i="11"/>
  <c r="ES273" i="11"/>
  <c r="ES263" i="11"/>
  <c r="ES254" i="11"/>
  <c r="ES245" i="11"/>
  <c r="ES228" i="11"/>
  <c r="ES211" i="11"/>
  <c r="ES204" i="11"/>
  <c r="ES195" i="11"/>
  <c r="ES172" i="11"/>
  <c r="ES157" i="11"/>
  <c r="ES142" i="11"/>
  <c r="ES136" i="11"/>
  <c r="ES129" i="11"/>
  <c r="ES118" i="11"/>
  <c r="ES106" i="11"/>
  <c r="ES95" i="11"/>
  <c r="ES78" i="11"/>
  <c r="ES72" i="11"/>
  <c r="ES66" i="11"/>
  <c r="ES58" i="11"/>
  <c r="ES52" i="11"/>
  <c r="ES44" i="11"/>
  <c r="ES38" i="11"/>
  <c r="ES27" i="11"/>
  <c r="ES17" i="11"/>
  <c r="ES15" i="11"/>
  <c r="ES13" i="11"/>
  <c r="ER522" i="11"/>
  <c r="ER520" i="11"/>
  <c r="ER494" i="11"/>
  <c r="ER492" i="11"/>
  <c r="ER483" i="11"/>
  <c r="ER466" i="11"/>
  <c r="ER455" i="11"/>
  <c r="ER452" i="11"/>
  <c r="ER447" i="11"/>
  <c r="ER442" i="11"/>
  <c r="ER433" i="11"/>
  <c r="ER361" i="11"/>
  <c r="ER354" i="11"/>
  <c r="ER349" i="11"/>
  <c r="ER342" i="11"/>
  <c r="ER334" i="11"/>
  <c r="ER332" i="11"/>
  <c r="ER323" i="11"/>
  <c r="ER310" i="11"/>
  <c r="ER294" i="11"/>
  <c r="ER273" i="11"/>
  <c r="ER263" i="11"/>
  <c r="ER254" i="11"/>
  <c r="ER245" i="11"/>
  <c r="ER228" i="11"/>
  <c r="ER211" i="11"/>
  <c r="ER204" i="11"/>
  <c r="ER195" i="11"/>
  <c r="ER172" i="11"/>
  <c r="ER157" i="11"/>
  <c r="ER142" i="11"/>
  <c r="ER136" i="11"/>
  <c r="ER129" i="11"/>
  <c r="ER118" i="11"/>
  <c r="ER106" i="11"/>
  <c r="ER95" i="11"/>
  <c r="ER78" i="11"/>
  <c r="ER72" i="11"/>
  <c r="ER66" i="11"/>
  <c r="ER58" i="11"/>
  <c r="ER52" i="11"/>
  <c r="ER44" i="11"/>
  <c r="ER38" i="11"/>
  <c r="ER27" i="11"/>
  <c r="ER17" i="11"/>
  <c r="ER15" i="11"/>
  <c r="ER13" i="11"/>
  <c r="EQ522" i="11"/>
  <c r="EQ520" i="11"/>
  <c r="EQ494" i="11"/>
  <c r="EQ492" i="11"/>
  <c r="EQ483" i="11"/>
  <c r="EQ466" i="11"/>
  <c r="EQ455" i="11"/>
  <c r="EQ452" i="11"/>
  <c r="EQ447" i="11"/>
  <c r="EQ442" i="11"/>
  <c r="EQ433" i="11"/>
  <c r="EQ361" i="11"/>
  <c r="EQ354" i="11"/>
  <c r="EQ349" i="11"/>
  <c r="EQ342" i="11"/>
  <c r="EQ334" i="11"/>
  <c r="EQ332" i="11"/>
  <c r="EQ323" i="11"/>
  <c r="EQ310" i="11"/>
  <c r="EQ294" i="11"/>
  <c r="EQ273" i="11"/>
  <c r="EQ263" i="11"/>
  <c r="EQ254" i="11"/>
  <c r="EQ245" i="11"/>
  <c r="EQ228" i="11"/>
  <c r="EQ204" i="11"/>
  <c r="EQ195" i="11"/>
  <c r="EQ172" i="11"/>
  <c r="EQ157" i="11"/>
  <c r="EQ142" i="11"/>
  <c r="EQ136" i="11"/>
  <c r="EQ129" i="11"/>
  <c r="EQ118" i="11"/>
  <c r="EQ106" i="11"/>
  <c r="EQ95" i="11"/>
  <c r="EQ78" i="11"/>
  <c r="EQ72" i="11"/>
  <c r="EQ66" i="11"/>
  <c r="EQ58" i="11"/>
  <c r="EQ52" i="11"/>
  <c r="EQ44" i="11"/>
  <c r="EQ38" i="11"/>
  <c r="EQ27" i="11"/>
  <c r="EQ17" i="11"/>
  <c r="EQ15" i="11"/>
  <c r="EQ13" i="11"/>
  <c r="EP522" i="11"/>
  <c r="EP520" i="11"/>
  <c r="EP494" i="11"/>
  <c r="EP492" i="11"/>
  <c r="EP466" i="11"/>
  <c r="EP455" i="11"/>
  <c r="EP452" i="11"/>
  <c r="EP447" i="11"/>
  <c r="EP442" i="11"/>
  <c r="EP433" i="11"/>
  <c r="EP361" i="11"/>
  <c r="EP354" i="11"/>
  <c r="EP349" i="11"/>
  <c r="EP342" i="11"/>
  <c r="EP334" i="11"/>
  <c r="EP332" i="11"/>
  <c r="EP323" i="11"/>
  <c r="EP310" i="11"/>
  <c r="EP294" i="11"/>
  <c r="EP273" i="11"/>
  <c r="EP263" i="11"/>
  <c r="EP254" i="11"/>
  <c r="EP245" i="11"/>
  <c r="EP228" i="11"/>
  <c r="EP211" i="11"/>
  <c r="EP204" i="11"/>
  <c r="EP195" i="11"/>
  <c r="EP172" i="11"/>
  <c r="EP157" i="11"/>
  <c r="EP142" i="11"/>
  <c r="EP136" i="11"/>
  <c r="EP129" i="11"/>
  <c r="EP118" i="11"/>
  <c r="EP106" i="11"/>
  <c r="EP95" i="11"/>
  <c r="EP78" i="11"/>
  <c r="EP72" i="11"/>
  <c r="EP66" i="11"/>
  <c r="EP58" i="11"/>
  <c r="EP52" i="11"/>
  <c r="EP44" i="11"/>
  <c r="EP38" i="11"/>
  <c r="EP27" i="11"/>
  <c r="EP17" i="11"/>
  <c r="EP15" i="11"/>
  <c r="EP13" i="11"/>
  <c r="EO522" i="11"/>
  <c r="EO520" i="11"/>
  <c r="EO494" i="11"/>
  <c r="EO492" i="11"/>
  <c r="EO483" i="11"/>
  <c r="EO466" i="11"/>
  <c r="EO455" i="11"/>
  <c r="EO452" i="11"/>
  <c r="EO447" i="11"/>
  <c r="EO442" i="11"/>
  <c r="EO433" i="11"/>
  <c r="EO361" i="11"/>
  <c r="EO354" i="11"/>
  <c r="EO349" i="11"/>
  <c r="EO342" i="11"/>
  <c r="EO334" i="11"/>
  <c r="EO332" i="11"/>
  <c r="EO323" i="11"/>
  <c r="EO310" i="11"/>
  <c r="EO294" i="11"/>
  <c r="EO273" i="11"/>
  <c r="EO263" i="11"/>
  <c r="EO254" i="11"/>
  <c r="EO245" i="11"/>
  <c r="EO228" i="11"/>
  <c r="EO211" i="11"/>
  <c r="EO204" i="11"/>
  <c r="EO195" i="11"/>
  <c r="EO172" i="11"/>
  <c r="EO157" i="11"/>
  <c r="EO142" i="11"/>
  <c r="EO136" i="11"/>
  <c r="EO129" i="11"/>
  <c r="EO118" i="11"/>
  <c r="EO106" i="11"/>
  <c r="EO95" i="11"/>
  <c r="EO78" i="11"/>
  <c r="EO72" i="11"/>
  <c r="EO66" i="11"/>
  <c r="EO58" i="11"/>
  <c r="EO52" i="11"/>
  <c r="EO44" i="11"/>
  <c r="EO38" i="11"/>
  <c r="EO27" i="11"/>
  <c r="EO17" i="11"/>
  <c r="EO15" i="11"/>
  <c r="EO13" i="11"/>
  <c r="EN522" i="11"/>
  <c r="EN520" i="11"/>
  <c r="EN494" i="11"/>
  <c r="EN492" i="11"/>
  <c r="EN483" i="11"/>
  <c r="EN466" i="11"/>
  <c r="EN455" i="11"/>
  <c r="EN452" i="11"/>
  <c r="EN447" i="11"/>
  <c r="EN442" i="11"/>
  <c r="EN433" i="11"/>
  <c r="EN361" i="11"/>
  <c r="EN354" i="11"/>
  <c r="EN349" i="11"/>
  <c r="EN342" i="11"/>
  <c r="EN334" i="11"/>
  <c r="EN332" i="11"/>
  <c r="EN323" i="11"/>
  <c r="EN310" i="11"/>
  <c r="EN294" i="11"/>
  <c r="EN273" i="11"/>
  <c r="EN263" i="11"/>
  <c r="EN254" i="11"/>
  <c r="EN245" i="11"/>
  <c r="EN228" i="11"/>
  <c r="EN211" i="11"/>
  <c r="EN204" i="11"/>
  <c r="EN195" i="11"/>
  <c r="EN172" i="11"/>
  <c r="EN157" i="11"/>
  <c r="EN142" i="11"/>
  <c r="EN136" i="11"/>
  <c r="EN129" i="11"/>
  <c r="EN118" i="11"/>
  <c r="EN106" i="11"/>
  <c r="EN95" i="11"/>
  <c r="EN78" i="11"/>
  <c r="EN72" i="11"/>
  <c r="EN66" i="11"/>
  <c r="EN58" i="11"/>
  <c r="EN52" i="11"/>
  <c r="EN44" i="11"/>
  <c r="EN38" i="11"/>
  <c r="EN27" i="11"/>
  <c r="EN17" i="11"/>
  <c r="EN15" i="11"/>
  <c r="EN13" i="11"/>
  <c r="EM522" i="11"/>
  <c r="EM520" i="11"/>
  <c r="EM494" i="11"/>
  <c r="EM492" i="11"/>
  <c r="EM483" i="11"/>
  <c r="EM466" i="11"/>
  <c r="EM455" i="11"/>
  <c r="EM452" i="11"/>
  <c r="EM447" i="11"/>
  <c r="EM442" i="11"/>
  <c r="EM433" i="11"/>
  <c r="EM361" i="11"/>
  <c r="EM354" i="11"/>
  <c r="EM349" i="11"/>
  <c r="EM342" i="11"/>
  <c r="EM334" i="11"/>
  <c r="EM332" i="11"/>
  <c r="EM323" i="11"/>
  <c r="EM310" i="11"/>
  <c r="EM294" i="11"/>
  <c r="EM273" i="11"/>
  <c r="EM263" i="11"/>
  <c r="EM254" i="11"/>
  <c r="EM245" i="11"/>
  <c r="EM228" i="11"/>
  <c r="EM204" i="11"/>
  <c r="EM195" i="11"/>
  <c r="EM172" i="11"/>
  <c r="EM142" i="11"/>
  <c r="EM129" i="11"/>
  <c r="EM118" i="11"/>
  <c r="EM106" i="11"/>
  <c r="EM95" i="11"/>
  <c r="EM78" i="11"/>
  <c r="EM72" i="11"/>
  <c r="EM66" i="11"/>
  <c r="EM58" i="11"/>
  <c r="EM52" i="11"/>
  <c r="EM44" i="11"/>
  <c r="EM38" i="11"/>
  <c r="EM27" i="11"/>
  <c r="EM17" i="11"/>
  <c r="EM13" i="11"/>
  <c r="GB130" i="11" l="1"/>
  <c r="GD107" i="11"/>
  <c r="GE45" i="11"/>
  <c r="FM59" i="11"/>
  <c r="GE73" i="11"/>
  <c r="FR45" i="11"/>
  <c r="EZ59" i="11"/>
  <c r="FA107" i="11"/>
  <c r="FB45" i="11"/>
  <c r="FD59" i="11"/>
  <c r="GC73" i="11"/>
  <c r="GC59" i="11"/>
  <c r="EV73" i="11"/>
  <c r="FE59" i="11"/>
  <c r="FF107" i="11"/>
  <c r="FG73" i="11"/>
  <c r="FO107" i="11"/>
  <c r="FQ59" i="11"/>
  <c r="EQ130" i="11"/>
  <c r="ER59" i="11"/>
  <c r="ET73" i="11"/>
  <c r="EU130" i="11"/>
  <c r="FN45" i="11"/>
  <c r="FR59" i="11"/>
  <c r="FU107" i="11"/>
  <c r="FV45" i="11"/>
  <c r="FV73" i="11"/>
  <c r="FR107" i="11"/>
  <c r="FZ45" i="11"/>
  <c r="GA130" i="11"/>
  <c r="GF107" i="11"/>
  <c r="EQ107" i="11"/>
  <c r="ES130" i="11"/>
  <c r="ET59" i="11"/>
  <c r="EZ45" i="11"/>
  <c r="EP107" i="11"/>
  <c r="EX107" i="11"/>
  <c r="EO45" i="11"/>
  <c r="EP130" i="11"/>
  <c r="EW45" i="11"/>
  <c r="FA73" i="11"/>
  <c r="FD107" i="11"/>
  <c r="EO130" i="11"/>
  <c r="ET130" i="11"/>
  <c r="FK59" i="11"/>
  <c r="FT73" i="11"/>
  <c r="FJ73" i="11"/>
  <c r="EO59" i="11"/>
  <c r="EQ73" i="11"/>
  <c r="EW59" i="11"/>
  <c r="FC45" i="11"/>
  <c r="FE130" i="11"/>
  <c r="FF59" i="11"/>
  <c r="FK107" i="11"/>
  <c r="FL45" i="11"/>
  <c r="FN59" i="11"/>
  <c r="FU73" i="11"/>
  <c r="FX45" i="11"/>
  <c r="FY130" i="11"/>
  <c r="GF45" i="11"/>
  <c r="FQ45" i="11"/>
  <c r="FG107" i="11"/>
  <c r="FS130" i="11"/>
  <c r="FV59" i="11"/>
  <c r="GB45" i="11"/>
  <c r="GC130" i="11"/>
  <c r="GD59" i="11"/>
  <c r="GF73" i="11"/>
  <c r="FK73" i="11"/>
  <c r="EN107" i="11"/>
  <c r="EX130" i="11"/>
  <c r="FT107" i="11"/>
  <c r="GD73" i="11"/>
  <c r="EP59" i="11"/>
  <c r="EY73" i="11"/>
  <c r="FB28" i="11"/>
  <c r="FC107" i="11"/>
  <c r="EN59" i="11"/>
  <c r="ET45" i="11"/>
  <c r="EO28" i="11"/>
  <c r="FY59" i="11"/>
  <c r="FM28" i="11"/>
  <c r="FA28" i="11"/>
  <c r="FM130" i="11"/>
  <c r="FS107" i="11"/>
  <c r="FX73" i="11"/>
  <c r="EY107" i="11"/>
  <c r="EZ107" i="11"/>
  <c r="FF73" i="11"/>
  <c r="FJ324" i="11"/>
  <c r="FJ453" i="11" s="1"/>
  <c r="FJ523" i="11" s="1"/>
  <c r="FA59" i="11"/>
  <c r="GF130" i="11"/>
  <c r="EQ59" i="11"/>
  <c r="FZ28" i="11"/>
  <c r="GC107" i="11"/>
  <c r="GD45" i="11"/>
  <c r="ER73" i="11"/>
  <c r="EV45" i="11"/>
  <c r="FI28" i="11"/>
  <c r="FL107" i="11"/>
  <c r="FM45" i="11"/>
  <c r="FO59" i="11"/>
  <c r="FO130" i="11"/>
  <c r="FV130" i="11"/>
  <c r="FY73" i="11"/>
  <c r="GB107" i="11"/>
  <c r="GC45" i="11"/>
  <c r="GD130" i="11"/>
  <c r="GE59" i="11"/>
  <c r="FD130" i="11"/>
  <c r="FP73" i="11"/>
  <c r="ER107" i="11"/>
  <c r="EW28" i="11"/>
  <c r="FW28" i="11"/>
  <c r="FF28" i="11"/>
  <c r="FJ59" i="11"/>
  <c r="FI59" i="11"/>
  <c r="FZ130" i="11"/>
  <c r="GB73" i="11"/>
  <c r="GE107" i="11"/>
  <c r="EW107" i="11"/>
  <c r="FE107" i="11"/>
  <c r="FO45" i="11"/>
  <c r="FW107" i="11"/>
  <c r="EZ73" i="11"/>
  <c r="GE130" i="11"/>
  <c r="GF59" i="11"/>
  <c r="EN28" i="11"/>
  <c r="EP73" i="11"/>
  <c r="ET107" i="11"/>
  <c r="EU45" i="11"/>
  <c r="EX45" i="11"/>
  <c r="EY59" i="11"/>
  <c r="EY130" i="11"/>
  <c r="EZ130" i="11"/>
  <c r="FA130" i="11"/>
  <c r="FA324" i="11"/>
  <c r="FA453" i="11" s="1"/>
  <c r="FA523" i="11" s="1"/>
  <c r="FB59" i="11"/>
  <c r="FD28" i="11"/>
  <c r="FD73" i="11"/>
  <c r="FE73" i="11"/>
  <c r="FG28" i="11"/>
  <c r="FL59" i="11"/>
  <c r="FO28" i="11"/>
  <c r="FP28" i="11"/>
  <c r="FQ73" i="11"/>
  <c r="FR28" i="11"/>
  <c r="FR73" i="11"/>
  <c r="FS28" i="11"/>
  <c r="FW45" i="11"/>
  <c r="GA28" i="11"/>
  <c r="GA73" i="11"/>
  <c r="EO73" i="11"/>
  <c r="ET324" i="11"/>
  <c r="ET453" i="11" s="1"/>
  <c r="ET523" i="11" s="1"/>
  <c r="EV59" i="11"/>
  <c r="FC73" i="11"/>
  <c r="FG45" i="11"/>
  <c r="FI324" i="11"/>
  <c r="FI453" i="11" s="1"/>
  <c r="FI523" i="11" s="1"/>
  <c r="FL73" i="11"/>
  <c r="FM73" i="11"/>
  <c r="FX59" i="11"/>
  <c r="FY28" i="11"/>
  <c r="FZ73" i="11"/>
  <c r="EX28" i="11"/>
  <c r="FE28" i="11"/>
  <c r="FH324" i="11"/>
  <c r="FH453" i="11" s="1"/>
  <c r="FH523" i="11" s="1"/>
  <c r="FK28" i="11"/>
  <c r="FN324" i="11"/>
  <c r="FN453" i="11" s="1"/>
  <c r="FN523" i="11" s="1"/>
  <c r="FP107" i="11"/>
  <c r="FQ107" i="11"/>
  <c r="ER130" i="11"/>
  <c r="ES59" i="11"/>
  <c r="EU73" i="11"/>
  <c r="FD45" i="11"/>
  <c r="FF324" i="11"/>
  <c r="FF453" i="11" s="1"/>
  <c r="FF523" i="11" s="1"/>
  <c r="FG59" i="11"/>
  <c r="FG130" i="11"/>
  <c r="FJ28" i="11"/>
  <c r="FN107" i="11"/>
  <c r="FP45" i="11"/>
  <c r="FT45" i="11"/>
  <c r="FT130" i="11"/>
  <c r="FU59" i="11"/>
  <c r="FW73" i="11"/>
  <c r="FX28" i="11"/>
  <c r="EP324" i="11"/>
  <c r="EP453" i="11" s="1"/>
  <c r="FE324" i="11"/>
  <c r="FE453" i="11" s="1"/>
  <c r="FE523" i="11" s="1"/>
  <c r="GB59" i="11"/>
  <c r="ES73" i="11"/>
  <c r="EY45" i="11"/>
  <c r="FH28" i="11"/>
  <c r="FI73" i="11"/>
  <c r="FP130" i="11"/>
  <c r="FT59" i="11"/>
  <c r="FU28" i="11"/>
  <c r="FY107" i="11"/>
  <c r="GD28" i="11"/>
  <c r="FT28" i="11"/>
  <c r="FZ59" i="11"/>
  <c r="GE28" i="11"/>
  <c r="ES107" i="11"/>
  <c r="EV107" i="11"/>
  <c r="EX73" i="11"/>
  <c r="FC59" i="11"/>
  <c r="FD324" i="11"/>
  <c r="FD453" i="11" s="1"/>
  <c r="FD523" i="11" s="1"/>
  <c r="FF130" i="11"/>
  <c r="FG324" i="11"/>
  <c r="FG453" i="11" s="1"/>
  <c r="FG523" i="11" s="1"/>
  <c r="FI130" i="11"/>
  <c r="FJ130" i="11"/>
  <c r="FM107" i="11"/>
  <c r="FO73" i="11"/>
  <c r="FX324" i="11"/>
  <c r="FX453" i="11" s="1"/>
  <c r="FX523" i="11" s="1"/>
  <c r="GF28" i="11"/>
  <c r="EN324" i="11"/>
  <c r="EN453" i="11" s="1"/>
  <c r="EN523" i="11" s="1"/>
  <c r="EO324" i="11"/>
  <c r="EO453" i="11" s="1"/>
  <c r="EO523" i="11" s="1"/>
  <c r="ER45" i="11"/>
  <c r="ES45" i="11"/>
  <c r="EU107" i="11"/>
  <c r="EV324" i="11"/>
  <c r="EV453" i="11" s="1"/>
  <c r="EV523" i="11" s="1"/>
  <c r="EZ28" i="11"/>
  <c r="FB73" i="11"/>
  <c r="FC28" i="11"/>
  <c r="FK324" i="11"/>
  <c r="FK453" i="11" s="1"/>
  <c r="FK523" i="11" s="1"/>
  <c r="FM324" i="11"/>
  <c r="FM453" i="11" s="1"/>
  <c r="FQ28" i="11"/>
  <c r="FS59" i="11"/>
  <c r="FV324" i="11"/>
  <c r="FV453" i="11" s="1"/>
  <c r="FV523" i="11" s="1"/>
  <c r="FW130" i="11"/>
  <c r="FX130" i="11"/>
  <c r="EN130" i="11"/>
  <c r="EQ324" i="11"/>
  <c r="EQ453" i="11" s="1"/>
  <c r="EQ523" i="11" s="1"/>
  <c r="ES324" i="11"/>
  <c r="ES453" i="11" s="1"/>
  <c r="ES523" i="11" s="1"/>
  <c r="EU324" i="11"/>
  <c r="EU453" i="11" s="1"/>
  <c r="EU523" i="11" s="1"/>
  <c r="EV130" i="11"/>
  <c r="EX324" i="11"/>
  <c r="EX453" i="11" s="1"/>
  <c r="EX523" i="11" s="1"/>
  <c r="FK130" i="11"/>
  <c r="FL130" i="11"/>
  <c r="FL324" i="11"/>
  <c r="FL453" i="11" s="1"/>
  <c r="FL523" i="11" s="1"/>
  <c r="FN130" i="11"/>
  <c r="FS73" i="11"/>
  <c r="FU324" i="11"/>
  <c r="FU453" i="11" s="1"/>
  <c r="FU523" i="11" s="1"/>
  <c r="ER324" i="11"/>
  <c r="ER453" i="11" s="1"/>
  <c r="ER523" i="11" s="1"/>
  <c r="EW324" i="11"/>
  <c r="EW453" i="11" s="1"/>
  <c r="EW523" i="11" s="1"/>
  <c r="FU130" i="11"/>
  <c r="FW59" i="11"/>
  <c r="GB28" i="11"/>
  <c r="GD324" i="11"/>
  <c r="GD453" i="11" s="1"/>
  <c r="GD523" i="11" s="1"/>
  <c r="GE324" i="11"/>
  <c r="EN73" i="11"/>
  <c r="EP28" i="11"/>
  <c r="EQ28" i="11"/>
  <c r="ER28" i="11"/>
  <c r="ET28" i="11"/>
  <c r="EU59" i="11"/>
  <c r="EW130" i="11"/>
  <c r="FB107" i="11"/>
  <c r="FW324" i="11"/>
  <c r="FW453" i="11" s="1"/>
  <c r="FW523" i="11" s="1"/>
  <c r="GA107" i="11"/>
  <c r="GC28" i="11"/>
  <c r="GF324" i="11"/>
  <c r="EM107" i="11"/>
  <c r="EV28" i="11"/>
  <c r="EY324" i="11"/>
  <c r="EY453" i="11" s="1"/>
  <c r="EY523" i="11" s="1"/>
  <c r="EZ324" i="11"/>
  <c r="EZ453" i="11" s="1"/>
  <c r="EZ523" i="11" s="1"/>
  <c r="FI107" i="11"/>
  <c r="FJ107" i="11"/>
  <c r="FL28" i="11"/>
  <c r="FN28" i="11"/>
  <c r="FN73" i="11"/>
  <c r="FO324" i="11"/>
  <c r="FP324" i="11"/>
  <c r="FZ107" i="11"/>
  <c r="GA45" i="11"/>
  <c r="EM45" i="11"/>
  <c r="EN45" i="11"/>
  <c r="EQ45" i="11"/>
  <c r="ES28" i="11"/>
  <c r="EU28" i="11"/>
  <c r="EW73" i="11"/>
  <c r="EX59" i="11"/>
  <c r="EY28" i="11"/>
  <c r="FA45" i="11"/>
  <c r="FB130" i="11"/>
  <c r="FB324" i="11"/>
  <c r="FB453" i="11" s="1"/>
  <c r="FB523" i="11" s="1"/>
  <c r="FC130" i="11"/>
  <c r="FC324" i="11"/>
  <c r="FC453" i="11" s="1"/>
  <c r="FC523" i="11" s="1"/>
  <c r="FE45" i="11"/>
  <c r="FF45" i="11"/>
  <c r="FI45" i="11"/>
  <c r="FJ45" i="11"/>
  <c r="FK45" i="11"/>
  <c r="FP59" i="11"/>
  <c r="FQ130" i="11"/>
  <c r="FR130" i="11"/>
  <c r="FS45" i="11"/>
  <c r="FT523" i="11"/>
  <c r="GA324" i="11"/>
  <c r="GA453" i="11" s="1"/>
  <c r="GA523" i="11" s="1"/>
  <c r="GB324" i="11"/>
  <c r="GB453" i="11" s="1"/>
  <c r="EO107" i="11"/>
  <c r="EP45" i="11"/>
  <c r="FU45" i="11"/>
  <c r="FV28" i="11"/>
  <c r="FV107" i="11"/>
  <c r="FX107" i="11"/>
  <c r="FY45" i="11"/>
  <c r="FY324" i="11"/>
  <c r="FY453" i="11" s="1"/>
  <c r="FZ324" i="11"/>
  <c r="FZ453" i="11" s="1"/>
  <c r="FZ523" i="11" s="1"/>
  <c r="GA59" i="11"/>
  <c r="EM324" i="11"/>
  <c r="EM453" i="11" s="1"/>
  <c r="EM523" i="11" s="1"/>
  <c r="EM73" i="11"/>
  <c r="EM59" i="11"/>
  <c r="EM130" i="11"/>
  <c r="GE79" i="11" l="1"/>
  <c r="EO79" i="11"/>
  <c r="EO229" i="11" s="1"/>
  <c r="EO230" i="11" s="1"/>
  <c r="FN79" i="11"/>
  <c r="FE79" i="11"/>
  <c r="FE229" i="11" s="1"/>
  <c r="FE230" i="11" s="1"/>
  <c r="FI79" i="11"/>
  <c r="FI229" i="11" s="1"/>
  <c r="FI230" i="11" s="1"/>
  <c r="FX79" i="11"/>
  <c r="FX229" i="11" s="1"/>
  <c r="FX230" i="11" s="1"/>
  <c r="FC79" i="11"/>
  <c r="FC229" i="11" s="1"/>
  <c r="FC230" i="11" s="1"/>
  <c r="FR79" i="11"/>
  <c r="FQ79" i="11"/>
  <c r="GC79" i="11"/>
  <c r="FN229" i="11"/>
  <c r="FN230" i="11" s="1"/>
  <c r="EQ79" i="11"/>
  <c r="FM79" i="11"/>
  <c r="FM229" i="11" s="1"/>
  <c r="FM230" i="11" s="1"/>
  <c r="FJ79" i="11"/>
  <c r="FJ229" i="11" s="1"/>
  <c r="FJ230" i="11" s="1"/>
  <c r="ET79" i="11"/>
  <c r="ET229" i="11" s="1"/>
  <c r="ET230" i="11" s="1"/>
  <c r="FT79" i="11"/>
  <c r="FD79" i="11"/>
  <c r="FD229" i="11" s="1"/>
  <c r="FD230" i="11" s="1"/>
  <c r="EY79" i="11"/>
  <c r="EY229" i="11" s="1"/>
  <c r="EY230" i="11" s="1"/>
  <c r="EZ79" i="11"/>
  <c r="EZ229" i="11" s="1"/>
  <c r="EZ230" i="11" s="1"/>
  <c r="EU79" i="11"/>
  <c r="EU229" i="11" s="1"/>
  <c r="EU230" i="11" s="1"/>
  <c r="GB79" i="11"/>
  <c r="GB229" i="11" s="1"/>
  <c r="GB230" i="11" s="1"/>
  <c r="EW79" i="11"/>
  <c r="EW229" i="11" s="1"/>
  <c r="EW230" i="11" s="1"/>
  <c r="FO79" i="11"/>
  <c r="FZ79" i="11"/>
  <c r="FZ229" i="11" s="1"/>
  <c r="FZ230" i="11" s="1"/>
  <c r="FA79" i="11"/>
  <c r="FA229" i="11" s="1"/>
  <c r="FA230" i="11" s="1"/>
  <c r="FG79" i="11"/>
  <c r="FG229" i="11" s="1"/>
  <c r="FG230" i="11" s="1"/>
  <c r="FV79" i="11"/>
  <c r="FV229" i="11" s="1"/>
  <c r="FV230" i="11" s="1"/>
  <c r="FK79" i="11"/>
  <c r="FK229" i="11" s="1"/>
  <c r="FK230" i="11" s="1"/>
  <c r="GE229" i="11"/>
  <c r="GE230" i="11" s="1"/>
  <c r="EP79" i="11"/>
  <c r="EP229" i="11" s="1"/>
  <c r="EP230" i="11" s="1"/>
  <c r="GF79" i="11"/>
  <c r="GF229" i="11" s="1"/>
  <c r="GF230" i="11" s="1"/>
  <c r="FB79" i="11"/>
  <c r="FB229" i="11" s="1"/>
  <c r="FB230" i="11" s="1"/>
  <c r="EV79" i="11"/>
  <c r="EV229" i="11" s="1"/>
  <c r="EV230" i="11" s="1"/>
  <c r="ER79" i="11"/>
  <c r="ER229" i="11" s="1"/>
  <c r="ER230" i="11" s="1"/>
  <c r="FF79" i="11"/>
  <c r="FF229" i="11" s="1"/>
  <c r="FF230" i="11" s="1"/>
  <c r="EN79" i="11"/>
  <c r="EN229" i="11" s="1"/>
  <c r="EN230" i="11" s="1"/>
  <c r="GD79" i="11"/>
  <c r="GD229" i="11" s="1"/>
  <c r="GD230" i="11" s="1"/>
  <c r="FU79" i="11"/>
  <c r="FU229" i="11" s="1"/>
  <c r="FU230" i="11" s="1"/>
  <c r="GA79" i="11"/>
  <c r="GA229" i="11" s="1"/>
  <c r="GA230" i="11" s="1"/>
  <c r="FY79" i="11"/>
  <c r="FY229" i="11" s="1"/>
  <c r="FY230" i="11" s="1"/>
  <c r="EX79" i="11"/>
  <c r="EX229" i="11" s="1"/>
  <c r="EX230" i="11" s="1"/>
  <c r="FL79" i="11"/>
  <c r="FL229" i="11" s="1"/>
  <c r="FL230" i="11" s="1"/>
  <c r="FW79" i="11"/>
  <c r="FW229" i="11" s="1"/>
  <c r="FW230" i="11" s="1"/>
  <c r="FS79" i="11"/>
  <c r="FP79" i="11"/>
  <c r="ES79" i="11"/>
  <c r="ES229" i="11" s="1"/>
  <c r="ES230" i="11" s="1"/>
  <c r="EM79" i="11"/>
  <c r="EK521" i="11" l="1"/>
  <c r="EK519" i="11"/>
  <c r="EK518" i="11"/>
  <c r="EK517" i="11"/>
  <c r="EK515" i="11"/>
  <c r="EK514" i="11"/>
  <c r="EK513" i="11"/>
  <c r="EK512" i="11"/>
  <c r="EK511" i="11"/>
  <c r="EK510" i="11"/>
  <c r="EK508" i="11"/>
  <c r="EK505" i="11"/>
  <c r="EK504" i="11"/>
  <c r="EK502" i="11"/>
  <c r="EK501" i="11"/>
  <c r="EK500" i="11"/>
  <c r="EK499" i="11"/>
  <c r="EK498" i="11"/>
  <c r="EK497" i="11"/>
  <c r="EK496" i="11"/>
  <c r="EK495" i="11"/>
  <c r="EK493" i="11"/>
  <c r="EK491" i="11"/>
  <c r="EK490" i="11"/>
  <c r="EK489" i="11"/>
  <c r="EK488" i="11"/>
  <c r="EK487" i="11"/>
  <c r="EK486" i="11"/>
  <c r="EK485" i="11"/>
  <c r="EK484" i="11"/>
  <c r="EK481" i="11"/>
  <c r="EK480" i="11"/>
  <c r="EK478" i="11"/>
  <c r="EK476" i="11"/>
  <c r="EK475" i="11"/>
  <c r="EK473" i="11"/>
  <c r="EK472" i="11"/>
  <c r="EK471" i="11"/>
  <c r="EK470" i="11"/>
  <c r="EK469" i="11"/>
  <c r="EK468" i="11"/>
  <c r="EK467" i="11"/>
  <c r="EK465" i="11"/>
  <c r="EK464" i="11"/>
  <c r="EK463" i="11"/>
  <c r="EK462" i="11"/>
  <c r="EK461" i="11"/>
  <c r="EK460" i="11"/>
  <c r="EK459" i="11"/>
  <c r="EK458" i="11"/>
  <c r="EK457" i="11"/>
  <c r="EK456" i="11"/>
  <c r="EK454" i="11"/>
  <c r="EK451" i="11"/>
  <c r="EK450" i="11"/>
  <c r="EK449" i="11"/>
  <c r="EK446" i="11"/>
  <c r="EK445" i="11"/>
  <c r="EK444" i="11"/>
  <c r="EK443" i="11"/>
  <c r="EK441" i="11"/>
  <c r="EK440" i="11"/>
  <c r="EK439" i="11"/>
  <c r="EK438" i="11"/>
  <c r="EK437" i="11"/>
  <c r="EK436" i="11"/>
  <c r="EK434" i="11"/>
  <c r="EK406" i="11"/>
  <c r="EK404" i="11"/>
  <c r="EK402" i="11"/>
  <c r="EK400" i="11"/>
  <c r="EK398" i="11"/>
  <c r="EK396" i="11"/>
  <c r="EK394" i="11"/>
  <c r="EK393" i="11"/>
  <c r="EK391" i="11"/>
  <c r="EK389" i="11"/>
  <c r="EK382" i="11"/>
  <c r="EK365" i="11"/>
  <c r="EK362" i="11"/>
  <c r="EK360" i="11"/>
  <c r="EK359" i="11"/>
  <c r="EK358" i="11"/>
  <c r="EK356" i="11"/>
  <c r="EK355" i="11"/>
  <c r="EK353" i="11"/>
  <c r="EK352" i="11"/>
  <c r="EK351" i="11"/>
  <c r="EK350" i="11"/>
  <c r="EK348" i="11"/>
  <c r="EK347" i="11"/>
  <c r="EK346" i="11"/>
  <c r="EK345" i="11"/>
  <c r="EK344" i="11"/>
  <c r="EK343" i="11"/>
  <c r="EK341" i="11"/>
  <c r="EK340" i="11"/>
  <c r="EK339" i="11"/>
  <c r="EK338" i="11"/>
  <c r="EK337" i="11"/>
  <c r="EK336" i="11"/>
  <c r="EK335" i="11"/>
  <c r="EK333" i="11"/>
  <c r="EK331" i="11"/>
  <c r="EK330" i="11"/>
  <c r="EK329" i="11"/>
  <c r="EK328" i="11"/>
  <c r="EK327" i="11"/>
  <c r="EK326" i="11"/>
  <c r="EK325" i="11"/>
  <c r="EK322" i="11"/>
  <c r="EK321" i="11"/>
  <c r="EK311" i="11"/>
  <c r="EK307" i="11"/>
  <c r="EK293" i="11"/>
  <c r="EK292" i="11"/>
  <c r="EK286" i="11"/>
  <c r="EK284" i="11"/>
  <c r="EK282" i="11"/>
  <c r="EK281" i="11"/>
  <c r="EK280" i="11"/>
  <c r="EK279" i="11"/>
  <c r="EK275" i="11"/>
  <c r="EK272" i="11"/>
  <c r="EK271" i="11"/>
  <c r="EK267" i="11"/>
  <c r="EK264" i="11"/>
  <c r="EK262" i="11"/>
  <c r="EK261" i="11"/>
  <c r="EK259" i="11"/>
  <c r="EK253" i="11"/>
  <c r="EK249" i="11"/>
  <c r="EK246" i="11"/>
  <c r="EK234" i="11"/>
  <c r="EK235" i="11"/>
  <c r="EK236" i="11"/>
  <c r="EK238" i="11"/>
  <c r="EK239" i="11"/>
  <c r="EK242" i="11"/>
  <c r="EK243" i="11"/>
  <c r="EK233" i="11"/>
  <c r="EK506" i="11"/>
  <c r="GV214" i="11" l="1"/>
  <c r="EK522" i="11" l="1"/>
  <c r="EK494" i="11"/>
  <c r="EK492" i="11"/>
  <c r="EK466" i="11"/>
  <c r="EK455" i="11"/>
  <c r="EK447" i="11"/>
  <c r="EK361" i="11"/>
  <c r="EK354" i="11"/>
  <c r="EK349" i="11"/>
  <c r="EK342" i="11"/>
  <c r="EK334" i="11"/>
  <c r="EK332" i="11"/>
  <c r="EJ522" i="11"/>
  <c r="EJ520" i="11"/>
  <c r="EJ494" i="11"/>
  <c r="EJ492" i="11"/>
  <c r="EJ483" i="11"/>
  <c r="EJ466" i="11"/>
  <c r="EJ455" i="11"/>
  <c r="EJ447" i="11"/>
  <c r="EJ442" i="11"/>
  <c r="EJ433" i="11"/>
  <c r="EJ361" i="11"/>
  <c r="EJ354" i="11"/>
  <c r="EJ349" i="11"/>
  <c r="EJ342" i="11"/>
  <c r="EJ334" i="11"/>
  <c r="EJ332" i="11"/>
  <c r="EJ323" i="11"/>
  <c r="EJ310" i="11"/>
  <c r="EJ294" i="11"/>
  <c r="EJ273" i="11"/>
  <c r="EJ263" i="11"/>
  <c r="EJ254" i="11"/>
  <c r="EJ245" i="11"/>
  <c r="EI522" i="11"/>
  <c r="EI520" i="11"/>
  <c r="EI494" i="11"/>
  <c r="EI492" i="11"/>
  <c r="EI483" i="11"/>
  <c r="EI466" i="11"/>
  <c r="EI455" i="11"/>
  <c r="EI452" i="11"/>
  <c r="EI447" i="11"/>
  <c r="EI442" i="11"/>
  <c r="EI361" i="11"/>
  <c r="EI354" i="11"/>
  <c r="EI349" i="11"/>
  <c r="EI342" i="11"/>
  <c r="EI334" i="11"/>
  <c r="EI332" i="11"/>
  <c r="EI323" i="11"/>
  <c r="EI310" i="11"/>
  <c r="EI294" i="11"/>
  <c r="EI273" i="11"/>
  <c r="EI263" i="11"/>
  <c r="EI254" i="11"/>
  <c r="EI245" i="11"/>
  <c r="EH522" i="11"/>
  <c r="EH520" i="11"/>
  <c r="EH494" i="11"/>
  <c r="EH492" i="11"/>
  <c r="EH483" i="11"/>
  <c r="EH466" i="11"/>
  <c r="EH455" i="11"/>
  <c r="EH452" i="11"/>
  <c r="EH447" i="11"/>
  <c r="EH442" i="11"/>
  <c r="EH433" i="11"/>
  <c r="EH361" i="11"/>
  <c r="EH354" i="11"/>
  <c r="EH349" i="11"/>
  <c r="EH342" i="11"/>
  <c r="EH334" i="11"/>
  <c r="EH332" i="11"/>
  <c r="EH323" i="11"/>
  <c r="EH310" i="11"/>
  <c r="EH294" i="11"/>
  <c r="EH273" i="11"/>
  <c r="EH263" i="11"/>
  <c r="EH254" i="11"/>
  <c r="EH245" i="11"/>
  <c r="EG522" i="11"/>
  <c r="EG245" i="11"/>
  <c r="EF522" i="11"/>
  <c r="EF520" i="11"/>
  <c r="EF466" i="11"/>
  <c r="EF455" i="11"/>
  <c r="EF452" i="11"/>
  <c r="EF447" i="11"/>
  <c r="EF442" i="11"/>
  <c r="EF433" i="11"/>
  <c r="EF361" i="11"/>
  <c r="EF354" i="11"/>
  <c r="EF349" i="11"/>
  <c r="EF342" i="11"/>
  <c r="EF334" i="11"/>
  <c r="EF332" i="11"/>
  <c r="EF323" i="11"/>
  <c r="EF310" i="11"/>
  <c r="EF294" i="11"/>
  <c r="EF273" i="11"/>
  <c r="EF263" i="11"/>
  <c r="EF254" i="11"/>
  <c r="EF245" i="11"/>
  <c r="EE522" i="11"/>
  <c r="EE520" i="11"/>
  <c r="EE494" i="11"/>
  <c r="EE492" i="11"/>
  <c r="EE483" i="11"/>
  <c r="EE466" i="11"/>
  <c r="EE455" i="11"/>
  <c r="EE452" i="11"/>
  <c r="EE447" i="11"/>
  <c r="EE442" i="11"/>
  <c r="EE433" i="11"/>
  <c r="EE361" i="11"/>
  <c r="EE354" i="11"/>
  <c r="EE349" i="11"/>
  <c r="EE342" i="11"/>
  <c r="EE334" i="11"/>
  <c r="EE332" i="11"/>
  <c r="EE323" i="11"/>
  <c r="EE310" i="11"/>
  <c r="EE294" i="11"/>
  <c r="EE273" i="11"/>
  <c r="EE263" i="11"/>
  <c r="EE254" i="11"/>
  <c r="EE245" i="11"/>
  <c r="ED522" i="11"/>
  <c r="ED520" i="11"/>
  <c r="ED494" i="11"/>
  <c r="ED492" i="11"/>
  <c r="ED483" i="11"/>
  <c r="ED466" i="11"/>
  <c r="ED455" i="11"/>
  <c r="ED452" i="11"/>
  <c r="ED447" i="11"/>
  <c r="ED433" i="11"/>
  <c r="ED361" i="11"/>
  <c r="ED354" i="11"/>
  <c r="ED349" i="11"/>
  <c r="ED342" i="11"/>
  <c r="ED334" i="11"/>
  <c r="ED332" i="11"/>
  <c r="ED323" i="11"/>
  <c r="ED310" i="11"/>
  <c r="ED294" i="11"/>
  <c r="ED273" i="11"/>
  <c r="ED263" i="11"/>
  <c r="ED254" i="11"/>
  <c r="ED245" i="11"/>
  <c r="EC522" i="11"/>
  <c r="EC466" i="11"/>
  <c r="EC455" i="11"/>
  <c r="EC452" i="11"/>
  <c r="EC447" i="11"/>
  <c r="EC442" i="11"/>
  <c r="EC433" i="11"/>
  <c r="EC361" i="11"/>
  <c r="EC354" i="11"/>
  <c r="EC349" i="11"/>
  <c r="EC342" i="11"/>
  <c r="EC334" i="11"/>
  <c r="EC332" i="11"/>
  <c r="EC323" i="11"/>
  <c r="EC310" i="11"/>
  <c r="EC294" i="11"/>
  <c r="EC273" i="11"/>
  <c r="EC263" i="11"/>
  <c r="EC254" i="11"/>
  <c r="EC245" i="11"/>
  <c r="EB522" i="11"/>
  <c r="EB520" i="11"/>
  <c r="EB494" i="11"/>
  <c r="EB492" i="11"/>
  <c r="EB483" i="11"/>
  <c r="EB466" i="11"/>
  <c r="EB455" i="11"/>
  <c r="EB452" i="11"/>
  <c r="EB447" i="11"/>
  <c r="EB442" i="11"/>
  <c r="EB433" i="11"/>
  <c r="EB361" i="11"/>
  <c r="EB354" i="11"/>
  <c r="EB349" i="11"/>
  <c r="EB342" i="11"/>
  <c r="EB334" i="11"/>
  <c r="EB332" i="11"/>
  <c r="EB323" i="11"/>
  <c r="EB310" i="11"/>
  <c r="EB294" i="11"/>
  <c r="EB273" i="11"/>
  <c r="EB263" i="11"/>
  <c r="EB254" i="11"/>
  <c r="EB245" i="11"/>
  <c r="EA522" i="11"/>
  <c r="EA520" i="11"/>
  <c r="EA494" i="11"/>
  <c r="EA492" i="11"/>
  <c r="EA483" i="11"/>
  <c r="EA466" i="11"/>
  <c r="EA455" i="11"/>
  <c r="EA452" i="11"/>
  <c r="EA447" i="11"/>
  <c r="EA442" i="11"/>
  <c r="EA433" i="11"/>
  <c r="EA361" i="11"/>
  <c r="EA354" i="11"/>
  <c r="EA349" i="11"/>
  <c r="EA342" i="11"/>
  <c r="EA334" i="11"/>
  <c r="EA332" i="11"/>
  <c r="EA323" i="11"/>
  <c r="EA310" i="11"/>
  <c r="EA294" i="11"/>
  <c r="EA273" i="11"/>
  <c r="EA263" i="11"/>
  <c r="EA254" i="11"/>
  <c r="EA245" i="11"/>
  <c r="DZ522" i="11"/>
  <c r="DZ520" i="11"/>
  <c r="DZ494" i="11"/>
  <c r="DZ492" i="11"/>
  <c r="DZ483" i="11"/>
  <c r="DZ466" i="11"/>
  <c r="DZ455" i="11"/>
  <c r="DZ452" i="11"/>
  <c r="DZ447" i="11"/>
  <c r="DZ442" i="11"/>
  <c r="DZ433" i="11"/>
  <c r="DZ361" i="11"/>
  <c r="DZ354" i="11"/>
  <c r="DZ349" i="11"/>
  <c r="DZ342" i="11"/>
  <c r="DZ334" i="11"/>
  <c r="DZ332" i="11"/>
  <c r="DZ323" i="11"/>
  <c r="DZ310" i="11"/>
  <c r="DZ294" i="11"/>
  <c r="DZ273" i="11"/>
  <c r="DZ263" i="11"/>
  <c r="DZ254" i="11"/>
  <c r="DZ245" i="11"/>
  <c r="DY522" i="11"/>
  <c r="DY520" i="11"/>
  <c r="DY494" i="11"/>
  <c r="DY492" i="11"/>
  <c r="DY483" i="11"/>
  <c r="DY466" i="11"/>
  <c r="DY455" i="11"/>
  <c r="DY452" i="11"/>
  <c r="DY447" i="11"/>
  <c r="DY442" i="11"/>
  <c r="DY433" i="11"/>
  <c r="DY361" i="11"/>
  <c r="DY354" i="11"/>
  <c r="DY349" i="11"/>
  <c r="DY342" i="11"/>
  <c r="DY334" i="11"/>
  <c r="DY332" i="11"/>
  <c r="DY323" i="11"/>
  <c r="DY310" i="11"/>
  <c r="DY294" i="11"/>
  <c r="DY273" i="11"/>
  <c r="DY263" i="11"/>
  <c r="DY254" i="11"/>
  <c r="DY245" i="11"/>
  <c r="DX522" i="11"/>
  <c r="DX520" i="11"/>
  <c r="DX494" i="11"/>
  <c r="DX492" i="11"/>
  <c r="DX466" i="11"/>
  <c r="DX455" i="11"/>
  <c r="DX452" i="11"/>
  <c r="DX447" i="11"/>
  <c r="DX361" i="11"/>
  <c r="DX354" i="11"/>
  <c r="DX349" i="11"/>
  <c r="DX342" i="11"/>
  <c r="DX334" i="11"/>
  <c r="DX332" i="11"/>
  <c r="DW522" i="11"/>
  <c r="DW520" i="11"/>
  <c r="DW494" i="11"/>
  <c r="DW492" i="11"/>
  <c r="DW466" i="11"/>
  <c r="DW455" i="11"/>
  <c r="DW452" i="11"/>
  <c r="DW447" i="11"/>
  <c r="DW442" i="11"/>
  <c r="DW361" i="11"/>
  <c r="DW354" i="11"/>
  <c r="DW349" i="11"/>
  <c r="DW342" i="11"/>
  <c r="DW334" i="11"/>
  <c r="DW332" i="11"/>
  <c r="DW310" i="11"/>
  <c r="DW263" i="11"/>
  <c r="DW254" i="11"/>
  <c r="DW245" i="11"/>
  <c r="DV522" i="11"/>
  <c r="DV520" i="11"/>
  <c r="DV494" i="11"/>
  <c r="DV492" i="11"/>
  <c r="DV466" i="11"/>
  <c r="DV455" i="11"/>
  <c r="DV452" i="11"/>
  <c r="DV447" i="11"/>
  <c r="DU522" i="11"/>
  <c r="DU494" i="11"/>
  <c r="DU455" i="11"/>
  <c r="DT522" i="11"/>
  <c r="DT361" i="11"/>
  <c r="DT354" i="11"/>
  <c r="DT349" i="11"/>
  <c r="DT342" i="11"/>
  <c r="DT334" i="11"/>
  <c r="DT332" i="11"/>
  <c r="DT323" i="11"/>
  <c r="DT310" i="11"/>
  <c r="DT294" i="11"/>
  <c r="DT273" i="11"/>
  <c r="DT263" i="11"/>
  <c r="DT254" i="11"/>
  <c r="DT245" i="11"/>
  <c r="DS522" i="11"/>
  <c r="DS520" i="11"/>
  <c r="DS494" i="11"/>
  <c r="DS492" i="11"/>
  <c r="DS361" i="11"/>
  <c r="DS354" i="11"/>
  <c r="DS349" i="11"/>
  <c r="DS342" i="11"/>
  <c r="DS334" i="11"/>
  <c r="DS332" i="11"/>
  <c r="DS323" i="11"/>
  <c r="DS310" i="11"/>
  <c r="DS294" i="11"/>
  <c r="DS273" i="11"/>
  <c r="DS263" i="11"/>
  <c r="DS254" i="11"/>
  <c r="DS245" i="11"/>
  <c r="DR522" i="11"/>
  <c r="DR520" i="11"/>
  <c r="DR494" i="11"/>
  <c r="DR492" i="11"/>
  <c r="DR483" i="11"/>
  <c r="DR466" i="11"/>
  <c r="DR455" i="11"/>
  <c r="DR452" i="11"/>
  <c r="DR447" i="11"/>
  <c r="DR442" i="11"/>
  <c r="DR433" i="11"/>
  <c r="DR361" i="11"/>
  <c r="DR354" i="11"/>
  <c r="DR349" i="11"/>
  <c r="DR342" i="11"/>
  <c r="DR334" i="11"/>
  <c r="DR332" i="11"/>
  <c r="DR323" i="11"/>
  <c r="DR310" i="11"/>
  <c r="DR294" i="11"/>
  <c r="DR273" i="11"/>
  <c r="DR263" i="11"/>
  <c r="DR254" i="11"/>
  <c r="DR245" i="11"/>
  <c r="DQ522" i="11"/>
  <c r="DQ520" i="11"/>
  <c r="DQ494" i="11"/>
  <c r="DQ492" i="11"/>
  <c r="DQ466" i="11"/>
  <c r="DQ455" i="11"/>
  <c r="DQ452" i="11"/>
  <c r="DQ447" i="11"/>
  <c r="DQ442" i="11"/>
  <c r="DQ433" i="11"/>
  <c r="DQ361" i="11"/>
  <c r="DQ354" i="11"/>
  <c r="DQ349" i="11"/>
  <c r="DQ342" i="11"/>
  <c r="DQ334" i="11"/>
  <c r="DQ332" i="11"/>
  <c r="DQ323" i="11"/>
  <c r="DQ310" i="11"/>
  <c r="DQ294" i="11"/>
  <c r="DQ273" i="11"/>
  <c r="DQ263" i="11"/>
  <c r="DQ254" i="11"/>
  <c r="DQ245" i="11"/>
  <c r="DP522" i="11"/>
  <c r="DP520" i="11"/>
  <c r="DP494" i="11"/>
  <c r="DP492" i="11"/>
  <c r="DP483" i="11"/>
  <c r="DP466" i="11"/>
  <c r="DP455" i="11"/>
  <c r="DP452" i="11"/>
  <c r="DP447" i="11"/>
  <c r="DP442" i="11"/>
  <c r="DP433" i="11"/>
  <c r="DP361" i="11"/>
  <c r="DP354" i="11"/>
  <c r="DP349" i="11"/>
  <c r="DP342" i="11"/>
  <c r="DP334" i="11"/>
  <c r="DP332" i="11"/>
  <c r="DP323" i="11"/>
  <c r="DP310" i="11"/>
  <c r="DP294" i="11"/>
  <c r="DP273" i="11"/>
  <c r="DP263" i="11"/>
  <c r="DP254" i="11"/>
  <c r="DP245" i="11"/>
  <c r="DO522" i="11"/>
  <c r="DO494" i="11"/>
  <c r="DO492" i="11"/>
  <c r="DO466" i="11"/>
  <c r="DO455" i="11"/>
  <c r="DO452" i="11"/>
  <c r="DO447" i="11"/>
  <c r="DO442" i="11"/>
  <c r="DO433" i="11"/>
  <c r="DO361" i="11"/>
  <c r="DO354" i="11"/>
  <c r="DO349" i="11"/>
  <c r="DO342" i="11"/>
  <c r="DO334" i="11"/>
  <c r="DO332" i="11"/>
  <c r="DO323" i="11"/>
  <c r="DO310" i="11"/>
  <c r="DO294" i="11"/>
  <c r="DO273" i="11"/>
  <c r="DO263" i="11"/>
  <c r="DO254" i="11"/>
  <c r="DO245" i="11"/>
  <c r="DN522" i="11"/>
  <c r="DN520" i="11"/>
  <c r="DN494" i="11"/>
  <c r="DN492" i="11"/>
  <c r="DN483" i="11"/>
  <c r="DN466" i="11"/>
  <c r="DN455" i="11"/>
  <c r="DN452" i="11"/>
  <c r="DN447" i="11"/>
  <c r="DN442" i="11"/>
  <c r="DN433" i="11"/>
  <c r="DN361" i="11"/>
  <c r="DN354" i="11"/>
  <c r="DN349" i="11"/>
  <c r="DN342" i="11"/>
  <c r="DN334" i="11"/>
  <c r="DN332" i="11"/>
  <c r="DN323" i="11"/>
  <c r="DN310" i="11"/>
  <c r="DN294" i="11"/>
  <c r="DN273" i="11"/>
  <c r="DN263" i="11"/>
  <c r="DN254" i="11"/>
  <c r="DN245" i="11"/>
  <c r="DM522" i="11"/>
  <c r="DM520" i="11"/>
  <c r="DM494" i="11"/>
  <c r="DM492" i="11"/>
  <c r="DM483" i="11"/>
  <c r="DM466" i="11"/>
  <c r="DM455" i="11"/>
  <c r="DM452" i="11"/>
  <c r="DM447" i="11"/>
  <c r="DM442" i="11"/>
  <c r="DM433" i="11"/>
  <c r="DM361" i="11"/>
  <c r="DM354" i="11"/>
  <c r="DM349" i="11"/>
  <c r="DM342" i="11"/>
  <c r="DM334" i="11"/>
  <c r="DM332" i="11"/>
  <c r="DM323" i="11"/>
  <c r="DM310" i="11"/>
  <c r="DM294" i="11"/>
  <c r="DM273" i="11"/>
  <c r="DM263" i="11"/>
  <c r="DM254" i="11"/>
  <c r="DM245" i="11"/>
  <c r="DL522" i="11"/>
  <c r="DL520" i="11"/>
  <c r="DL494" i="11"/>
  <c r="DL492" i="11"/>
  <c r="DL483" i="11"/>
  <c r="DL466" i="11"/>
  <c r="DL455" i="11"/>
  <c r="DL452" i="11"/>
  <c r="DL447" i="11"/>
  <c r="DL442" i="11"/>
  <c r="DL433" i="11"/>
  <c r="DL361" i="11"/>
  <c r="DL354" i="11"/>
  <c r="DL349" i="11"/>
  <c r="DL342" i="11"/>
  <c r="DL334" i="11"/>
  <c r="DL332" i="11"/>
  <c r="DL323" i="11"/>
  <c r="DL310" i="11"/>
  <c r="DL294" i="11"/>
  <c r="DL273" i="11"/>
  <c r="DL263" i="11"/>
  <c r="DL254" i="11"/>
  <c r="DL245" i="11"/>
  <c r="DK522" i="11"/>
  <c r="DK520" i="11"/>
  <c r="DK494" i="11"/>
  <c r="DK492" i="11"/>
  <c r="DK483" i="11"/>
  <c r="DK466" i="11"/>
  <c r="DK455" i="11"/>
  <c r="DK452" i="11"/>
  <c r="DK447" i="11"/>
  <c r="DK442" i="11"/>
  <c r="DK433" i="11"/>
  <c r="DK361" i="11"/>
  <c r="DK354" i="11"/>
  <c r="DK349" i="11"/>
  <c r="DK342" i="11"/>
  <c r="DK334" i="11"/>
  <c r="DK332" i="11"/>
  <c r="DK323" i="11"/>
  <c r="DK310" i="11"/>
  <c r="DK294" i="11"/>
  <c r="DK273" i="11"/>
  <c r="DK263" i="11"/>
  <c r="DK254" i="11"/>
  <c r="DK245" i="11"/>
  <c r="DJ522" i="11"/>
  <c r="DJ520" i="11"/>
  <c r="DJ494" i="11"/>
  <c r="DJ492" i="11"/>
  <c r="DJ483" i="11"/>
  <c r="DJ466" i="11"/>
  <c r="DJ455" i="11"/>
  <c r="DJ452" i="11"/>
  <c r="DJ447" i="11"/>
  <c r="DJ442" i="11"/>
  <c r="DJ433" i="11"/>
  <c r="DJ361" i="11"/>
  <c r="DJ354" i="11"/>
  <c r="DJ349" i="11"/>
  <c r="DJ342" i="11"/>
  <c r="DJ334" i="11"/>
  <c r="DJ332" i="11"/>
  <c r="DJ323" i="11"/>
  <c r="DJ310" i="11"/>
  <c r="DJ294" i="11"/>
  <c r="DJ273" i="11"/>
  <c r="DJ263" i="11"/>
  <c r="DJ254" i="11"/>
  <c r="DJ245" i="11"/>
  <c r="DI522" i="11"/>
  <c r="DI520" i="11"/>
  <c r="DI494" i="11"/>
  <c r="DI492" i="11"/>
  <c r="DI483" i="11"/>
  <c r="DI466" i="11"/>
  <c r="DI455" i="11"/>
  <c r="DI452" i="11"/>
  <c r="DI447" i="11"/>
  <c r="DI442" i="11"/>
  <c r="DI433" i="11"/>
  <c r="DI361" i="11"/>
  <c r="DI354" i="11"/>
  <c r="DI349" i="11"/>
  <c r="DI342" i="11"/>
  <c r="DI334" i="11"/>
  <c r="DI332" i="11"/>
  <c r="DI323" i="11"/>
  <c r="DI310" i="11"/>
  <c r="DI294" i="11"/>
  <c r="DI273" i="11"/>
  <c r="DI263" i="11"/>
  <c r="DI254" i="11"/>
  <c r="DI245" i="11"/>
  <c r="DH522" i="11"/>
  <c r="DH520" i="11"/>
  <c r="DH494" i="11"/>
  <c r="DH492" i="11"/>
  <c r="DH483" i="11"/>
  <c r="DH466" i="11"/>
  <c r="DH455" i="11"/>
  <c r="DH452" i="11"/>
  <c r="DH447" i="11"/>
  <c r="DH442" i="11"/>
  <c r="DH433" i="11"/>
  <c r="DH361" i="11"/>
  <c r="DH354" i="11"/>
  <c r="DH349" i="11"/>
  <c r="DH342" i="11"/>
  <c r="DH334" i="11"/>
  <c r="DH332" i="11"/>
  <c r="DH323" i="11"/>
  <c r="DH310" i="11"/>
  <c r="DH294" i="11"/>
  <c r="DH273" i="11"/>
  <c r="DH263" i="11"/>
  <c r="DH254" i="11"/>
  <c r="DH245" i="11"/>
  <c r="DG522" i="11"/>
  <c r="DG520" i="11"/>
  <c r="DG494" i="11"/>
  <c r="DG492" i="11"/>
  <c r="DG483" i="11"/>
  <c r="DG466" i="11"/>
  <c r="DG455" i="11"/>
  <c r="DG452" i="11"/>
  <c r="DG447" i="11"/>
  <c r="DG442" i="11"/>
  <c r="DG433" i="11"/>
  <c r="DG361" i="11"/>
  <c r="DG354" i="11"/>
  <c r="DG349" i="11"/>
  <c r="DG342" i="11"/>
  <c r="DG334" i="11"/>
  <c r="DG332" i="11"/>
  <c r="DG323" i="11"/>
  <c r="DG310" i="11"/>
  <c r="DG294" i="11"/>
  <c r="DG273" i="11"/>
  <c r="DG263" i="11"/>
  <c r="DG254" i="11"/>
  <c r="DG245" i="11"/>
  <c r="DF522" i="11"/>
  <c r="DF520" i="11"/>
  <c r="DF494" i="11"/>
  <c r="DF492" i="11"/>
  <c r="DF483" i="11"/>
  <c r="DF466" i="11"/>
  <c r="DF455" i="11"/>
  <c r="DF452" i="11"/>
  <c r="DF447" i="11"/>
  <c r="DF442" i="11"/>
  <c r="DF433" i="11"/>
  <c r="DF361" i="11"/>
  <c r="DF354" i="11"/>
  <c r="DF349" i="11"/>
  <c r="DF342" i="11"/>
  <c r="DF334" i="11"/>
  <c r="DF332" i="11"/>
  <c r="DF323" i="11"/>
  <c r="DF310" i="11"/>
  <c r="DF294" i="11"/>
  <c r="DF273" i="11"/>
  <c r="DF263" i="11"/>
  <c r="DF254" i="11"/>
  <c r="DF245" i="11"/>
  <c r="DE522" i="11"/>
  <c r="DE520" i="11"/>
  <c r="DE494" i="11"/>
  <c r="DE492" i="11"/>
  <c r="DE483" i="11"/>
  <c r="DE466" i="11"/>
  <c r="DE455" i="11"/>
  <c r="DE452" i="11"/>
  <c r="DE447" i="11"/>
  <c r="DE442" i="11"/>
  <c r="DE433" i="11"/>
  <c r="DE361" i="11"/>
  <c r="DE354" i="11"/>
  <c r="DE349" i="11"/>
  <c r="DE342" i="11"/>
  <c r="DE334" i="11"/>
  <c r="DE332" i="11"/>
  <c r="DE323" i="11"/>
  <c r="DE310" i="11"/>
  <c r="DE294" i="11"/>
  <c r="DE273" i="11"/>
  <c r="DE263" i="11"/>
  <c r="DE254" i="11"/>
  <c r="DE245" i="11"/>
  <c r="DD522" i="11"/>
  <c r="DD520" i="11"/>
  <c r="DD494" i="11"/>
  <c r="DD492" i="11"/>
  <c r="DD483" i="11"/>
  <c r="DD466" i="11"/>
  <c r="DD455" i="11"/>
  <c r="DD452" i="11"/>
  <c r="DD447" i="11"/>
  <c r="DD442" i="11"/>
  <c r="DD433" i="11"/>
  <c r="DD361" i="11"/>
  <c r="DD354" i="11"/>
  <c r="DD349" i="11"/>
  <c r="DD342" i="11"/>
  <c r="DD334" i="11"/>
  <c r="DD332" i="11"/>
  <c r="DD323" i="11"/>
  <c r="DD310" i="11"/>
  <c r="DD294" i="11"/>
  <c r="DD273" i="11"/>
  <c r="DD263" i="11"/>
  <c r="DD254" i="11"/>
  <c r="DD245" i="11"/>
  <c r="DC522" i="11"/>
  <c r="DC520" i="11"/>
  <c r="DC494" i="11"/>
  <c r="DC492" i="11"/>
  <c r="DC483" i="11"/>
  <c r="DC466" i="11"/>
  <c r="DC455" i="11"/>
  <c r="DC452" i="11"/>
  <c r="DC447" i="11"/>
  <c r="DC442" i="11"/>
  <c r="DC433" i="11"/>
  <c r="DC361" i="11"/>
  <c r="DC354" i="11"/>
  <c r="DC349" i="11"/>
  <c r="DC342" i="11"/>
  <c r="DC334" i="11"/>
  <c r="DC332" i="11"/>
  <c r="DC323" i="11"/>
  <c r="DC310" i="11"/>
  <c r="DC294" i="11"/>
  <c r="DC273" i="11"/>
  <c r="DC263" i="11"/>
  <c r="DC254" i="11"/>
  <c r="DC245" i="11"/>
  <c r="DB522" i="11"/>
  <c r="DB520" i="11"/>
  <c r="DB494" i="11"/>
  <c r="DB492" i="11"/>
  <c r="DB483" i="11"/>
  <c r="DB466" i="11"/>
  <c r="DB455" i="11"/>
  <c r="DB452" i="11"/>
  <c r="DB447" i="11"/>
  <c r="DB442" i="11"/>
  <c r="DB433" i="11"/>
  <c r="DB361" i="11"/>
  <c r="DB354" i="11"/>
  <c r="DB349" i="11"/>
  <c r="DB342" i="11"/>
  <c r="DB334" i="11"/>
  <c r="DB332" i="11"/>
  <c r="DB323" i="11"/>
  <c r="DB310" i="11"/>
  <c r="DB294" i="11"/>
  <c r="DB273" i="11"/>
  <c r="DB263" i="11"/>
  <c r="DB254" i="11"/>
  <c r="DB245" i="11"/>
  <c r="DA522" i="11"/>
  <c r="DA520" i="11"/>
  <c r="DA494" i="11"/>
  <c r="DA492" i="11"/>
  <c r="DA483" i="11"/>
  <c r="DA466" i="11"/>
  <c r="DA455" i="11"/>
  <c r="DA452" i="11"/>
  <c r="DA447" i="11"/>
  <c r="DA442" i="11"/>
  <c r="DA433" i="11"/>
  <c r="DA361" i="11"/>
  <c r="DA354" i="11"/>
  <c r="DA349" i="11"/>
  <c r="DA342" i="11"/>
  <c r="DA334" i="11"/>
  <c r="DA332" i="11"/>
  <c r="DA323" i="11"/>
  <c r="DA310" i="11"/>
  <c r="DA294" i="11"/>
  <c r="DA273" i="11"/>
  <c r="DA263" i="11"/>
  <c r="DA254" i="11"/>
  <c r="DA245" i="11"/>
  <c r="CZ522" i="11"/>
  <c r="CZ520" i="11"/>
  <c r="CZ494" i="11"/>
  <c r="CZ492" i="11"/>
  <c r="CZ483" i="11"/>
  <c r="CZ466" i="11"/>
  <c r="CZ455" i="11"/>
  <c r="CZ452" i="11"/>
  <c r="CZ447" i="11"/>
  <c r="CZ442" i="11"/>
  <c r="CZ433" i="11"/>
  <c r="CZ361" i="11"/>
  <c r="CZ354" i="11"/>
  <c r="CZ349" i="11"/>
  <c r="CZ342" i="11"/>
  <c r="CZ334" i="11"/>
  <c r="CZ332" i="11"/>
  <c r="CZ323" i="11"/>
  <c r="CZ310" i="11"/>
  <c r="CZ294" i="11"/>
  <c r="CZ273" i="11"/>
  <c r="CZ263" i="11"/>
  <c r="CZ254" i="11"/>
  <c r="CZ245" i="11"/>
  <c r="CY522" i="11"/>
  <c r="CY520" i="11"/>
  <c r="CY494" i="11"/>
  <c r="CY492" i="11"/>
  <c r="CY483" i="11"/>
  <c r="CY466" i="11"/>
  <c r="CY455" i="11"/>
  <c r="CY452" i="11"/>
  <c r="CY447" i="11"/>
  <c r="CY442" i="11"/>
  <c r="CY433" i="11"/>
  <c r="CY361" i="11"/>
  <c r="CY354" i="11"/>
  <c r="CY349" i="11"/>
  <c r="CY342" i="11"/>
  <c r="CY334" i="11"/>
  <c r="CY332" i="11"/>
  <c r="CY323" i="11"/>
  <c r="CY310" i="11"/>
  <c r="CY294" i="11"/>
  <c r="CY273" i="11"/>
  <c r="CY263" i="11"/>
  <c r="CY254" i="11"/>
  <c r="CY245" i="11"/>
  <c r="CX522" i="11"/>
  <c r="CX520" i="11"/>
  <c r="CX494" i="11"/>
  <c r="CX492" i="11"/>
  <c r="CX483" i="11"/>
  <c r="CX466" i="11"/>
  <c r="CX455" i="11"/>
  <c r="CX452" i="11"/>
  <c r="CX447" i="11"/>
  <c r="CX442" i="11"/>
  <c r="CX433" i="11"/>
  <c r="CX361" i="11"/>
  <c r="CX354" i="11"/>
  <c r="CX349" i="11"/>
  <c r="CX342" i="11"/>
  <c r="CX334" i="11"/>
  <c r="CX332" i="11"/>
  <c r="CX323" i="11"/>
  <c r="CX310" i="11"/>
  <c r="CX294" i="11"/>
  <c r="CX273" i="11"/>
  <c r="CX263" i="11"/>
  <c r="CX254" i="11"/>
  <c r="CX245" i="11"/>
  <c r="CW522" i="11"/>
  <c r="CW520" i="11"/>
  <c r="CW494" i="11"/>
  <c r="CW492" i="11"/>
  <c r="CW483" i="11"/>
  <c r="CW466" i="11"/>
  <c r="CW455" i="11"/>
  <c r="CW452" i="11"/>
  <c r="CW447" i="11"/>
  <c r="CW442" i="11"/>
  <c r="CW433" i="11"/>
  <c r="CW361" i="11"/>
  <c r="CW354" i="11"/>
  <c r="CW349" i="11"/>
  <c r="CW342" i="11"/>
  <c r="CW334" i="11"/>
  <c r="CW332" i="11"/>
  <c r="CW323" i="11"/>
  <c r="CW310" i="11"/>
  <c r="CW294" i="11"/>
  <c r="CW273" i="11"/>
  <c r="CW263" i="11"/>
  <c r="CW254" i="11"/>
  <c r="CW245" i="11"/>
  <c r="CV522" i="11"/>
  <c r="CV520" i="11"/>
  <c r="CV494" i="11"/>
  <c r="CV492" i="11"/>
  <c r="CV483" i="11"/>
  <c r="CV466" i="11"/>
  <c r="CV455" i="11"/>
  <c r="CV452" i="11"/>
  <c r="CV447" i="11"/>
  <c r="CV442" i="11"/>
  <c r="CV433" i="11"/>
  <c r="CV361" i="11"/>
  <c r="CV354" i="11"/>
  <c r="CV349" i="11"/>
  <c r="CV342" i="11"/>
  <c r="CV334" i="11"/>
  <c r="CV332" i="11"/>
  <c r="CV323" i="11"/>
  <c r="CV310" i="11"/>
  <c r="CV294" i="11"/>
  <c r="CV273" i="11"/>
  <c r="CV263" i="11"/>
  <c r="CV254" i="11"/>
  <c r="CV245" i="11"/>
  <c r="CU522" i="11"/>
  <c r="CU520" i="11"/>
  <c r="CU494" i="11"/>
  <c r="CU492" i="11"/>
  <c r="CU483" i="11"/>
  <c r="CU466" i="11"/>
  <c r="CU455" i="11"/>
  <c r="CU452" i="11"/>
  <c r="CU447" i="11"/>
  <c r="CU442" i="11"/>
  <c r="CU433" i="11"/>
  <c r="CU361" i="11"/>
  <c r="CU354" i="11"/>
  <c r="CU349" i="11"/>
  <c r="CU342" i="11"/>
  <c r="CU334" i="11"/>
  <c r="CU332" i="11"/>
  <c r="CU323" i="11"/>
  <c r="CU310" i="11"/>
  <c r="CU294" i="11"/>
  <c r="CU273" i="11"/>
  <c r="CU263" i="11"/>
  <c r="CU254" i="11"/>
  <c r="CU245" i="11"/>
  <c r="CT522" i="11"/>
  <c r="CT520" i="11"/>
  <c r="CT494" i="11"/>
  <c r="CT492" i="11"/>
  <c r="CT466" i="11"/>
  <c r="CT455" i="11"/>
  <c r="CT452" i="11"/>
  <c r="CT447" i="11"/>
  <c r="CT442" i="11"/>
  <c r="CT433" i="11"/>
  <c r="CT361" i="11"/>
  <c r="CT354" i="11"/>
  <c r="CT349" i="11"/>
  <c r="CT342" i="11"/>
  <c r="CT334" i="11"/>
  <c r="CT332" i="11"/>
  <c r="CT323" i="11"/>
  <c r="CT310" i="11"/>
  <c r="CT294" i="11"/>
  <c r="CT273" i="11"/>
  <c r="CT263" i="11"/>
  <c r="CT254" i="11"/>
  <c r="CT245" i="11"/>
  <c r="CS522" i="11"/>
  <c r="CS520" i="11"/>
  <c r="CS494" i="11"/>
  <c r="CS492" i="11"/>
  <c r="CS483" i="11"/>
  <c r="CS466" i="11"/>
  <c r="CS455" i="11"/>
  <c r="CS452" i="11"/>
  <c r="CS447" i="11"/>
  <c r="CS442" i="11"/>
  <c r="CS433" i="11"/>
  <c r="CS361" i="11"/>
  <c r="CS354" i="11"/>
  <c r="CS349" i="11"/>
  <c r="CS342" i="11"/>
  <c r="CS334" i="11"/>
  <c r="CS332" i="11"/>
  <c r="CS323" i="11"/>
  <c r="CS310" i="11"/>
  <c r="CS294" i="11"/>
  <c r="CS273" i="11"/>
  <c r="CS263" i="11"/>
  <c r="CS254" i="11"/>
  <c r="CS245" i="11"/>
  <c r="CR522" i="11"/>
  <c r="CR520" i="11"/>
  <c r="CR494" i="11"/>
  <c r="CR492" i="11"/>
  <c r="CR483" i="11"/>
  <c r="CR466" i="11"/>
  <c r="CR455" i="11"/>
  <c r="CR452" i="11"/>
  <c r="CR447" i="11"/>
  <c r="CR442" i="11"/>
  <c r="CR433" i="11"/>
  <c r="CR361" i="11"/>
  <c r="CR354" i="11"/>
  <c r="CR349" i="11"/>
  <c r="CR342" i="11"/>
  <c r="CR334" i="11"/>
  <c r="CR332" i="11"/>
  <c r="CR323" i="11"/>
  <c r="CR310" i="11"/>
  <c r="CR294" i="11"/>
  <c r="CR273" i="11"/>
  <c r="CR263" i="11"/>
  <c r="CR254" i="11"/>
  <c r="CR245" i="11"/>
  <c r="CQ522" i="11"/>
  <c r="CQ520" i="11"/>
  <c r="CQ494" i="11"/>
  <c r="CQ492" i="11"/>
  <c r="CQ483" i="11"/>
  <c r="CQ466" i="11"/>
  <c r="CQ455" i="11"/>
  <c r="CQ452" i="11"/>
  <c r="CQ447" i="11"/>
  <c r="CQ442" i="11"/>
  <c r="CQ433" i="11"/>
  <c r="CQ361" i="11"/>
  <c r="CQ354" i="11"/>
  <c r="CQ349" i="11"/>
  <c r="CQ342" i="11"/>
  <c r="CQ334" i="11"/>
  <c r="CQ332" i="11"/>
  <c r="CQ323" i="11"/>
  <c r="CQ310" i="11"/>
  <c r="CQ294" i="11"/>
  <c r="CQ273" i="11"/>
  <c r="CQ263" i="11"/>
  <c r="CQ254" i="11"/>
  <c r="CQ245" i="11"/>
  <c r="EK509" i="11" l="1"/>
  <c r="EK507" i="11"/>
  <c r="DO520" i="11"/>
  <c r="DP324" i="11"/>
  <c r="DP453" i="11" s="1"/>
  <c r="DP523" i="11" s="1"/>
  <c r="DQ324" i="11"/>
  <c r="DQ453" i="11" s="1"/>
  <c r="DR324" i="11"/>
  <c r="DR453" i="11" s="1"/>
  <c r="DR523" i="11" s="1"/>
  <c r="DT324" i="11"/>
  <c r="DY324" i="11"/>
  <c r="DY453" i="11" s="1"/>
  <c r="DY523" i="11" s="1"/>
  <c r="DZ324" i="11"/>
  <c r="DZ453" i="11" s="1"/>
  <c r="DZ523" i="11" s="1"/>
  <c r="EA324" i="11"/>
  <c r="EA453" i="11" s="1"/>
  <c r="EA523" i="11" s="1"/>
  <c r="EB324" i="11"/>
  <c r="EB453" i="11" s="1"/>
  <c r="EB523" i="11" s="1"/>
  <c r="EC324" i="11"/>
  <c r="EC453" i="11" s="1"/>
  <c r="ED324" i="11"/>
  <c r="EE324" i="11"/>
  <c r="EE453" i="11" s="1"/>
  <c r="EE523" i="11" s="1"/>
  <c r="EH324" i="11"/>
  <c r="EH453" i="11" s="1"/>
  <c r="EH523" i="11" s="1"/>
  <c r="EI324" i="11"/>
  <c r="CQ324" i="11"/>
  <c r="CQ453" i="11" s="1"/>
  <c r="CQ523" i="11" s="1"/>
  <c r="CS324" i="11"/>
  <c r="CS453" i="11" s="1"/>
  <c r="CS523" i="11" s="1"/>
  <c r="EF324" i="11"/>
  <c r="EF453" i="11" s="1"/>
  <c r="DS324" i="11"/>
  <c r="CU324" i="11"/>
  <c r="CU453" i="11" s="1"/>
  <c r="CU523" i="11" s="1"/>
  <c r="CV324" i="11"/>
  <c r="CV453" i="11" s="1"/>
  <c r="CV523" i="11" s="1"/>
  <c r="CW324" i="11"/>
  <c r="CW453" i="11" s="1"/>
  <c r="CW523" i="11" s="1"/>
  <c r="CX324" i="11"/>
  <c r="CX453" i="11" s="1"/>
  <c r="CX523" i="11" s="1"/>
  <c r="CY324" i="11"/>
  <c r="CY453" i="11" s="1"/>
  <c r="CY523" i="11" s="1"/>
  <c r="CZ324" i="11"/>
  <c r="CZ453" i="11" s="1"/>
  <c r="CZ523" i="11" s="1"/>
  <c r="DA324" i="11"/>
  <c r="DA453" i="11" s="1"/>
  <c r="DA523" i="11" s="1"/>
  <c r="DB324" i="11"/>
  <c r="DB453" i="11" s="1"/>
  <c r="DB523" i="11" s="1"/>
  <c r="DC324" i="11"/>
  <c r="DC453" i="11" s="1"/>
  <c r="DC523" i="11" s="1"/>
  <c r="DD324" i="11"/>
  <c r="DD453" i="11" s="1"/>
  <c r="DD523" i="11" s="1"/>
  <c r="DE324" i="11"/>
  <c r="DE453" i="11" s="1"/>
  <c r="DE523" i="11" s="1"/>
  <c r="DF324" i="11"/>
  <c r="DF453" i="11" s="1"/>
  <c r="DF523" i="11" s="1"/>
  <c r="DG324" i="11"/>
  <c r="DG453" i="11" s="1"/>
  <c r="DG523" i="11" s="1"/>
  <c r="DH324" i="11"/>
  <c r="DH453" i="11" s="1"/>
  <c r="DH523" i="11" s="1"/>
  <c r="DI324" i="11"/>
  <c r="DI453" i="11" s="1"/>
  <c r="DI523" i="11" s="1"/>
  <c r="DJ324" i="11"/>
  <c r="DJ453" i="11" s="1"/>
  <c r="DJ523" i="11" s="1"/>
  <c r="DK324" i="11"/>
  <c r="DK453" i="11" s="1"/>
  <c r="DK523" i="11" s="1"/>
  <c r="DL324" i="11"/>
  <c r="DL453" i="11" s="1"/>
  <c r="DL523" i="11" s="1"/>
  <c r="DM324" i="11"/>
  <c r="DM453" i="11" s="1"/>
  <c r="DM523" i="11" s="1"/>
  <c r="DN324" i="11"/>
  <c r="DN453" i="11" s="1"/>
  <c r="DN523" i="11" s="1"/>
  <c r="DO324" i="11"/>
  <c r="DO453" i="11" s="1"/>
  <c r="EJ324" i="11"/>
  <c r="CR324" i="11"/>
  <c r="CR453" i="11" s="1"/>
  <c r="CR523" i="11" s="1"/>
  <c r="CT324" i="11"/>
  <c r="CT453" i="11" s="1"/>
  <c r="DO483" i="11"/>
  <c r="EK477" i="11"/>
  <c r="E528" i="18"/>
  <c r="AY522" i="18"/>
  <c r="AX522" i="18"/>
  <c r="AW522" i="18"/>
  <c r="AV522" i="18"/>
  <c r="AU522" i="18"/>
  <c r="AT522" i="18"/>
  <c r="AS522" i="18"/>
  <c r="AR522" i="18"/>
  <c r="AQ522" i="18"/>
  <c r="AP522" i="18"/>
  <c r="AO522" i="18"/>
  <c r="AN522" i="18"/>
  <c r="AM522" i="18"/>
  <c r="AK522" i="18"/>
  <c r="AJ522" i="18"/>
  <c r="AI522" i="18"/>
  <c r="AH522" i="18"/>
  <c r="AG522" i="18"/>
  <c r="AF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AZ522" i="18"/>
  <c r="AX520" i="18"/>
  <c r="AW520" i="18"/>
  <c r="AU520" i="18"/>
  <c r="AT520" i="18"/>
  <c r="AS520" i="18"/>
  <c r="AQ520" i="18"/>
  <c r="AO520" i="18"/>
  <c r="AN520" i="18"/>
  <c r="AK520" i="18"/>
  <c r="AI520" i="18"/>
  <c r="AH520" i="18"/>
  <c r="AG520" i="18"/>
  <c r="AF520" i="18"/>
  <c r="AE520" i="18"/>
  <c r="AC520" i="18"/>
  <c r="AB520" i="18"/>
  <c r="AA520" i="18"/>
  <c r="Z520" i="18"/>
  <c r="Y520" i="18"/>
  <c r="X520" i="18"/>
  <c r="W520" i="18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D512" i="18"/>
  <c r="D513" i="18" s="1"/>
  <c r="D514" i="18" s="1"/>
  <c r="D504" i="18"/>
  <c r="D505" i="18" s="1"/>
  <c r="D506" i="18" s="1"/>
  <c r="D500" i="18"/>
  <c r="D501" i="18" s="1"/>
  <c r="D502" i="18" s="1"/>
  <c r="D496" i="18"/>
  <c r="D497" i="18" s="1"/>
  <c r="D498" i="18" s="1"/>
  <c r="AY494" i="18"/>
  <c r="AX494" i="18"/>
  <c r="AW494" i="18"/>
  <c r="AT494" i="18"/>
  <c r="AS494" i="18"/>
  <c r="AQ494" i="18"/>
  <c r="AP494" i="18"/>
  <c r="AO494" i="18"/>
  <c r="AN494" i="18"/>
  <c r="AK494" i="18"/>
  <c r="AI494" i="18"/>
  <c r="AG494" i="18"/>
  <c r="AF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AZ494" i="18"/>
  <c r="AX492" i="18"/>
  <c r="AW492" i="18"/>
  <c r="AT492" i="18"/>
  <c r="AS492" i="18"/>
  <c r="AQ492" i="18"/>
  <c r="AP492" i="18"/>
  <c r="AO492" i="18"/>
  <c r="AN492" i="18"/>
  <c r="AK492" i="18"/>
  <c r="AI492" i="18"/>
  <c r="AG492" i="18"/>
  <c r="AF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D491" i="18"/>
  <c r="D489" i="18"/>
  <c r="D490" i="18" s="1"/>
  <c r="AW483" i="18"/>
  <c r="AT483" i="18"/>
  <c r="AS483" i="18"/>
  <c r="AQ483" i="18"/>
  <c r="AP483" i="18"/>
  <c r="AO483" i="18"/>
  <c r="AN483" i="18"/>
  <c r="AI483" i="18"/>
  <c r="AG483" i="18"/>
  <c r="AE483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H483" i="18"/>
  <c r="G483" i="18"/>
  <c r="F483" i="18"/>
  <c r="D480" i="18"/>
  <c r="D481" i="18" s="1"/>
  <c r="D482" i="18" s="1"/>
  <c r="D476" i="18"/>
  <c r="D477" i="18" s="1"/>
  <c r="D478" i="18" s="1"/>
  <c r="D472" i="18"/>
  <c r="D473" i="18" s="1"/>
  <c r="D474" i="18" s="1"/>
  <c r="D468" i="18"/>
  <c r="D469" i="18" s="1"/>
  <c r="D470" i="18" s="1"/>
  <c r="AX466" i="18"/>
  <c r="AW466" i="18"/>
  <c r="AU466" i="18"/>
  <c r="AT466" i="18"/>
  <c r="AS466" i="18"/>
  <c r="AR466" i="18"/>
  <c r="AQ466" i="18"/>
  <c r="AP466" i="18"/>
  <c r="AO466" i="18"/>
  <c r="AN466" i="18"/>
  <c r="AI466" i="18"/>
  <c r="AG466" i="18"/>
  <c r="AF466" i="18"/>
  <c r="AE466" i="18"/>
  <c r="AD466" i="18"/>
  <c r="AC466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D463" i="18"/>
  <c r="D464" i="18" s="1"/>
  <c r="D465" i="18" s="1"/>
  <c r="D460" i="18"/>
  <c r="D461" i="18" s="1"/>
  <c r="D459" i="18"/>
  <c r="AY455" i="18"/>
  <c r="AX455" i="18"/>
  <c r="AW455" i="18"/>
  <c r="AU455" i="18"/>
  <c r="AT455" i="18"/>
  <c r="AS455" i="18"/>
  <c r="AR455" i="18"/>
  <c r="AQ455" i="18"/>
  <c r="AP455" i="18"/>
  <c r="AO455" i="18"/>
  <c r="AN455" i="18"/>
  <c r="AI455" i="18"/>
  <c r="AG455" i="18"/>
  <c r="AF455" i="18"/>
  <c r="AE455" i="18"/>
  <c r="AD455" i="18"/>
  <c r="AC455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AZ455" i="18"/>
  <c r="AX452" i="18"/>
  <c r="AW452" i="18"/>
  <c r="AU452" i="18"/>
  <c r="AT452" i="18"/>
  <c r="AS452" i="18"/>
  <c r="AR452" i="18"/>
  <c r="AQ452" i="18"/>
  <c r="AP452" i="18"/>
  <c r="AO452" i="18"/>
  <c r="AN452" i="18"/>
  <c r="AI452" i="18"/>
  <c r="AG452" i="18"/>
  <c r="AF452" i="18"/>
  <c r="AE452" i="18"/>
  <c r="AD452" i="18"/>
  <c r="AC452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D449" i="18"/>
  <c r="D450" i="18" s="1"/>
  <c r="D451" i="18" s="1"/>
  <c r="AX447" i="18"/>
  <c r="AW447" i="18"/>
  <c r="AU447" i="18"/>
  <c r="AT447" i="18"/>
  <c r="AS447" i="18"/>
  <c r="AR447" i="18"/>
  <c r="AQ447" i="18"/>
  <c r="AP447" i="18"/>
  <c r="AO447" i="18"/>
  <c r="AN447" i="18"/>
  <c r="AI447" i="18"/>
  <c r="AG447" i="18"/>
  <c r="AF447" i="18"/>
  <c r="AE447" i="18"/>
  <c r="AD447" i="18"/>
  <c r="AC447" i="18"/>
  <c r="AA447" i="18"/>
  <c r="Z447" i="18"/>
  <c r="Y447" i="18"/>
  <c r="X447" i="18"/>
  <c r="W447" i="18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D444" i="18"/>
  <c r="D445" i="18" s="1"/>
  <c r="D446" i="18" s="1"/>
  <c r="AX442" i="18"/>
  <c r="AW442" i="18"/>
  <c r="AU442" i="18"/>
  <c r="AT442" i="18"/>
  <c r="AR442" i="18"/>
  <c r="AQ442" i="18"/>
  <c r="AP442" i="18"/>
  <c r="AO442" i="18"/>
  <c r="AN442" i="18"/>
  <c r="AG442" i="18"/>
  <c r="AF442" i="18"/>
  <c r="AE442" i="18"/>
  <c r="AD442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AC442" i="18"/>
  <c r="AW433" i="18"/>
  <c r="AU433" i="18"/>
  <c r="AT433" i="18"/>
  <c r="AS433" i="18"/>
  <c r="AR433" i="18"/>
  <c r="AQ433" i="18"/>
  <c r="AO433" i="18"/>
  <c r="AN433" i="18"/>
  <c r="AG433" i="18"/>
  <c r="AF433" i="18"/>
  <c r="AE433" i="18"/>
  <c r="AD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D408" i="18"/>
  <c r="D409" i="18" s="1"/>
  <c r="D410" i="18" s="1"/>
  <c r="D411" i="18" s="1"/>
  <c r="D412" i="18" s="1"/>
  <c r="D413" i="18" s="1"/>
  <c r="D414" i="18" s="1"/>
  <c r="D415" i="18" s="1"/>
  <c r="D416" i="18" s="1"/>
  <c r="D417" i="18" s="1"/>
  <c r="D418" i="18" s="1"/>
  <c r="D419" i="18" s="1"/>
  <c r="D420" i="18" s="1"/>
  <c r="D421" i="18" s="1"/>
  <c r="D422" i="18" s="1"/>
  <c r="D423" i="18" s="1"/>
  <c r="D424" i="18" s="1"/>
  <c r="D425" i="18" s="1"/>
  <c r="D426" i="18" s="1"/>
  <c r="D427" i="18" s="1"/>
  <c r="D428" i="18" s="1"/>
  <c r="D429" i="18" s="1"/>
  <c r="D430" i="18" s="1"/>
  <c r="D431" i="18" s="1"/>
  <c r="D389" i="18"/>
  <c r="D390" i="18" s="1"/>
  <c r="D391" i="18" s="1"/>
  <c r="D392" i="18" s="1"/>
  <c r="D393" i="18" s="1"/>
  <c r="D394" i="18" s="1"/>
  <c r="D395" i="18" s="1"/>
  <c r="D396" i="18" s="1"/>
  <c r="D397" i="18" s="1"/>
  <c r="D398" i="18" s="1"/>
  <c r="D399" i="18" s="1"/>
  <c r="D400" i="18" s="1"/>
  <c r="D401" i="18" s="1"/>
  <c r="D402" i="18" s="1"/>
  <c r="D403" i="18" s="1"/>
  <c r="D404" i="18" s="1"/>
  <c r="D405" i="18" s="1"/>
  <c r="D380" i="18"/>
  <c r="D381" i="18" s="1"/>
  <c r="D382" i="18" s="1"/>
  <c r="D383" i="18" s="1"/>
  <c r="D384" i="18" s="1"/>
  <c r="D385" i="18" s="1"/>
  <c r="D386" i="18" s="1"/>
  <c r="D387" i="18" s="1"/>
  <c r="D372" i="18"/>
  <c r="D373" i="18" s="1"/>
  <c r="D374" i="18" s="1"/>
  <c r="D375" i="18" s="1"/>
  <c r="D376" i="18" s="1"/>
  <c r="D377" i="18" s="1"/>
  <c r="D378" i="18" s="1"/>
  <c r="AX433" i="18"/>
  <c r="D363" i="18"/>
  <c r="D364" i="18" s="1"/>
  <c r="D365" i="18" s="1"/>
  <c r="D366" i="18" s="1"/>
  <c r="D367" i="18" s="1"/>
  <c r="D368" i="18" s="1"/>
  <c r="D369" i="18" s="1"/>
  <c r="AX361" i="18"/>
  <c r="AW361" i="18"/>
  <c r="AU361" i="18"/>
  <c r="AT361" i="18"/>
  <c r="AS361" i="18"/>
  <c r="AR361" i="18"/>
  <c r="AQ361" i="18"/>
  <c r="AP361" i="18"/>
  <c r="AO361" i="18"/>
  <c r="AN361" i="18"/>
  <c r="AI361" i="18"/>
  <c r="AH361" i="18"/>
  <c r="AG361" i="18"/>
  <c r="AF361" i="18"/>
  <c r="AE361" i="18"/>
  <c r="AD361" i="18"/>
  <c r="AC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AX354" i="18"/>
  <c r="AW354" i="18"/>
  <c r="AU354" i="18"/>
  <c r="AT354" i="18"/>
  <c r="AS354" i="18"/>
  <c r="AR354" i="18"/>
  <c r="AQ354" i="18"/>
  <c r="AP354" i="18"/>
  <c r="AO354" i="18"/>
  <c r="AN354" i="18"/>
  <c r="AI354" i="18"/>
  <c r="AH354" i="18"/>
  <c r="AG354" i="18"/>
  <c r="AF354" i="18"/>
  <c r="AE354" i="18"/>
  <c r="AD354" i="18"/>
  <c r="AC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D351" i="18"/>
  <c r="D352" i="18" s="1"/>
  <c r="D353" i="18" s="1"/>
  <c r="AX349" i="18"/>
  <c r="AW349" i="18"/>
  <c r="AU349" i="18"/>
  <c r="AT349" i="18"/>
  <c r="AS349" i="18"/>
  <c r="AR349" i="18"/>
  <c r="AQ349" i="18"/>
  <c r="AP349" i="18"/>
  <c r="AO349" i="18"/>
  <c r="AN349" i="18"/>
  <c r="AI349" i="18"/>
  <c r="AH349" i="18"/>
  <c r="AG349" i="18"/>
  <c r="AF349" i="18"/>
  <c r="AE349" i="18"/>
  <c r="AD349" i="18"/>
  <c r="AC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AX342" i="18"/>
  <c r="AW342" i="18"/>
  <c r="AU342" i="18"/>
  <c r="AT342" i="18"/>
  <c r="AS342" i="18"/>
  <c r="AR342" i="18"/>
  <c r="AQ342" i="18"/>
  <c r="AP342" i="18"/>
  <c r="AO342" i="18"/>
  <c r="AN342" i="18"/>
  <c r="AI342" i="18"/>
  <c r="AH342" i="18"/>
  <c r="AG342" i="18"/>
  <c r="AF342" i="18"/>
  <c r="AE342" i="18"/>
  <c r="AD342" i="18"/>
  <c r="AC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AY334" i="18"/>
  <c r="AX334" i="18"/>
  <c r="AW334" i="18"/>
  <c r="AU334" i="18"/>
  <c r="AT334" i="18"/>
  <c r="AS334" i="18"/>
  <c r="AR334" i="18"/>
  <c r="AQ334" i="18"/>
  <c r="AP334" i="18"/>
  <c r="AO334" i="18"/>
  <c r="AN334" i="18"/>
  <c r="AI334" i="18"/>
  <c r="AH334" i="18"/>
  <c r="AG334" i="18"/>
  <c r="AF334" i="18"/>
  <c r="AE334" i="18"/>
  <c r="AD334" i="18"/>
  <c r="AC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AX332" i="18"/>
  <c r="AW332" i="18"/>
  <c r="AU332" i="18"/>
  <c r="AT332" i="18"/>
  <c r="AS332" i="18"/>
  <c r="AR332" i="18"/>
  <c r="AQ332" i="18"/>
  <c r="AP332" i="18"/>
  <c r="AO332" i="18"/>
  <c r="AN332" i="18"/>
  <c r="AI332" i="18"/>
  <c r="AH332" i="18"/>
  <c r="AG332" i="18"/>
  <c r="AF332" i="18"/>
  <c r="AE332" i="18"/>
  <c r="AD332" i="18"/>
  <c r="AC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AX323" i="18"/>
  <c r="AW323" i="18"/>
  <c r="AU323" i="18"/>
  <c r="AT323" i="18"/>
  <c r="AS323" i="18"/>
  <c r="AR323" i="18"/>
  <c r="AQ323" i="18"/>
  <c r="AP323" i="18"/>
  <c r="AO323" i="18"/>
  <c r="AN323" i="18"/>
  <c r="AI323" i="18"/>
  <c r="AH323" i="18"/>
  <c r="AG323" i="18"/>
  <c r="AF323" i="18"/>
  <c r="AE323" i="18"/>
  <c r="AD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AX310" i="18"/>
  <c r="AW310" i="18"/>
  <c r="AU310" i="18"/>
  <c r="AT310" i="18"/>
  <c r="AS310" i="18"/>
  <c r="AR310" i="18"/>
  <c r="AQ310" i="18"/>
  <c r="AP310" i="18"/>
  <c r="AO310" i="18"/>
  <c r="AN310" i="18"/>
  <c r="AI310" i="18"/>
  <c r="AH310" i="18"/>
  <c r="AG310" i="18"/>
  <c r="AF310" i="18"/>
  <c r="AE310" i="18"/>
  <c r="AD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AC310" i="18"/>
  <c r="AX294" i="18"/>
  <c r="AW294" i="18"/>
  <c r="AU294" i="18"/>
  <c r="AT294" i="18"/>
  <c r="AS294" i="18"/>
  <c r="AR294" i="18"/>
  <c r="AQ294" i="18"/>
  <c r="AP294" i="18"/>
  <c r="AO294" i="18"/>
  <c r="AN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D292" i="18"/>
  <c r="D290" i="18"/>
  <c r="D288" i="18"/>
  <c r="D286" i="18"/>
  <c r="D284" i="18"/>
  <c r="D282" i="18"/>
  <c r="D279" i="18"/>
  <c r="D280" i="18" s="1"/>
  <c r="D277" i="18"/>
  <c r="D275" i="18"/>
  <c r="AX273" i="18"/>
  <c r="AW273" i="18"/>
  <c r="AU273" i="18"/>
  <c r="AT273" i="18"/>
  <c r="AS273" i="18"/>
  <c r="AR273" i="18"/>
  <c r="AQ273" i="18"/>
  <c r="AP273" i="18"/>
  <c r="AO273" i="18"/>
  <c r="AN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AX263" i="18"/>
  <c r="AW263" i="18"/>
  <c r="AU263" i="18"/>
  <c r="AT263" i="18"/>
  <c r="AS263" i="18"/>
  <c r="AR263" i="18"/>
  <c r="AQ263" i="18"/>
  <c r="AP263" i="18"/>
  <c r="AO263" i="18"/>
  <c r="AN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AX254" i="18"/>
  <c r="AW254" i="18"/>
  <c r="AU254" i="18"/>
  <c r="AT254" i="18"/>
  <c r="AS254" i="18"/>
  <c r="AR254" i="18"/>
  <c r="AQ254" i="18"/>
  <c r="AP254" i="18"/>
  <c r="AO254" i="18"/>
  <c r="AN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I245" i="18"/>
  <c r="AH245" i="18"/>
  <c r="AG245" i="18"/>
  <c r="AF245" i="18"/>
  <c r="AE245" i="18"/>
  <c r="AD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AC245" i="18"/>
  <c r="D242" i="18"/>
  <c r="D243" i="18" s="1"/>
  <c r="D244" i="18" s="1"/>
  <c r="D239" i="18"/>
  <c r="D240" i="18" s="1"/>
  <c r="D234" i="18"/>
  <c r="D235" i="18" s="1"/>
  <c r="D236" i="18" s="1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D217" i="18"/>
  <c r="D218" i="18" s="1"/>
  <c r="D219" i="18" s="1"/>
  <c r="D213" i="18"/>
  <c r="D214" i="18" s="1"/>
  <c r="D215" i="18" s="1"/>
  <c r="AX211" i="18"/>
  <c r="AW211" i="18"/>
  <c r="AT211" i="18"/>
  <c r="AQ211" i="18"/>
  <c r="AP211" i="18"/>
  <c r="AO211" i="18"/>
  <c r="AN211" i="18"/>
  <c r="AG211" i="18"/>
  <c r="AE211" i="18"/>
  <c r="AB211" i="18"/>
  <c r="Z211" i="18"/>
  <c r="Y211" i="18"/>
  <c r="X211" i="18"/>
  <c r="W211" i="18"/>
  <c r="U211" i="18"/>
  <c r="T211" i="18"/>
  <c r="R211" i="18"/>
  <c r="Q211" i="18"/>
  <c r="P211" i="18"/>
  <c r="O211" i="18"/>
  <c r="M211" i="18"/>
  <c r="L211" i="18"/>
  <c r="K211" i="18"/>
  <c r="H211" i="18"/>
  <c r="G211" i="18"/>
  <c r="AU211" i="18"/>
  <c r="AS211" i="18"/>
  <c r="AR211" i="18"/>
  <c r="AD211" i="18"/>
  <c r="AC211" i="18"/>
  <c r="V211" i="18"/>
  <c r="S211" i="18"/>
  <c r="N211" i="18"/>
  <c r="AX204" i="18"/>
  <c r="AW204" i="18"/>
  <c r="AV204" i="18"/>
  <c r="AU204" i="18"/>
  <c r="AT204" i="18"/>
  <c r="AS204" i="18"/>
  <c r="AQ204" i="18"/>
  <c r="AP204" i="18"/>
  <c r="AO204" i="18"/>
  <c r="AN204" i="18"/>
  <c r="AI204" i="18"/>
  <c r="AH204" i="18"/>
  <c r="AG204" i="18"/>
  <c r="AF204" i="18"/>
  <c r="AE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D201" i="18"/>
  <c r="D202" i="18" s="1"/>
  <c r="D203" i="18" s="1"/>
  <c r="D197" i="18"/>
  <c r="D198" i="18" s="1"/>
  <c r="D199" i="18" s="1"/>
  <c r="AR204" i="18"/>
  <c r="AX195" i="18"/>
  <c r="AW195" i="18"/>
  <c r="AV195" i="18"/>
  <c r="AU195" i="18"/>
  <c r="AT195" i="18"/>
  <c r="AQ195" i="18"/>
  <c r="AP195" i="18"/>
  <c r="AO195" i="18"/>
  <c r="AN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D192" i="18"/>
  <c r="D193" i="18" s="1"/>
  <c r="D194" i="18" s="1"/>
  <c r="AR195" i="18"/>
  <c r="D188" i="18"/>
  <c r="D189" i="18" s="1"/>
  <c r="D190" i="18" s="1"/>
  <c r="AS195" i="18"/>
  <c r="AX172" i="18"/>
  <c r="AW172" i="18"/>
  <c r="AU172" i="18"/>
  <c r="AT172" i="18"/>
  <c r="AS172" i="18"/>
  <c r="AR172" i="18"/>
  <c r="AQ172" i="18"/>
  <c r="AP172" i="18"/>
  <c r="AO172" i="18"/>
  <c r="AN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Z157" i="18"/>
  <c r="Y157" i="18"/>
  <c r="X157" i="18"/>
  <c r="W157" i="18"/>
  <c r="U157" i="18"/>
  <c r="T157" i="18"/>
  <c r="R157" i="18"/>
  <c r="Q157" i="18"/>
  <c r="P157" i="18"/>
  <c r="O157" i="18"/>
  <c r="M157" i="18"/>
  <c r="L157" i="18"/>
  <c r="K157" i="18"/>
  <c r="J157" i="18"/>
  <c r="I157" i="18"/>
  <c r="H157" i="18"/>
  <c r="G157" i="18"/>
  <c r="V157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AY130" i="18"/>
  <c r="AX118" i="18"/>
  <c r="AX130" i="18" s="1"/>
  <c r="AW118" i="18"/>
  <c r="AV118" i="18"/>
  <c r="AU118" i="18"/>
  <c r="AT118" i="18"/>
  <c r="AT130" i="18" s="1"/>
  <c r="AS118" i="18"/>
  <c r="AS130" i="18" s="1"/>
  <c r="AR118" i="18"/>
  <c r="AQ118" i="18"/>
  <c r="AP118" i="18"/>
  <c r="AP130" i="18" s="1"/>
  <c r="AO118" i="18"/>
  <c r="AO130" i="18" s="1"/>
  <c r="AN118" i="18"/>
  <c r="AM118" i="18"/>
  <c r="AL118" i="18"/>
  <c r="AL130" i="18" s="1"/>
  <c r="AK118" i="18"/>
  <c r="AJ118" i="18"/>
  <c r="AI118" i="18"/>
  <c r="AH118" i="18"/>
  <c r="AH130" i="18" s="1"/>
  <c r="AG118" i="18"/>
  <c r="AG130" i="18" s="1"/>
  <c r="AF118" i="18"/>
  <c r="AE118" i="18"/>
  <c r="AD118" i="18"/>
  <c r="AD130" i="18" s="1"/>
  <c r="AC118" i="18"/>
  <c r="AC130" i="18" s="1"/>
  <c r="AB118" i="18"/>
  <c r="Z118" i="18"/>
  <c r="Z130" i="18" s="1"/>
  <c r="Y118" i="18"/>
  <c r="X118" i="18"/>
  <c r="W118" i="18"/>
  <c r="W130" i="18" s="1"/>
  <c r="V118" i="18"/>
  <c r="U118" i="18"/>
  <c r="U130" i="18" s="1"/>
  <c r="T118" i="18"/>
  <c r="S118" i="18"/>
  <c r="R118" i="18"/>
  <c r="R130" i="18" s="1"/>
  <c r="Q118" i="18"/>
  <c r="P118" i="18"/>
  <c r="O118" i="18"/>
  <c r="O130" i="18" s="1"/>
  <c r="N118" i="18"/>
  <c r="M118" i="18"/>
  <c r="L118" i="18"/>
  <c r="K118" i="18"/>
  <c r="J118" i="18"/>
  <c r="J130" i="18" s="1"/>
  <c r="I118" i="18"/>
  <c r="H118" i="18"/>
  <c r="G118" i="18"/>
  <c r="G130" i="18" s="1"/>
  <c r="F118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AY107" i="18"/>
  <c r="AX95" i="18"/>
  <c r="AW95" i="18"/>
  <c r="AV95" i="18"/>
  <c r="AU95" i="18"/>
  <c r="AU107" i="18" s="1"/>
  <c r="AT95" i="18"/>
  <c r="AS95" i="18"/>
  <c r="AR95" i="18"/>
  <c r="AQ95" i="18"/>
  <c r="AQ107" i="18" s="1"/>
  <c r="AP95" i="18"/>
  <c r="AO95" i="18"/>
  <c r="AN95" i="18"/>
  <c r="AM95" i="18"/>
  <c r="AM107" i="18" s="1"/>
  <c r="AL95" i="18"/>
  <c r="AK95" i="18"/>
  <c r="AJ95" i="18"/>
  <c r="AI95" i="18"/>
  <c r="AI107" i="18" s="1"/>
  <c r="AH95" i="18"/>
  <c r="AG95" i="18"/>
  <c r="AF95" i="18"/>
  <c r="AE95" i="18"/>
  <c r="AE107" i="18" s="1"/>
  <c r="AD95" i="18"/>
  <c r="AC95" i="18"/>
  <c r="AB95" i="18"/>
  <c r="Z95" i="18"/>
  <c r="Y95" i="18"/>
  <c r="X95" i="18"/>
  <c r="W95" i="18"/>
  <c r="V95" i="18"/>
  <c r="U95" i="18"/>
  <c r="T95" i="18"/>
  <c r="S95" i="18"/>
  <c r="S107" i="18" s="1"/>
  <c r="R95" i="18"/>
  <c r="Q95" i="18"/>
  <c r="P95" i="18"/>
  <c r="O95" i="18"/>
  <c r="N95" i="18"/>
  <c r="M95" i="18"/>
  <c r="L95" i="18"/>
  <c r="K95" i="18"/>
  <c r="K107" i="18" s="1"/>
  <c r="J95" i="18"/>
  <c r="I95" i="18"/>
  <c r="H95" i="18"/>
  <c r="G95" i="18"/>
  <c r="F95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AX52" i="18"/>
  <c r="AW52" i="18"/>
  <c r="AW59" i="18" s="1"/>
  <c r="AV52" i="18"/>
  <c r="AU52" i="18"/>
  <c r="AU59" i="18" s="1"/>
  <c r="AT52" i="18"/>
  <c r="AS52" i="18"/>
  <c r="AR52" i="18"/>
  <c r="AQ52" i="18"/>
  <c r="AP52" i="18"/>
  <c r="AO52" i="18"/>
  <c r="AO59" i="18" s="1"/>
  <c r="AN52" i="18"/>
  <c r="AM52" i="18"/>
  <c r="AM59" i="18" s="1"/>
  <c r="AL52" i="18"/>
  <c r="AK52" i="18"/>
  <c r="AJ52" i="18"/>
  <c r="AI52" i="18"/>
  <c r="AH52" i="18"/>
  <c r="AG52" i="18"/>
  <c r="AF52" i="18"/>
  <c r="AE52" i="18"/>
  <c r="AE59" i="18" s="1"/>
  <c r="AD52" i="18"/>
  <c r="AC52" i="18"/>
  <c r="AB52" i="18"/>
  <c r="Z52" i="18"/>
  <c r="Y52" i="18"/>
  <c r="X52" i="18"/>
  <c r="W52" i="18"/>
  <c r="W59" i="18" s="1"/>
  <c r="V52" i="18"/>
  <c r="U52" i="18"/>
  <c r="T52" i="18"/>
  <c r="S52" i="18"/>
  <c r="R52" i="18"/>
  <c r="Q52" i="18"/>
  <c r="P52" i="18"/>
  <c r="O52" i="18"/>
  <c r="O59" i="18" s="1"/>
  <c r="N52" i="18"/>
  <c r="M52" i="18"/>
  <c r="L52" i="18"/>
  <c r="K52" i="18"/>
  <c r="J52" i="18"/>
  <c r="I52" i="18"/>
  <c r="H52" i="18"/>
  <c r="G52" i="18"/>
  <c r="G59" i="18" s="1"/>
  <c r="F52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AX27" i="18"/>
  <c r="AW27" i="18"/>
  <c r="AV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AU27" i="18"/>
  <c r="AC27" i="18"/>
  <c r="F2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AZ17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AZ15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A6" i="18"/>
  <c r="Q59" i="18" l="1"/>
  <c r="Y59" i="18"/>
  <c r="S130" i="18"/>
  <c r="G107" i="18"/>
  <c r="O107" i="18"/>
  <c r="W107" i="18"/>
  <c r="F130" i="18"/>
  <c r="N130" i="18"/>
  <c r="AE130" i="18"/>
  <c r="AM130" i="18"/>
  <c r="AU130" i="18"/>
  <c r="L59" i="18"/>
  <c r="T59" i="18"/>
  <c r="AB59" i="18"/>
  <c r="AJ59" i="18"/>
  <c r="AR59" i="18"/>
  <c r="L45" i="18"/>
  <c r="AB45" i="18"/>
  <c r="AJ45" i="18"/>
  <c r="AR45" i="18"/>
  <c r="M59" i="18"/>
  <c r="AC59" i="18"/>
  <c r="N73" i="18"/>
  <c r="AD73" i="18"/>
  <c r="AT73" i="18"/>
  <c r="AZ334" i="18"/>
  <c r="I45" i="18"/>
  <c r="Y45" i="18"/>
  <c r="AG45" i="18"/>
  <c r="AW45" i="18"/>
  <c r="AB324" i="18"/>
  <c r="AB453" i="18" s="1"/>
  <c r="AB523" i="18" s="1"/>
  <c r="AA28" i="18"/>
  <c r="S28" i="18"/>
  <c r="O45" i="18"/>
  <c r="AE45" i="18"/>
  <c r="AU45" i="18"/>
  <c r="M73" i="18"/>
  <c r="AC73" i="18"/>
  <c r="AK73" i="18"/>
  <c r="AS73" i="18"/>
  <c r="AY28" i="18"/>
  <c r="K45" i="18"/>
  <c r="S45" i="18"/>
  <c r="AI45" i="18"/>
  <c r="AQ45" i="18"/>
  <c r="AY45" i="18"/>
  <c r="AO73" i="18"/>
  <c r="F107" i="18"/>
  <c r="N107" i="18"/>
  <c r="AD107" i="18"/>
  <c r="AL107" i="18"/>
  <c r="J45" i="18"/>
  <c r="Z45" i="18"/>
  <c r="AH45" i="18"/>
  <c r="AL45" i="18"/>
  <c r="AT45" i="18"/>
  <c r="AX45" i="18"/>
  <c r="F59" i="18"/>
  <c r="N59" i="18"/>
  <c r="R59" i="18"/>
  <c r="AD59" i="18"/>
  <c r="AL59" i="18"/>
  <c r="AX59" i="18"/>
  <c r="L107" i="18"/>
  <c r="T107" i="18"/>
  <c r="AB107" i="18"/>
  <c r="AJ107" i="18"/>
  <c r="AR107" i="18"/>
  <c r="AV107" i="18"/>
  <c r="M28" i="18"/>
  <c r="H73" i="18"/>
  <c r="L73" i="18"/>
  <c r="L79" i="18" s="1"/>
  <c r="T73" i="18"/>
  <c r="X73" i="18"/>
  <c r="AF73" i="18"/>
  <c r="AJ73" i="18"/>
  <c r="AR73" i="18"/>
  <c r="AV73" i="18"/>
  <c r="J28" i="18"/>
  <c r="N28" i="18"/>
  <c r="V28" i="18"/>
  <c r="Z28" i="18"/>
  <c r="AH28" i="18"/>
  <c r="AL28" i="18"/>
  <c r="AT28" i="18"/>
  <c r="AX28" i="18"/>
  <c r="AW324" i="18"/>
  <c r="AW453" i="18" s="1"/>
  <c r="AW523" i="18" s="1"/>
  <c r="AG324" i="18"/>
  <c r="AG453" i="18" s="1"/>
  <c r="AG523" i="18" s="1"/>
  <c r="AZ354" i="18"/>
  <c r="AZ361" i="18"/>
  <c r="AZ332" i="18"/>
  <c r="G28" i="18"/>
  <c r="O28" i="18"/>
  <c r="AM28" i="18"/>
  <c r="R107" i="18"/>
  <c r="Z107" i="18"/>
  <c r="AP107" i="18"/>
  <c r="AX107" i="18"/>
  <c r="P28" i="18"/>
  <c r="AN28" i="18"/>
  <c r="H45" i="18"/>
  <c r="P45" i="18"/>
  <c r="X45" i="18"/>
  <c r="AF45" i="18"/>
  <c r="AN45" i="18"/>
  <c r="AV45" i="18"/>
  <c r="H59" i="18"/>
  <c r="P59" i="18"/>
  <c r="X59" i="18"/>
  <c r="AF59" i="18"/>
  <c r="AN59" i="18"/>
  <c r="AV59" i="18"/>
  <c r="I130" i="18"/>
  <c r="AB28" i="18"/>
  <c r="R73" i="18"/>
  <c r="AH73" i="18"/>
  <c r="Q130" i="18"/>
  <c r="AK28" i="18"/>
  <c r="W28" i="18"/>
  <c r="L28" i="18"/>
  <c r="X28" i="18"/>
  <c r="AJ28" i="18"/>
  <c r="R28" i="18"/>
  <c r="AE28" i="18"/>
  <c r="AQ28" i="18"/>
  <c r="M130" i="18"/>
  <c r="Y130" i="18"/>
  <c r="AK130" i="18"/>
  <c r="AW130" i="18"/>
  <c r="U28" i="18"/>
  <c r="AS28" i="18"/>
  <c r="R45" i="18"/>
  <c r="AP45" i="18"/>
  <c r="V59" i="18"/>
  <c r="AH59" i="18"/>
  <c r="AT59" i="18"/>
  <c r="J107" i="18"/>
  <c r="V107" i="18"/>
  <c r="AH107" i="18"/>
  <c r="AT107" i="18"/>
  <c r="P73" i="18"/>
  <c r="AB73" i="18"/>
  <c r="AB79" i="18" s="1"/>
  <c r="AN73" i="18"/>
  <c r="AD28" i="18"/>
  <c r="AP28" i="18"/>
  <c r="H28" i="18"/>
  <c r="T28" i="18"/>
  <c r="AF28" i="18"/>
  <c r="AR28" i="18"/>
  <c r="Q45" i="18"/>
  <c r="AO45" i="18"/>
  <c r="AO79" i="18" s="1"/>
  <c r="I59" i="18"/>
  <c r="U59" i="18"/>
  <c r="AG59" i="18"/>
  <c r="I107" i="18"/>
  <c r="U107" i="18"/>
  <c r="AS107" i="18"/>
  <c r="H130" i="18"/>
  <c r="AC107" i="18"/>
  <c r="AO107" i="18"/>
  <c r="AN324" i="18"/>
  <c r="AN453" i="18" s="1"/>
  <c r="AN523" i="18" s="1"/>
  <c r="AZ342" i="18"/>
  <c r="I73" i="18"/>
  <c r="F324" i="18"/>
  <c r="F453" i="18" s="1"/>
  <c r="F523" i="18" s="1"/>
  <c r="P324" i="18"/>
  <c r="P453" i="18" s="1"/>
  <c r="P523" i="18" s="1"/>
  <c r="AP324" i="18"/>
  <c r="AO324" i="18"/>
  <c r="AO453" i="18" s="1"/>
  <c r="AO523" i="18" s="1"/>
  <c r="AT324" i="18"/>
  <c r="AT453" i="18" s="1"/>
  <c r="AT523" i="18" s="1"/>
  <c r="AE324" i="18"/>
  <c r="AE453" i="18" s="1"/>
  <c r="AE523" i="18" s="1"/>
  <c r="AR324" i="18"/>
  <c r="AR453" i="18" s="1"/>
  <c r="AF324" i="18"/>
  <c r="AF453" i="18" s="1"/>
  <c r="AZ349" i="18"/>
  <c r="AH324" i="18"/>
  <c r="AU324" i="18"/>
  <c r="AU453" i="18" s="1"/>
  <c r="AN130" i="18"/>
  <c r="AC28" i="18"/>
  <c r="M107" i="18"/>
  <c r="AK107" i="18"/>
  <c r="AX324" i="18"/>
  <c r="AX453" i="18" s="1"/>
  <c r="K28" i="18"/>
  <c r="AI28" i="18"/>
  <c r="Y324" i="18"/>
  <c r="Y453" i="18" s="1"/>
  <c r="Y523" i="18" s="1"/>
  <c r="AM523" i="18"/>
  <c r="Q324" i="18"/>
  <c r="Q453" i="18" s="1"/>
  <c r="Q523" i="18" s="1"/>
  <c r="R324" i="18"/>
  <c r="R453" i="18" s="1"/>
  <c r="R523" i="18" s="1"/>
  <c r="G324" i="18"/>
  <c r="G453" i="18" s="1"/>
  <c r="G523" i="18" s="1"/>
  <c r="V324" i="18"/>
  <c r="V453" i="18" s="1"/>
  <c r="V523" i="18" s="1"/>
  <c r="H324" i="18"/>
  <c r="H453" i="18" s="1"/>
  <c r="H523" i="18" s="1"/>
  <c r="T324" i="18"/>
  <c r="T453" i="18" s="1"/>
  <c r="T523" i="18" s="1"/>
  <c r="I324" i="18"/>
  <c r="I453" i="18" s="1"/>
  <c r="J324" i="18"/>
  <c r="J453" i="18" s="1"/>
  <c r="J523" i="18" s="1"/>
  <c r="W324" i="18"/>
  <c r="W453" i="18" s="1"/>
  <c r="W523" i="18" s="1"/>
  <c r="N324" i="18"/>
  <c r="N453" i="18" s="1"/>
  <c r="N523" i="18" s="1"/>
  <c r="L324" i="18"/>
  <c r="L453" i="18" s="1"/>
  <c r="L523" i="18" s="1"/>
  <c r="X324" i="18"/>
  <c r="X453" i="18" s="1"/>
  <c r="X523" i="18" s="1"/>
  <c r="Z324" i="18"/>
  <c r="Z453" i="18" s="1"/>
  <c r="Z523" i="18" s="1"/>
  <c r="O324" i="18"/>
  <c r="O453" i="18" s="1"/>
  <c r="O523" i="18" s="1"/>
  <c r="S157" i="18"/>
  <c r="AU28" i="18"/>
  <c r="AR79" i="18"/>
  <c r="J73" i="18"/>
  <c r="Z73" i="18"/>
  <c r="AP73" i="18"/>
  <c r="AX73" i="18"/>
  <c r="L130" i="18"/>
  <c r="T130" i="18"/>
  <c r="AB130" i="18"/>
  <c r="AJ130" i="18"/>
  <c r="AR130" i="18"/>
  <c r="M45" i="18"/>
  <c r="M79" i="18" s="1"/>
  <c r="U45" i="18"/>
  <c r="AC45" i="18"/>
  <c r="AK45" i="18"/>
  <c r="AS45" i="18"/>
  <c r="AK59" i="18"/>
  <c r="AS59" i="18"/>
  <c r="V130" i="18"/>
  <c r="K59" i="18"/>
  <c r="S59" i="18"/>
  <c r="AI59" i="18"/>
  <c r="AQ59" i="18"/>
  <c r="AY59" i="18"/>
  <c r="Q73" i="18"/>
  <c r="Y73" i="18"/>
  <c r="Y79" i="18" s="1"/>
  <c r="AG73" i="18"/>
  <c r="AW73" i="18"/>
  <c r="AW79" i="18" s="1"/>
  <c r="AV28" i="18"/>
  <c r="G45" i="18"/>
  <c r="W45" i="18"/>
  <c r="AM45" i="18"/>
  <c r="U73" i="18"/>
  <c r="Q107" i="18"/>
  <c r="Y107" i="18"/>
  <c r="AG107" i="18"/>
  <c r="AW107" i="18"/>
  <c r="P130" i="18"/>
  <c r="X130" i="18"/>
  <c r="AF130" i="18"/>
  <c r="AV130" i="18"/>
  <c r="I28" i="18"/>
  <c r="Q28" i="18"/>
  <c r="Y28" i="18"/>
  <c r="AG28" i="18"/>
  <c r="AO28" i="18"/>
  <c r="AW28" i="18"/>
  <c r="F73" i="18"/>
  <c r="V73" i="18"/>
  <c r="AL73" i="18"/>
  <c r="AL79" i="18" s="1"/>
  <c r="T45" i="18"/>
  <c r="T79" i="18" s="1"/>
  <c r="J59" i="18"/>
  <c r="Z59" i="18"/>
  <c r="AP59" i="18"/>
  <c r="P107" i="18"/>
  <c r="X107" i="18"/>
  <c r="K130" i="18"/>
  <c r="AI130" i="18"/>
  <c r="AQ130" i="18"/>
  <c r="DO523" i="11"/>
  <c r="AP433" i="18"/>
  <c r="AP453" i="18" s="1"/>
  <c r="I211" i="18"/>
  <c r="AC433" i="18"/>
  <c r="AD204" i="18"/>
  <c r="G73" i="18"/>
  <c r="O73" i="18"/>
  <c r="O79" i="18" s="1"/>
  <c r="O229" i="18" s="1"/>
  <c r="W73" i="18"/>
  <c r="AE73" i="18"/>
  <c r="AM73" i="18"/>
  <c r="AU73" i="18"/>
  <c r="AZ27" i="18"/>
  <c r="R79" i="18"/>
  <c r="K73" i="18"/>
  <c r="S73" i="18"/>
  <c r="AI73" i="18"/>
  <c r="AQ73" i="18"/>
  <c r="AY73" i="18"/>
  <c r="F45" i="18"/>
  <c r="N45" i="18"/>
  <c r="V45" i="18"/>
  <c r="AD45" i="18"/>
  <c r="H107" i="18"/>
  <c r="AF107" i="18"/>
  <c r="AN107" i="18"/>
  <c r="N157" i="18"/>
  <c r="AZ228" i="18"/>
  <c r="M324" i="18"/>
  <c r="M453" i="18" s="1"/>
  <c r="M523" i="18" s="1"/>
  <c r="U324" i="18"/>
  <c r="U453" i="18" s="1"/>
  <c r="U523" i="18" s="1"/>
  <c r="AZ204" i="18"/>
  <c r="AD324" i="18"/>
  <c r="AD453" i="18" s="1"/>
  <c r="AC323" i="18"/>
  <c r="AC324" i="18" s="1"/>
  <c r="AQ324" i="18"/>
  <c r="AQ453" i="18" s="1"/>
  <c r="AQ523" i="18" s="1"/>
  <c r="AY324" i="18"/>
  <c r="AI324" i="18"/>
  <c r="K324" i="18"/>
  <c r="K453" i="18" s="1"/>
  <c r="K523" i="18" s="1"/>
  <c r="S324" i="18"/>
  <c r="S453" i="18" s="1"/>
  <c r="S523" i="18" s="1"/>
  <c r="AA324" i="18"/>
  <c r="AA453" i="18" s="1"/>
  <c r="AA523" i="18" s="1"/>
  <c r="AS324" i="18"/>
  <c r="AZ447" i="18"/>
  <c r="AZ492" i="18"/>
  <c r="AZ466" i="18"/>
  <c r="R229" i="18" l="1"/>
  <c r="X79" i="18"/>
  <c r="AE79" i="18"/>
  <c r="AE229" i="18" s="1"/>
  <c r="AE230" i="18" s="1"/>
  <c r="AJ79" i="18"/>
  <c r="H79" i="18"/>
  <c r="H229" i="18" s="1"/>
  <c r="H230" i="18" s="1"/>
  <c r="AI79" i="18"/>
  <c r="AD79" i="18"/>
  <c r="AD229" i="18" s="1"/>
  <c r="AD230" i="18" s="1"/>
  <c r="AK79" i="18"/>
  <c r="O230" i="18"/>
  <c r="U79" i="18"/>
  <c r="U229" i="18" s="1"/>
  <c r="U230" i="18" s="1"/>
  <c r="AU79" i="18"/>
  <c r="AU229" i="18" s="1"/>
  <c r="AU230" i="18" s="1"/>
  <c r="AF79" i="18"/>
  <c r="AC79" i="18"/>
  <c r="AC229" i="18" s="1"/>
  <c r="AC230" i="18" s="1"/>
  <c r="Q79" i="18"/>
  <c r="Q229" i="18" s="1"/>
  <c r="Q230" i="18" s="1"/>
  <c r="AP79" i="18"/>
  <c r="AP229" i="18" s="1"/>
  <c r="AP230" i="18" s="1"/>
  <c r="AH79" i="18"/>
  <c r="AV79" i="18"/>
  <c r="AT79" i="18"/>
  <c r="AT229" i="18" s="1"/>
  <c r="AT230" i="18" s="1"/>
  <c r="AN79" i="18"/>
  <c r="AN229" i="18" s="1"/>
  <c r="AN230" i="18" s="1"/>
  <c r="AX79" i="18"/>
  <c r="AX229" i="18" s="1"/>
  <c r="AX230" i="18" s="1"/>
  <c r="I79" i="18"/>
  <c r="I229" i="18" s="1"/>
  <c r="I230" i="18" s="1"/>
  <c r="R230" i="18"/>
  <c r="N79" i="18"/>
  <c r="N229" i="18" s="1"/>
  <c r="N230" i="18" s="1"/>
  <c r="AG79" i="18"/>
  <c r="AG229" i="18" s="1"/>
  <c r="AG230" i="18" s="1"/>
  <c r="P79" i="18"/>
  <c r="P229" i="18" s="1"/>
  <c r="P230" i="18" s="1"/>
  <c r="AY79" i="18"/>
  <c r="AY229" i="18" s="1"/>
  <c r="AY230" i="18" s="1"/>
  <c r="AW229" i="18"/>
  <c r="AW230" i="18" s="1"/>
  <c r="K79" i="18"/>
  <c r="K229" i="18" s="1"/>
  <c r="K230" i="18" s="1"/>
  <c r="AM79" i="18"/>
  <c r="V79" i="18"/>
  <c r="V229" i="18" s="1"/>
  <c r="V230" i="18" s="1"/>
  <c r="J79" i="18"/>
  <c r="S79" i="18"/>
  <c r="S229" i="18" s="1"/>
  <c r="S230" i="18" s="1"/>
  <c r="AR229" i="18"/>
  <c r="AR230" i="18" s="1"/>
  <c r="Z79" i="18"/>
  <c r="Z229" i="18" s="1"/>
  <c r="Z230" i="18" s="1"/>
  <c r="AS79" i="18"/>
  <c r="AS229" i="18" s="1"/>
  <c r="AS230" i="18" s="1"/>
  <c r="M229" i="18"/>
  <c r="M230" i="18" s="1"/>
  <c r="F79" i="18"/>
  <c r="AO229" i="18"/>
  <c r="AO230" i="18" s="1"/>
  <c r="Y229" i="18"/>
  <c r="Y230" i="18" s="1"/>
  <c r="W79" i="18"/>
  <c r="W229" i="18" s="1"/>
  <c r="W230" i="18" s="1"/>
  <c r="G79" i="18"/>
  <c r="G229" i="18" s="1"/>
  <c r="G230" i="18" s="1"/>
  <c r="T229" i="18"/>
  <c r="T230" i="18" s="1"/>
  <c r="AQ79" i="18"/>
  <c r="AQ229" i="18" s="1"/>
  <c r="AQ230" i="18" s="1"/>
  <c r="AB229" i="18"/>
  <c r="AB230" i="18" s="1"/>
  <c r="X229" i="18"/>
  <c r="X230" i="18" s="1"/>
  <c r="L229" i="18"/>
  <c r="L230" i="18" s="1"/>
  <c r="AC453" i="18"/>
  <c r="AD483" i="18" l="1"/>
  <c r="AD520" i="18" l="1"/>
  <c r="AD523" i="18" s="1"/>
  <c r="GV178" i="11" l="1"/>
  <c r="GV174" i="11"/>
  <c r="EK227" i="11" l="1"/>
  <c r="EK226" i="11"/>
  <c r="EK225" i="11"/>
  <c r="EK224" i="11"/>
  <c r="EK223" i="11"/>
  <c r="EK221" i="11"/>
  <c r="EK220" i="11"/>
  <c r="EK219" i="11"/>
  <c r="EK218" i="11"/>
  <c r="EK217" i="11"/>
  <c r="EK216" i="11"/>
  <c r="EK215" i="11"/>
  <c r="EK214" i="11"/>
  <c r="EK213" i="11"/>
  <c r="EK210" i="11"/>
  <c r="EK209" i="11"/>
  <c r="EK207" i="11"/>
  <c r="EK203" i="11"/>
  <c r="EK202" i="11"/>
  <c r="EK201" i="11"/>
  <c r="EK200" i="11"/>
  <c r="EK199" i="11"/>
  <c r="EK198" i="11"/>
  <c r="EK197" i="11"/>
  <c r="EK194" i="11"/>
  <c r="EK193" i="11"/>
  <c r="EK192" i="11"/>
  <c r="EK191" i="11"/>
  <c r="EK190" i="11"/>
  <c r="EK189" i="11"/>
  <c r="EK188" i="11"/>
  <c r="EK186" i="11"/>
  <c r="EK185" i="11"/>
  <c r="EK184" i="11"/>
  <c r="EK183" i="11"/>
  <c r="EK182" i="11"/>
  <c r="EK181" i="11"/>
  <c r="EK180" i="11"/>
  <c r="EK179" i="11"/>
  <c r="EK178" i="11"/>
  <c r="EK177" i="11"/>
  <c r="EK176" i="11"/>
  <c r="EK175" i="11"/>
  <c r="EK174" i="11"/>
  <c r="EK171" i="11"/>
  <c r="EK170" i="11"/>
  <c r="EK169" i="11"/>
  <c r="EK168" i="11"/>
  <c r="EK167" i="11"/>
  <c r="EK166" i="11"/>
  <c r="EK165" i="11"/>
  <c r="EK156" i="11"/>
  <c r="EK155" i="11"/>
  <c r="EK153" i="11"/>
  <c r="EK152" i="11"/>
  <c r="EK150" i="11"/>
  <c r="EK149" i="11"/>
  <c r="EK146" i="11"/>
  <c r="EK145" i="11"/>
  <c r="EK140" i="11"/>
  <c r="EK137" i="11"/>
  <c r="EK135" i="11"/>
  <c r="EK128" i="11"/>
  <c r="EK122" i="11"/>
  <c r="EK113" i="11"/>
  <c r="EK101" i="11"/>
  <c r="EK100" i="11"/>
  <c r="EK99" i="11"/>
  <c r="EK98" i="11"/>
  <c r="EK97" i="11"/>
  <c r="EK96" i="11"/>
  <c r="EK92" i="11"/>
  <c r="EK91" i="11"/>
  <c r="EK86" i="11"/>
  <c r="EK85" i="11"/>
  <c r="EK84" i="11"/>
  <c r="EK83" i="11"/>
  <c r="EK82" i="11"/>
  <c r="EK76" i="11"/>
  <c r="EK75" i="11"/>
  <c r="EK74" i="11"/>
  <c r="EK71" i="11"/>
  <c r="EK70" i="11"/>
  <c r="EK69" i="11"/>
  <c r="EK68" i="11"/>
  <c r="EK67" i="11"/>
  <c r="EK65" i="11"/>
  <c r="EK63" i="11"/>
  <c r="EK61" i="11"/>
  <c r="EK57" i="11"/>
  <c r="EK56" i="11"/>
  <c r="EK55" i="11"/>
  <c r="EK54" i="11"/>
  <c r="EK53" i="11"/>
  <c r="EK51" i="11"/>
  <c r="EK47" i="11"/>
  <c r="EK43" i="11"/>
  <c r="EK42" i="11"/>
  <c r="EK41" i="11"/>
  <c r="EK40" i="11"/>
  <c r="EK39" i="11"/>
  <c r="EK37" i="11"/>
  <c r="EK36" i="11"/>
  <c r="EK34" i="11"/>
  <c r="EK33" i="11"/>
  <c r="EK32" i="11"/>
  <c r="EK30" i="11"/>
  <c r="EK26" i="11"/>
  <c r="EK25" i="11"/>
  <c r="EK24" i="11"/>
  <c r="EK23" i="11"/>
  <c r="EK22" i="11"/>
  <c r="EK21" i="11"/>
  <c r="EK20" i="11"/>
  <c r="EK19" i="11"/>
  <c r="EK18" i="11"/>
  <c r="EK16" i="11"/>
  <c r="EK14" i="11"/>
  <c r="EK17" i="11" l="1"/>
  <c r="EK15" i="11"/>
  <c r="EK44" i="11"/>
  <c r="EK72" i="11"/>
  <c r="EK58" i="11"/>
  <c r="EK27" i="11"/>
  <c r="EK187" i="11"/>
  <c r="EK196" i="11" l="1"/>
  <c r="EK204" i="11" l="1"/>
  <c r="EK208" i="11" l="1"/>
  <c r="EJ228" i="11" l="1"/>
  <c r="EI228" i="11"/>
  <c r="EH228" i="11"/>
  <c r="EG228" i="11"/>
  <c r="EF228" i="11"/>
  <c r="EE228" i="11"/>
  <c r="ED228" i="11"/>
  <c r="EC228" i="11"/>
  <c r="EB228" i="11"/>
  <c r="EA228" i="11"/>
  <c r="DZ228" i="11"/>
  <c r="DY228" i="11"/>
  <c r="DX228" i="11"/>
  <c r="DW228" i="1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DD228" i="11"/>
  <c r="DC228" i="11"/>
  <c r="DB228" i="11"/>
  <c r="DA228" i="11"/>
  <c r="CZ228" i="11"/>
  <c r="CY228" i="11"/>
  <c r="CX228" i="11"/>
  <c r="CW228" i="11"/>
  <c r="CV228" i="11"/>
  <c r="CU228" i="11"/>
  <c r="CT228" i="11"/>
  <c r="CS228" i="11"/>
  <c r="CR228" i="11"/>
  <c r="EJ211" i="11"/>
  <c r="EI211" i="11"/>
  <c r="EH211" i="11"/>
  <c r="EF211" i="11"/>
  <c r="EE211" i="11"/>
  <c r="ED211" i="11"/>
  <c r="EC211" i="11"/>
  <c r="EB211" i="11"/>
  <c r="EA211" i="11"/>
  <c r="DZ211" i="11"/>
  <c r="DY211" i="11"/>
  <c r="DR211" i="11"/>
  <c r="DQ211" i="11"/>
  <c r="DP211" i="11"/>
  <c r="DO211" i="11"/>
  <c r="DN211" i="11"/>
  <c r="DM211" i="11"/>
  <c r="DL211" i="11"/>
  <c r="DK211" i="11"/>
  <c r="DJ211" i="11"/>
  <c r="DI211" i="11"/>
  <c r="DH211" i="11"/>
  <c r="DG211" i="11"/>
  <c r="DF211" i="11"/>
  <c r="DD211" i="11"/>
  <c r="DC211" i="11"/>
  <c r="DB211" i="11"/>
  <c r="CZ211" i="11"/>
  <c r="CY211" i="11"/>
  <c r="CX211" i="11"/>
  <c r="CW211" i="11"/>
  <c r="CV211" i="11"/>
  <c r="CT211" i="11"/>
  <c r="CS211" i="11"/>
  <c r="CR211" i="11"/>
  <c r="EJ204" i="11"/>
  <c r="EI204" i="11"/>
  <c r="EH204" i="11"/>
  <c r="EG204" i="11"/>
  <c r="EF204" i="11"/>
  <c r="EE204" i="11"/>
  <c r="ED204" i="11"/>
  <c r="EC204" i="11"/>
  <c r="EB204" i="11"/>
  <c r="EA204" i="11"/>
  <c r="DZ204" i="11"/>
  <c r="DT204" i="11"/>
  <c r="DS204" i="11"/>
  <c r="DR204" i="11"/>
  <c r="DQ204" i="11"/>
  <c r="DP204" i="11"/>
  <c r="DO204" i="11"/>
  <c r="DN204" i="11"/>
  <c r="DM204" i="11"/>
  <c r="DL204" i="11"/>
  <c r="DK204" i="11"/>
  <c r="DJ204" i="11"/>
  <c r="DI204" i="11"/>
  <c r="DH204" i="11"/>
  <c r="DG204" i="11"/>
  <c r="DF204" i="11"/>
  <c r="DE204" i="11"/>
  <c r="DD204" i="11"/>
  <c r="DC204" i="11"/>
  <c r="DB204" i="11"/>
  <c r="DA204" i="11"/>
  <c r="CZ204" i="11"/>
  <c r="CY204" i="11"/>
  <c r="CX204" i="11"/>
  <c r="CW204" i="11"/>
  <c r="CV204" i="11"/>
  <c r="CU204" i="11"/>
  <c r="CT204" i="11"/>
  <c r="CS204" i="11"/>
  <c r="CR204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EJ172" i="11"/>
  <c r="EI172" i="11"/>
  <c r="EH172" i="11"/>
  <c r="EF172" i="11"/>
  <c r="EE172" i="11"/>
  <c r="ED172" i="11"/>
  <c r="EC172" i="11"/>
  <c r="EB172" i="11"/>
  <c r="EA172" i="11"/>
  <c r="DZ172" i="11"/>
  <c r="DR172" i="11"/>
  <c r="DQ172" i="11"/>
  <c r="DP172" i="11"/>
  <c r="DO172" i="11"/>
  <c r="DN172" i="11"/>
  <c r="DM172" i="11"/>
  <c r="DL172" i="11"/>
  <c r="DK172" i="11"/>
  <c r="DJ172" i="11"/>
  <c r="DI172" i="11"/>
  <c r="DH172" i="11"/>
  <c r="DG172" i="11"/>
  <c r="DF172" i="11"/>
  <c r="DE172" i="11"/>
  <c r="DD172" i="11"/>
  <c r="DC172" i="11"/>
  <c r="DB172" i="11"/>
  <c r="DA172" i="11"/>
  <c r="CZ172" i="11"/>
  <c r="CY172" i="11"/>
  <c r="CX172" i="11"/>
  <c r="CW172" i="11"/>
  <c r="CV172" i="11"/>
  <c r="CU172" i="11"/>
  <c r="CT172" i="11"/>
  <c r="CS172" i="11"/>
  <c r="CR172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CZ157" i="11"/>
  <c r="CY157" i="11"/>
  <c r="CX157" i="11"/>
  <c r="CW157" i="11"/>
  <c r="CV157" i="11"/>
  <c r="CU157" i="11"/>
  <c r="CT157" i="11"/>
  <c r="CS157" i="11"/>
  <c r="CR157" i="11"/>
  <c r="EJ142" i="11"/>
  <c r="EI142" i="11"/>
  <c r="EH142" i="11"/>
  <c r="EG142" i="11"/>
  <c r="EF142" i="11"/>
  <c r="EE142" i="11"/>
  <c r="ED142" i="11"/>
  <c r="EC142" i="11"/>
  <c r="EB142" i="11"/>
  <c r="EA142" i="11"/>
  <c r="DZ142" i="11"/>
  <c r="DY142" i="11"/>
  <c r="DX142" i="11"/>
  <c r="DW142" i="11"/>
  <c r="DV142" i="11"/>
  <c r="DU142" i="11"/>
  <c r="DT142" i="11"/>
  <c r="DS142" i="11"/>
  <c r="DR142" i="11"/>
  <c r="DQ142" i="11"/>
  <c r="DP142" i="11"/>
  <c r="DO142" i="11"/>
  <c r="DN142" i="11"/>
  <c r="DM142" i="11"/>
  <c r="DL142" i="11"/>
  <c r="DK142" i="11"/>
  <c r="DJ142" i="11"/>
  <c r="DI142" i="11"/>
  <c r="DH142" i="11"/>
  <c r="DG142" i="11"/>
  <c r="DF142" i="11"/>
  <c r="DE142" i="11"/>
  <c r="DD142" i="11"/>
  <c r="DC142" i="11"/>
  <c r="DB142" i="11"/>
  <c r="CZ142" i="11"/>
  <c r="CY142" i="11"/>
  <c r="CX142" i="11"/>
  <c r="CW142" i="11"/>
  <c r="CV142" i="11"/>
  <c r="CU142" i="11"/>
  <c r="CT142" i="11"/>
  <c r="CS142" i="11"/>
  <c r="CR142" i="11"/>
  <c r="EJ136" i="11"/>
  <c r="EI136" i="11"/>
  <c r="EH136" i="11"/>
  <c r="EG136" i="11"/>
  <c r="EF136" i="11"/>
  <c r="EE136" i="11"/>
  <c r="ED136" i="11"/>
  <c r="EC136" i="1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DC136" i="11"/>
  <c r="DB136" i="11"/>
  <c r="CZ136" i="11"/>
  <c r="CY136" i="11"/>
  <c r="CX136" i="11"/>
  <c r="CW136" i="11"/>
  <c r="CV136" i="11"/>
  <c r="CU136" i="11"/>
  <c r="CT136" i="11"/>
  <c r="CS136" i="11"/>
  <c r="CR136" i="11"/>
  <c r="EJ129" i="11"/>
  <c r="EI129" i="11"/>
  <c r="EH129" i="11"/>
  <c r="EG129" i="11"/>
  <c r="EF129" i="11"/>
  <c r="EE129" i="11"/>
  <c r="ED129" i="11"/>
  <c r="EC129" i="11"/>
  <c r="EB129" i="11"/>
  <c r="EA129" i="1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D129" i="11"/>
  <c r="DC129" i="11"/>
  <c r="DB129" i="11"/>
  <c r="CZ129" i="11"/>
  <c r="CY129" i="11"/>
  <c r="CX129" i="11"/>
  <c r="CW129" i="11"/>
  <c r="CV129" i="11"/>
  <c r="CU129" i="11"/>
  <c r="CT129" i="11"/>
  <c r="CS129" i="11"/>
  <c r="CR129" i="11"/>
  <c r="CQ129" i="11"/>
  <c r="EJ118" i="11"/>
  <c r="EI118" i="11"/>
  <c r="EH118" i="11"/>
  <c r="EG118" i="11"/>
  <c r="EG130" i="11" s="1"/>
  <c r="EF118" i="11"/>
  <c r="EE118" i="11"/>
  <c r="ED118" i="11"/>
  <c r="EC118" i="11"/>
  <c r="EB118" i="11"/>
  <c r="EA118" i="11"/>
  <c r="DZ118" i="11"/>
  <c r="DY118" i="11"/>
  <c r="DY130" i="11" s="1"/>
  <c r="DX118" i="11"/>
  <c r="DW118" i="11"/>
  <c r="DV118" i="11"/>
  <c r="DU118" i="11"/>
  <c r="DT118" i="11"/>
  <c r="DS118" i="11"/>
  <c r="DR118" i="11"/>
  <c r="DQ118" i="11"/>
  <c r="DQ130" i="11" s="1"/>
  <c r="DP118" i="11"/>
  <c r="DO118" i="11"/>
  <c r="DN118" i="11"/>
  <c r="DM118" i="11"/>
  <c r="DL118" i="11"/>
  <c r="DK118" i="11"/>
  <c r="DJ118" i="11"/>
  <c r="DI118" i="11"/>
  <c r="DI130" i="11" s="1"/>
  <c r="DH118" i="11"/>
  <c r="DG118" i="11"/>
  <c r="DF118" i="11"/>
  <c r="DE118" i="11"/>
  <c r="DD118" i="11"/>
  <c r="DC118" i="11"/>
  <c r="DB118" i="11"/>
  <c r="CZ118" i="11"/>
  <c r="CY118" i="11"/>
  <c r="CX118" i="11"/>
  <c r="CW118" i="11"/>
  <c r="CV118" i="11"/>
  <c r="CU118" i="11"/>
  <c r="CT118" i="11"/>
  <c r="CS118" i="11"/>
  <c r="CR118" i="11"/>
  <c r="CQ118" i="11"/>
  <c r="EJ106" i="11"/>
  <c r="EI106" i="11"/>
  <c r="EH106" i="11"/>
  <c r="EG106" i="11"/>
  <c r="EF106" i="11"/>
  <c r="EE106" i="11"/>
  <c r="ED106" i="11"/>
  <c r="EC106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CZ106" i="11"/>
  <c r="CY106" i="11"/>
  <c r="CX106" i="11"/>
  <c r="CW106" i="11"/>
  <c r="CV106" i="11"/>
  <c r="CU106" i="11"/>
  <c r="CT106" i="11"/>
  <c r="CS106" i="11"/>
  <c r="CR106" i="11"/>
  <c r="CQ106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D95" i="11"/>
  <c r="DC95" i="11"/>
  <c r="DB95" i="11"/>
  <c r="CZ95" i="11"/>
  <c r="CY95" i="11"/>
  <c r="CX95" i="11"/>
  <c r="CW95" i="11"/>
  <c r="CV95" i="11"/>
  <c r="CU95" i="11"/>
  <c r="CT95" i="11"/>
  <c r="CS95" i="11"/>
  <c r="CR95" i="11"/>
  <c r="CQ95" i="11"/>
  <c r="EJ78" i="11"/>
  <c r="EI78" i="11"/>
  <c r="EH78" i="11"/>
  <c r="EG78" i="11"/>
  <c r="EF78" i="11"/>
  <c r="EE78" i="11"/>
  <c r="ED78" i="11"/>
  <c r="EC78" i="11"/>
  <c r="EB78" i="11"/>
  <c r="EA78" i="1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DC78" i="11"/>
  <c r="DB78" i="11"/>
  <c r="CZ78" i="11"/>
  <c r="CY78" i="11"/>
  <c r="CX78" i="11"/>
  <c r="CW78" i="11"/>
  <c r="CV78" i="11"/>
  <c r="CU78" i="11"/>
  <c r="CT78" i="11"/>
  <c r="CS78" i="11"/>
  <c r="CR78" i="11"/>
  <c r="CQ78" i="11"/>
  <c r="EJ72" i="11"/>
  <c r="EI72" i="11"/>
  <c r="EH72" i="11"/>
  <c r="EG72" i="11"/>
  <c r="EF72" i="11"/>
  <c r="EE72" i="11"/>
  <c r="ED72" i="11"/>
  <c r="EC72" i="11"/>
  <c r="EB72" i="11"/>
  <c r="EA72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Z72" i="11"/>
  <c r="CY72" i="11"/>
  <c r="CX72" i="11"/>
  <c r="CW72" i="11"/>
  <c r="CV72" i="11"/>
  <c r="CU72" i="11"/>
  <c r="CT72" i="11"/>
  <c r="CS72" i="11"/>
  <c r="CR72" i="11"/>
  <c r="CQ72" i="11"/>
  <c r="EJ66" i="11"/>
  <c r="EI66" i="11"/>
  <c r="EH66" i="11"/>
  <c r="EG66" i="11"/>
  <c r="EF66" i="11"/>
  <c r="EE66" i="11"/>
  <c r="ED66" i="11"/>
  <c r="EC66" i="11"/>
  <c r="EB66" i="11"/>
  <c r="EA66" i="1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D66" i="11"/>
  <c r="DC66" i="11"/>
  <c r="DB66" i="11"/>
  <c r="CZ66" i="11"/>
  <c r="CY66" i="11"/>
  <c r="CX66" i="11"/>
  <c r="CW66" i="11"/>
  <c r="CV66" i="11"/>
  <c r="CU66" i="11"/>
  <c r="CT66" i="11"/>
  <c r="CS66" i="11"/>
  <c r="CR66" i="11"/>
  <c r="CQ66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EJ52" i="11"/>
  <c r="EI52" i="11"/>
  <c r="EH52" i="11"/>
  <c r="EG52" i="11"/>
  <c r="EF52" i="11"/>
  <c r="EE52" i="11"/>
  <c r="ED52" i="11"/>
  <c r="EC52" i="11"/>
  <c r="EB52" i="11"/>
  <c r="EA52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DI52" i="11"/>
  <c r="DH52" i="11"/>
  <c r="DG52" i="11"/>
  <c r="DF52" i="11"/>
  <c r="DE52" i="11"/>
  <c r="DD52" i="11"/>
  <c r="DC52" i="11"/>
  <c r="DB52" i="11"/>
  <c r="CZ52" i="11"/>
  <c r="CY52" i="11"/>
  <c r="CX52" i="11"/>
  <c r="CW52" i="11"/>
  <c r="CV52" i="11"/>
  <c r="CU52" i="11"/>
  <c r="CT52" i="11"/>
  <c r="CS52" i="11"/>
  <c r="CR52" i="11"/>
  <c r="CQ52" i="11"/>
  <c r="EJ44" i="11"/>
  <c r="EI44" i="11"/>
  <c r="EH44" i="11"/>
  <c r="EG44" i="11"/>
  <c r="EF44" i="11"/>
  <c r="EE44" i="11"/>
  <c r="ED44" i="11"/>
  <c r="EC44" i="11"/>
  <c r="EB44" i="11"/>
  <c r="EA44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D44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EJ38" i="11"/>
  <c r="EI38" i="11"/>
  <c r="EH38" i="11"/>
  <c r="EG38" i="11"/>
  <c r="EF38" i="11"/>
  <c r="EE38" i="11"/>
  <c r="ED38" i="11"/>
  <c r="EC38" i="11"/>
  <c r="EB38" i="11"/>
  <c r="EA38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DC38" i="11"/>
  <c r="DB38" i="11"/>
  <c r="CZ38" i="11"/>
  <c r="CY38" i="11"/>
  <c r="CX38" i="11"/>
  <c r="CW38" i="11"/>
  <c r="CV38" i="11"/>
  <c r="CU38" i="11"/>
  <c r="CT38" i="11"/>
  <c r="CS38" i="11"/>
  <c r="CR38" i="11"/>
  <c r="CQ38" i="11"/>
  <c r="EJ27" i="11"/>
  <c r="EI27" i="11"/>
  <c r="EH27" i="11"/>
  <c r="EG27" i="11"/>
  <c r="EF27" i="11"/>
  <c r="EE27" i="11"/>
  <c r="ED27" i="11"/>
  <c r="EC27" i="11"/>
  <c r="EB27" i="11"/>
  <c r="EA27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EJ13" i="11"/>
  <c r="EI13" i="11"/>
  <c r="EH13" i="11"/>
  <c r="EG13" i="11"/>
  <c r="EF13" i="11"/>
  <c r="EE13" i="11"/>
  <c r="ED13" i="11"/>
  <c r="EC13" i="1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27" i="11"/>
  <c r="CQ17" i="11"/>
  <c r="CQ15" i="11"/>
  <c r="CQ142" i="11"/>
  <c r="CQ172" i="11"/>
  <c r="CQ195" i="11"/>
  <c r="CQ204" i="11"/>
  <c r="CQ228" i="11"/>
  <c r="CS130" i="11" l="1"/>
  <c r="DE107" i="11"/>
  <c r="DM107" i="11"/>
  <c r="DU107" i="11"/>
  <c r="EC107" i="11"/>
  <c r="CW107" i="11"/>
  <c r="CT59" i="11"/>
  <c r="DB59" i="11"/>
  <c r="DJ59" i="11"/>
  <c r="DR59" i="11"/>
  <c r="DZ59" i="11"/>
  <c r="DR45" i="11"/>
  <c r="CT28" i="11"/>
  <c r="DI45" i="11"/>
  <c r="DQ45" i="11"/>
  <c r="DY45" i="11"/>
  <c r="EG45" i="11"/>
  <c r="DY59" i="11"/>
  <c r="DB28" i="11"/>
  <c r="DJ28" i="11"/>
  <c r="DR28" i="11"/>
  <c r="DZ28" i="11"/>
  <c r="EH28" i="11"/>
  <c r="CV28" i="11"/>
  <c r="DD28" i="11"/>
  <c r="DL28" i="11"/>
  <c r="DT28" i="11"/>
  <c r="EB28" i="11"/>
  <c r="EJ28" i="11"/>
  <c r="CY28" i="11"/>
  <c r="DG28" i="11"/>
  <c r="DO28" i="11"/>
  <c r="DW28" i="11"/>
  <c r="EE28" i="11"/>
  <c r="DB45" i="11"/>
  <c r="DJ45" i="11"/>
  <c r="DZ45" i="11"/>
  <c r="EH45" i="11"/>
  <c r="DQ73" i="11"/>
  <c r="DB73" i="11"/>
  <c r="DZ73" i="11"/>
  <c r="EH73" i="11"/>
  <c r="EF107" i="11"/>
  <c r="DM59" i="11"/>
  <c r="DZ130" i="11"/>
  <c r="EH130" i="11"/>
  <c r="CS28" i="11"/>
  <c r="DA28" i="11"/>
  <c r="DI28" i="11"/>
  <c r="DQ28" i="11"/>
  <c r="DY28" i="11"/>
  <c r="EG28" i="11"/>
  <c r="CW45" i="11"/>
  <c r="CS107" i="11"/>
  <c r="DI107" i="11"/>
  <c r="DQ107" i="11"/>
  <c r="DY107" i="11"/>
  <c r="EG107" i="11"/>
  <c r="CW130" i="11"/>
  <c r="DE130" i="11"/>
  <c r="DM130" i="11"/>
  <c r="DU130" i="11"/>
  <c r="EC130" i="11"/>
  <c r="CQ130" i="11"/>
  <c r="CY130" i="11"/>
  <c r="DG130" i="11"/>
  <c r="DO130" i="11"/>
  <c r="DW130" i="11"/>
  <c r="EE130" i="11"/>
  <c r="CX45" i="11"/>
  <c r="CV107" i="11"/>
  <c r="DV130" i="11"/>
  <c r="ED130" i="11"/>
  <c r="CX28" i="11"/>
  <c r="DF28" i="11"/>
  <c r="DN28" i="11"/>
  <c r="DV28" i="11"/>
  <c r="ED28" i="11"/>
  <c r="DF45" i="11"/>
  <c r="DN45" i="11"/>
  <c r="DV45" i="11"/>
  <c r="ED45" i="11"/>
  <c r="DE59" i="11"/>
  <c r="DU59" i="11"/>
  <c r="EC59" i="11"/>
  <c r="CU107" i="11"/>
  <c r="DC107" i="11"/>
  <c r="DK107" i="11"/>
  <c r="DS107" i="11"/>
  <c r="EA107" i="11"/>
  <c r="EI107" i="11"/>
  <c r="CX130" i="11"/>
  <c r="DF130" i="11"/>
  <c r="DN130" i="11"/>
  <c r="CU28" i="11"/>
  <c r="DC28" i="11"/>
  <c r="DK28" i="11"/>
  <c r="DS28" i="11"/>
  <c r="EA28" i="11"/>
  <c r="EI28" i="11"/>
  <c r="CS73" i="11"/>
  <c r="DI73" i="11"/>
  <c r="DY73" i="11"/>
  <c r="EG73" i="11"/>
  <c r="CS45" i="11"/>
  <c r="CX59" i="11"/>
  <c r="DF59" i="11"/>
  <c r="DN59" i="11"/>
  <c r="DV59" i="11"/>
  <c r="ED59" i="11"/>
  <c r="CR59" i="11"/>
  <c r="CZ59" i="11"/>
  <c r="DH59" i="11"/>
  <c r="DP59" i="11"/>
  <c r="DX59" i="11"/>
  <c r="EF59" i="11"/>
  <c r="CT73" i="11"/>
  <c r="DJ73" i="11"/>
  <c r="DR73" i="11"/>
  <c r="CW28" i="11"/>
  <c r="DE28" i="11"/>
  <c r="DM28" i="11"/>
  <c r="DU28" i="11"/>
  <c r="EC28" i="11"/>
  <c r="CT45" i="11"/>
  <c r="CS59" i="11"/>
  <c r="DI59" i="11"/>
  <c r="DQ59" i="11"/>
  <c r="EG59" i="11"/>
  <c r="CQ107" i="11"/>
  <c r="CY107" i="11"/>
  <c r="DG107" i="11"/>
  <c r="DO107" i="11"/>
  <c r="DW107" i="11"/>
  <c r="EE107" i="11"/>
  <c r="CT130" i="11"/>
  <c r="DB130" i="11"/>
  <c r="DJ130" i="11"/>
  <c r="DR130" i="11"/>
  <c r="CR107" i="11"/>
  <c r="CZ107" i="11"/>
  <c r="DH107" i="11"/>
  <c r="DP107" i="11"/>
  <c r="DX107" i="11"/>
  <c r="CU130" i="11"/>
  <c r="DC130" i="11"/>
  <c r="DK130" i="11"/>
  <c r="DS130" i="11"/>
  <c r="EA130" i="11"/>
  <c r="EI130" i="11"/>
  <c r="DE73" i="11"/>
  <c r="DM73" i="11"/>
  <c r="DU73" i="11"/>
  <c r="EC73" i="11"/>
  <c r="CR28" i="11"/>
  <c r="CZ28" i="11"/>
  <c r="DH28" i="11"/>
  <c r="DP28" i="11"/>
  <c r="DX28" i="11"/>
  <c r="EF28" i="11"/>
  <c r="DE45" i="11"/>
  <c r="DM45" i="11"/>
  <c r="DU45" i="11"/>
  <c r="EC45" i="11"/>
  <c r="CV59" i="11"/>
  <c r="DD59" i="11"/>
  <c r="DL59" i="11"/>
  <c r="DT59" i="11"/>
  <c r="EB59" i="11"/>
  <c r="EJ59" i="11"/>
  <c r="CX73" i="11"/>
  <c r="CQ45" i="11"/>
  <c r="CY45" i="11"/>
  <c r="DC45" i="11"/>
  <c r="DK45" i="11"/>
  <c r="DO45" i="11"/>
  <c r="DW45" i="11"/>
  <c r="EE45" i="11"/>
  <c r="CU45" i="11"/>
  <c r="DG45" i="11"/>
  <c r="DS45" i="11"/>
  <c r="EA45" i="11"/>
  <c r="EI45" i="11"/>
  <c r="EH59" i="11"/>
  <c r="CW73" i="11"/>
  <c r="CR45" i="11"/>
  <c r="CV45" i="11"/>
  <c r="CZ45" i="11"/>
  <c r="DD45" i="11"/>
  <c r="DH45" i="11"/>
  <c r="DL45" i="11"/>
  <c r="DP45" i="11"/>
  <c r="DT45" i="11"/>
  <c r="DX45" i="11"/>
  <c r="EB45" i="11"/>
  <c r="EF45" i="11"/>
  <c r="EJ45" i="11"/>
  <c r="CW59" i="11"/>
  <c r="DF73" i="11"/>
  <c r="DN73" i="11"/>
  <c r="DV73" i="11"/>
  <c r="ED73" i="11"/>
  <c r="CR73" i="11"/>
  <c r="CV73" i="11"/>
  <c r="CZ73" i="11"/>
  <c r="DD73" i="11"/>
  <c r="DH73" i="11"/>
  <c r="DL73" i="11"/>
  <c r="DP73" i="11"/>
  <c r="DT73" i="11"/>
  <c r="DX73" i="11"/>
  <c r="EB73" i="11"/>
  <c r="EF73" i="11"/>
  <c r="EJ73" i="11"/>
  <c r="DD107" i="11"/>
  <c r="DL107" i="11"/>
  <c r="DT107" i="11"/>
  <c r="EB107" i="11"/>
  <c r="EJ107" i="11"/>
  <c r="CQ59" i="11"/>
  <c r="CU59" i="11"/>
  <c r="CY59" i="11"/>
  <c r="DC59" i="11"/>
  <c r="DG59" i="11"/>
  <c r="DK59" i="11"/>
  <c r="DO59" i="11"/>
  <c r="DS59" i="11"/>
  <c r="DW59" i="11"/>
  <c r="EA59" i="11"/>
  <c r="EE59" i="11"/>
  <c r="EI59" i="11"/>
  <c r="CQ73" i="11"/>
  <c r="CU73" i="11"/>
  <c r="CY73" i="11"/>
  <c r="DC73" i="11"/>
  <c r="DG73" i="11"/>
  <c r="DK73" i="11"/>
  <c r="DO73" i="11"/>
  <c r="DS73" i="11"/>
  <c r="DW73" i="11"/>
  <c r="EA73" i="11"/>
  <c r="EE73" i="11"/>
  <c r="EI73" i="11"/>
  <c r="CT107" i="11"/>
  <c r="CX107" i="11"/>
  <c r="DB107" i="11"/>
  <c r="DF107" i="11"/>
  <c r="DJ107" i="11"/>
  <c r="DN107" i="11"/>
  <c r="DR107" i="11"/>
  <c r="DV107" i="11"/>
  <c r="DZ107" i="11"/>
  <c r="ED107" i="11"/>
  <c r="EH107" i="11"/>
  <c r="CR130" i="11"/>
  <c r="CV130" i="11"/>
  <c r="CZ130" i="11"/>
  <c r="DD130" i="11"/>
  <c r="DH130" i="11"/>
  <c r="DL130" i="11"/>
  <c r="DP130" i="11"/>
  <c r="DT130" i="11"/>
  <c r="DX130" i="11"/>
  <c r="EB130" i="11"/>
  <c r="EF130" i="11"/>
  <c r="EJ130" i="11"/>
  <c r="CT79" i="11" l="1"/>
  <c r="CT229" i="11" s="1"/>
  <c r="CT230" i="11" s="1"/>
  <c r="EG79" i="11"/>
  <c r="DZ79" i="11"/>
  <c r="DB79" i="11"/>
  <c r="DB229" i="11" s="1"/>
  <c r="DB230" i="11" s="1"/>
  <c r="EF79" i="11"/>
  <c r="EF229" i="11" s="1"/>
  <c r="EF230" i="11" s="1"/>
  <c r="CZ79" i="11"/>
  <c r="CZ229" i="11" s="1"/>
  <c r="CZ230" i="11" s="1"/>
  <c r="DJ79" i="11"/>
  <c r="DJ229" i="11" s="1"/>
  <c r="DJ230" i="11" s="1"/>
  <c r="CV79" i="11"/>
  <c r="CV229" i="11" s="1"/>
  <c r="CV230" i="11" s="1"/>
  <c r="DY79" i="11"/>
  <c r="DY229" i="11" s="1"/>
  <c r="DY230" i="11" s="1"/>
  <c r="DN79" i="11"/>
  <c r="DN229" i="11" s="1"/>
  <c r="DN230" i="11" s="1"/>
  <c r="CW79" i="11"/>
  <c r="CW229" i="11" s="1"/>
  <c r="CW230" i="11" s="1"/>
  <c r="DR79" i="11"/>
  <c r="DR229" i="11" s="1"/>
  <c r="DR230" i="11" s="1"/>
  <c r="CX79" i="11"/>
  <c r="CX229" i="11" s="1"/>
  <c r="CX230" i="11" s="1"/>
  <c r="EH79" i="11"/>
  <c r="EH229" i="11" s="1"/>
  <c r="EH230" i="11" s="1"/>
  <c r="CU79" i="11"/>
  <c r="EJ79" i="11"/>
  <c r="EJ229" i="11" s="1"/>
  <c r="EJ230" i="11" s="1"/>
  <c r="DD79" i="11"/>
  <c r="DD229" i="11" s="1"/>
  <c r="DD230" i="11" s="1"/>
  <c r="EB79" i="11"/>
  <c r="EB229" i="11" s="1"/>
  <c r="EB230" i="11" s="1"/>
  <c r="DE79" i="11"/>
  <c r="DU79" i="11"/>
  <c r="DF79" i="11"/>
  <c r="DF229" i="11" s="1"/>
  <c r="DF230" i="11" s="1"/>
  <c r="DL79" i="11"/>
  <c r="DL229" i="11" s="1"/>
  <c r="DL230" i="11" s="1"/>
  <c r="DQ79" i="11"/>
  <c r="DQ229" i="11" s="1"/>
  <c r="DQ230" i="11" s="1"/>
  <c r="DC79" i="11"/>
  <c r="DC229" i="11" s="1"/>
  <c r="DC230" i="11" s="1"/>
  <c r="DH79" i="11"/>
  <c r="DH229" i="11" s="1"/>
  <c r="DH230" i="11" s="1"/>
  <c r="CS79" i="11"/>
  <c r="CS229" i="11" s="1"/>
  <c r="CS230" i="11" s="1"/>
  <c r="DI79" i="11"/>
  <c r="DI229" i="11" s="1"/>
  <c r="DI230" i="11" s="1"/>
  <c r="DT79" i="11"/>
  <c r="DV79" i="11"/>
  <c r="EC79" i="11"/>
  <c r="EC229" i="11" s="1"/>
  <c r="EC230" i="11" s="1"/>
  <c r="DO79" i="11"/>
  <c r="DO229" i="11" s="1"/>
  <c r="DO230" i="11" s="1"/>
  <c r="DP79" i="11"/>
  <c r="DP229" i="11" s="1"/>
  <c r="DP230" i="11" s="1"/>
  <c r="DM79" i="11"/>
  <c r="DM229" i="11" s="1"/>
  <c r="DM230" i="11" s="1"/>
  <c r="DK79" i="11"/>
  <c r="DK229" i="11" s="1"/>
  <c r="DK230" i="11" s="1"/>
  <c r="CY79" i="11"/>
  <c r="CY229" i="11" s="1"/>
  <c r="CY230" i="11" s="1"/>
  <c r="EA79" i="11"/>
  <c r="EA229" i="11" s="1"/>
  <c r="EA230" i="11" s="1"/>
  <c r="CQ79" i="11"/>
  <c r="DS79" i="11"/>
  <c r="EE79" i="11"/>
  <c r="EE229" i="11" s="1"/>
  <c r="EE230" i="11" s="1"/>
  <c r="DG79" i="11"/>
  <c r="DG229" i="11" s="1"/>
  <c r="DG230" i="11" s="1"/>
  <c r="DW79" i="11"/>
  <c r="EI79" i="11"/>
  <c r="EI229" i="11" s="1"/>
  <c r="EI230" i="11" s="1"/>
  <c r="ED79" i="11"/>
  <c r="ED229" i="11" s="1"/>
  <c r="ED230" i="11" s="1"/>
  <c r="DX79" i="11"/>
  <c r="CR79" i="11"/>
  <c r="CR229" i="11" s="1"/>
  <c r="CR230" i="11" s="1"/>
  <c r="DZ229" i="11"/>
  <c r="DZ230" i="11" s="1"/>
  <c r="A6" i="11"/>
  <c r="GV165" i="11" l="1"/>
  <c r="GV166" i="11"/>
  <c r="GV167" i="11"/>
  <c r="GV168" i="11"/>
  <c r="GV169" i="11"/>
  <c r="GV159" i="11"/>
  <c r="GV160" i="11"/>
  <c r="GV161" i="11"/>
  <c r="GV162" i="11"/>
  <c r="GV163" i="11"/>
  <c r="CN521" i="11" l="1"/>
  <c r="CN519" i="11"/>
  <c r="CN518" i="11"/>
  <c r="CN517" i="11"/>
  <c r="CN515" i="11"/>
  <c r="CN514" i="11"/>
  <c r="CN513" i="11"/>
  <c r="CN512" i="11"/>
  <c r="CN511" i="11"/>
  <c r="CN510" i="11"/>
  <c r="CN508" i="11"/>
  <c r="CN506" i="11"/>
  <c r="CN505" i="11"/>
  <c r="CN504" i="11"/>
  <c r="CN502" i="11"/>
  <c r="CN501" i="11"/>
  <c r="CN500" i="11"/>
  <c r="CN499" i="11"/>
  <c r="CN498" i="11"/>
  <c r="CN497" i="11"/>
  <c r="CN496" i="11"/>
  <c r="CN495" i="11"/>
  <c r="CN493" i="11"/>
  <c r="CN491" i="11"/>
  <c r="CN490" i="11"/>
  <c r="CN489" i="11"/>
  <c r="CN488" i="11"/>
  <c r="CN487" i="11"/>
  <c r="CN486" i="11"/>
  <c r="CN485" i="11"/>
  <c r="CN484" i="11"/>
  <c r="CN477" i="11"/>
  <c r="CN481" i="11"/>
  <c r="CN476" i="11"/>
  <c r="CN475" i="11"/>
  <c r="CN473" i="11"/>
  <c r="CN472" i="11"/>
  <c r="CN470" i="11"/>
  <c r="CN468" i="11"/>
  <c r="CN457" i="11"/>
  <c r="CN458" i="11"/>
  <c r="CN459" i="11"/>
  <c r="CN460" i="11"/>
  <c r="CN461" i="11"/>
  <c r="CN462" i="11"/>
  <c r="CN463" i="11"/>
  <c r="CN464" i="11"/>
  <c r="CN465" i="11"/>
  <c r="CN456" i="11"/>
  <c r="CN454" i="11"/>
  <c r="CO454" i="11" s="1"/>
  <c r="CN451" i="11"/>
  <c r="CN450" i="11"/>
  <c r="CN449" i="11"/>
  <c r="CN444" i="11"/>
  <c r="CN445" i="11"/>
  <c r="CN446" i="11"/>
  <c r="CN443" i="11"/>
  <c r="CN436" i="11"/>
  <c r="CN438" i="11"/>
  <c r="CN439" i="11"/>
  <c r="CN440" i="11"/>
  <c r="CN441" i="11"/>
  <c r="CN382" i="11"/>
  <c r="CN360" i="11"/>
  <c r="CN359" i="11"/>
  <c r="CN358" i="11"/>
  <c r="CN357" i="11"/>
  <c r="CN356" i="11"/>
  <c r="CN355" i="11"/>
  <c r="CN353" i="11"/>
  <c r="CN352" i="11"/>
  <c r="CN351" i="11"/>
  <c r="CN350" i="11"/>
  <c r="CN348" i="11"/>
  <c r="CN347" i="11"/>
  <c r="CN346" i="11"/>
  <c r="CN345" i="11"/>
  <c r="CN344" i="11"/>
  <c r="CN343" i="11"/>
  <c r="CN341" i="11"/>
  <c r="CN340" i="11"/>
  <c r="CN339" i="11"/>
  <c r="CN338" i="11"/>
  <c r="CN337" i="11"/>
  <c r="CN336" i="11"/>
  <c r="CN335" i="11"/>
  <c r="CN333" i="11"/>
  <c r="CN326" i="11"/>
  <c r="CN327" i="11"/>
  <c r="CN328" i="11"/>
  <c r="CN329" i="11"/>
  <c r="CN330" i="11"/>
  <c r="CN331" i="11"/>
  <c r="CN325" i="11"/>
  <c r="CN322" i="11"/>
  <c r="CN249" i="11"/>
  <c r="CN234" i="11"/>
  <c r="CN235" i="11"/>
  <c r="CN237" i="11"/>
  <c r="CN238" i="11"/>
  <c r="CN239" i="11"/>
  <c r="CN241" i="11"/>
  <c r="CN242" i="11"/>
  <c r="CN243" i="11"/>
  <c r="CN233" i="11"/>
  <c r="CN434" i="11"/>
  <c r="CO455" i="11" l="1"/>
  <c r="AS496" i="11" l="1"/>
  <c r="CO496" i="11" s="1"/>
  <c r="CP496" i="11" s="1"/>
  <c r="EL496" i="11" s="1"/>
  <c r="GH496" i="11" s="1"/>
  <c r="AS497" i="11"/>
  <c r="CO497" i="11" s="1"/>
  <c r="CP497" i="11" s="1"/>
  <c r="EL497" i="11" s="1"/>
  <c r="GH497" i="11" s="1"/>
  <c r="AS499" i="11"/>
  <c r="CO499" i="11" s="1"/>
  <c r="CP499" i="11" s="1"/>
  <c r="EL499" i="11" s="1"/>
  <c r="GH499" i="11" s="1"/>
  <c r="AS500" i="11"/>
  <c r="CO500" i="11" s="1"/>
  <c r="CP500" i="11" s="1"/>
  <c r="EL500" i="11" s="1"/>
  <c r="GH500" i="11" s="1"/>
  <c r="AS501" i="11"/>
  <c r="CO501" i="11" s="1"/>
  <c r="CP501" i="11" s="1"/>
  <c r="EL501" i="11" s="1"/>
  <c r="GH501" i="11" s="1"/>
  <c r="AS502" i="11"/>
  <c r="CO502" i="11" s="1"/>
  <c r="CP502" i="11" s="1"/>
  <c r="EL502" i="11" s="1"/>
  <c r="GH502" i="11" s="1"/>
  <c r="AS504" i="11"/>
  <c r="CO504" i="11" s="1"/>
  <c r="CP504" i="11" s="1"/>
  <c r="EL504" i="11" s="1"/>
  <c r="GH504" i="11" s="1"/>
  <c r="AS505" i="11"/>
  <c r="CO505" i="11" s="1"/>
  <c r="CP505" i="11" s="1"/>
  <c r="EL505" i="11" s="1"/>
  <c r="GH505" i="11" s="1"/>
  <c r="AS506" i="11"/>
  <c r="CO506" i="11" s="1"/>
  <c r="CP506" i="11" s="1"/>
  <c r="EL506" i="11" s="1"/>
  <c r="GH506" i="11" s="1"/>
  <c r="AS508" i="11"/>
  <c r="CO508" i="11" s="1"/>
  <c r="CP508" i="11" s="1"/>
  <c r="EL508" i="11" s="1"/>
  <c r="GH508" i="11" s="1"/>
  <c r="AS511" i="11"/>
  <c r="CO511" i="11" s="1"/>
  <c r="CP511" i="11" s="1"/>
  <c r="EL511" i="11" s="1"/>
  <c r="GH511" i="11" s="1"/>
  <c r="AS512" i="11"/>
  <c r="CO512" i="11" s="1"/>
  <c r="CP512" i="11" s="1"/>
  <c r="EL512" i="11" s="1"/>
  <c r="GH512" i="11" s="1"/>
  <c r="AS513" i="11"/>
  <c r="CO513" i="11" s="1"/>
  <c r="CP513" i="11" s="1"/>
  <c r="EL513" i="11" s="1"/>
  <c r="GH513" i="11" s="1"/>
  <c r="AS514" i="11"/>
  <c r="CO514" i="11" s="1"/>
  <c r="CP514" i="11" s="1"/>
  <c r="EL514" i="11" s="1"/>
  <c r="GH514" i="11" s="1"/>
  <c r="AS517" i="11"/>
  <c r="CO517" i="11" s="1"/>
  <c r="CP517" i="11" s="1"/>
  <c r="EL517" i="11" s="1"/>
  <c r="GH517" i="11" s="1"/>
  <c r="AS518" i="11"/>
  <c r="CO518" i="11" s="1"/>
  <c r="CP518" i="11" s="1"/>
  <c r="EL518" i="11" s="1"/>
  <c r="GH518" i="11" s="1"/>
  <c r="AS519" i="11"/>
  <c r="CO519" i="11" s="1"/>
  <c r="CP519" i="11" s="1"/>
  <c r="EL519" i="11" s="1"/>
  <c r="GH519" i="11" s="1"/>
  <c r="AS495" i="11"/>
  <c r="CO495" i="11" s="1"/>
  <c r="CP495" i="11" s="1"/>
  <c r="EL495" i="11" s="1"/>
  <c r="GH495" i="11" s="1"/>
  <c r="AS487" i="11"/>
  <c r="CO487" i="11" s="1"/>
  <c r="CP487" i="11" s="1"/>
  <c r="EL487" i="11" s="1"/>
  <c r="GH487" i="11" s="1"/>
  <c r="AS486" i="11"/>
  <c r="CO486" i="11" s="1"/>
  <c r="CP486" i="11" s="1"/>
  <c r="EL486" i="11" s="1"/>
  <c r="GH486" i="11" s="1"/>
  <c r="AS485" i="11"/>
  <c r="CO485" i="11" s="1"/>
  <c r="CP485" i="11" s="1"/>
  <c r="EL485" i="11" s="1"/>
  <c r="GH485" i="11" s="1"/>
  <c r="AS484" i="11"/>
  <c r="CO484" i="11" s="1"/>
  <c r="AS481" i="11"/>
  <c r="CO481" i="11" s="1"/>
  <c r="CP481" i="11" s="1"/>
  <c r="EL481" i="11" s="1"/>
  <c r="GH481" i="11" s="1"/>
  <c r="AS480" i="11"/>
  <c r="AS476" i="11"/>
  <c r="CO476" i="11" s="1"/>
  <c r="CP476" i="11" s="1"/>
  <c r="EL476" i="11" s="1"/>
  <c r="GH476" i="11" s="1"/>
  <c r="AS474" i="11"/>
  <c r="AS472" i="11"/>
  <c r="CO472" i="11" s="1"/>
  <c r="CP472" i="11" s="1"/>
  <c r="EL472" i="11" s="1"/>
  <c r="GH472" i="11" s="1"/>
  <c r="AS470" i="11"/>
  <c r="CO470" i="11" s="1"/>
  <c r="CP470" i="11" s="1"/>
  <c r="EL470" i="11" s="1"/>
  <c r="GH470" i="11" s="1"/>
  <c r="AS469" i="11"/>
  <c r="AS468" i="11"/>
  <c r="CO468" i="11" s="1"/>
  <c r="CP468" i="11" s="1"/>
  <c r="EL468" i="11" s="1"/>
  <c r="GH468" i="11" s="1"/>
  <c r="AS465" i="11"/>
  <c r="CO465" i="11" s="1"/>
  <c r="CP465" i="11" s="1"/>
  <c r="EL465" i="11" s="1"/>
  <c r="GH465" i="11" s="1"/>
  <c r="AS464" i="11"/>
  <c r="CO464" i="11" s="1"/>
  <c r="CP464" i="11" s="1"/>
  <c r="EL464" i="11" s="1"/>
  <c r="GH464" i="11" s="1"/>
  <c r="AS463" i="11"/>
  <c r="CO463" i="11" s="1"/>
  <c r="CP463" i="11" s="1"/>
  <c r="EL463" i="11" s="1"/>
  <c r="GH463" i="11" s="1"/>
  <c r="AS462" i="11"/>
  <c r="CO462" i="11" s="1"/>
  <c r="CP462" i="11" s="1"/>
  <c r="EL462" i="11" s="1"/>
  <c r="GH462" i="11" s="1"/>
  <c r="AS461" i="11"/>
  <c r="CO461" i="11" s="1"/>
  <c r="CP461" i="11" s="1"/>
  <c r="EL461" i="11" s="1"/>
  <c r="GH461" i="11" s="1"/>
  <c r="AS460" i="11"/>
  <c r="CO460" i="11" s="1"/>
  <c r="CP460" i="11" s="1"/>
  <c r="EL460" i="11" s="1"/>
  <c r="GH460" i="11" s="1"/>
  <c r="AS459" i="11"/>
  <c r="CO459" i="11" s="1"/>
  <c r="CP459" i="11" s="1"/>
  <c r="EL459" i="11" s="1"/>
  <c r="GH459" i="11" s="1"/>
  <c r="AS458" i="11"/>
  <c r="CO458" i="11" s="1"/>
  <c r="CP458" i="11" s="1"/>
  <c r="EL458" i="11" s="1"/>
  <c r="GH458" i="11" s="1"/>
  <c r="AS457" i="11"/>
  <c r="CO457" i="11" s="1"/>
  <c r="CP457" i="11" s="1"/>
  <c r="EL457" i="11" s="1"/>
  <c r="GH457" i="11" s="1"/>
  <c r="AS451" i="11"/>
  <c r="CO451" i="11" s="1"/>
  <c r="CP451" i="11" s="1"/>
  <c r="EL451" i="11" s="1"/>
  <c r="GH451" i="11" s="1"/>
  <c r="AS450" i="11"/>
  <c r="CO450" i="11" s="1"/>
  <c r="CP450" i="11" s="1"/>
  <c r="EL450" i="11" s="1"/>
  <c r="GH450" i="11" s="1"/>
  <c r="AS449" i="11"/>
  <c r="CO449" i="11" s="1"/>
  <c r="CP449" i="11" s="1"/>
  <c r="EL449" i="11" s="1"/>
  <c r="GH449" i="11" s="1"/>
  <c r="AS446" i="11"/>
  <c r="CO446" i="11" s="1"/>
  <c r="CP446" i="11" s="1"/>
  <c r="EL446" i="11" s="1"/>
  <c r="GH446" i="11" s="1"/>
  <c r="AS445" i="11"/>
  <c r="CO445" i="11" s="1"/>
  <c r="CP445" i="11" s="1"/>
  <c r="EL445" i="11" s="1"/>
  <c r="GH445" i="11" s="1"/>
  <c r="AS444" i="11"/>
  <c r="CO444" i="11" s="1"/>
  <c r="CP444" i="11" s="1"/>
  <c r="EL444" i="11" s="1"/>
  <c r="GH444" i="11" s="1"/>
  <c r="AS443" i="11"/>
  <c r="AS436" i="11"/>
  <c r="CO436" i="11" s="1"/>
  <c r="CP436" i="11" s="1"/>
  <c r="EL436" i="11" s="1"/>
  <c r="GH436" i="11" s="1"/>
  <c r="AS437" i="11"/>
  <c r="AS439" i="11"/>
  <c r="CO439" i="11" s="1"/>
  <c r="CP439" i="11" s="1"/>
  <c r="EL439" i="11" s="1"/>
  <c r="GH439" i="11" s="1"/>
  <c r="AS440" i="11"/>
  <c r="CO440" i="11" s="1"/>
  <c r="CP440" i="11" s="1"/>
  <c r="EL440" i="11" s="1"/>
  <c r="GH440" i="11" s="1"/>
  <c r="AS441" i="11"/>
  <c r="CO441" i="11" s="1"/>
  <c r="AS382" i="11"/>
  <c r="CO382" i="11" s="1"/>
  <c r="CP382" i="11" s="1"/>
  <c r="EL382" i="11" s="1"/>
  <c r="GH382" i="11" s="1"/>
  <c r="AS366" i="11"/>
  <c r="AS360" i="11"/>
  <c r="CO360" i="11" s="1"/>
  <c r="CP360" i="11" s="1"/>
  <c r="EL360" i="11" s="1"/>
  <c r="GH360" i="11" s="1"/>
  <c r="AS359" i="11"/>
  <c r="CO359" i="11" s="1"/>
  <c r="CP359" i="11" s="1"/>
  <c r="EL359" i="11" s="1"/>
  <c r="GH359" i="11" s="1"/>
  <c r="AS358" i="11"/>
  <c r="CO358" i="11" s="1"/>
  <c r="CP358" i="11" s="1"/>
  <c r="EL358" i="11" s="1"/>
  <c r="GH358" i="11" s="1"/>
  <c r="AS357" i="11"/>
  <c r="CO357" i="11" s="1"/>
  <c r="CP357" i="11" s="1"/>
  <c r="EL357" i="11" s="1"/>
  <c r="GH357" i="11" s="1"/>
  <c r="AS356" i="11"/>
  <c r="CO356" i="11" s="1"/>
  <c r="CP356" i="11" s="1"/>
  <c r="EL356" i="11" s="1"/>
  <c r="GH356" i="11" s="1"/>
  <c r="AS355" i="11"/>
  <c r="CO355" i="11" s="1"/>
  <c r="AS353" i="11"/>
  <c r="CO353" i="11" s="1"/>
  <c r="AS352" i="11"/>
  <c r="CO352" i="11" s="1"/>
  <c r="AS351" i="11"/>
  <c r="CO351" i="11" s="1"/>
  <c r="AS350" i="11"/>
  <c r="AS348" i="11"/>
  <c r="CO348" i="11" s="1"/>
  <c r="AS347" i="11"/>
  <c r="CO347" i="11" s="1"/>
  <c r="AS346" i="11"/>
  <c r="CO346" i="11" s="1"/>
  <c r="AS345" i="11"/>
  <c r="AS344" i="11"/>
  <c r="AS343" i="11"/>
  <c r="CO343" i="11" s="1"/>
  <c r="AS341" i="11"/>
  <c r="CO341" i="11" s="1"/>
  <c r="CP341" i="11" s="1"/>
  <c r="EL341" i="11" s="1"/>
  <c r="GH341" i="11" s="1"/>
  <c r="AS340" i="11"/>
  <c r="CO340" i="11" s="1"/>
  <c r="CP340" i="11" s="1"/>
  <c r="EL340" i="11" s="1"/>
  <c r="GH340" i="11" s="1"/>
  <c r="AS339" i="11"/>
  <c r="CO339" i="11" s="1"/>
  <c r="CP339" i="11" s="1"/>
  <c r="EL339" i="11" s="1"/>
  <c r="GH339" i="11" s="1"/>
  <c r="AS338" i="11"/>
  <c r="CO338" i="11" s="1"/>
  <c r="CP338" i="11" s="1"/>
  <c r="EL338" i="11" s="1"/>
  <c r="GH338" i="11" s="1"/>
  <c r="AS337" i="11"/>
  <c r="CO337" i="11" s="1"/>
  <c r="CP337" i="11" s="1"/>
  <c r="EL337" i="11" s="1"/>
  <c r="GH337" i="11" s="1"/>
  <c r="AS336" i="11"/>
  <c r="CO336" i="11" s="1"/>
  <c r="CP336" i="11" s="1"/>
  <c r="EL336" i="11" s="1"/>
  <c r="GH336" i="11" s="1"/>
  <c r="AS335" i="11"/>
  <c r="CO335" i="11" s="1"/>
  <c r="AS333" i="11"/>
  <c r="CO333" i="11" s="1"/>
  <c r="CP333" i="11" s="1"/>
  <c r="AS326" i="11"/>
  <c r="CO326" i="11" s="1"/>
  <c r="CP326" i="11" s="1"/>
  <c r="EL326" i="11" s="1"/>
  <c r="GH326" i="11" s="1"/>
  <c r="AS327" i="11"/>
  <c r="CO327" i="11" s="1"/>
  <c r="CP327" i="11" s="1"/>
  <c r="EL327" i="11" s="1"/>
  <c r="GH327" i="11" s="1"/>
  <c r="AS328" i="11"/>
  <c r="CO328" i="11" s="1"/>
  <c r="CP328" i="11" s="1"/>
  <c r="EL328" i="11" s="1"/>
  <c r="GH328" i="11" s="1"/>
  <c r="AS329" i="11"/>
  <c r="CO329" i="11" s="1"/>
  <c r="CP329" i="11" s="1"/>
  <c r="EL329" i="11" s="1"/>
  <c r="GH329" i="11" s="1"/>
  <c r="AS330" i="11"/>
  <c r="CO330" i="11" s="1"/>
  <c r="CP330" i="11" s="1"/>
  <c r="EL330" i="11" s="1"/>
  <c r="GH330" i="11" s="1"/>
  <c r="AS331" i="11"/>
  <c r="CO331" i="11" s="1"/>
  <c r="CP331" i="11" s="1"/>
  <c r="EL331" i="11" s="1"/>
  <c r="GH331" i="11" s="1"/>
  <c r="AS325" i="11"/>
  <c r="CO325" i="11" s="1"/>
  <c r="AS253" i="11"/>
  <c r="AS252" i="11"/>
  <c r="AS249" i="11"/>
  <c r="CO249" i="11" s="1"/>
  <c r="CP249" i="11" s="1"/>
  <c r="EL249" i="11" s="1"/>
  <c r="GH249" i="11" s="1"/>
  <c r="AS234" i="11"/>
  <c r="CO234" i="11" s="1"/>
  <c r="CP234" i="11" s="1"/>
  <c r="EL234" i="11" s="1"/>
  <c r="GH234" i="11" s="1"/>
  <c r="AS235" i="11"/>
  <c r="CO235" i="11" s="1"/>
  <c r="CP235" i="11" s="1"/>
  <c r="EL235" i="11" s="1"/>
  <c r="GH235" i="11" s="1"/>
  <c r="AS239" i="11"/>
  <c r="CO239" i="11" s="1"/>
  <c r="CP239" i="11" s="1"/>
  <c r="EL239" i="11" s="1"/>
  <c r="GH239" i="11" s="1"/>
  <c r="AS241" i="11"/>
  <c r="CO241" i="11" s="1"/>
  <c r="CP241" i="11" s="1"/>
  <c r="AS242" i="11"/>
  <c r="CO242" i="11" s="1"/>
  <c r="CP242" i="11" s="1"/>
  <c r="EL242" i="11" s="1"/>
  <c r="GH242" i="11" s="1"/>
  <c r="AS243" i="11"/>
  <c r="CO243" i="11" s="1"/>
  <c r="CP243" i="11" s="1"/>
  <c r="EL243" i="11" s="1"/>
  <c r="GH243" i="11" s="1"/>
  <c r="AS233" i="11"/>
  <c r="CO233" i="11" s="1"/>
  <c r="CO443" i="11" l="1"/>
  <c r="CO344" i="11"/>
  <c r="CO350" i="11"/>
  <c r="CO345" i="11"/>
  <c r="E457" i="19"/>
  <c r="AZ457" i="19" s="1"/>
  <c r="GJ457" i="11"/>
  <c r="GJ234" i="11"/>
  <c r="E234" i="19"/>
  <c r="AZ234" i="19" s="1"/>
  <c r="GJ451" i="11"/>
  <c r="E451" i="19"/>
  <c r="AZ451" i="19" s="1"/>
  <c r="GJ359" i="11"/>
  <c r="E359" i="19"/>
  <c r="AZ359" i="19" s="1"/>
  <c r="GJ444" i="11"/>
  <c r="E444" i="19"/>
  <c r="AZ444" i="19" s="1"/>
  <c r="GJ459" i="11"/>
  <c r="E459" i="19"/>
  <c r="AZ459" i="19" s="1"/>
  <c r="GJ485" i="11"/>
  <c r="E485" i="19"/>
  <c r="AZ485" i="19" s="1"/>
  <c r="GJ328" i="11"/>
  <c r="E328" i="19"/>
  <c r="AZ328" i="19" s="1"/>
  <c r="GJ464" i="11"/>
  <c r="E464" i="19"/>
  <c r="AZ464" i="19" s="1"/>
  <c r="GJ327" i="11"/>
  <c r="E327" i="19"/>
  <c r="AZ327" i="19" s="1"/>
  <c r="GJ360" i="11"/>
  <c r="E360" i="19"/>
  <c r="AZ360" i="19" s="1"/>
  <c r="CP334" i="11"/>
  <c r="EL333" i="11"/>
  <c r="E242" i="19"/>
  <c r="AZ242" i="19" s="1"/>
  <c r="GJ242" i="11"/>
  <c r="GJ382" i="11"/>
  <c r="E382" i="19"/>
  <c r="AZ382" i="19" s="1"/>
  <c r="GJ445" i="11"/>
  <c r="E445" i="19"/>
  <c r="AZ445" i="19" s="1"/>
  <c r="GJ460" i="11"/>
  <c r="E460" i="19"/>
  <c r="AZ460" i="19" s="1"/>
  <c r="E486" i="19"/>
  <c r="AZ486" i="19" s="1"/>
  <c r="GJ486" i="11"/>
  <c r="GJ340" i="11"/>
  <c r="E340" i="19"/>
  <c r="AZ340" i="19" s="1"/>
  <c r="GJ458" i="11"/>
  <c r="E458" i="19"/>
  <c r="AZ458" i="19" s="1"/>
  <c r="GJ331" i="11"/>
  <c r="E331" i="19"/>
  <c r="AZ331" i="19" s="1"/>
  <c r="GJ336" i="11"/>
  <c r="E336" i="19"/>
  <c r="AZ336" i="19" s="1"/>
  <c r="GJ446" i="11"/>
  <c r="E446" i="19"/>
  <c r="AZ446" i="19" s="1"/>
  <c r="GJ461" i="11"/>
  <c r="E461" i="19"/>
  <c r="AZ461" i="19" s="1"/>
  <c r="GJ487" i="11"/>
  <c r="E487" i="19"/>
  <c r="AZ487" i="19" s="1"/>
  <c r="GJ339" i="11"/>
  <c r="E339" i="19"/>
  <c r="AZ339" i="19" s="1"/>
  <c r="E436" i="19"/>
  <c r="AZ436" i="19" s="1"/>
  <c r="GJ436" i="11"/>
  <c r="GJ326" i="11"/>
  <c r="E326" i="19"/>
  <c r="AZ326" i="19" s="1"/>
  <c r="GJ330" i="11"/>
  <c r="E330" i="19"/>
  <c r="AZ330" i="19" s="1"/>
  <c r="E337" i="19"/>
  <c r="AZ337" i="19" s="1"/>
  <c r="GJ337" i="11"/>
  <c r="GJ356" i="11"/>
  <c r="E356" i="19"/>
  <c r="AZ356" i="19" s="1"/>
  <c r="GJ440" i="11"/>
  <c r="E440" i="19"/>
  <c r="AZ440" i="19" s="1"/>
  <c r="GJ449" i="11"/>
  <c r="E449" i="19"/>
  <c r="AZ449" i="19" s="1"/>
  <c r="GJ462" i="11"/>
  <c r="E462" i="19"/>
  <c r="AZ462" i="19" s="1"/>
  <c r="E495" i="19"/>
  <c r="AZ495" i="19" s="1"/>
  <c r="GJ495" i="11"/>
  <c r="GJ358" i="11"/>
  <c r="E358" i="19"/>
  <c r="AZ358" i="19" s="1"/>
  <c r="E249" i="19"/>
  <c r="AZ249" i="19" s="1"/>
  <c r="GJ249" i="11"/>
  <c r="GJ465" i="11"/>
  <c r="E465" i="19"/>
  <c r="AZ465" i="19" s="1"/>
  <c r="GJ341" i="11"/>
  <c r="E341" i="19"/>
  <c r="AZ341" i="19" s="1"/>
  <c r="E243" i="19"/>
  <c r="AZ243" i="19" s="1"/>
  <c r="GJ243" i="11"/>
  <c r="GJ239" i="11"/>
  <c r="E239" i="19"/>
  <c r="AZ239" i="19" s="1"/>
  <c r="GJ235" i="11"/>
  <c r="E235" i="19"/>
  <c r="AZ235" i="19" s="1"/>
  <c r="GJ329" i="11"/>
  <c r="E329" i="19"/>
  <c r="AZ329" i="19" s="1"/>
  <c r="GJ338" i="11"/>
  <c r="E338" i="19"/>
  <c r="AZ338" i="19" s="1"/>
  <c r="GJ357" i="11"/>
  <c r="E357" i="19"/>
  <c r="AZ357" i="19" s="1"/>
  <c r="GJ439" i="11"/>
  <c r="E439" i="19"/>
  <c r="AZ439" i="19" s="1"/>
  <c r="GJ450" i="11"/>
  <c r="E450" i="19"/>
  <c r="AZ450" i="19" s="1"/>
  <c r="GJ463" i="11"/>
  <c r="E463" i="19"/>
  <c r="AZ463" i="19" s="1"/>
  <c r="GJ519" i="11"/>
  <c r="E519" i="19"/>
  <c r="AZ519" i="19" s="1"/>
  <c r="E505" i="19"/>
  <c r="AZ505" i="19" s="1"/>
  <c r="GJ505" i="11"/>
  <c r="GJ504" i="11"/>
  <c r="E504" i="19"/>
  <c r="AZ504" i="19" s="1"/>
  <c r="GJ518" i="11"/>
  <c r="E518" i="19"/>
  <c r="AZ518" i="19" s="1"/>
  <c r="GJ502" i="11"/>
  <c r="E502" i="19"/>
  <c r="AZ502" i="19" s="1"/>
  <c r="GJ517" i="11"/>
  <c r="E517" i="19"/>
  <c r="AZ517" i="19" s="1"/>
  <c r="E513" i="19"/>
  <c r="AZ513" i="19" s="1"/>
  <c r="GJ513" i="11"/>
  <c r="GJ501" i="11"/>
  <c r="E501" i="19"/>
  <c r="AZ501" i="19" s="1"/>
  <c r="GJ512" i="11"/>
  <c r="E512" i="19"/>
  <c r="AZ512" i="19" s="1"/>
  <c r="GJ500" i="11"/>
  <c r="E500" i="19"/>
  <c r="AZ500" i="19" s="1"/>
  <c r="GJ511" i="11"/>
  <c r="E511" i="19"/>
  <c r="AZ511" i="19" s="1"/>
  <c r="GJ499" i="11"/>
  <c r="E499" i="19"/>
  <c r="AZ499" i="19" s="1"/>
  <c r="GJ508" i="11"/>
  <c r="E508" i="19"/>
  <c r="AZ508" i="19" s="1"/>
  <c r="GJ497" i="11"/>
  <c r="E497" i="19"/>
  <c r="AZ497" i="19" s="1"/>
  <c r="GJ514" i="11"/>
  <c r="E514" i="19"/>
  <c r="AZ514" i="19" s="1"/>
  <c r="GJ506" i="11"/>
  <c r="E506" i="19"/>
  <c r="AZ506" i="19" s="1"/>
  <c r="GJ496" i="11"/>
  <c r="E496" i="19"/>
  <c r="AZ496" i="19" s="1"/>
  <c r="GJ468" i="11"/>
  <c r="E468" i="19"/>
  <c r="AZ468" i="19" s="1"/>
  <c r="GJ481" i="11"/>
  <c r="E481" i="19"/>
  <c r="AZ481" i="19" s="1"/>
  <c r="GJ470" i="11"/>
  <c r="E470" i="19"/>
  <c r="AZ470" i="19" s="1"/>
  <c r="E472" i="19"/>
  <c r="AZ472" i="19" s="1"/>
  <c r="GJ472" i="11"/>
  <c r="GJ476" i="11"/>
  <c r="E476" i="19"/>
  <c r="AZ476" i="19" s="1"/>
  <c r="CP233" i="11"/>
  <c r="EL233" i="11" s="1"/>
  <c r="GH233" i="11" s="1"/>
  <c r="CP484" i="11"/>
  <c r="EL484" i="11" s="1"/>
  <c r="GH484" i="11" s="1"/>
  <c r="CP325" i="11"/>
  <c r="CP335" i="11"/>
  <c r="CP355" i="11"/>
  <c r="CO354" i="11"/>
  <c r="CO332" i="11"/>
  <c r="CO334" i="11"/>
  <c r="CO361" i="11"/>
  <c r="CO342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T294" i="11"/>
  <c r="AU294" i="11"/>
  <c r="AV294" i="11"/>
  <c r="AW294" i="11"/>
  <c r="AX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BK294" i="11"/>
  <c r="BL294" i="11"/>
  <c r="BM294" i="11"/>
  <c r="BN294" i="11"/>
  <c r="BO294" i="11"/>
  <c r="BP294" i="11"/>
  <c r="BQ294" i="11"/>
  <c r="BR294" i="11"/>
  <c r="BS294" i="11"/>
  <c r="BT294" i="11"/>
  <c r="BU294" i="11"/>
  <c r="BV294" i="11"/>
  <c r="GY294" i="11" s="1"/>
  <c r="BW294" i="11"/>
  <c r="CA294" i="11"/>
  <c r="CB294" i="11"/>
  <c r="CC294" i="11"/>
  <c r="CD294" i="11"/>
  <c r="CE294" i="11"/>
  <c r="CF294" i="11"/>
  <c r="CG294" i="11"/>
  <c r="CH294" i="11"/>
  <c r="CI294" i="11"/>
  <c r="CJ294" i="11"/>
  <c r="CK294" i="11"/>
  <c r="CL294" i="11"/>
  <c r="CM294" i="11"/>
  <c r="Y294" i="11"/>
  <c r="Z294" i="11"/>
  <c r="CO349" i="11" l="1"/>
  <c r="CO447" i="11"/>
  <c r="BB463" i="19"/>
  <c r="E463" i="18"/>
  <c r="BA463" i="18" s="1"/>
  <c r="BC463" i="18" s="1"/>
  <c r="BB328" i="19"/>
  <c r="E328" i="18"/>
  <c r="BA328" i="18" s="1"/>
  <c r="BC328" i="18" s="1"/>
  <c r="GJ484" i="11"/>
  <c r="E484" i="19"/>
  <c r="AZ484" i="19" s="1"/>
  <c r="BB356" i="19"/>
  <c r="E356" i="18"/>
  <c r="BA356" i="18" s="1"/>
  <c r="BC356" i="18" s="1"/>
  <c r="BB446" i="19"/>
  <c r="E446" i="18"/>
  <c r="BA446" i="18" s="1"/>
  <c r="BC446" i="18" s="1"/>
  <c r="BB340" i="19"/>
  <c r="E340" i="18"/>
  <c r="BA340" i="18" s="1"/>
  <c r="BC340" i="18" s="1"/>
  <c r="BB445" i="19"/>
  <c r="E445" i="18"/>
  <c r="BA445" i="18" s="1"/>
  <c r="BC445" i="18" s="1"/>
  <c r="BB360" i="19"/>
  <c r="E360" i="18"/>
  <c r="BA360" i="18" s="1"/>
  <c r="BC360" i="18" s="1"/>
  <c r="BB485" i="19"/>
  <c r="E485" i="18"/>
  <c r="BA485" i="18" s="1"/>
  <c r="BC485" i="18" s="1"/>
  <c r="BB451" i="19"/>
  <c r="E451" i="18"/>
  <c r="BA451" i="18" s="1"/>
  <c r="BC451" i="18" s="1"/>
  <c r="BB358" i="19"/>
  <c r="E358" i="18"/>
  <c r="BA358" i="18" s="1"/>
  <c r="BC358" i="18" s="1"/>
  <c r="BB461" i="19"/>
  <c r="E461" i="18"/>
  <c r="BA461" i="18" s="1"/>
  <c r="BC461" i="18" s="1"/>
  <c r="GJ233" i="11"/>
  <c r="E233" i="19"/>
  <c r="AZ233" i="19" s="1"/>
  <c r="BB495" i="19"/>
  <c r="E495" i="18"/>
  <c r="BA495" i="18" s="1"/>
  <c r="BC495" i="18" s="1"/>
  <c r="BB436" i="19"/>
  <c r="E436" i="18"/>
  <c r="BA436" i="18" s="1"/>
  <c r="BC436" i="18" s="1"/>
  <c r="BB326" i="19"/>
  <c r="E326" i="18"/>
  <c r="BA326" i="18" s="1"/>
  <c r="BC326" i="18" s="1"/>
  <c r="GH333" i="11"/>
  <c r="EL334" i="11"/>
  <c r="BX332" i="11"/>
  <c r="EL325" i="11"/>
  <c r="BB450" i="19"/>
  <c r="E450" i="18"/>
  <c r="BA450" i="18" s="1"/>
  <c r="BC450" i="18" s="1"/>
  <c r="BB439" i="19"/>
  <c r="E439" i="18"/>
  <c r="BA439" i="18" s="1"/>
  <c r="BC439" i="18" s="1"/>
  <c r="BB235" i="19"/>
  <c r="E235" i="18"/>
  <c r="BA235" i="18" s="1"/>
  <c r="BC235" i="18" s="1"/>
  <c r="BB465" i="19"/>
  <c r="E465" i="18"/>
  <c r="BA465" i="18" s="1"/>
  <c r="BC465" i="18" s="1"/>
  <c r="BB462" i="19"/>
  <c r="E462" i="18"/>
  <c r="BA462" i="18" s="1"/>
  <c r="BC462" i="18" s="1"/>
  <c r="BB339" i="19"/>
  <c r="E339" i="18"/>
  <c r="BA339" i="18" s="1"/>
  <c r="BC339" i="18" s="1"/>
  <c r="BB336" i="19"/>
  <c r="E336" i="18"/>
  <c r="BA336" i="18" s="1"/>
  <c r="BC336" i="18" s="1"/>
  <c r="BB382" i="19"/>
  <c r="E382" i="18"/>
  <c r="BA382" i="18" s="1"/>
  <c r="BC382" i="18" s="1"/>
  <c r="BB327" i="19"/>
  <c r="E327" i="18"/>
  <c r="BA327" i="18" s="1"/>
  <c r="BC327" i="18" s="1"/>
  <c r="BB459" i="19"/>
  <c r="E459" i="18"/>
  <c r="BA459" i="18" s="1"/>
  <c r="BC459" i="18" s="1"/>
  <c r="BB234" i="19"/>
  <c r="E234" i="18"/>
  <c r="BA234" i="18" s="1"/>
  <c r="BC234" i="18" s="1"/>
  <c r="BB359" i="19"/>
  <c r="E359" i="18"/>
  <c r="BA359" i="18" s="1"/>
  <c r="BC359" i="18" s="1"/>
  <c r="BB341" i="19"/>
  <c r="E341" i="18"/>
  <c r="BA341" i="18" s="1"/>
  <c r="BC341" i="18" s="1"/>
  <c r="BB337" i="19"/>
  <c r="E337" i="18"/>
  <c r="BA337" i="18" s="1"/>
  <c r="BC337" i="18" s="1"/>
  <c r="BB440" i="19"/>
  <c r="E440" i="18"/>
  <c r="BA440" i="18" s="1"/>
  <c r="BC440" i="18" s="1"/>
  <c r="BB458" i="19"/>
  <c r="E458" i="18"/>
  <c r="BA458" i="18" s="1"/>
  <c r="BC458" i="18" s="1"/>
  <c r="BB519" i="19"/>
  <c r="E519" i="18"/>
  <c r="BA519" i="18" s="1"/>
  <c r="BC519" i="18" s="1"/>
  <c r="BB357" i="19"/>
  <c r="E357" i="18"/>
  <c r="BA357" i="18" s="1"/>
  <c r="BC357" i="18" s="1"/>
  <c r="BB239" i="19"/>
  <c r="E239" i="18"/>
  <c r="BA239" i="18" s="1"/>
  <c r="BC239" i="18" s="1"/>
  <c r="BB449" i="19"/>
  <c r="E449" i="18"/>
  <c r="BA449" i="18" s="1"/>
  <c r="BC449" i="18" s="1"/>
  <c r="BB330" i="19"/>
  <c r="E330" i="18"/>
  <c r="BA330" i="18" s="1"/>
  <c r="BC330" i="18" s="1"/>
  <c r="BB487" i="19"/>
  <c r="E487" i="18"/>
  <c r="BA487" i="18" s="1"/>
  <c r="BC487" i="18" s="1"/>
  <c r="BB331" i="19"/>
  <c r="E331" i="18"/>
  <c r="BA331" i="18" s="1"/>
  <c r="BC331" i="18" s="1"/>
  <c r="BB464" i="19"/>
  <c r="E464" i="18"/>
  <c r="BA464" i="18" s="1"/>
  <c r="BC464" i="18" s="1"/>
  <c r="BB444" i="19"/>
  <c r="E444" i="18"/>
  <c r="BA444" i="18" s="1"/>
  <c r="BC444" i="18" s="1"/>
  <c r="BX342" i="11"/>
  <c r="EL335" i="11"/>
  <c r="BB338" i="19"/>
  <c r="E338" i="18"/>
  <c r="BA338" i="18" s="1"/>
  <c r="BC338" i="18" s="1"/>
  <c r="BB460" i="19"/>
  <c r="E460" i="18"/>
  <c r="BA460" i="18" s="1"/>
  <c r="BC460" i="18" s="1"/>
  <c r="BB243" i="19"/>
  <c r="E243" i="18"/>
  <c r="BA243" i="18" s="1"/>
  <c r="BC243" i="18" s="1"/>
  <c r="BB329" i="19"/>
  <c r="E329" i="18"/>
  <c r="BA329" i="18" s="1"/>
  <c r="BC329" i="18" s="1"/>
  <c r="BX361" i="11"/>
  <c r="EL355" i="11"/>
  <c r="BB249" i="19"/>
  <c r="E249" i="18"/>
  <c r="BA249" i="18" s="1"/>
  <c r="BC249" i="18" s="1"/>
  <c r="BB486" i="19"/>
  <c r="E486" i="18"/>
  <c r="BA486" i="18" s="1"/>
  <c r="BC486" i="18" s="1"/>
  <c r="BB242" i="19"/>
  <c r="E242" i="18"/>
  <c r="BA242" i="18" s="1"/>
  <c r="BC242" i="18" s="1"/>
  <c r="BB457" i="19"/>
  <c r="E457" i="18"/>
  <c r="BA457" i="18" s="1"/>
  <c r="BC457" i="18" s="1"/>
  <c r="BB502" i="19"/>
  <c r="E502" i="18"/>
  <c r="BA502" i="18" s="1"/>
  <c r="BC502" i="18" s="1"/>
  <c r="BB499" i="19"/>
  <c r="E499" i="18"/>
  <c r="BA499" i="18" s="1"/>
  <c r="BC499" i="18" s="1"/>
  <c r="BB501" i="19"/>
  <c r="E501" i="18"/>
  <c r="BA501" i="18" s="1"/>
  <c r="BC501" i="18" s="1"/>
  <c r="BB518" i="19"/>
  <c r="E518" i="18"/>
  <c r="BA518" i="18" s="1"/>
  <c r="BC518" i="18" s="1"/>
  <c r="BB508" i="19"/>
  <c r="E508" i="18"/>
  <c r="BA508" i="18" s="1"/>
  <c r="BC508" i="18" s="1"/>
  <c r="BB512" i="19"/>
  <c r="E512" i="18"/>
  <c r="BA512" i="18" s="1"/>
  <c r="BC512" i="18" s="1"/>
  <c r="BB511" i="19"/>
  <c r="E511" i="18"/>
  <c r="BA511" i="18" s="1"/>
  <c r="BC511" i="18" s="1"/>
  <c r="BB504" i="19"/>
  <c r="E504" i="18"/>
  <c r="BA504" i="18" s="1"/>
  <c r="BC504" i="18" s="1"/>
  <c r="BB513" i="19"/>
  <c r="E513" i="18"/>
  <c r="BA513" i="18" s="1"/>
  <c r="BC513" i="18" s="1"/>
  <c r="BB496" i="19"/>
  <c r="E496" i="18"/>
  <c r="BA496" i="18" s="1"/>
  <c r="BC496" i="18" s="1"/>
  <c r="BB506" i="19"/>
  <c r="E506" i="18"/>
  <c r="BA506" i="18" s="1"/>
  <c r="BC506" i="18" s="1"/>
  <c r="BB497" i="19"/>
  <c r="E497" i="18"/>
  <c r="BA497" i="18" s="1"/>
  <c r="BC497" i="18" s="1"/>
  <c r="BB500" i="19"/>
  <c r="E500" i="18"/>
  <c r="BA500" i="18" s="1"/>
  <c r="BC500" i="18" s="1"/>
  <c r="BB517" i="19"/>
  <c r="E517" i="18"/>
  <c r="BA517" i="18" s="1"/>
  <c r="BC517" i="18" s="1"/>
  <c r="BB514" i="19"/>
  <c r="E514" i="18"/>
  <c r="BA514" i="18" s="1"/>
  <c r="BC514" i="18" s="1"/>
  <c r="BB505" i="19"/>
  <c r="E505" i="18"/>
  <c r="BA505" i="18" s="1"/>
  <c r="BC505" i="18" s="1"/>
  <c r="BB472" i="19"/>
  <c r="E472" i="18"/>
  <c r="BA472" i="18" s="1"/>
  <c r="BC472" i="18" s="1"/>
  <c r="BB470" i="19"/>
  <c r="E470" i="18"/>
  <c r="BA470" i="18" s="1"/>
  <c r="BC470" i="18" s="1"/>
  <c r="BB481" i="19"/>
  <c r="E481" i="18"/>
  <c r="BA481" i="18" s="1"/>
  <c r="BC481" i="18" s="1"/>
  <c r="BB476" i="19"/>
  <c r="E476" i="18"/>
  <c r="BA476" i="18" s="1"/>
  <c r="BC476" i="18" s="1"/>
  <c r="BB468" i="19"/>
  <c r="E468" i="18"/>
  <c r="BA468" i="18" s="1"/>
  <c r="BC468" i="18" s="1"/>
  <c r="CP361" i="11"/>
  <c r="BY342" i="11"/>
  <c r="BY361" i="11"/>
  <c r="BY332" i="11"/>
  <c r="CP342" i="11"/>
  <c r="CP332" i="11"/>
  <c r="X492" i="11"/>
  <c r="AS456" i="11"/>
  <c r="CO456" i="11" s="1"/>
  <c r="AS477" i="11"/>
  <c r="CO477" i="11" s="1"/>
  <c r="AS515" i="11"/>
  <c r="CO515" i="11" s="1"/>
  <c r="AS478" i="11"/>
  <c r="AS507" i="11"/>
  <c r="AS509" i="11"/>
  <c r="AS490" i="11"/>
  <c r="CO490" i="11" s="1"/>
  <c r="AS475" i="11"/>
  <c r="AS467" i="11"/>
  <c r="AS491" i="11"/>
  <c r="CO491" i="11" s="1"/>
  <c r="AS516" i="11"/>
  <c r="AS471" i="11"/>
  <c r="AS482" i="11"/>
  <c r="AS493" i="11"/>
  <c r="CO493" i="11" s="1"/>
  <c r="AS488" i="11"/>
  <c r="AS473" i="11"/>
  <c r="CO473" i="11" s="1"/>
  <c r="AS489" i="11"/>
  <c r="CO489" i="11" s="1"/>
  <c r="AS498" i="11"/>
  <c r="CO498" i="11" s="1"/>
  <c r="AS510" i="11"/>
  <c r="CO510" i="11" s="1"/>
  <c r="CP510" i="11" s="1"/>
  <c r="EL510" i="11" s="1"/>
  <c r="GH510" i="11" s="1"/>
  <c r="CO488" i="11" l="1"/>
  <c r="CO492" i="11" s="1"/>
  <c r="CO475" i="11"/>
  <c r="BB484" i="19"/>
  <c r="E484" i="18"/>
  <c r="BA484" i="18" s="1"/>
  <c r="BC484" i="18" s="1"/>
  <c r="GH355" i="11"/>
  <c r="EL361" i="11"/>
  <c r="FR361" i="11"/>
  <c r="GH325" i="11"/>
  <c r="EL332" i="11"/>
  <c r="FR332" i="11"/>
  <c r="GH335" i="11"/>
  <c r="EL342" i="11"/>
  <c r="FR342" i="11"/>
  <c r="BB233" i="19"/>
  <c r="E233" i="18"/>
  <c r="BA233" i="18" s="1"/>
  <c r="BC233" i="18" s="1"/>
  <c r="GJ333" i="11"/>
  <c r="GJ334" i="11" s="1"/>
  <c r="E333" i="19"/>
  <c r="GH334" i="11"/>
  <c r="GJ510" i="11"/>
  <c r="E510" i="19"/>
  <c r="AZ510" i="19" s="1"/>
  <c r="CO494" i="11"/>
  <c r="CO466" i="11"/>
  <c r="GJ355" i="11" l="1"/>
  <c r="GJ361" i="11" s="1"/>
  <c r="E355" i="19"/>
  <c r="GH361" i="11"/>
  <c r="AZ333" i="19"/>
  <c r="E334" i="19"/>
  <c r="GJ325" i="11"/>
  <c r="GJ332" i="11" s="1"/>
  <c r="E325" i="19"/>
  <c r="GH332" i="11"/>
  <c r="GJ335" i="11"/>
  <c r="GJ342" i="11" s="1"/>
  <c r="E335" i="19"/>
  <c r="GH342" i="11"/>
  <c r="BB510" i="19"/>
  <c r="E510" i="18"/>
  <c r="BA510" i="18" s="1"/>
  <c r="BC510" i="18" s="1"/>
  <c r="AX483" i="18"/>
  <c r="AX523" i="18" s="1"/>
  <c r="BB333" i="19" l="1"/>
  <c r="BB334" i="19" s="1"/>
  <c r="AZ334" i="19"/>
  <c r="E333" i="18"/>
  <c r="AZ325" i="19"/>
  <c r="E332" i="19"/>
  <c r="AZ335" i="19"/>
  <c r="E342" i="19"/>
  <c r="AZ355" i="19"/>
  <c r="E361" i="19"/>
  <c r="BB355" i="19" l="1"/>
  <c r="BB361" i="19" s="1"/>
  <c r="AZ361" i="19"/>
  <c r="E355" i="18"/>
  <c r="BB335" i="19"/>
  <c r="BB342" i="19" s="1"/>
  <c r="AZ342" i="19"/>
  <c r="E335" i="18"/>
  <c r="BB325" i="19"/>
  <c r="BB332" i="19" s="1"/>
  <c r="AZ332" i="19"/>
  <c r="E325" i="18"/>
  <c r="E334" i="18"/>
  <c r="BA333" i="18"/>
  <c r="X520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Y245" i="11"/>
  <c r="Z245" i="11"/>
  <c r="AA245" i="11"/>
  <c r="AB245" i="11"/>
  <c r="AD245" i="11"/>
  <c r="AE245" i="11"/>
  <c r="AF245" i="11"/>
  <c r="AG245" i="11"/>
  <c r="AH245" i="11"/>
  <c r="AI245" i="11"/>
  <c r="AJ245" i="11"/>
  <c r="AK245" i="11"/>
  <c r="AM245" i="11"/>
  <c r="AN245" i="11"/>
  <c r="AO245" i="11"/>
  <c r="AP245" i="11"/>
  <c r="AQ245" i="11"/>
  <c r="AR245" i="11"/>
  <c r="AT245" i="11"/>
  <c r="AU245" i="11"/>
  <c r="AV245" i="11"/>
  <c r="AW245" i="11"/>
  <c r="AX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BK245" i="11"/>
  <c r="BL245" i="11"/>
  <c r="BM245" i="11"/>
  <c r="BN245" i="11"/>
  <c r="BO245" i="11"/>
  <c r="BP245" i="11"/>
  <c r="BR245" i="11"/>
  <c r="BS245" i="11"/>
  <c r="BT245" i="11"/>
  <c r="BU245" i="11"/>
  <c r="BV245" i="11"/>
  <c r="GY245" i="11" s="1"/>
  <c r="BW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CL245" i="11"/>
  <c r="CM245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T254" i="11"/>
  <c r="AU254" i="11"/>
  <c r="AV254" i="11"/>
  <c r="AW254" i="11"/>
  <c r="AX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BK254" i="11"/>
  <c r="BL254" i="11"/>
  <c r="BM254" i="11"/>
  <c r="BN254" i="11"/>
  <c r="BO254" i="11"/>
  <c r="BP254" i="11"/>
  <c r="BQ254" i="11"/>
  <c r="BR254" i="11"/>
  <c r="BS254" i="11"/>
  <c r="BT254" i="11"/>
  <c r="BU254" i="11"/>
  <c r="BV254" i="11"/>
  <c r="GY254" i="11" s="1"/>
  <c r="BW254" i="11"/>
  <c r="CA254" i="11"/>
  <c r="CB254" i="11"/>
  <c r="CC254" i="11"/>
  <c r="CD254" i="11"/>
  <c r="CE254" i="11"/>
  <c r="CF254" i="11"/>
  <c r="CG254" i="11"/>
  <c r="CH254" i="11"/>
  <c r="CI254" i="11"/>
  <c r="CK254" i="11"/>
  <c r="CL254" i="11"/>
  <c r="CM254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T263" i="11"/>
  <c r="AU263" i="11"/>
  <c r="AV263" i="11"/>
  <c r="AW263" i="11"/>
  <c r="AX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BK263" i="11"/>
  <c r="BL263" i="11"/>
  <c r="BM263" i="11"/>
  <c r="BN263" i="11"/>
  <c r="BO263" i="11"/>
  <c r="BP263" i="11"/>
  <c r="BQ263" i="11"/>
  <c r="BR263" i="11"/>
  <c r="BS263" i="11"/>
  <c r="BT263" i="11"/>
  <c r="BU263" i="11"/>
  <c r="BV263" i="11"/>
  <c r="GY263" i="11" s="1"/>
  <c r="BW263" i="11"/>
  <c r="CA263" i="11"/>
  <c r="CB263" i="11"/>
  <c r="CC263" i="11"/>
  <c r="CD263" i="11"/>
  <c r="CE263" i="11"/>
  <c r="CF263" i="11"/>
  <c r="CG263" i="11"/>
  <c r="CH263" i="11"/>
  <c r="CI263" i="11"/>
  <c r="CK263" i="11"/>
  <c r="CL263" i="11"/>
  <c r="CM26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Y273" i="11"/>
  <c r="Z273" i="11"/>
  <c r="AA273" i="11"/>
  <c r="AB273" i="11"/>
  <c r="AC273" i="11"/>
  <c r="AD273" i="11"/>
  <c r="AE273" i="11"/>
  <c r="AF273" i="11"/>
  <c r="AG273" i="11"/>
  <c r="AH273" i="11"/>
  <c r="AJ273" i="11"/>
  <c r="AK273" i="11"/>
  <c r="AL273" i="11"/>
  <c r="AM273" i="11"/>
  <c r="AN273" i="11"/>
  <c r="AO273" i="11"/>
  <c r="AP273" i="11"/>
  <c r="AQ273" i="11"/>
  <c r="AR273" i="11"/>
  <c r="AT273" i="11"/>
  <c r="AU273" i="11"/>
  <c r="AV273" i="11"/>
  <c r="AW273" i="11"/>
  <c r="AX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BK273" i="11"/>
  <c r="BL273" i="11"/>
  <c r="BM273" i="11"/>
  <c r="BN273" i="11"/>
  <c r="BO273" i="11"/>
  <c r="BP273" i="11"/>
  <c r="BQ273" i="11"/>
  <c r="BR273" i="11"/>
  <c r="BS273" i="11"/>
  <c r="BT273" i="11"/>
  <c r="BU273" i="11"/>
  <c r="BV273" i="11"/>
  <c r="GY273" i="11" s="1"/>
  <c r="BW273" i="11"/>
  <c r="CA273" i="11"/>
  <c r="CB273" i="11"/>
  <c r="CC273" i="11"/>
  <c r="CD273" i="11"/>
  <c r="CE273" i="11"/>
  <c r="CF273" i="11"/>
  <c r="CG273" i="11"/>
  <c r="CH273" i="11"/>
  <c r="CI273" i="11"/>
  <c r="CJ273" i="11"/>
  <c r="CK273" i="11"/>
  <c r="CL273" i="11"/>
  <c r="CM273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Y310" i="11"/>
  <c r="Z310" i="11"/>
  <c r="AA310" i="11"/>
  <c r="AB310" i="11"/>
  <c r="AD310" i="11"/>
  <c r="AE310" i="11"/>
  <c r="AF310" i="11"/>
  <c r="AG310" i="11"/>
  <c r="AH310" i="11"/>
  <c r="AJ310" i="11"/>
  <c r="AK310" i="11"/>
  <c r="AL310" i="11"/>
  <c r="AM310" i="11"/>
  <c r="AN310" i="11"/>
  <c r="AO310" i="11"/>
  <c r="AP310" i="11"/>
  <c r="AQ310" i="11"/>
  <c r="AR310" i="11"/>
  <c r="AT310" i="11"/>
  <c r="AU310" i="11"/>
  <c r="AV310" i="11"/>
  <c r="AW310" i="11"/>
  <c r="AX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BK310" i="11"/>
  <c r="BL310" i="11"/>
  <c r="BM310" i="11"/>
  <c r="BN310" i="11"/>
  <c r="BO310" i="11"/>
  <c r="BP310" i="11"/>
  <c r="BR310" i="11"/>
  <c r="BS310" i="11"/>
  <c r="BT310" i="11"/>
  <c r="BU310" i="11"/>
  <c r="BV310" i="11"/>
  <c r="GY310" i="11" s="1"/>
  <c r="BW310" i="11"/>
  <c r="CA310" i="11"/>
  <c r="CB310" i="11"/>
  <c r="CC310" i="11"/>
  <c r="CD310" i="11"/>
  <c r="CE310" i="11"/>
  <c r="CF310" i="11"/>
  <c r="CG310" i="11"/>
  <c r="CH310" i="11"/>
  <c r="CI310" i="11"/>
  <c r="CJ310" i="11"/>
  <c r="CK310" i="11"/>
  <c r="CL310" i="11"/>
  <c r="CM310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Y323" i="11"/>
  <c r="Z323" i="11"/>
  <c r="AA323" i="11"/>
  <c r="AB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T323" i="11"/>
  <c r="AU323" i="11"/>
  <c r="AV323" i="11"/>
  <c r="AW323" i="11"/>
  <c r="AX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BK323" i="11"/>
  <c r="BL323" i="11"/>
  <c r="BM323" i="11"/>
  <c r="BN323" i="11"/>
  <c r="BO323" i="11"/>
  <c r="BP323" i="11"/>
  <c r="BR323" i="11"/>
  <c r="BS323" i="11"/>
  <c r="BT323" i="11"/>
  <c r="BU323" i="11"/>
  <c r="BV323" i="11"/>
  <c r="GY323" i="11" s="1"/>
  <c r="BW323" i="11"/>
  <c r="CA323" i="11"/>
  <c r="CB323" i="11"/>
  <c r="CC323" i="11"/>
  <c r="CD323" i="11"/>
  <c r="CE323" i="11"/>
  <c r="CF323" i="11"/>
  <c r="CG323" i="11"/>
  <c r="CH323" i="11"/>
  <c r="CI323" i="11"/>
  <c r="CK323" i="11"/>
  <c r="CL323" i="11"/>
  <c r="CM323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BK332" i="11"/>
  <c r="BL332" i="11"/>
  <c r="BM332" i="11"/>
  <c r="BN332" i="11"/>
  <c r="BO332" i="11"/>
  <c r="BP332" i="11"/>
  <c r="BR332" i="11"/>
  <c r="BS332" i="11"/>
  <c r="BT332" i="11"/>
  <c r="BU332" i="11"/>
  <c r="BV332" i="11"/>
  <c r="GY332" i="11" s="1"/>
  <c r="BW332" i="11"/>
  <c r="CA332" i="11"/>
  <c r="CB332" i="11"/>
  <c r="CC332" i="11"/>
  <c r="CD332" i="11"/>
  <c r="CE332" i="11"/>
  <c r="CF332" i="11"/>
  <c r="CG332" i="11"/>
  <c r="CH332" i="11"/>
  <c r="CI332" i="11"/>
  <c r="CJ332" i="11"/>
  <c r="CK332" i="11"/>
  <c r="CL332" i="11"/>
  <c r="CM332" i="11"/>
  <c r="CN332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BK334" i="11"/>
  <c r="BL334" i="11"/>
  <c r="BM334" i="11"/>
  <c r="BN334" i="11"/>
  <c r="BO334" i="11"/>
  <c r="BP334" i="11"/>
  <c r="BR334" i="11"/>
  <c r="BS334" i="11"/>
  <c r="BT334" i="11"/>
  <c r="BU334" i="11"/>
  <c r="BV334" i="11"/>
  <c r="GY334" i="11" s="1"/>
  <c r="BW334" i="11"/>
  <c r="CA334" i="11"/>
  <c r="CB334" i="11"/>
  <c r="CC334" i="11"/>
  <c r="CD334" i="11"/>
  <c r="CE334" i="11"/>
  <c r="CF334" i="11"/>
  <c r="CG334" i="11"/>
  <c r="CH334" i="11"/>
  <c r="CI334" i="11"/>
  <c r="CJ334" i="11"/>
  <c r="CK334" i="11"/>
  <c r="CL334" i="11"/>
  <c r="CM334" i="11"/>
  <c r="CN334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BK342" i="11"/>
  <c r="BL342" i="11"/>
  <c r="BM342" i="11"/>
  <c r="BN342" i="11"/>
  <c r="BO342" i="11"/>
  <c r="BP342" i="11"/>
  <c r="BR342" i="11"/>
  <c r="BS342" i="11"/>
  <c r="BT342" i="11"/>
  <c r="BU342" i="11"/>
  <c r="BV342" i="11"/>
  <c r="GY342" i="11" s="1"/>
  <c r="BW342" i="11"/>
  <c r="CA342" i="11"/>
  <c r="CB342" i="11"/>
  <c r="CC342" i="11"/>
  <c r="CD342" i="11"/>
  <c r="CE342" i="11"/>
  <c r="CF342" i="11"/>
  <c r="CG342" i="11"/>
  <c r="CH342" i="11"/>
  <c r="CI342" i="11"/>
  <c r="CJ342" i="11"/>
  <c r="CK342" i="11"/>
  <c r="CL342" i="11"/>
  <c r="CM342" i="11"/>
  <c r="CN342" i="11"/>
  <c r="G349" i="11"/>
  <c r="H349" i="11"/>
  <c r="I349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BK349" i="11"/>
  <c r="BL349" i="11"/>
  <c r="BM349" i="11"/>
  <c r="BN349" i="11"/>
  <c r="BO349" i="11"/>
  <c r="BP349" i="11"/>
  <c r="BR349" i="11"/>
  <c r="BS349" i="11"/>
  <c r="BT349" i="11"/>
  <c r="BU349" i="11"/>
  <c r="BV349" i="11"/>
  <c r="GY349" i="11" s="1"/>
  <c r="BW349" i="11"/>
  <c r="CA349" i="11"/>
  <c r="CB349" i="11"/>
  <c r="CC349" i="11"/>
  <c r="CD349" i="11"/>
  <c r="CE349" i="11"/>
  <c r="CF349" i="11"/>
  <c r="CG349" i="11"/>
  <c r="CH349" i="11"/>
  <c r="CI349" i="11"/>
  <c r="CJ349" i="11"/>
  <c r="CK349" i="11"/>
  <c r="CL349" i="11"/>
  <c r="CM349" i="11"/>
  <c r="CN349" i="11"/>
  <c r="G354" i="11"/>
  <c r="H354" i="11"/>
  <c r="I354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BK354" i="11"/>
  <c r="BL354" i="11"/>
  <c r="BM354" i="11"/>
  <c r="BN354" i="11"/>
  <c r="BO354" i="11"/>
  <c r="BP354" i="11"/>
  <c r="BR354" i="11"/>
  <c r="BS354" i="11"/>
  <c r="BT354" i="11"/>
  <c r="BU354" i="11"/>
  <c r="BV354" i="11"/>
  <c r="GY354" i="11" s="1"/>
  <c r="BW354" i="11"/>
  <c r="CA354" i="11"/>
  <c r="CB354" i="11"/>
  <c r="CC354" i="11"/>
  <c r="CD354" i="11"/>
  <c r="CE354" i="11"/>
  <c r="CF354" i="11"/>
  <c r="CG354" i="11"/>
  <c r="CH354" i="11"/>
  <c r="CI354" i="11"/>
  <c r="CJ354" i="11"/>
  <c r="CK354" i="11"/>
  <c r="CL354" i="11"/>
  <c r="CM354" i="11"/>
  <c r="CN354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BK361" i="11"/>
  <c r="BL361" i="11"/>
  <c r="BM361" i="11"/>
  <c r="BN361" i="11"/>
  <c r="BO361" i="11"/>
  <c r="BP361" i="11"/>
  <c r="BR361" i="11"/>
  <c r="BS361" i="11"/>
  <c r="BT361" i="11"/>
  <c r="BU361" i="11"/>
  <c r="BV361" i="11"/>
  <c r="GY361" i="11" s="1"/>
  <c r="BW361" i="11"/>
  <c r="CA361" i="11"/>
  <c r="CB361" i="11"/>
  <c r="CC361" i="11"/>
  <c r="CD361" i="11"/>
  <c r="CE361" i="11"/>
  <c r="CF361" i="11"/>
  <c r="CG361" i="11"/>
  <c r="CH361" i="11"/>
  <c r="CI361" i="11"/>
  <c r="CJ361" i="11"/>
  <c r="CK361" i="11"/>
  <c r="CL361" i="11"/>
  <c r="CM361" i="11"/>
  <c r="CN361" i="11"/>
  <c r="G433" i="11"/>
  <c r="H433" i="11"/>
  <c r="I433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V433" i="11"/>
  <c r="W433" i="11"/>
  <c r="Z433" i="11"/>
  <c r="AA433" i="11"/>
  <c r="AB433" i="11"/>
  <c r="AD433" i="11"/>
  <c r="AE433" i="11"/>
  <c r="AF433" i="11"/>
  <c r="AG433" i="11"/>
  <c r="AH433" i="11"/>
  <c r="AJ433" i="11"/>
  <c r="AK433" i="11"/>
  <c r="AL433" i="11"/>
  <c r="AM433" i="11"/>
  <c r="AN433" i="11"/>
  <c r="AO433" i="11"/>
  <c r="AP433" i="11"/>
  <c r="AQ433" i="11"/>
  <c r="AR433" i="11"/>
  <c r="AT433" i="11"/>
  <c r="AU433" i="11"/>
  <c r="AV433" i="11"/>
  <c r="AW433" i="11"/>
  <c r="AX433" i="11"/>
  <c r="AZ433" i="11"/>
  <c r="BA433" i="11"/>
  <c r="BB433" i="11"/>
  <c r="BC433" i="11"/>
  <c r="BD433" i="11"/>
  <c r="BE433" i="11"/>
  <c r="BF433" i="11"/>
  <c r="BG433" i="11"/>
  <c r="BH433" i="11"/>
  <c r="BI433" i="11"/>
  <c r="BJ433" i="11"/>
  <c r="BK433" i="11"/>
  <c r="BL433" i="11"/>
  <c r="BM433" i="11"/>
  <c r="BN433" i="11"/>
  <c r="BO433" i="11"/>
  <c r="BP433" i="11"/>
  <c r="BR433" i="11"/>
  <c r="BS433" i="11"/>
  <c r="BT433" i="11"/>
  <c r="BU433" i="11"/>
  <c r="CA433" i="11"/>
  <c r="CB433" i="11"/>
  <c r="CC433" i="11"/>
  <c r="CE433" i="11"/>
  <c r="CF433" i="11"/>
  <c r="CG433" i="11"/>
  <c r="CH433" i="11"/>
  <c r="CI433" i="11"/>
  <c r="CK433" i="11"/>
  <c r="CL433" i="11"/>
  <c r="CM433" i="11"/>
  <c r="G442" i="11"/>
  <c r="H442" i="11"/>
  <c r="I442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V442" i="11"/>
  <c r="W442" i="11"/>
  <c r="Z442" i="11"/>
  <c r="AA442" i="11"/>
  <c r="AB442" i="11"/>
  <c r="AD442" i="11"/>
  <c r="AE442" i="11"/>
  <c r="AF442" i="11"/>
  <c r="AG442" i="11"/>
  <c r="AH442" i="11"/>
  <c r="AI442" i="11"/>
  <c r="AJ442" i="11"/>
  <c r="AK442" i="11"/>
  <c r="AM442" i="11"/>
  <c r="AN442" i="11"/>
  <c r="AO442" i="11"/>
  <c r="AP442" i="11"/>
  <c r="AQ442" i="11"/>
  <c r="AR442" i="11"/>
  <c r="AT442" i="11"/>
  <c r="AU442" i="11"/>
  <c r="AV442" i="11"/>
  <c r="AW442" i="11"/>
  <c r="AX442" i="11"/>
  <c r="AZ442" i="11"/>
  <c r="BA442" i="11"/>
  <c r="BB442" i="11"/>
  <c r="BC442" i="11"/>
  <c r="BD442" i="11"/>
  <c r="BE442" i="11"/>
  <c r="BF442" i="11"/>
  <c r="BG442" i="11"/>
  <c r="BH442" i="11"/>
  <c r="BI442" i="11"/>
  <c r="BJ442" i="11"/>
  <c r="BK442" i="11"/>
  <c r="BL442" i="11"/>
  <c r="BM442" i="11"/>
  <c r="BN442" i="11"/>
  <c r="BO442" i="11"/>
  <c r="BP442" i="11"/>
  <c r="BR442" i="11"/>
  <c r="BS442" i="11"/>
  <c r="BT442" i="11"/>
  <c r="BU442" i="11"/>
  <c r="CA442" i="11"/>
  <c r="CB442" i="11"/>
  <c r="CC442" i="11"/>
  <c r="CD442" i="11"/>
  <c r="CE442" i="11"/>
  <c r="CF442" i="11"/>
  <c r="CH442" i="11"/>
  <c r="CI442" i="11"/>
  <c r="CJ442" i="11"/>
  <c r="CK442" i="11"/>
  <c r="CL442" i="11"/>
  <c r="CM442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V447" i="11"/>
  <c r="W447" i="11"/>
  <c r="X447" i="11"/>
  <c r="Y447" i="11"/>
  <c r="Z447" i="11"/>
  <c r="AA447" i="11"/>
  <c r="AB447" i="11"/>
  <c r="AC447" i="11"/>
  <c r="AD447" i="11"/>
  <c r="AE447" i="11"/>
  <c r="AF447" i="11"/>
  <c r="AG447" i="11"/>
  <c r="AH447" i="11"/>
  <c r="AI447" i="11"/>
  <c r="AJ447" i="11"/>
  <c r="AK447" i="11"/>
  <c r="AL447" i="11"/>
  <c r="AM447" i="11"/>
  <c r="AN447" i="11"/>
  <c r="AO447" i="11"/>
  <c r="AP447" i="11"/>
  <c r="AQ447" i="11"/>
  <c r="AR447" i="11"/>
  <c r="AS447" i="11"/>
  <c r="AT447" i="11"/>
  <c r="AU447" i="11"/>
  <c r="AV447" i="11"/>
  <c r="AW447" i="11"/>
  <c r="AX447" i="11"/>
  <c r="AZ447" i="11"/>
  <c r="BA447" i="11"/>
  <c r="BB447" i="11"/>
  <c r="BC447" i="11"/>
  <c r="BD447" i="11"/>
  <c r="BE447" i="11"/>
  <c r="BF447" i="11"/>
  <c r="BG447" i="11"/>
  <c r="BH447" i="11"/>
  <c r="BI447" i="11"/>
  <c r="BJ447" i="11"/>
  <c r="BK447" i="11"/>
  <c r="BL447" i="11"/>
  <c r="BM447" i="11"/>
  <c r="BN447" i="11"/>
  <c r="BO447" i="11"/>
  <c r="BP447" i="11"/>
  <c r="BR447" i="11"/>
  <c r="BS447" i="11"/>
  <c r="BT447" i="11"/>
  <c r="BU447" i="11"/>
  <c r="BV447" i="11"/>
  <c r="GY447" i="11" s="1"/>
  <c r="CA447" i="11"/>
  <c r="CB447" i="11"/>
  <c r="CC447" i="11"/>
  <c r="CD447" i="11"/>
  <c r="CE447" i="11"/>
  <c r="CF447" i="11"/>
  <c r="CG447" i="11"/>
  <c r="CH447" i="11"/>
  <c r="CI447" i="11"/>
  <c r="CJ447" i="11"/>
  <c r="CK447" i="11"/>
  <c r="CL447" i="11"/>
  <c r="CM447" i="11"/>
  <c r="CN447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V452" i="11"/>
  <c r="W452" i="11"/>
  <c r="Y452" i="11"/>
  <c r="Z452" i="11"/>
  <c r="AA452" i="11"/>
  <c r="AB452" i="11"/>
  <c r="AC452" i="11"/>
  <c r="AD452" i="11"/>
  <c r="AE452" i="11"/>
  <c r="AF452" i="11"/>
  <c r="AG452" i="11"/>
  <c r="AH452" i="11"/>
  <c r="AI452" i="11"/>
  <c r="AJ452" i="11"/>
  <c r="AK452" i="11"/>
  <c r="AL452" i="11"/>
  <c r="AM452" i="11"/>
  <c r="AN452" i="11"/>
  <c r="AO452" i="11"/>
  <c r="AP452" i="11"/>
  <c r="AQ452" i="11"/>
  <c r="AR452" i="11"/>
  <c r="AT452" i="11"/>
  <c r="AU452" i="11"/>
  <c r="AV452" i="11"/>
  <c r="AW452" i="11"/>
  <c r="AX452" i="11"/>
  <c r="AZ452" i="11"/>
  <c r="BA452" i="11"/>
  <c r="BB452" i="11"/>
  <c r="BC452" i="11"/>
  <c r="BD452" i="11"/>
  <c r="BE452" i="11"/>
  <c r="BF452" i="11"/>
  <c r="BG452" i="11"/>
  <c r="BH452" i="11"/>
  <c r="BI452" i="11"/>
  <c r="BJ452" i="11"/>
  <c r="BK452" i="11"/>
  <c r="BL452" i="11"/>
  <c r="BM452" i="11"/>
  <c r="BN452" i="11"/>
  <c r="BO452" i="11"/>
  <c r="BP452" i="11"/>
  <c r="BR452" i="11"/>
  <c r="BS452" i="11"/>
  <c r="BT452" i="11"/>
  <c r="BU452" i="11"/>
  <c r="BV452" i="11"/>
  <c r="GY452" i="11" s="1"/>
  <c r="BW452" i="11"/>
  <c r="CA452" i="11"/>
  <c r="CB452" i="11"/>
  <c r="CC452" i="11"/>
  <c r="CD452" i="11"/>
  <c r="CE452" i="11"/>
  <c r="CF452" i="11"/>
  <c r="CG452" i="11"/>
  <c r="CH452" i="11"/>
  <c r="CI452" i="11"/>
  <c r="CJ452" i="11"/>
  <c r="CK452" i="11"/>
  <c r="CL452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V455" i="11"/>
  <c r="W455" i="11"/>
  <c r="Y455" i="11"/>
  <c r="Z455" i="11"/>
  <c r="AA455" i="11"/>
  <c r="AB455" i="11"/>
  <c r="AC455" i="11"/>
  <c r="AD455" i="11"/>
  <c r="AE455" i="11"/>
  <c r="AF455" i="11"/>
  <c r="AG455" i="11"/>
  <c r="AH455" i="11"/>
  <c r="AI455" i="11"/>
  <c r="AJ455" i="11"/>
  <c r="AK455" i="11"/>
  <c r="AL455" i="11"/>
  <c r="AM455" i="11"/>
  <c r="AN455" i="11"/>
  <c r="AO455" i="11"/>
  <c r="AP455" i="11"/>
  <c r="AQ455" i="11"/>
  <c r="AR455" i="11"/>
  <c r="AS455" i="11"/>
  <c r="AT455" i="11"/>
  <c r="AU455" i="11"/>
  <c r="AV455" i="11"/>
  <c r="AW455" i="11"/>
  <c r="AX455" i="11"/>
  <c r="AY455" i="11"/>
  <c r="AZ455" i="11"/>
  <c r="BA455" i="11"/>
  <c r="BB455" i="11"/>
  <c r="BC455" i="11"/>
  <c r="BD455" i="11"/>
  <c r="BE455" i="11"/>
  <c r="BF455" i="11"/>
  <c r="BG455" i="11"/>
  <c r="BH455" i="11"/>
  <c r="BI455" i="11"/>
  <c r="BJ455" i="11"/>
  <c r="BK455" i="11"/>
  <c r="BL455" i="11"/>
  <c r="BM455" i="11"/>
  <c r="BN455" i="11"/>
  <c r="BO455" i="11"/>
  <c r="BP455" i="11"/>
  <c r="BR455" i="11"/>
  <c r="BS455" i="11"/>
  <c r="BT455" i="11"/>
  <c r="BU455" i="11"/>
  <c r="BV455" i="11"/>
  <c r="GY455" i="11" s="1"/>
  <c r="BW455" i="11"/>
  <c r="CA455" i="11"/>
  <c r="CB455" i="11"/>
  <c r="CC455" i="11"/>
  <c r="CD455" i="11"/>
  <c r="CE455" i="11"/>
  <c r="CF455" i="11"/>
  <c r="CG455" i="11"/>
  <c r="CH455" i="11"/>
  <c r="CI455" i="11"/>
  <c r="CJ455" i="11"/>
  <c r="CK455" i="11"/>
  <c r="CL455" i="11"/>
  <c r="CM455" i="11"/>
  <c r="CN455" i="11"/>
  <c r="G466" i="11"/>
  <c r="H466" i="11"/>
  <c r="I466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V466" i="11"/>
  <c r="W466" i="11"/>
  <c r="X466" i="11"/>
  <c r="Y466" i="11"/>
  <c r="Z466" i="11"/>
  <c r="AA466" i="11"/>
  <c r="AB466" i="11"/>
  <c r="AC466" i="11"/>
  <c r="AD466" i="11"/>
  <c r="AE466" i="11"/>
  <c r="AF466" i="11"/>
  <c r="AG466" i="11"/>
  <c r="AH466" i="11"/>
  <c r="AI466" i="11"/>
  <c r="AJ466" i="11"/>
  <c r="AK466" i="11"/>
  <c r="AL466" i="11"/>
  <c r="AM466" i="11"/>
  <c r="AN466" i="11"/>
  <c r="AO466" i="11"/>
  <c r="AP466" i="11"/>
  <c r="AQ466" i="11"/>
  <c r="AR466" i="11"/>
  <c r="AS466" i="11"/>
  <c r="AT466" i="11"/>
  <c r="AU466" i="11"/>
  <c r="AV466" i="11"/>
  <c r="AW466" i="11"/>
  <c r="AX466" i="11"/>
  <c r="AZ466" i="11"/>
  <c r="BA466" i="11"/>
  <c r="BB466" i="11"/>
  <c r="BC466" i="11"/>
  <c r="BD466" i="11"/>
  <c r="BE466" i="11"/>
  <c r="BF466" i="11"/>
  <c r="BG466" i="11"/>
  <c r="BH466" i="11"/>
  <c r="BI466" i="11"/>
  <c r="BJ466" i="11"/>
  <c r="BK466" i="11"/>
  <c r="BL466" i="11"/>
  <c r="BM466" i="11"/>
  <c r="BN466" i="11"/>
  <c r="BO466" i="11"/>
  <c r="BP466" i="11"/>
  <c r="BR466" i="11"/>
  <c r="BS466" i="11"/>
  <c r="BT466" i="11"/>
  <c r="BU466" i="11"/>
  <c r="BV466" i="11"/>
  <c r="GY466" i="11" s="1"/>
  <c r="BW466" i="11"/>
  <c r="CA466" i="11"/>
  <c r="CB466" i="11"/>
  <c r="CC466" i="11"/>
  <c r="CD466" i="11"/>
  <c r="CE466" i="11"/>
  <c r="CF466" i="11"/>
  <c r="CG466" i="11"/>
  <c r="CH466" i="11"/>
  <c r="CI466" i="11"/>
  <c r="CJ466" i="11"/>
  <c r="CK466" i="11"/>
  <c r="CL466" i="11"/>
  <c r="CM466" i="11"/>
  <c r="CN466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V483" i="11"/>
  <c r="W483" i="11"/>
  <c r="Y483" i="11"/>
  <c r="Z483" i="11"/>
  <c r="AA483" i="11"/>
  <c r="AB483" i="11"/>
  <c r="AC483" i="11"/>
  <c r="AD483" i="11"/>
  <c r="AE483" i="11"/>
  <c r="AF483" i="11"/>
  <c r="AG483" i="11"/>
  <c r="AH483" i="11"/>
  <c r="AJ483" i="11"/>
  <c r="AK483" i="11"/>
  <c r="AL483" i="11"/>
  <c r="AM483" i="11"/>
  <c r="AN483" i="11"/>
  <c r="AO483" i="11"/>
  <c r="AP483" i="11"/>
  <c r="AQ483" i="11"/>
  <c r="AR483" i="11"/>
  <c r="AT483" i="11"/>
  <c r="AU483" i="11"/>
  <c r="AV483" i="11"/>
  <c r="AX483" i="11"/>
  <c r="AZ483" i="11"/>
  <c r="BA483" i="11"/>
  <c r="BB483" i="11"/>
  <c r="BC483" i="11"/>
  <c r="BD483" i="11"/>
  <c r="BE483" i="11"/>
  <c r="BF483" i="11"/>
  <c r="BG483" i="11"/>
  <c r="BH483" i="11"/>
  <c r="BI483" i="11"/>
  <c r="BJ483" i="11"/>
  <c r="BK483" i="11"/>
  <c r="BL483" i="11"/>
  <c r="BM483" i="11"/>
  <c r="BN483" i="11"/>
  <c r="BO483" i="11"/>
  <c r="BP483" i="11"/>
  <c r="BR483" i="11"/>
  <c r="BS483" i="11"/>
  <c r="BT483" i="11"/>
  <c r="BU483" i="11"/>
  <c r="BW483" i="11"/>
  <c r="CA483" i="11"/>
  <c r="CB483" i="11"/>
  <c r="CC483" i="11"/>
  <c r="CD483" i="11"/>
  <c r="CE483" i="11"/>
  <c r="CG483" i="11"/>
  <c r="CH483" i="11"/>
  <c r="CK483" i="11"/>
  <c r="CM483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V492" i="11"/>
  <c r="W492" i="11"/>
  <c r="Y492" i="11"/>
  <c r="Z492" i="11"/>
  <c r="AA492" i="11"/>
  <c r="AB492" i="11"/>
  <c r="AC492" i="11"/>
  <c r="AD492" i="11"/>
  <c r="AE492" i="11"/>
  <c r="AF492" i="11"/>
  <c r="AG492" i="11"/>
  <c r="AH492" i="11"/>
  <c r="AI492" i="11"/>
  <c r="AJ492" i="11"/>
  <c r="AK492" i="11"/>
  <c r="AL492" i="11"/>
  <c r="AM492" i="11"/>
  <c r="AN492" i="11"/>
  <c r="AO492" i="11"/>
  <c r="AP492" i="11"/>
  <c r="AQ492" i="11"/>
  <c r="AR492" i="11"/>
  <c r="AS492" i="11"/>
  <c r="AT492" i="11"/>
  <c r="AU492" i="11"/>
  <c r="AV492" i="11"/>
  <c r="AW492" i="11"/>
  <c r="AX492" i="11"/>
  <c r="AZ492" i="11"/>
  <c r="BA492" i="11"/>
  <c r="BB492" i="11"/>
  <c r="BC492" i="11"/>
  <c r="BD492" i="11"/>
  <c r="BE492" i="11"/>
  <c r="BF492" i="11"/>
  <c r="BG492" i="11"/>
  <c r="BH492" i="11"/>
  <c r="BI492" i="11"/>
  <c r="BJ492" i="11"/>
  <c r="BK492" i="11"/>
  <c r="BL492" i="11"/>
  <c r="BM492" i="11"/>
  <c r="BN492" i="11"/>
  <c r="BO492" i="11"/>
  <c r="BP492" i="11"/>
  <c r="BR492" i="11"/>
  <c r="BS492" i="11"/>
  <c r="BT492" i="11"/>
  <c r="BU492" i="11"/>
  <c r="BV492" i="11"/>
  <c r="GY492" i="11" s="1"/>
  <c r="BW492" i="11"/>
  <c r="CA492" i="11"/>
  <c r="CB492" i="11"/>
  <c r="CC492" i="11"/>
  <c r="CD492" i="11"/>
  <c r="CE492" i="11"/>
  <c r="CF492" i="11"/>
  <c r="CG492" i="11"/>
  <c r="CH492" i="11"/>
  <c r="CI492" i="11"/>
  <c r="CJ492" i="11"/>
  <c r="CK492" i="11"/>
  <c r="CL492" i="11"/>
  <c r="CM492" i="11"/>
  <c r="CN492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V494" i="11"/>
  <c r="W494" i="11"/>
  <c r="X494" i="11"/>
  <c r="Y494" i="11"/>
  <c r="Z494" i="11"/>
  <c r="AA494" i="11"/>
  <c r="AB494" i="11"/>
  <c r="AC494" i="11"/>
  <c r="AD494" i="11"/>
  <c r="AE494" i="11"/>
  <c r="AF494" i="11"/>
  <c r="AG494" i="11"/>
  <c r="AH494" i="11"/>
  <c r="AI494" i="11"/>
  <c r="AJ494" i="11"/>
  <c r="AK494" i="11"/>
  <c r="AL494" i="11"/>
  <c r="AM494" i="11"/>
  <c r="AN494" i="11"/>
  <c r="AO494" i="11"/>
  <c r="AP494" i="11"/>
  <c r="AQ494" i="11"/>
  <c r="AR494" i="11"/>
  <c r="AS494" i="11"/>
  <c r="AT494" i="11"/>
  <c r="AU494" i="11"/>
  <c r="AV494" i="11"/>
  <c r="AW494" i="11"/>
  <c r="AX494" i="11"/>
  <c r="AY494" i="11"/>
  <c r="AZ494" i="11"/>
  <c r="BA494" i="11"/>
  <c r="BB494" i="11"/>
  <c r="BC494" i="11"/>
  <c r="BD494" i="11"/>
  <c r="BE494" i="11"/>
  <c r="BF494" i="11"/>
  <c r="BG494" i="11"/>
  <c r="BH494" i="11"/>
  <c r="BI494" i="11"/>
  <c r="BJ494" i="11"/>
  <c r="BK494" i="11"/>
  <c r="BL494" i="11"/>
  <c r="BM494" i="11"/>
  <c r="BN494" i="11"/>
  <c r="BO494" i="11"/>
  <c r="BP494" i="11"/>
  <c r="BR494" i="11"/>
  <c r="BS494" i="11"/>
  <c r="BT494" i="11"/>
  <c r="BU494" i="11"/>
  <c r="BV494" i="11"/>
  <c r="GY494" i="11" s="1"/>
  <c r="BW494" i="11"/>
  <c r="CA494" i="11"/>
  <c r="CB494" i="11"/>
  <c r="CC494" i="11"/>
  <c r="CD494" i="11"/>
  <c r="CE494" i="11"/>
  <c r="CF494" i="11"/>
  <c r="CG494" i="11"/>
  <c r="CH494" i="11"/>
  <c r="CI494" i="11"/>
  <c r="CJ494" i="11"/>
  <c r="CK494" i="11"/>
  <c r="CL494" i="11"/>
  <c r="CM494" i="11"/>
  <c r="CN494" i="11"/>
  <c r="G520" i="11"/>
  <c r="H520" i="11"/>
  <c r="I520" i="11"/>
  <c r="J520" i="11"/>
  <c r="K520" i="11"/>
  <c r="L520" i="11"/>
  <c r="M520" i="11"/>
  <c r="N520" i="11"/>
  <c r="O520" i="11"/>
  <c r="P520" i="11"/>
  <c r="Q520" i="11"/>
  <c r="R520" i="11"/>
  <c r="S520" i="11"/>
  <c r="T520" i="11"/>
  <c r="U520" i="11"/>
  <c r="V520" i="11"/>
  <c r="W520" i="11"/>
  <c r="Z520" i="11"/>
  <c r="AA520" i="11"/>
  <c r="AB520" i="11"/>
  <c r="AD520" i="11"/>
  <c r="AE520" i="11"/>
  <c r="AF520" i="11"/>
  <c r="AG520" i="11"/>
  <c r="AH520" i="11"/>
  <c r="AI520" i="11"/>
  <c r="AJ520" i="11"/>
  <c r="AK520" i="11"/>
  <c r="AM520" i="11"/>
  <c r="AN520" i="11"/>
  <c r="AO520" i="11"/>
  <c r="AP520" i="11"/>
  <c r="AQ520" i="11"/>
  <c r="AR520" i="11"/>
  <c r="AT520" i="11"/>
  <c r="AU520" i="11"/>
  <c r="AV520" i="11"/>
  <c r="AW520" i="11"/>
  <c r="AX520" i="11"/>
  <c r="AZ520" i="11"/>
  <c r="BA520" i="11"/>
  <c r="BB520" i="11"/>
  <c r="BC520" i="11"/>
  <c r="BD520" i="11"/>
  <c r="BE520" i="11"/>
  <c r="BF520" i="11"/>
  <c r="BG520" i="11"/>
  <c r="BH520" i="11"/>
  <c r="BI520" i="11"/>
  <c r="BJ520" i="11"/>
  <c r="BK520" i="11"/>
  <c r="BL520" i="11"/>
  <c r="BM520" i="11"/>
  <c r="BN520" i="11"/>
  <c r="BO520" i="11"/>
  <c r="BP520" i="11"/>
  <c r="BR520" i="11"/>
  <c r="BS520" i="11"/>
  <c r="BT520" i="11"/>
  <c r="BU520" i="11"/>
  <c r="BV520" i="11"/>
  <c r="GY520" i="11" s="1"/>
  <c r="BW520" i="11"/>
  <c r="BY520" i="11"/>
  <c r="BZ520" i="11"/>
  <c r="CA520" i="11"/>
  <c r="CB520" i="11"/>
  <c r="CC520" i="11"/>
  <c r="CE520" i="11"/>
  <c r="CG520" i="11"/>
  <c r="CH520" i="11"/>
  <c r="CI520" i="11"/>
  <c r="CK520" i="11"/>
  <c r="CL520" i="11"/>
  <c r="CM520" i="11"/>
  <c r="G522" i="11"/>
  <c r="H522" i="11"/>
  <c r="I522" i="11"/>
  <c r="J522" i="11"/>
  <c r="K522" i="11"/>
  <c r="L522" i="11"/>
  <c r="M522" i="11"/>
  <c r="N522" i="11"/>
  <c r="O522" i="11"/>
  <c r="P522" i="11"/>
  <c r="Q522" i="11"/>
  <c r="R522" i="11"/>
  <c r="S522" i="11"/>
  <c r="T522" i="11"/>
  <c r="U522" i="11"/>
  <c r="V522" i="11"/>
  <c r="W522" i="11"/>
  <c r="Y522" i="11"/>
  <c r="Z522" i="11"/>
  <c r="AA522" i="11"/>
  <c r="AB522" i="11"/>
  <c r="AC522" i="11"/>
  <c r="AD522" i="11"/>
  <c r="AE522" i="11"/>
  <c r="AF522" i="11"/>
  <c r="AG522" i="11"/>
  <c r="AH522" i="11"/>
  <c r="AI522" i="11"/>
  <c r="AJ522" i="11"/>
  <c r="AK522" i="11"/>
  <c r="AL522" i="11"/>
  <c r="AM522" i="11"/>
  <c r="AN522" i="11"/>
  <c r="AO522" i="11"/>
  <c r="AP522" i="11"/>
  <c r="AQ522" i="11"/>
  <c r="AR522" i="11"/>
  <c r="AT522" i="11"/>
  <c r="AU522" i="11"/>
  <c r="AV522" i="11"/>
  <c r="AW522" i="11"/>
  <c r="AX522" i="11"/>
  <c r="AY522" i="11"/>
  <c r="AZ522" i="11"/>
  <c r="BA522" i="11"/>
  <c r="BB522" i="11"/>
  <c r="BC522" i="11"/>
  <c r="BD522" i="11"/>
  <c r="BE522" i="11"/>
  <c r="BF522" i="11"/>
  <c r="BG522" i="11"/>
  <c r="BH522" i="11"/>
  <c r="BI522" i="11"/>
  <c r="BJ522" i="11"/>
  <c r="BK522" i="11"/>
  <c r="BL522" i="11"/>
  <c r="BM522" i="11"/>
  <c r="BN522" i="11"/>
  <c r="BO522" i="11"/>
  <c r="BP522" i="11"/>
  <c r="BR522" i="11"/>
  <c r="BS522" i="11"/>
  <c r="BT522" i="11"/>
  <c r="BU522" i="11"/>
  <c r="BV522" i="11"/>
  <c r="GY522" i="11" s="1"/>
  <c r="BW522" i="11"/>
  <c r="BY522" i="11"/>
  <c r="BZ522" i="11"/>
  <c r="CA522" i="11"/>
  <c r="CB522" i="11"/>
  <c r="CC522" i="11"/>
  <c r="CD522" i="11"/>
  <c r="CE522" i="11"/>
  <c r="CF522" i="11"/>
  <c r="CG522" i="11"/>
  <c r="CH522" i="11"/>
  <c r="CI522" i="11"/>
  <c r="CJ522" i="11"/>
  <c r="CK522" i="11"/>
  <c r="CL522" i="11"/>
  <c r="CM522" i="11"/>
  <c r="CN522" i="11"/>
  <c r="F522" i="11"/>
  <c r="F520" i="11"/>
  <c r="F494" i="11"/>
  <c r="F492" i="11"/>
  <c r="F483" i="11"/>
  <c r="F466" i="11"/>
  <c r="F455" i="11"/>
  <c r="F452" i="11"/>
  <c r="F447" i="11"/>
  <c r="F442" i="11"/>
  <c r="F433" i="11"/>
  <c r="F361" i="11"/>
  <c r="F354" i="11"/>
  <c r="F349" i="11"/>
  <c r="F332" i="11"/>
  <c r="F334" i="11"/>
  <c r="F342" i="11"/>
  <c r="F323" i="11"/>
  <c r="F310" i="11"/>
  <c r="F273" i="11"/>
  <c r="F263" i="11"/>
  <c r="F254" i="11"/>
  <c r="F245" i="11"/>
  <c r="BJ324" i="11" l="1"/>
  <c r="BJ453" i="11" s="1"/>
  <c r="BJ523" i="11" s="1"/>
  <c r="BB324" i="11"/>
  <c r="BB453" i="11" s="1"/>
  <c r="BB523" i="11" s="1"/>
  <c r="AT324" i="11"/>
  <c r="AJ361" i="19"/>
  <c r="AJ332" i="19"/>
  <c r="AJ342" i="19"/>
  <c r="BC333" i="18"/>
  <c r="BC334" i="18" s="1"/>
  <c r="BA334" i="18"/>
  <c r="E342" i="18"/>
  <c r="BA335" i="18"/>
  <c r="E332" i="18"/>
  <c r="BA325" i="18"/>
  <c r="E361" i="18"/>
  <c r="BA355" i="18"/>
  <c r="AJ324" i="11"/>
  <c r="AJ453" i="11" s="1"/>
  <c r="AJ523" i="11" s="1"/>
  <c r="AH324" i="11"/>
  <c r="AH453" i="11" s="1"/>
  <c r="AH523" i="11" s="1"/>
  <c r="CK324" i="11"/>
  <c r="CK453" i="11" s="1"/>
  <c r="CK523" i="11" s="1"/>
  <c r="CC324" i="11"/>
  <c r="CC453" i="11" s="1"/>
  <c r="CC523" i="11" s="1"/>
  <c r="BT324" i="11"/>
  <c r="CJ263" i="11"/>
  <c r="BK324" i="11"/>
  <c r="BK453" i="11" s="1"/>
  <c r="BK523" i="11" s="1"/>
  <c r="BC324" i="11"/>
  <c r="BC453" i="11" s="1"/>
  <c r="BC523" i="11" s="1"/>
  <c r="AU324" i="11"/>
  <c r="AU453" i="11" s="1"/>
  <c r="AU523" i="11" s="1"/>
  <c r="AD324" i="11"/>
  <c r="AD453" i="11" s="1"/>
  <c r="AD523" i="11" s="1"/>
  <c r="BL324" i="11"/>
  <c r="BL453" i="11" s="1"/>
  <c r="BL523" i="11" s="1"/>
  <c r="BD324" i="11"/>
  <c r="BD453" i="11" s="1"/>
  <c r="BD523" i="11" s="1"/>
  <c r="BS324" i="11"/>
  <c r="BS453" i="11" s="1"/>
  <c r="BS523" i="11" s="1"/>
  <c r="K324" i="11"/>
  <c r="K453" i="11" s="1"/>
  <c r="K523" i="11" s="1"/>
  <c r="CH324" i="11"/>
  <c r="CH453" i="11" s="1"/>
  <c r="CH523" i="11" s="1"/>
  <c r="BZ523" i="11"/>
  <c r="BO324" i="11"/>
  <c r="BO453" i="11" s="1"/>
  <c r="BO523" i="11" s="1"/>
  <c r="BG324" i="11"/>
  <c r="BG453" i="11" s="1"/>
  <c r="BG523" i="11" s="1"/>
  <c r="AY324" i="11"/>
  <c r="AY453" i="11" s="1"/>
  <c r="AY523" i="11" s="1"/>
  <c r="AP324" i="11"/>
  <c r="AP453" i="11" s="1"/>
  <c r="AP523" i="11" s="1"/>
  <c r="CB324" i="11"/>
  <c r="CB453" i="11" s="1"/>
  <c r="CB523" i="11" s="1"/>
  <c r="S324" i="11"/>
  <c r="S453" i="11" s="1"/>
  <c r="S523" i="11" s="1"/>
  <c r="CF324" i="11"/>
  <c r="CF453" i="11" s="1"/>
  <c r="BW324" i="11"/>
  <c r="W324" i="11"/>
  <c r="W453" i="11" s="1"/>
  <c r="W523" i="11" s="1"/>
  <c r="O324" i="11"/>
  <c r="O453" i="11" s="1"/>
  <c r="O523" i="11" s="1"/>
  <c r="G324" i="11"/>
  <c r="G453" i="11" s="1"/>
  <c r="G523" i="11" s="1"/>
  <c r="AB324" i="11"/>
  <c r="AB453" i="11" s="1"/>
  <c r="AB523" i="11" s="1"/>
  <c r="CM324" i="11"/>
  <c r="CE324" i="11"/>
  <c r="CE453" i="11" s="1"/>
  <c r="CE523" i="11" s="1"/>
  <c r="BV324" i="11"/>
  <c r="GY324" i="11" s="1"/>
  <c r="BM324" i="11"/>
  <c r="BM453" i="11" s="1"/>
  <c r="BM523" i="11" s="1"/>
  <c r="BE324" i="11"/>
  <c r="BE453" i="11" s="1"/>
  <c r="BE523" i="11" s="1"/>
  <c r="AW324" i="11"/>
  <c r="AW453" i="11" s="1"/>
  <c r="AN324" i="11"/>
  <c r="AN453" i="11" s="1"/>
  <c r="AN523" i="11" s="1"/>
  <c r="AF324" i="11"/>
  <c r="AF453" i="11" s="1"/>
  <c r="AF523" i="11" s="1"/>
  <c r="V324" i="11"/>
  <c r="V453" i="11" s="1"/>
  <c r="V523" i="11" s="1"/>
  <c r="AO324" i="11"/>
  <c r="AO453" i="11" s="1"/>
  <c r="AO523" i="11" s="1"/>
  <c r="AG324" i="11"/>
  <c r="AG453" i="11" s="1"/>
  <c r="AG523" i="11" s="1"/>
  <c r="P324" i="11"/>
  <c r="P453" i="11" s="1"/>
  <c r="P523" i="11" s="1"/>
  <c r="BR324" i="11"/>
  <c r="BR453" i="11" s="1"/>
  <c r="BR523" i="11" s="1"/>
  <c r="AV324" i="11"/>
  <c r="AV453" i="11" s="1"/>
  <c r="AV523" i="11" s="1"/>
  <c r="AM324" i="11"/>
  <c r="AM453" i="11" s="1"/>
  <c r="AM523" i="11" s="1"/>
  <c r="H324" i="11"/>
  <c r="H453" i="11" s="1"/>
  <c r="H523" i="11" s="1"/>
  <c r="CI324" i="11"/>
  <c r="CI453" i="11" s="1"/>
  <c r="CA324" i="11"/>
  <c r="AR324" i="11"/>
  <c r="AR453" i="11" s="1"/>
  <c r="AR523" i="11" s="1"/>
  <c r="AA324" i="11"/>
  <c r="AA453" i="11" s="1"/>
  <c r="AA523" i="11" s="1"/>
  <c r="BP324" i="11"/>
  <c r="BP453" i="11" s="1"/>
  <c r="BP523" i="11" s="1"/>
  <c r="BH324" i="11"/>
  <c r="BH453" i="11" s="1"/>
  <c r="BH523" i="11" s="1"/>
  <c r="AZ324" i="11"/>
  <c r="AZ453" i="11" s="1"/>
  <c r="AZ523" i="11" s="1"/>
  <c r="AQ324" i="11"/>
  <c r="AQ453" i="11" s="1"/>
  <c r="AQ523" i="11" s="1"/>
  <c r="Z324" i="11"/>
  <c r="Z453" i="11" s="1"/>
  <c r="Z523" i="11" s="1"/>
  <c r="Q324" i="11"/>
  <c r="Q453" i="11" s="1"/>
  <c r="Q523" i="11" s="1"/>
  <c r="I324" i="11"/>
  <c r="I453" i="11" s="1"/>
  <c r="I523" i="11" s="1"/>
  <c r="BN324" i="11"/>
  <c r="BN453" i="11" s="1"/>
  <c r="BN523" i="11" s="1"/>
  <c r="BF324" i="11"/>
  <c r="BF453" i="11" s="1"/>
  <c r="BF523" i="11" s="1"/>
  <c r="AX324" i="11"/>
  <c r="AX453" i="11" s="1"/>
  <c r="AX523" i="11" s="1"/>
  <c r="CL324" i="11"/>
  <c r="CL453" i="11" s="1"/>
  <c r="CD324" i="11"/>
  <c r="BU324" i="11"/>
  <c r="BU453" i="11" s="1"/>
  <c r="BU523" i="11" s="1"/>
  <c r="AE324" i="11"/>
  <c r="AE453" i="11" s="1"/>
  <c r="AE523" i="11" s="1"/>
  <c r="F324" i="11"/>
  <c r="F453" i="11" s="1"/>
  <c r="F523" i="11" s="1"/>
  <c r="N324" i="11"/>
  <c r="N453" i="11" s="1"/>
  <c r="N523" i="11" s="1"/>
  <c r="AT453" i="11"/>
  <c r="AT523" i="11" s="1"/>
  <c r="CG324" i="11"/>
  <c r="BI324" i="11"/>
  <c r="BI453" i="11" s="1"/>
  <c r="BI523" i="11" s="1"/>
  <c r="BA324" i="11"/>
  <c r="BA453" i="11" s="1"/>
  <c r="BA523" i="11" s="1"/>
  <c r="R324" i="11"/>
  <c r="R453" i="11" s="1"/>
  <c r="R523" i="11" s="1"/>
  <c r="J324" i="11"/>
  <c r="J453" i="11" s="1"/>
  <c r="J523" i="11" s="1"/>
  <c r="BT453" i="11"/>
  <c r="BT523" i="11" s="1"/>
  <c r="U324" i="11"/>
  <c r="U453" i="11" s="1"/>
  <c r="U523" i="11" s="1"/>
  <c r="M324" i="11"/>
  <c r="M453" i="11" s="1"/>
  <c r="M523" i="11" s="1"/>
  <c r="AK324" i="11"/>
  <c r="AK453" i="11" s="1"/>
  <c r="AK523" i="11" s="1"/>
  <c r="Y324" i="11"/>
  <c r="X483" i="11"/>
  <c r="T324" i="11"/>
  <c r="T453" i="11" s="1"/>
  <c r="T523" i="11" s="1"/>
  <c r="L324" i="11"/>
  <c r="L453" i="11" s="1"/>
  <c r="L523" i="11" s="1"/>
  <c r="BC325" i="18" l="1"/>
  <c r="BC332" i="18" s="1"/>
  <c r="BA332" i="18"/>
  <c r="BC335" i="18"/>
  <c r="BC342" i="18" s="1"/>
  <c r="BA342" i="18"/>
  <c r="BA361" i="18"/>
  <c r="BC355" i="18"/>
  <c r="BC361" i="18" s="1"/>
  <c r="CA453" i="11"/>
  <c r="CA523" i="11" s="1"/>
  <c r="AK342" i="18" l="1"/>
  <c r="AK361" i="18"/>
  <c r="AK332" i="18"/>
  <c r="GV206" i="11" l="1"/>
  <c r="CP345" i="11" l="1"/>
  <c r="CP348" i="11"/>
  <c r="CP347" i="11"/>
  <c r="CP346" i="11"/>
  <c r="CP344" i="11"/>
  <c r="CP343" i="11"/>
  <c r="S345" i="26" l="1"/>
  <c r="T345" i="26" s="1"/>
  <c r="S345" i="10"/>
  <c r="T345" i="10" s="1"/>
  <c r="S342" i="26"/>
  <c r="T342" i="26" s="1"/>
  <c r="S342" i="10"/>
  <c r="T342" i="10" s="1"/>
  <c r="S346" i="26"/>
  <c r="T346" i="26" s="1"/>
  <c r="S346" i="10"/>
  <c r="T346" i="10" s="1"/>
  <c r="S347" i="26"/>
  <c r="T347" i="26" s="1"/>
  <c r="S347" i="10"/>
  <c r="T347" i="10" s="1"/>
  <c r="S343" i="10"/>
  <c r="T343" i="10" s="1"/>
  <c r="S343" i="26"/>
  <c r="T343" i="26" s="1"/>
  <c r="S344" i="26"/>
  <c r="T344" i="26" s="1"/>
  <c r="S344" i="10"/>
  <c r="T344" i="10" s="1"/>
  <c r="EL343" i="11"/>
  <c r="EL346" i="11"/>
  <c r="GH346" i="11" s="1"/>
  <c r="EL347" i="11"/>
  <c r="GH347" i="11" s="1"/>
  <c r="E347" i="19" s="1"/>
  <c r="AZ347" i="19" s="1"/>
  <c r="EL348" i="11"/>
  <c r="GH348" i="11" s="1"/>
  <c r="GJ348" i="11" s="1"/>
  <c r="EL344" i="11"/>
  <c r="EL345" i="11"/>
  <c r="E346" i="19"/>
  <c r="AZ346" i="19" s="1"/>
  <c r="GJ346" i="11"/>
  <c r="GH343" i="11"/>
  <c r="CP349" i="11"/>
  <c r="E361" i="11"/>
  <c r="GV361" i="11" s="1"/>
  <c r="E349" i="11"/>
  <c r="GV349" i="11" s="1"/>
  <c r="E342" i="11"/>
  <c r="GV342" i="11" s="1"/>
  <c r="E334" i="11"/>
  <c r="GV334" i="11" s="1"/>
  <c r="E332" i="11"/>
  <c r="GV332" i="11" s="1"/>
  <c r="S348" i="26" l="1"/>
  <c r="T348" i="26" s="1"/>
  <c r="S348" i="10"/>
  <c r="T348" i="10" s="1"/>
  <c r="GJ347" i="11"/>
  <c r="E348" i="19"/>
  <c r="AZ348" i="19" s="1"/>
  <c r="E348" i="18" s="1"/>
  <c r="BA348" i="18" s="1"/>
  <c r="BC348" i="18" s="1"/>
  <c r="EL349" i="11"/>
  <c r="GH345" i="11"/>
  <c r="GH344" i="11"/>
  <c r="E343" i="19"/>
  <c r="GJ343" i="11"/>
  <c r="BB347" i="19"/>
  <c r="E347" i="18"/>
  <c r="BA347" i="18" s="1"/>
  <c r="BC347" i="18" s="1"/>
  <c r="BB346" i="19"/>
  <c r="E346" i="18"/>
  <c r="BA346" i="18" s="1"/>
  <c r="BC346" i="18" s="1"/>
  <c r="CN227" i="11"/>
  <c r="CN226" i="11"/>
  <c r="CN225" i="11"/>
  <c r="CN224" i="11"/>
  <c r="CN223" i="11"/>
  <c r="CN221" i="11"/>
  <c r="CN220" i="11"/>
  <c r="CN219" i="11"/>
  <c r="CN218" i="11"/>
  <c r="CN217" i="11"/>
  <c r="CN216" i="11"/>
  <c r="CN215" i="11"/>
  <c r="CN214" i="11"/>
  <c r="CN213" i="11"/>
  <c r="CN212" i="11"/>
  <c r="CN210" i="11"/>
  <c r="CN209" i="11"/>
  <c r="CN208" i="11"/>
  <c r="CN203" i="11"/>
  <c r="CN202" i="11"/>
  <c r="CN201" i="11"/>
  <c r="CN199" i="11"/>
  <c r="CN198" i="11"/>
  <c r="CN197" i="11"/>
  <c r="CN194" i="11"/>
  <c r="CN193" i="11"/>
  <c r="CN192" i="11"/>
  <c r="CN190" i="11"/>
  <c r="CN189" i="11"/>
  <c r="CN188" i="11"/>
  <c r="CN187" i="11"/>
  <c r="CN186" i="11"/>
  <c r="CN185" i="11"/>
  <c r="CN184" i="11"/>
  <c r="CN183" i="11"/>
  <c r="CN182" i="11"/>
  <c r="CN181" i="11"/>
  <c r="CN180" i="11"/>
  <c r="CN179" i="11"/>
  <c r="CN178" i="11"/>
  <c r="CN177" i="11"/>
  <c r="CN176" i="11"/>
  <c r="CN175" i="11"/>
  <c r="CN174" i="11"/>
  <c r="CN171" i="11"/>
  <c r="CN170" i="11"/>
  <c r="CN169" i="11"/>
  <c r="CN168" i="11"/>
  <c r="CN167" i="11"/>
  <c r="CN166" i="11"/>
  <c r="CN165" i="11"/>
  <c r="CN156" i="11"/>
  <c r="CN155" i="11"/>
  <c r="CN154" i="11"/>
  <c r="CN153" i="11"/>
  <c r="CN152" i="11"/>
  <c r="CN150" i="11"/>
  <c r="CN146" i="11"/>
  <c r="CN145" i="11"/>
  <c r="CN144" i="11"/>
  <c r="CN143" i="11"/>
  <c r="CN141" i="11"/>
  <c r="CN140" i="11"/>
  <c r="CN139" i="11"/>
  <c r="CN138" i="11"/>
  <c r="CN137" i="11"/>
  <c r="CN135" i="11"/>
  <c r="CN133" i="11"/>
  <c r="CN132" i="11"/>
  <c r="CN131" i="11"/>
  <c r="CN128" i="11"/>
  <c r="CN127" i="11"/>
  <c r="CN126" i="11"/>
  <c r="CN125" i="11"/>
  <c r="CN124" i="11"/>
  <c r="CN123" i="11"/>
  <c r="CN122" i="11"/>
  <c r="CN121" i="11"/>
  <c r="CN120" i="11"/>
  <c r="CN119" i="11"/>
  <c r="CN117" i="11"/>
  <c r="CN116" i="11"/>
  <c r="CN115" i="11"/>
  <c r="CN114" i="11"/>
  <c r="CN113" i="11"/>
  <c r="CN112" i="11"/>
  <c r="CN111" i="11"/>
  <c r="CN110" i="11"/>
  <c r="CN109" i="11"/>
  <c r="CN108" i="11"/>
  <c r="CN105" i="11"/>
  <c r="CN104" i="11"/>
  <c r="CN103" i="11"/>
  <c r="CN102" i="11"/>
  <c r="CN101" i="11"/>
  <c r="CN100" i="11"/>
  <c r="CN99" i="11"/>
  <c r="CN98" i="11"/>
  <c r="CN97" i="11"/>
  <c r="CN96" i="11"/>
  <c r="CN94" i="11"/>
  <c r="CN93" i="11"/>
  <c r="CN92" i="11"/>
  <c r="CN91" i="11"/>
  <c r="CN90" i="11"/>
  <c r="CN89" i="11"/>
  <c r="CN88" i="11"/>
  <c r="CN87" i="11"/>
  <c r="CN86" i="11"/>
  <c r="CN85" i="11"/>
  <c r="CN84" i="11"/>
  <c r="CN83" i="11"/>
  <c r="CN82" i="11"/>
  <c r="CN81" i="11"/>
  <c r="CN80" i="11"/>
  <c r="CN77" i="11"/>
  <c r="CN76" i="11"/>
  <c r="CN75" i="11"/>
  <c r="CN74" i="11"/>
  <c r="CN71" i="11"/>
  <c r="CN70" i="11"/>
  <c r="CN69" i="11"/>
  <c r="CN68" i="11"/>
  <c r="CN67" i="11"/>
  <c r="CN65" i="11"/>
  <c r="CN64" i="11"/>
  <c r="CN63" i="11"/>
  <c r="CN62" i="11"/>
  <c r="CN61" i="11"/>
  <c r="CN60" i="11"/>
  <c r="CN57" i="11"/>
  <c r="CN56" i="11"/>
  <c r="CN55" i="11"/>
  <c r="CN54" i="11"/>
  <c r="CN53" i="11"/>
  <c r="CN51" i="11"/>
  <c r="CN50" i="11"/>
  <c r="CN49" i="11"/>
  <c r="CN48" i="11"/>
  <c r="CN47" i="11"/>
  <c r="CN46" i="11"/>
  <c r="CN43" i="11"/>
  <c r="CN42" i="11"/>
  <c r="CN41" i="11"/>
  <c r="CN40" i="11"/>
  <c r="CN39" i="11"/>
  <c r="CN37" i="11"/>
  <c r="CN36" i="11"/>
  <c r="CN35" i="11"/>
  <c r="CN34" i="11"/>
  <c r="CN33" i="11"/>
  <c r="CN32" i="11"/>
  <c r="CN31" i="11"/>
  <c r="CN30" i="11"/>
  <c r="CN29" i="11"/>
  <c r="CN26" i="11"/>
  <c r="CN25" i="11"/>
  <c r="CN24" i="11"/>
  <c r="CN22" i="11"/>
  <c r="CN21" i="11"/>
  <c r="CN20" i="11"/>
  <c r="CN19" i="11"/>
  <c r="CN18" i="11"/>
  <c r="CN16" i="11"/>
  <c r="CN14" i="11"/>
  <c r="CN12" i="11"/>
  <c r="CN11" i="11"/>
  <c r="CN10" i="11"/>
  <c r="CN9" i="11"/>
  <c r="CN8" i="11"/>
  <c r="BB348" i="19" l="1"/>
  <c r="GH349" i="11"/>
  <c r="GJ344" i="11"/>
  <c r="E344" i="19"/>
  <c r="E345" i="19"/>
  <c r="GJ345" i="11"/>
  <c r="AZ343" i="19"/>
  <c r="GJ349" i="11" l="1"/>
  <c r="E349" i="19"/>
  <c r="AZ345" i="19"/>
  <c r="AZ344" i="19"/>
  <c r="BB343" i="19"/>
  <c r="E343" i="18"/>
  <c r="CN196" i="11"/>
  <c r="CN191" i="11"/>
  <c r="AZ349" i="19" l="1"/>
  <c r="BB344" i="19"/>
  <c r="E344" i="18"/>
  <c r="BB345" i="19"/>
  <c r="E345" i="18"/>
  <c r="BA343" i="18"/>
  <c r="BB349" i="19" l="1"/>
  <c r="BA345" i="18"/>
  <c r="BA344" i="18"/>
  <c r="E349" i="18"/>
  <c r="BC343" i="18"/>
  <c r="CN200" i="11"/>
  <c r="BA349" i="18" l="1"/>
  <c r="BC344" i="18"/>
  <c r="BC345" i="18"/>
  <c r="CN23" i="11"/>
  <c r="BC349" i="18" l="1"/>
  <c r="CN148" i="11" l="1"/>
  <c r="CN149" i="11" l="1"/>
  <c r="CN207" i="11" l="1"/>
  <c r="CN228" i="11" l="1"/>
  <c r="CM228" i="11"/>
  <c r="CL228" i="11"/>
  <c r="CK228" i="11"/>
  <c r="CJ228" i="11"/>
  <c r="CI228" i="11"/>
  <c r="CH228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GY228" i="11" s="1"/>
  <c r="BU228" i="11"/>
  <c r="BT228" i="11"/>
  <c r="BS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X228" i="11"/>
  <c r="AW228" i="11"/>
  <c r="AV228" i="11"/>
  <c r="AU228" i="11"/>
  <c r="AT228" i="11"/>
  <c r="CM211" i="11"/>
  <c r="CL211" i="11"/>
  <c r="CK211" i="11"/>
  <c r="CI211" i="11"/>
  <c r="CH211" i="11"/>
  <c r="CG211" i="11"/>
  <c r="CF211" i="11"/>
  <c r="CE211" i="11"/>
  <c r="CD211" i="11"/>
  <c r="CC211" i="11"/>
  <c r="CB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W211" i="11"/>
  <c r="AV211" i="11"/>
  <c r="AU211" i="11"/>
  <c r="CN204" i="11"/>
  <c r="CM204" i="11"/>
  <c r="CL204" i="11"/>
  <c r="CK204" i="11"/>
  <c r="CJ204" i="11"/>
  <c r="CI204" i="11"/>
  <c r="CH204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GY204" i="11" s="1"/>
  <c r="BU204" i="11"/>
  <c r="BT204" i="11"/>
  <c r="BS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X204" i="11"/>
  <c r="AW204" i="11"/>
  <c r="AV204" i="11"/>
  <c r="AU204" i="11"/>
  <c r="AT204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BW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X195" i="11"/>
  <c r="AW195" i="11"/>
  <c r="AV195" i="11"/>
  <c r="AU195" i="11"/>
  <c r="AT195" i="11"/>
  <c r="CM172" i="11"/>
  <c r="CL172" i="11"/>
  <c r="CK172" i="11"/>
  <c r="CI172" i="11"/>
  <c r="CH172" i="11"/>
  <c r="CG172" i="11"/>
  <c r="CF172" i="11"/>
  <c r="CE172" i="11"/>
  <c r="CD172" i="11"/>
  <c r="CC172" i="11"/>
  <c r="CB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X172" i="11"/>
  <c r="AW172" i="11"/>
  <c r="AV172" i="11"/>
  <c r="AU172" i="11"/>
  <c r="AT172" i="11"/>
  <c r="CM157" i="11"/>
  <c r="CL157" i="11"/>
  <c r="CK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GY157" i="11" s="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X157" i="11"/>
  <c r="AW157" i="11"/>
  <c r="AV157" i="11"/>
  <c r="AU157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GY142" i="11" s="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X142" i="11"/>
  <c r="AW142" i="11"/>
  <c r="AV142" i="11"/>
  <c r="AU142" i="11"/>
  <c r="AT142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GY136" i="11" s="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X136" i="11"/>
  <c r="AW136" i="11"/>
  <c r="AV136" i="11"/>
  <c r="AU136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GY129" i="11" s="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X129" i="11"/>
  <c r="AW129" i="11"/>
  <c r="AV129" i="11"/>
  <c r="AU129" i="11"/>
  <c r="AT129" i="11"/>
  <c r="CN118" i="11"/>
  <c r="CM118" i="11"/>
  <c r="CL118" i="11"/>
  <c r="CK118" i="11"/>
  <c r="CJ118" i="11"/>
  <c r="CI118" i="11"/>
  <c r="CH118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GY118" i="11" s="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X118" i="11"/>
  <c r="AW118" i="11"/>
  <c r="AV118" i="11"/>
  <c r="AU118" i="11"/>
  <c r="AT118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GY106" i="11" s="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X106" i="11"/>
  <c r="AW106" i="11"/>
  <c r="AV106" i="11"/>
  <c r="AU106" i="11"/>
  <c r="AT106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GY95" i="11" s="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X95" i="11"/>
  <c r="AW95" i="11"/>
  <c r="AV95" i="11"/>
  <c r="AU95" i="11"/>
  <c r="AT95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GY78" i="11" s="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X78" i="11"/>
  <c r="AW78" i="11"/>
  <c r="AV78" i="11"/>
  <c r="AU78" i="11"/>
  <c r="AT78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GY72" i="11" s="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X72" i="11"/>
  <c r="AW72" i="11"/>
  <c r="AV72" i="11"/>
  <c r="AU72" i="11"/>
  <c r="AT72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GY66" i="11" s="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X66" i="11"/>
  <c r="AW66" i="11"/>
  <c r="AV66" i="11"/>
  <c r="AU66" i="11"/>
  <c r="AT66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GY58" i="11" s="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X58" i="11"/>
  <c r="AW58" i="11"/>
  <c r="AV58" i="11"/>
  <c r="AU58" i="11"/>
  <c r="AT58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GY52" i="11" s="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X52" i="11"/>
  <c r="AW52" i="11"/>
  <c r="AV52" i="11"/>
  <c r="AU52" i="11"/>
  <c r="AT52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GY44" i="11" s="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X44" i="11"/>
  <c r="AW44" i="11"/>
  <c r="AV44" i="11"/>
  <c r="AU44" i="11"/>
  <c r="AT44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GY38" i="11" s="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X38" i="11"/>
  <c r="AW38" i="11"/>
  <c r="AV38" i="11"/>
  <c r="AU38" i="11"/>
  <c r="AT38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GY27" i="11" s="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X27" i="11"/>
  <c r="AW27" i="11"/>
  <c r="AV27" i="11"/>
  <c r="AU27" i="11"/>
  <c r="AT2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GY17" i="11" s="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GY15" i="11" s="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GY13" i="11" s="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X13" i="11"/>
  <c r="AW13" i="11"/>
  <c r="AV13" i="11"/>
  <c r="AU13" i="11"/>
  <c r="AR13" i="11"/>
  <c r="BM107" i="11" l="1"/>
  <c r="AW107" i="11"/>
  <c r="BA107" i="11"/>
  <c r="BE107" i="11"/>
  <c r="BI107" i="11"/>
  <c r="BQ107" i="11"/>
  <c r="BU107" i="11"/>
  <c r="BY107" i="11"/>
  <c r="CC107" i="11"/>
  <c r="CG107" i="11"/>
  <c r="CK107" i="11"/>
  <c r="AX107" i="11"/>
  <c r="BF107" i="11"/>
  <c r="BN107" i="11"/>
  <c r="BV107" i="11"/>
  <c r="GY107" i="11" s="1"/>
  <c r="CD107" i="11"/>
  <c r="CH107" i="11"/>
  <c r="AX59" i="11"/>
  <c r="BF59" i="11"/>
  <c r="BN59" i="11"/>
  <c r="BV59" i="11"/>
  <c r="GY59" i="11" s="1"/>
  <c r="CD59" i="11"/>
  <c r="CL59" i="11"/>
  <c r="AU107" i="11"/>
  <c r="BC107" i="11"/>
  <c r="BK107" i="11"/>
  <c r="BS107" i="11"/>
  <c r="CA107" i="11"/>
  <c r="CI107" i="11"/>
  <c r="AW130" i="11"/>
  <c r="BE130" i="11"/>
  <c r="BM130" i="11"/>
  <c r="BU130" i="11"/>
  <c r="CC130" i="11"/>
  <c r="CK130" i="11"/>
  <c r="AT107" i="11"/>
  <c r="BB107" i="11"/>
  <c r="BJ107" i="11"/>
  <c r="BR107" i="11"/>
  <c r="BZ107" i="11"/>
  <c r="CL107" i="11"/>
  <c r="BA130" i="11"/>
  <c r="BI130" i="11"/>
  <c r="BQ130" i="11"/>
  <c r="CG130" i="11"/>
  <c r="BY28" i="11"/>
  <c r="AW45" i="11"/>
  <c r="BA45" i="11"/>
  <c r="BE45" i="11"/>
  <c r="BI45" i="11"/>
  <c r="BQ45" i="11"/>
  <c r="BU45" i="11"/>
  <c r="BY45" i="11"/>
  <c r="CC45" i="11"/>
  <c r="CG45" i="11"/>
  <c r="CK45" i="11"/>
  <c r="AW73" i="11"/>
  <c r="BA73" i="11"/>
  <c r="BE73" i="11"/>
  <c r="BI73" i="11"/>
  <c r="BM73" i="11"/>
  <c r="BQ73" i="11"/>
  <c r="BU73" i="11"/>
  <c r="BY73" i="11"/>
  <c r="CC73" i="11"/>
  <c r="CG73" i="11"/>
  <c r="CK73" i="11"/>
  <c r="BR130" i="11"/>
  <c r="BZ130" i="11"/>
  <c r="CD130" i="11"/>
  <c r="CH130" i="11"/>
  <c r="CL130" i="11"/>
  <c r="BQ59" i="11"/>
  <c r="CG59" i="11"/>
  <c r="AU73" i="11"/>
  <c r="AY73" i="11"/>
  <c r="BC73" i="11"/>
  <c r="BK73" i="11"/>
  <c r="BO73" i="11"/>
  <c r="BS73" i="11"/>
  <c r="BA59" i="11"/>
  <c r="AY130" i="11"/>
  <c r="BG130" i="11"/>
  <c r="BO130" i="11"/>
  <c r="BW130" i="11"/>
  <c r="CE130" i="11"/>
  <c r="CM130" i="11"/>
  <c r="BM28" i="11"/>
  <c r="AY28" i="11"/>
  <c r="BG28" i="11"/>
  <c r="BO28" i="11"/>
  <c r="BW28" i="11"/>
  <c r="CE28" i="11"/>
  <c r="CM28" i="11"/>
  <c r="AT59" i="11"/>
  <c r="BB59" i="11"/>
  <c r="BJ59" i="11"/>
  <c r="BR59" i="11"/>
  <c r="BZ59" i="11"/>
  <c r="CH59" i="11"/>
  <c r="AY107" i="11"/>
  <c r="BG107" i="11"/>
  <c r="BO107" i="11"/>
  <c r="BW107" i="11"/>
  <c r="CE107" i="11"/>
  <c r="CM107" i="11"/>
  <c r="AZ107" i="11"/>
  <c r="BH107" i="11"/>
  <c r="BP107" i="11"/>
  <c r="BX107" i="11"/>
  <c r="CF107" i="11"/>
  <c r="AW28" i="11"/>
  <c r="BA28" i="11"/>
  <c r="BE28" i="11"/>
  <c r="BI28" i="11"/>
  <c r="BU28" i="11"/>
  <c r="CC28" i="11"/>
  <c r="CG28" i="11"/>
  <c r="CK28" i="11"/>
  <c r="BM45" i="11"/>
  <c r="AW59" i="11"/>
  <c r="BE59" i="11"/>
  <c r="BI59" i="11"/>
  <c r="BM59" i="11"/>
  <c r="BU59" i="11"/>
  <c r="BY59" i="11"/>
  <c r="CC59" i="11"/>
  <c r="CK59" i="11"/>
  <c r="BY130" i="11"/>
  <c r="AY45" i="11"/>
  <c r="BG45" i="11"/>
  <c r="BO45" i="11"/>
  <c r="BW45" i="11"/>
  <c r="CE45" i="11"/>
  <c r="CM45" i="11"/>
  <c r="AV59" i="11"/>
  <c r="BD59" i="11"/>
  <c r="BL59" i="11"/>
  <c r="BT59" i="11"/>
  <c r="CB59" i="11"/>
  <c r="CJ59" i="11"/>
  <c r="BG73" i="11"/>
  <c r="BW73" i="11"/>
  <c r="CE73" i="11"/>
  <c r="CM73" i="11"/>
  <c r="CN45" i="11"/>
  <c r="AZ28" i="11"/>
  <c r="BH28" i="11"/>
  <c r="BP28" i="11"/>
  <c r="BX28" i="11"/>
  <c r="CF28" i="11"/>
  <c r="AZ45" i="11"/>
  <c r="BH45" i="11"/>
  <c r="BP45" i="11"/>
  <c r="BX45" i="11"/>
  <c r="CF45" i="11"/>
  <c r="AY59" i="11"/>
  <c r="BG59" i="11"/>
  <c r="BO59" i="11"/>
  <c r="BW59" i="11"/>
  <c r="CE59" i="11"/>
  <c r="CM59" i="11"/>
  <c r="AT73" i="11"/>
  <c r="BB73" i="11"/>
  <c r="BJ73" i="11"/>
  <c r="BR73" i="11"/>
  <c r="BZ73" i="11"/>
  <c r="CH73" i="11"/>
  <c r="AT130" i="11"/>
  <c r="BB130" i="11"/>
  <c r="BJ130" i="11"/>
  <c r="BQ28" i="11"/>
  <c r="AZ59" i="11"/>
  <c r="BH59" i="11"/>
  <c r="BP59" i="11"/>
  <c r="BX59" i="11"/>
  <c r="CF59" i="11"/>
  <c r="CA73" i="11"/>
  <c r="CI73" i="11"/>
  <c r="AV107" i="11"/>
  <c r="BD107" i="11"/>
  <c r="BL107" i="11"/>
  <c r="BT107" i="11"/>
  <c r="CB107" i="11"/>
  <c r="CJ107" i="11"/>
  <c r="AU130" i="11"/>
  <c r="BC130" i="11"/>
  <c r="BK130" i="11"/>
  <c r="BS130" i="11"/>
  <c r="CA130" i="11"/>
  <c r="CI130" i="11"/>
  <c r="BB28" i="11"/>
  <c r="BJ28" i="11"/>
  <c r="BR28" i="11"/>
  <c r="BZ28" i="11"/>
  <c r="CH28" i="11"/>
  <c r="AT45" i="11"/>
  <c r="BB45" i="11"/>
  <c r="BJ45" i="11"/>
  <c r="BR45" i="11"/>
  <c r="BZ45" i="11"/>
  <c r="CH45" i="11"/>
  <c r="AV73" i="11"/>
  <c r="BD73" i="11"/>
  <c r="BL73" i="11"/>
  <c r="BT73" i="11"/>
  <c r="CB73" i="11"/>
  <c r="CJ73" i="11"/>
  <c r="AV130" i="11"/>
  <c r="BD130" i="11"/>
  <c r="BL130" i="11"/>
  <c r="BT130" i="11"/>
  <c r="CB130" i="11"/>
  <c r="CJ130" i="11"/>
  <c r="AU28" i="11"/>
  <c r="BC28" i="11"/>
  <c r="BK28" i="11"/>
  <c r="BS28" i="11"/>
  <c r="CA28" i="11"/>
  <c r="CI28" i="11"/>
  <c r="AU45" i="11"/>
  <c r="BC45" i="11"/>
  <c r="BK45" i="11"/>
  <c r="BS45" i="11"/>
  <c r="CA45" i="11"/>
  <c r="CI45" i="11"/>
  <c r="AV28" i="11"/>
  <c r="BD28" i="11"/>
  <c r="BL28" i="11"/>
  <c r="BT28" i="11"/>
  <c r="CB28" i="11"/>
  <c r="CJ28" i="11"/>
  <c r="AV45" i="11"/>
  <c r="BD45" i="11"/>
  <c r="BL45" i="11"/>
  <c r="BT45" i="11"/>
  <c r="CB45" i="11"/>
  <c r="CJ45" i="11"/>
  <c r="AU59" i="11"/>
  <c r="BC59" i="11"/>
  <c r="BK59" i="11"/>
  <c r="BS59" i="11"/>
  <c r="CA59" i="11"/>
  <c r="CI59" i="11"/>
  <c r="AX73" i="11"/>
  <c r="BF73" i="11"/>
  <c r="BN73" i="11"/>
  <c r="BV73" i="11"/>
  <c r="GY73" i="11" s="1"/>
  <c r="CD73" i="11"/>
  <c r="CL73" i="11"/>
  <c r="AX130" i="11"/>
  <c r="BF130" i="11"/>
  <c r="BN130" i="11"/>
  <c r="BV130" i="11"/>
  <c r="GY130" i="11" s="1"/>
  <c r="AX28" i="11"/>
  <c r="BF28" i="11"/>
  <c r="BN28" i="11"/>
  <c r="BV28" i="11"/>
  <c r="GY28" i="11" s="1"/>
  <c r="CD28" i="11"/>
  <c r="CL28" i="11"/>
  <c r="AX45" i="11"/>
  <c r="BF45" i="11"/>
  <c r="BN45" i="11"/>
  <c r="BV45" i="11"/>
  <c r="GY45" i="11" s="1"/>
  <c r="CD45" i="11"/>
  <c r="CL45" i="11"/>
  <c r="AZ73" i="11"/>
  <c r="BH73" i="11"/>
  <c r="BP73" i="11"/>
  <c r="BX73" i="11"/>
  <c r="CF73" i="11"/>
  <c r="AZ130" i="11"/>
  <c r="BH130" i="11"/>
  <c r="BP130" i="11"/>
  <c r="BX130" i="11"/>
  <c r="CF130" i="11"/>
  <c r="CN130" i="11"/>
  <c r="CN107" i="11"/>
  <c r="CN73" i="11"/>
  <c r="CN59" i="11"/>
  <c r="AS122" i="11"/>
  <c r="CO122" i="11" s="1"/>
  <c r="CP122" i="11" s="1"/>
  <c r="EL122" i="11" s="1"/>
  <c r="GH122" i="11" s="1"/>
  <c r="GJ122" i="11" s="1"/>
  <c r="AS135" i="11"/>
  <c r="CO135" i="11" s="1"/>
  <c r="AS137" i="11"/>
  <c r="CO137" i="11" s="1"/>
  <c r="CP137" i="11" s="1"/>
  <c r="AS140" i="11"/>
  <c r="CO140" i="11" s="1"/>
  <c r="AS150" i="11"/>
  <c r="CO150" i="11" s="1"/>
  <c r="CP150" i="11" s="1"/>
  <c r="EL150" i="11" s="1"/>
  <c r="GH150" i="11" s="1"/>
  <c r="GJ150" i="11" s="1"/>
  <c r="AS152" i="11"/>
  <c r="CO152" i="11" s="1"/>
  <c r="CP152" i="11" s="1"/>
  <c r="EL152" i="11" s="1"/>
  <c r="GH152" i="11" s="1"/>
  <c r="GJ152" i="11" s="1"/>
  <c r="AS153" i="11"/>
  <c r="CO153" i="11" s="1"/>
  <c r="AS155" i="11"/>
  <c r="CO155" i="11" s="1"/>
  <c r="AS159" i="11"/>
  <c r="AS161" i="11"/>
  <c r="AS162" i="11"/>
  <c r="AS163" i="11"/>
  <c r="AS166" i="11"/>
  <c r="CO166" i="11" s="1"/>
  <c r="CP166" i="11" s="1"/>
  <c r="AS167" i="11"/>
  <c r="CO167" i="11" s="1"/>
  <c r="CP167" i="11" s="1"/>
  <c r="AS168" i="11"/>
  <c r="CO168" i="11" s="1"/>
  <c r="CP168" i="11" s="1"/>
  <c r="AS169" i="11"/>
  <c r="CO169" i="11" s="1"/>
  <c r="CP169" i="11" s="1"/>
  <c r="AS170" i="11"/>
  <c r="CO170" i="11" s="1"/>
  <c r="AS171" i="11"/>
  <c r="CO171" i="11" s="1"/>
  <c r="CP171" i="11" s="1"/>
  <c r="AS174" i="11"/>
  <c r="CO174" i="11" s="1"/>
  <c r="CP174" i="11" s="1"/>
  <c r="AS175" i="11"/>
  <c r="CO175" i="11" s="1"/>
  <c r="CP175" i="11" s="1"/>
  <c r="EL175" i="11" s="1"/>
  <c r="GH175" i="11" s="1"/>
  <c r="GJ175" i="11" s="1"/>
  <c r="AS176" i="11"/>
  <c r="CO176" i="11" s="1"/>
  <c r="CP176" i="11" s="1"/>
  <c r="EL176" i="11" s="1"/>
  <c r="GH176" i="11" s="1"/>
  <c r="GJ176" i="11" s="1"/>
  <c r="AS177" i="11"/>
  <c r="CO177" i="11" s="1"/>
  <c r="CP177" i="11" s="1"/>
  <c r="EL177" i="11" s="1"/>
  <c r="GH177" i="11" s="1"/>
  <c r="GJ177" i="11" s="1"/>
  <c r="AS178" i="11"/>
  <c r="CO178" i="11" s="1"/>
  <c r="CP178" i="11" s="1"/>
  <c r="AS180" i="11"/>
  <c r="CO180" i="11" s="1"/>
  <c r="CP180" i="11" s="1"/>
  <c r="EL180" i="11" s="1"/>
  <c r="GH180" i="11" s="1"/>
  <c r="GJ180" i="11" s="1"/>
  <c r="AS181" i="11"/>
  <c r="CO181" i="11" s="1"/>
  <c r="CP181" i="11" s="1"/>
  <c r="EL181" i="11" s="1"/>
  <c r="GH181" i="11" s="1"/>
  <c r="GJ181" i="11" s="1"/>
  <c r="AS182" i="11"/>
  <c r="CO182" i="11" s="1"/>
  <c r="CP182" i="11" s="1"/>
  <c r="EL182" i="11" s="1"/>
  <c r="GH182" i="11" s="1"/>
  <c r="GJ182" i="11" s="1"/>
  <c r="AS183" i="11"/>
  <c r="CO183" i="11" s="1"/>
  <c r="CP183" i="11" s="1"/>
  <c r="EL183" i="11" s="1"/>
  <c r="GH183" i="11" s="1"/>
  <c r="GJ183" i="11" s="1"/>
  <c r="AS184" i="11"/>
  <c r="CO184" i="11" s="1"/>
  <c r="CP184" i="11" s="1"/>
  <c r="EL184" i="11" s="1"/>
  <c r="GH184" i="11" s="1"/>
  <c r="GJ184" i="11" s="1"/>
  <c r="AS185" i="11"/>
  <c r="CO185" i="11" s="1"/>
  <c r="CP185" i="11" s="1"/>
  <c r="EL185" i="11" s="1"/>
  <c r="GH185" i="11" s="1"/>
  <c r="GJ185" i="11" s="1"/>
  <c r="AS186" i="11"/>
  <c r="CO186" i="11" s="1"/>
  <c r="CP186" i="11" s="1"/>
  <c r="EL186" i="11" s="1"/>
  <c r="GH186" i="11" s="1"/>
  <c r="GJ186" i="11" s="1"/>
  <c r="AS187" i="11"/>
  <c r="CO187" i="11" s="1"/>
  <c r="AS188" i="11"/>
  <c r="CO188" i="11" s="1"/>
  <c r="CP188" i="11" s="1"/>
  <c r="EL188" i="11" s="1"/>
  <c r="GH188" i="11" s="1"/>
  <c r="GJ188" i="11" s="1"/>
  <c r="AS189" i="11"/>
  <c r="CO189" i="11" s="1"/>
  <c r="CP189" i="11" s="1"/>
  <c r="EL189" i="11" s="1"/>
  <c r="GH189" i="11" s="1"/>
  <c r="GJ189" i="11" s="1"/>
  <c r="AS190" i="11"/>
  <c r="CO190" i="11" s="1"/>
  <c r="CP190" i="11" s="1"/>
  <c r="EL190" i="11" s="1"/>
  <c r="GH190" i="11" s="1"/>
  <c r="GJ190" i="11" s="1"/>
  <c r="AS192" i="11"/>
  <c r="CO192" i="11" s="1"/>
  <c r="CP192" i="11" s="1"/>
  <c r="EL192" i="11" s="1"/>
  <c r="GH192" i="11" s="1"/>
  <c r="GJ192" i="11" s="1"/>
  <c r="AS193" i="11"/>
  <c r="CO193" i="11" s="1"/>
  <c r="CP193" i="11" s="1"/>
  <c r="EL193" i="11" s="1"/>
  <c r="GH193" i="11" s="1"/>
  <c r="AS194" i="11"/>
  <c r="CO194" i="11" s="1"/>
  <c r="CP194" i="11" s="1"/>
  <c r="EL194" i="11" s="1"/>
  <c r="GH194" i="11" s="1"/>
  <c r="AS197" i="11"/>
  <c r="CO197" i="11" s="1"/>
  <c r="CP197" i="11" s="1"/>
  <c r="EL197" i="11" s="1"/>
  <c r="GH197" i="11" s="1"/>
  <c r="GJ197" i="11" s="1"/>
  <c r="AS198" i="11"/>
  <c r="CO198" i="11" s="1"/>
  <c r="CP198" i="11" s="1"/>
  <c r="EL198" i="11" s="1"/>
  <c r="GH198" i="11" s="1"/>
  <c r="GJ198" i="11" s="1"/>
  <c r="AS199" i="11"/>
  <c r="CO199" i="11" s="1"/>
  <c r="CP199" i="11" s="1"/>
  <c r="AS201" i="11"/>
  <c r="CO201" i="11" s="1"/>
  <c r="CP201" i="11" s="1"/>
  <c r="EL201" i="11" s="1"/>
  <c r="GH201" i="11" s="1"/>
  <c r="GJ201" i="11" s="1"/>
  <c r="AS202" i="11"/>
  <c r="CO202" i="11" s="1"/>
  <c r="CP202" i="11" s="1"/>
  <c r="EL202" i="11" s="1"/>
  <c r="GH202" i="11" s="1"/>
  <c r="GJ202" i="11" s="1"/>
  <c r="AS203" i="11"/>
  <c r="CO203" i="11" s="1"/>
  <c r="CP203" i="11" s="1"/>
  <c r="EL203" i="11" s="1"/>
  <c r="GH203" i="11" s="1"/>
  <c r="AS210" i="11"/>
  <c r="CO210" i="11" s="1"/>
  <c r="CP210" i="11" s="1"/>
  <c r="AS213" i="11"/>
  <c r="CO213" i="11" s="1"/>
  <c r="CP213" i="11" s="1"/>
  <c r="EL213" i="11" s="1"/>
  <c r="GH213" i="11" s="1"/>
  <c r="GJ213" i="11" s="1"/>
  <c r="AS215" i="11"/>
  <c r="CO215" i="11" s="1"/>
  <c r="CP215" i="11" s="1"/>
  <c r="EL215" i="11" s="1"/>
  <c r="GH215" i="11" s="1"/>
  <c r="GJ215" i="11" s="1"/>
  <c r="AS216" i="11"/>
  <c r="CO216" i="11" s="1"/>
  <c r="CP216" i="11" s="1"/>
  <c r="EL216" i="11" s="1"/>
  <c r="GH216" i="11" s="1"/>
  <c r="GJ216" i="11" s="1"/>
  <c r="AS217" i="11"/>
  <c r="CO217" i="11" s="1"/>
  <c r="CP217" i="11" s="1"/>
  <c r="EL217" i="11" s="1"/>
  <c r="GH217" i="11" s="1"/>
  <c r="GJ217" i="11" s="1"/>
  <c r="AS218" i="11"/>
  <c r="CO218" i="11" s="1"/>
  <c r="CP218" i="11" s="1"/>
  <c r="EL218" i="11" s="1"/>
  <c r="GH218" i="11" s="1"/>
  <c r="AS220" i="11"/>
  <c r="CO220" i="11" s="1"/>
  <c r="AS221" i="11"/>
  <c r="CO221" i="11" s="1"/>
  <c r="CP221" i="11" s="1"/>
  <c r="EL221" i="11" s="1"/>
  <c r="GH221" i="11" s="1"/>
  <c r="GJ221" i="11" s="1"/>
  <c r="AS223" i="11"/>
  <c r="CO223" i="11" s="1"/>
  <c r="CP223" i="11" s="1"/>
  <c r="EL223" i="11" s="1"/>
  <c r="GH223" i="11" s="1"/>
  <c r="GJ223" i="11" s="1"/>
  <c r="AS224" i="11"/>
  <c r="CO224" i="11" s="1"/>
  <c r="CP224" i="11" s="1"/>
  <c r="EL224" i="11" s="1"/>
  <c r="GH224" i="11" s="1"/>
  <c r="GJ224" i="11" s="1"/>
  <c r="AS225" i="11"/>
  <c r="CO225" i="11" s="1"/>
  <c r="CP225" i="11" s="1"/>
  <c r="EL225" i="11" s="1"/>
  <c r="GH225" i="11" s="1"/>
  <c r="GJ225" i="11" s="1"/>
  <c r="AS226" i="11"/>
  <c r="CO226" i="11" s="1"/>
  <c r="CP226" i="11" s="1"/>
  <c r="EL226" i="11" s="1"/>
  <c r="GH226" i="11" s="1"/>
  <c r="GJ226" i="11" s="1"/>
  <c r="AS227" i="11"/>
  <c r="CO227" i="11" s="1"/>
  <c r="CP227" i="11" s="1"/>
  <c r="EL227" i="11" s="1"/>
  <c r="GH227" i="11" s="1"/>
  <c r="GJ227" i="11" s="1"/>
  <c r="AS101" i="11"/>
  <c r="CO101" i="11" s="1"/>
  <c r="CP101" i="11" s="1"/>
  <c r="EL101" i="11" s="1"/>
  <c r="GH101" i="11" s="1"/>
  <c r="GJ101" i="11" s="1"/>
  <c r="AS100" i="11"/>
  <c r="CO100" i="11" s="1"/>
  <c r="CP100" i="11" s="1"/>
  <c r="EL100" i="11" s="1"/>
  <c r="GH100" i="11" s="1"/>
  <c r="GJ100" i="11" s="1"/>
  <c r="AS99" i="11"/>
  <c r="CO99" i="11" s="1"/>
  <c r="AS98" i="11"/>
  <c r="CO98" i="11" s="1"/>
  <c r="CP98" i="11" s="1"/>
  <c r="EL98" i="11" s="1"/>
  <c r="GH98" i="11" s="1"/>
  <c r="GJ98" i="11" s="1"/>
  <c r="AS97" i="11"/>
  <c r="CO97" i="11" s="1"/>
  <c r="AS96" i="11"/>
  <c r="CO96" i="11" s="1"/>
  <c r="AS92" i="11"/>
  <c r="CO92" i="11" s="1"/>
  <c r="AS91" i="11"/>
  <c r="CO91" i="11" s="1"/>
  <c r="CP91" i="11" s="1"/>
  <c r="EL91" i="11" s="1"/>
  <c r="GH91" i="11" s="1"/>
  <c r="GJ91" i="11" s="1"/>
  <c r="AS86" i="11"/>
  <c r="CO86" i="11" s="1"/>
  <c r="CP86" i="11" s="1"/>
  <c r="EL86" i="11" s="1"/>
  <c r="GH86" i="11" s="1"/>
  <c r="GJ86" i="11" s="1"/>
  <c r="AS85" i="11"/>
  <c r="CO85" i="11" s="1"/>
  <c r="AS84" i="11"/>
  <c r="CO84" i="11" s="1"/>
  <c r="CP84" i="11" s="1"/>
  <c r="EL84" i="11" s="1"/>
  <c r="GH84" i="11" s="1"/>
  <c r="GJ84" i="11" s="1"/>
  <c r="AS76" i="11"/>
  <c r="CO76" i="11" s="1"/>
  <c r="AS75" i="11"/>
  <c r="CO75" i="11" s="1"/>
  <c r="CP75" i="11" s="1"/>
  <c r="AS70" i="11"/>
  <c r="CO70" i="11" s="1"/>
  <c r="CP70" i="11" s="1"/>
  <c r="EL70" i="11" s="1"/>
  <c r="GH70" i="11" s="1"/>
  <c r="GJ70" i="11" s="1"/>
  <c r="AS65" i="11"/>
  <c r="CO65" i="11" s="1"/>
  <c r="AS63" i="11"/>
  <c r="CO63" i="11" s="1"/>
  <c r="CP63" i="11" s="1"/>
  <c r="EL63" i="11" s="1"/>
  <c r="GH63" i="11" s="1"/>
  <c r="GJ63" i="11" s="1"/>
  <c r="AS61" i="11"/>
  <c r="CO61" i="11" s="1"/>
  <c r="AS51" i="11"/>
  <c r="CO51" i="11" s="1"/>
  <c r="AS47" i="11"/>
  <c r="CO47" i="11" s="1"/>
  <c r="AS39" i="11"/>
  <c r="CO39" i="11" s="1"/>
  <c r="AS37" i="11"/>
  <c r="CO37" i="11" s="1"/>
  <c r="CP37" i="11" s="1"/>
  <c r="EL37" i="11" s="1"/>
  <c r="GH37" i="11" s="1"/>
  <c r="GJ37" i="11" s="1"/>
  <c r="AS36" i="11"/>
  <c r="CO36" i="11" s="1"/>
  <c r="AS34" i="11"/>
  <c r="CO34" i="11" s="1"/>
  <c r="AS33" i="11"/>
  <c r="CO33" i="11" s="1"/>
  <c r="CP33" i="11" s="1"/>
  <c r="EL33" i="11" s="1"/>
  <c r="GH33" i="11" s="1"/>
  <c r="GJ33" i="11" s="1"/>
  <c r="AS32" i="11"/>
  <c r="CO32" i="11" s="1"/>
  <c r="CP32" i="11" s="1"/>
  <c r="EL32" i="11" s="1"/>
  <c r="GH32" i="11" s="1"/>
  <c r="GJ32" i="11" s="1"/>
  <c r="AS30" i="11"/>
  <c r="CO30" i="11" s="1"/>
  <c r="EL174" i="11" l="1"/>
  <c r="GH174" i="11" s="1"/>
  <c r="GJ174" i="11" s="1"/>
  <c r="S173" i="26"/>
  <c r="T173" i="26" s="1"/>
  <c r="S173" i="10"/>
  <c r="T173" i="10" s="1"/>
  <c r="S198" i="10"/>
  <c r="T198" i="10" s="1"/>
  <c r="S198" i="26"/>
  <c r="T198" i="26" s="1"/>
  <c r="S177" i="10"/>
  <c r="T177" i="10" s="1"/>
  <c r="S177" i="26"/>
  <c r="T177" i="26" s="1"/>
  <c r="S167" i="10"/>
  <c r="T167" i="10" s="1"/>
  <c r="S167" i="26"/>
  <c r="T167" i="26" s="1"/>
  <c r="S136" i="10"/>
  <c r="T136" i="10" s="1"/>
  <c r="S136" i="26"/>
  <c r="T136" i="26" s="1"/>
  <c r="S170" i="10"/>
  <c r="T170" i="10" s="1"/>
  <c r="S170" i="26"/>
  <c r="T170" i="26" s="1"/>
  <c r="S166" i="10"/>
  <c r="T166" i="10" s="1"/>
  <c r="S166" i="26"/>
  <c r="T166" i="26" s="1"/>
  <c r="S168" i="10"/>
  <c r="T168" i="10" s="1"/>
  <c r="S168" i="26"/>
  <c r="T168" i="26" s="1"/>
  <c r="S74" i="10"/>
  <c r="T74" i="10" s="1"/>
  <c r="S74" i="26"/>
  <c r="T74" i="26" s="1"/>
  <c r="S165" i="10"/>
  <c r="T165" i="10" s="1"/>
  <c r="S165" i="26"/>
  <c r="T165" i="26" s="1"/>
  <c r="EL210" i="11"/>
  <c r="GH210" i="11" s="1"/>
  <c r="EL169" i="11"/>
  <c r="GH169" i="11" s="1"/>
  <c r="GJ169" i="11" s="1"/>
  <c r="EL178" i="11"/>
  <c r="GH178" i="11" s="1"/>
  <c r="GJ178" i="11" s="1"/>
  <c r="EL168" i="11"/>
  <c r="GH168" i="11" s="1"/>
  <c r="GJ168" i="11" s="1"/>
  <c r="EL167" i="11"/>
  <c r="GH167" i="11" s="1"/>
  <c r="E167" i="19" s="1"/>
  <c r="AZ167" i="19" s="1"/>
  <c r="EL75" i="11"/>
  <c r="GH75" i="11" s="1"/>
  <c r="E75" i="19" s="1"/>
  <c r="AZ75" i="19" s="1"/>
  <c r="EL137" i="11"/>
  <c r="GH137" i="11" s="1"/>
  <c r="GJ137" i="11" s="1"/>
  <c r="EL199" i="11"/>
  <c r="GH199" i="11" s="1"/>
  <c r="GJ199" i="11" s="1"/>
  <c r="EL166" i="11"/>
  <c r="GH166" i="11" s="1"/>
  <c r="GJ166" i="11" s="1"/>
  <c r="EL171" i="11"/>
  <c r="GH171" i="11" s="1"/>
  <c r="GJ171" i="11" s="1"/>
  <c r="GJ193" i="11"/>
  <c r="GJ203" i="11"/>
  <c r="GJ194" i="11"/>
  <c r="GJ210" i="11"/>
  <c r="GJ218" i="11"/>
  <c r="E197" i="19"/>
  <c r="AZ197" i="19" s="1"/>
  <c r="E185" i="19"/>
  <c r="AZ185" i="19" s="1"/>
  <c r="E98" i="19"/>
  <c r="AZ98" i="19" s="1"/>
  <c r="E223" i="19"/>
  <c r="AZ223" i="19" s="1"/>
  <c r="E193" i="19"/>
  <c r="AZ193" i="19" s="1"/>
  <c r="E184" i="19"/>
  <c r="AZ184" i="19" s="1"/>
  <c r="E176" i="19"/>
  <c r="AZ176" i="19" s="1"/>
  <c r="E152" i="19"/>
  <c r="AZ152" i="19" s="1"/>
  <c r="E225" i="19"/>
  <c r="AZ225" i="19" s="1"/>
  <c r="E215" i="19"/>
  <c r="AZ215" i="19" s="1"/>
  <c r="E224" i="19"/>
  <c r="AZ224" i="19" s="1"/>
  <c r="E221" i="19"/>
  <c r="AZ221" i="19" s="1"/>
  <c r="E183" i="19"/>
  <c r="AZ183" i="19" s="1"/>
  <c r="E100" i="19"/>
  <c r="AZ100" i="19" s="1"/>
  <c r="E202" i="19"/>
  <c r="AZ202" i="19" s="1"/>
  <c r="E190" i="19"/>
  <c r="AZ190" i="19" s="1"/>
  <c r="E182" i="19"/>
  <c r="AZ182" i="19" s="1"/>
  <c r="E174" i="19"/>
  <c r="AZ174" i="19" s="1"/>
  <c r="E177" i="19"/>
  <c r="AZ177" i="19" s="1"/>
  <c r="E84" i="19"/>
  <c r="AZ84" i="19" s="1"/>
  <c r="E192" i="19"/>
  <c r="AZ192" i="19" s="1"/>
  <c r="E32" i="19"/>
  <c r="AZ32" i="19" s="1"/>
  <c r="E86" i="19"/>
  <c r="AZ86" i="19" s="1"/>
  <c r="E101" i="19"/>
  <c r="AZ101" i="19" s="1"/>
  <c r="E201" i="19"/>
  <c r="AZ201" i="19" s="1"/>
  <c r="E189" i="19"/>
  <c r="AZ189" i="19" s="1"/>
  <c r="E181" i="19"/>
  <c r="AZ181" i="19" s="1"/>
  <c r="E70" i="19"/>
  <c r="AZ70" i="19" s="1"/>
  <c r="E37" i="19"/>
  <c r="AZ37" i="19" s="1"/>
  <c r="E175" i="19"/>
  <c r="AZ175" i="19" s="1"/>
  <c r="E63" i="19"/>
  <c r="AZ63" i="19" s="1"/>
  <c r="E91" i="19"/>
  <c r="AZ91" i="19" s="1"/>
  <c r="E227" i="19"/>
  <c r="AZ227" i="19" s="1"/>
  <c r="E217" i="19"/>
  <c r="AZ217" i="19" s="1"/>
  <c r="E188" i="19"/>
  <c r="AZ188" i="19" s="1"/>
  <c r="E180" i="19"/>
  <c r="AZ180" i="19" s="1"/>
  <c r="E186" i="19"/>
  <c r="AZ186" i="19" s="1"/>
  <c r="E213" i="19"/>
  <c r="AZ213" i="19" s="1"/>
  <c r="E203" i="19"/>
  <c r="AZ203" i="19" s="1"/>
  <c r="E150" i="19"/>
  <c r="AZ150" i="19" s="1"/>
  <c r="E33" i="19"/>
  <c r="AZ33" i="19" s="1"/>
  <c r="E226" i="19"/>
  <c r="AZ226" i="19" s="1"/>
  <c r="E216" i="19"/>
  <c r="AZ216" i="19" s="1"/>
  <c r="E198" i="19"/>
  <c r="AZ198" i="19" s="1"/>
  <c r="E122" i="19"/>
  <c r="AZ122" i="19" s="1"/>
  <c r="E218" i="19"/>
  <c r="AZ218" i="19" s="1"/>
  <c r="E194" i="19"/>
  <c r="AZ194" i="19" s="1"/>
  <c r="E210" i="19"/>
  <c r="AZ210" i="19" s="1"/>
  <c r="E166" i="19"/>
  <c r="AZ166" i="19" s="1"/>
  <c r="E169" i="19"/>
  <c r="AZ169" i="19" s="1"/>
  <c r="CG79" i="11"/>
  <c r="CG229" i="11" s="1"/>
  <c r="CG230" i="11" s="1"/>
  <c r="AW79" i="11"/>
  <c r="AW229" i="11" s="1"/>
  <c r="AW230" i="11" s="1"/>
  <c r="BY79" i="11"/>
  <c r="BC79" i="11"/>
  <c r="BC229" i="11" s="1"/>
  <c r="BC230" i="11" s="1"/>
  <c r="CF79" i="11"/>
  <c r="CF229" i="11" s="1"/>
  <c r="CF230" i="11" s="1"/>
  <c r="BF79" i="11"/>
  <c r="BF229" i="11" s="1"/>
  <c r="BF230" i="11" s="1"/>
  <c r="CB79" i="11"/>
  <c r="CB229" i="11" s="1"/>
  <c r="CB230" i="11" s="1"/>
  <c r="AU79" i="11"/>
  <c r="AU229" i="11" s="1"/>
  <c r="AU230" i="11" s="1"/>
  <c r="BL79" i="11"/>
  <c r="BL229" i="11" s="1"/>
  <c r="BL230" i="11" s="1"/>
  <c r="AT79" i="11"/>
  <c r="BG79" i="11"/>
  <c r="BG229" i="11" s="1"/>
  <c r="BG230" i="11" s="1"/>
  <c r="BI79" i="11"/>
  <c r="BI229" i="11" s="1"/>
  <c r="BI230" i="11" s="1"/>
  <c r="BA79" i="11"/>
  <c r="BA229" i="11" s="1"/>
  <c r="BA230" i="11" s="1"/>
  <c r="BU79" i="11"/>
  <c r="BU229" i="11" s="1"/>
  <c r="BU230" i="11" s="1"/>
  <c r="BX79" i="11"/>
  <c r="BO79" i="11"/>
  <c r="BO229" i="11" s="1"/>
  <c r="BO230" i="11" s="1"/>
  <c r="BT79" i="11"/>
  <c r="BT229" i="11" s="1"/>
  <c r="BT230" i="11" s="1"/>
  <c r="BQ79" i="11"/>
  <c r="BQ229" i="11" s="1"/>
  <c r="BQ230" i="11" s="1"/>
  <c r="AZ79" i="11"/>
  <c r="AZ229" i="11" s="1"/>
  <c r="AZ230" i="11" s="1"/>
  <c r="CK79" i="11"/>
  <c r="CK229" i="11" s="1"/>
  <c r="CK230" i="11" s="1"/>
  <c r="BK79" i="11"/>
  <c r="BK229" i="11" s="1"/>
  <c r="BK230" i="11" s="1"/>
  <c r="AV79" i="11"/>
  <c r="AV229" i="11" s="1"/>
  <c r="AV230" i="11" s="1"/>
  <c r="BR79" i="11"/>
  <c r="BR229" i="11" s="1"/>
  <c r="BR230" i="11" s="1"/>
  <c r="AY79" i="11"/>
  <c r="CC79" i="11"/>
  <c r="CC229" i="11" s="1"/>
  <c r="CC230" i="11" s="1"/>
  <c r="BE79" i="11"/>
  <c r="BE229" i="11" s="1"/>
  <c r="BE230" i="11" s="1"/>
  <c r="CJ79" i="11"/>
  <c r="BW79" i="11"/>
  <c r="CN79" i="11"/>
  <c r="CL79" i="11"/>
  <c r="CL229" i="11" s="1"/>
  <c r="CL230" i="11" s="1"/>
  <c r="BZ79" i="11"/>
  <c r="CE79" i="11"/>
  <c r="CE229" i="11" s="1"/>
  <c r="CE230" i="11" s="1"/>
  <c r="CI79" i="11"/>
  <c r="CI229" i="11" s="1"/>
  <c r="CI230" i="11" s="1"/>
  <c r="BP79" i="11"/>
  <c r="BP229" i="11" s="1"/>
  <c r="BP230" i="11" s="1"/>
  <c r="AX79" i="11"/>
  <c r="CA79" i="11"/>
  <c r="BM79" i="11"/>
  <c r="BM229" i="11" s="1"/>
  <c r="BM230" i="11" s="1"/>
  <c r="BH79" i="11"/>
  <c r="BH229" i="11" s="1"/>
  <c r="BH230" i="11" s="1"/>
  <c r="BD79" i="11"/>
  <c r="BD229" i="11" s="1"/>
  <c r="BD230" i="11" s="1"/>
  <c r="BS79" i="11"/>
  <c r="BS229" i="11" s="1"/>
  <c r="BS230" i="11" s="1"/>
  <c r="CH79" i="11"/>
  <c r="CH229" i="11" s="1"/>
  <c r="CH230" i="11" s="1"/>
  <c r="BB79" i="11"/>
  <c r="BB229" i="11" s="1"/>
  <c r="BB230" i="11" s="1"/>
  <c r="CM79" i="11"/>
  <c r="CM229" i="11" s="1"/>
  <c r="CM230" i="11" s="1"/>
  <c r="BJ79" i="11"/>
  <c r="BJ229" i="11" s="1"/>
  <c r="BJ230" i="11" s="1"/>
  <c r="CD79" i="11"/>
  <c r="CD229" i="11" s="1"/>
  <c r="CD230" i="11" s="1"/>
  <c r="BV79" i="11"/>
  <c r="GY79" i="11" s="1"/>
  <c r="BN79" i="11"/>
  <c r="BN229" i="11" s="1"/>
  <c r="BN230" i="11" s="1"/>
  <c r="E178" i="19" l="1"/>
  <c r="AZ178" i="19" s="1"/>
  <c r="GJ75" i="11"/>
  <c r="E171" i="19"/>
  <c r="AZ171" i="19" s="1"/>
  <c r="E199" i="19"/>
  <c r="AZ199" i="19" s="1"/>
  <c r="BB199" i="19" s="1"/>
  <c r="E137" i="19"/>
  <c r="AZ137" i="19" s="1"/>
  <c r="E168" i="19"/>
  <c r="AZ168" i="19" s="1"/>
  <c r="BB168" i="19" s="1"/>
  <c r="GJ167" i="11"/>
  <c r="BB150" i="19"/>
  <c r="E150" i="18"/>
  <c r="BA150" i="18" s="1"/>
  <c r="BC150" i="18" s="1"/>
  <c r="BB91" i="19"/>
  <c r="E91" i="18"/>
  <c r="BA91" i="18" s="1"/>
  <c r="BC91" i="18" s="1"/>
  <c r="BB101" i="19"/>
  <c r="E101" i="18"/>
  <c r="BA101" i="18" s="1"/>
  <c r="BC101" i="18" s="1"/>
  <c r="BB190" i="19"/>
  <c r="E190" i="18"/>
  <c r="BA190" i="18" s="1"/>
  <c r="BC190" i="18" s="1"/>
  <c r="BB152" i="19"/>
  <c r="E152" i="18"/>
  <c r="BA152" i="18" s="1"/>
  <c r="BC152" i="18" s="1"/>
  <c r="BB203" i="19"/>
  <c r="E203" i="18"/>
  <c r="BA203" i="18" s="1"/>
  <c r="BC203" i="18" s="1"/>
  <c r="BB63" i="19"/>
  <c r="E63" i="18"/>
  <c r="BA63" i="18" s="1"/>
  <c r="BC63" i="18" s="1"/>
  <c r="BB86" i="19"/>
  <c r="E86" i="18"/>
  <c r="BA86" i="18" s="1"/>
  <c r="BC86" i="18" s="1"/>
  <c r="BB202" i="19"/>
  <c r="E202" i="18"/>
  <c r="BA202" i="18" s="1"/>
  <c r="BC202" i="18" s="1"/>
  <c r="BB176" i="19"/>
  <c r="E176" i="18"/>
  <c r="BA176" i="18" s="1"/>
  <c r="BC176" i="18" s="1"/>
  <c r="BB213" i="19"/>
  <c r="E213" i="18"/>
  <c r="BA213" i="18" s="1"/>
  <c r="BC213" i="18" s="1"/>
  <c r="BB175" i="19"/>
  <c r="E175" i="18"/>
  <c r="BA175" i="18" s="1"/>
  <c r="BC175" i="18" s="1"/>
  <c r="BB32" i="19"/>
  <c r="E32" i="18"/>
  <c r="BA32" i="18" s="1"/>
  <c r="BC32" i="18" s="1"/>
  <c r="BB100" i="19"/>
  <c r="E100" i="18"/>
  <c r="BA100" i="18" s="1"/>
  <c r="BC100" i="18" s="1"/>
  <c r="BB184" i="19"/>
  <c r="E184" i="18"/>
  <c r="BA184" i="18" s="1"/>
  <c r="BC184" i="18" s="1"/>
  <c r="BB122" i="19"/>
  <c r="E122" i="18"/>
  <c r="BA122" i="18" s="1"/>
  <c r="BC122" i="18" s="1"/>
  <c r="BB186" i="19"/>
  <c r="E186" i="18"/>
  <c r="BA186" i="18" s="1"/>
  <c r="BC186" i="18" s="1"/>
  <c r="BB37" i="19"/>
  <c r="E37" i="18"/>
  <c r="BA37" i="18" s="1"/>
  <c r="BC37" i="18" s="1"/>
  <c r="BB192" i="19"/>
  <c r="E192" i="18"/>
  <c r="BA192" i="18" s="1"/>
  <c r="BC192" i="18" s="1"/>
  <c r="BB183" i="19"/>
  <c r="E183" i="18"/>
  <c r="BA183" i="18" s="1"/>
  <c r="BC183" i="18" s="1"/>
  <c r="BB193" i="19"/>
  <c r="E193" i="18"/>
  <c r="BA193" i="18" s="1"/>
  <c r="BC193" i="18" s="1"/>
  <c r="BB198" i="19"/>
  <c r="E198" i="18"/>
  <c r="BA198" i="18" s="1"/>
  <c r="BC198" i="18" s="1"/>
  <c r="BB180" i="19"/>
  <c r="E180" i="18"/>
  <c r="BA180" i="18" s="1"/>
  <c r="BC180" i="18" s="1"/>
  <c r="BB70" i="19"/>
  <c r="E70" i="18"/>
  <c r="BA70" i="18" s="1"/>
  <c r="BC70" i="18" s="1"/>
  <c r="BB84" i="19"/>
  <c r="E84" i="18"/>
  <c r="BA84" i="18" s="1"/>
  <c r="BC84" i="18" s="1"/>
  <c r="BB221" i="19"/>
  <c r="E221" i="18"/>
  <c r="BA221" i="18" s="1"/>
  <c r="BC221" i="18" s="1"/>
  <c r="BB223" i="19"/>
  <c r="E223" i="18"/>
  <c r="BA223" i="18" s="1"/>
  <c r="BC223" i="18" s="1"/>
  <c r="BB216" i="19"/>
  <c r="E216" i="18"/>
  <c r="BA216" i="18" s="1"/>
  <c r="BC216" i="18" s="1"/>
  <c r="BB188" i="19"/>
  <c r="E188" i="18"/>
  <c r="BA188" i="18" s="1"/>
  <c r="BC188" i="18" s="1"/>
  <c r="BB181" i="19"/>
  <c r="E181" i="18"/>
  <c r="BA181" i="18" s="1"/>
  <c r="BC181" i="18" s="1"/>
  <c r="BB177" i="19"/>
  <c r="E177" i="18"/>
  <c r="BA177" i="18" s="1"/>
  <c r="BC177" i="18" s="1"/>
  <c r="BB224" i="19"/>
  <c r="E224" i="18"/>
  <c r="BA224" i="18" s="1"/>
  <c r="BC224" i="18" s="1"/>
  <c r="BB98" i="19"/>
  <c r="E98" i="18"/>
  <c r="BA98" i="18" s="1"/>
  <c r="BC98" i="18" s="1"/>
  <c r="BB226" i="19"/>
  <c r="E226" i="18"/>
  <c r="BA226" i="18" s="1"/>
  <c r="BC226" i="18" s="1"/>
  <c r="BB217" i="19"/>
  <c r="E217" i="18"/>
  <c r="BA217" i="18" s="1"/>
  <c r="BC217" i="18" s="1"/>
  <c r="BB189" i="19"/>
  <c r="E189" i="18"/>
  <c r="BA189" i="18" s="1"/>
  <c r="BC189" i="18" s="1"/>
  <c r="BB174" i="19"/>
  <c r="E174" i="18"/>
  <c r="BA174" i="18" s="1"/>
  <c r="BC174" i="18" s="1"/>
  <c r="BB215" i="19"/>
  <c r="E215" i="18"/>
  <c r="BA215" i="18" s="1"/>
  <c r="BC215" i="18" s="1"/>
  <c r="BB185" i="19"/>
  <c r="E185" i="18"/>
  <c r="BA185" i="18" s="1"/>
  <c r="BC185" i="18" s="1"/>
  <c r="BB33" i="19"/>
  <c r="E33" i="18"/>
  <c r="BA33" i="18" s="1"/>
  <c r="BC33" i="18" s="1"/>
  <c r="BB227" i="19"/>
  <c r="E227" i="18"/>
  <c r="BA227" i="18" s="1"/>
  <c r="BC227" i="18" s="1"/>
  <c r="BB201" i="19"/>
  <c r="E201" i="18"/>
  <c r="BA201" i="18" s="1"/>
  <c r="BC201" i="18" s="1"/>
  <c r="BB182" i="19"/>
  <c r="E182" i="18"/>
  <c r="BA182" i="18" s="1"/>
  <c r="BC182" i="18" s="1"/>
  <c r="BB225" i="19"/>
  <c r="E225" i="18"/>
  <c r="BA225" i="18" s="1"/>
  <c r="BC225" i="18" s="1"/>
  <c r="BB197" i="19"/>
  <c r="E197" i="18"/>
  <c r="BA197" i="18" s="1"/>
  <c r="BC197" i="18" s="1"/>
  <c r="BB210" i="19"/>
  <c r="E210" i="18"/>
  <c r="BA210" i="18" s="1"/>
  <c r="BC210" i="18" s="1"/>
  <c r="BB178" i="19"/>
  <c r="E178" i="18"/>
  <c r="BA178" i="18" s="1"/>
  <c r="BC178" i="18" s="1"/>
  <c r="BB167" i="19"/>
  <c r="E167" i="18"/>
  <c r="BA167" i="18" s="1"/>
  <c r="BC167" i="18" s="1"/>
  <c r="BB169" i="19"/>
  <c r="E169" i="18"/>
  <c r="BA169" i="18" s="1"/>
  <c r="BC169" i="18" s="1"/>
  <c r="BB171" i="19"/>
  <c r="E171" i="18"/>
  <c r="BA171" i="18" s="1"/>
  <c r="BC171" i="18" s="1"/>
  <c r="BB194" i="19"/>
  <c r="E194" i="18"/>
  <c r="BA194" i="18" s="1"/>
  <c r="BC194" i="18" s="1"/>
  <c r="BB166" i="19"/>
  <c r="E166" i="18"/>
  <c r="BA166" i="18" s="1"/>
  <c r="BC166" i="18" s="1"/>
  <c r="BB218" i="19"/>
  <c r="E218" i="18"/>
  <c r="BA218" i="18" s="1"/>
  <c r="BC218" i="18" s="1"/>
  <c r="BB75" i="19"/>
  <c r="E75" i="18"/>
  <c r="BA75" i="18" s="1"/>
  <c r="BC75" i="18" s="1"/>
  <c r="AS200" i="11"/>
  <c r="CO200" i="11" s="1"/>
  <c r="E199" i="18" l="1"/>
  <c r="BA199" i="18" s="1"/>
  <c r="BC199" i="18" s="1"/>
  <c r="E168" i="18"/>
  <c r="BA168" i="18" s="1"/>
  <c r="BC168" i="18" s="1"/>
  <c r="BB137" i="19"/>
  <c r="E137" i="18"/>
  <c r="BA137" i="18" s="1"/>
  <c r="BC137" i="18" s="1"/>
  <c r="AS83" i="11"/>
  <c r="CO83" i="11" s="1"/>
  <c r="AS82" i="11"/>
  <c r="CO82" i="11" s="1"/>
  <c r="AS71" i="11"/>
  <c r="CO71" i="11" s="1"/>
  <c r="AS69" i="11"/>
  <c r="CO69" i="11" s="1"/>
  <c r="AS68" i="11"/>
  <c r="CO68" i="11" s="1"/>
  <c r="AS67" i="11"/>
  <c r="CO67" i="11" s="1"/>
  <c r="AS57" i="11"/>
  <c r="CO57" i="11" s="1"/>
  <c r="AS56" i="11"/>
  <c r="CO56" i="11" s="1"/>
  <c r="AS55" i="11"/>
  <c r="CO55" i="11" s="1"/>
  <c r="AS54" i="11"/>
  <c r="CO54" i="11" s="1"/>
  <c r="AS53" i="11"/>
  <c r="CO53" i="11" s="1"/>
  <c r="AS43" i="11"/>
  <c r="CO43" i="11" s="1"/>
  <c r="AS42" i="11"/>
  <c r="CO42" i="11" s="1"/>
  <c r="AS41" i="11"/>
  <c r="CO41" i="11" s="1"/>
  <c r="AS40" i="11"/>
  <c r="CO40" i="11" s="1"/>
  <c r="CO72" i="11" l="1"/>
  <c r="CO58" i="11"/>
  <c r="CO44" i="11"/>
  <c r="AS72" i="11"/>
  <c r="AS44" i="11"/>
  <c r="AS58" i="11"/>
  <c r="AS191" i="11"/>
  <c r="CO191" i="11" s="1"/>
  <c r="AS160" i="11" l="1"/>
  <c r="AS74" i="11" l="1"/>
  <c r="CO74" i="11" s="1"/>
  <c r="AS196" i="11" l="1"/>
  <c r="CO196" i="11" s="1"/>
  <c r="CO204" i="11" l="1"/>
  <c r="AS204" i="11"/>
  <c r="AS173" i="11" l="1"/>
  <c r="AS158" i="11"/>
  <c r="AS128" i="11" l="1"/>
  <c r="CO128" i="11" s="1"/>
  <c r="CP128" i="11" s="1"/>
  <c r="S127" i="10" l="1"/>
  <c r="T127" i="10" s="1"/>
  <c r="S127" i="26"/>
  <c r="T127" i="26" s="1"/>
  <c r="EL128" i="11"/>
  <c r="GH128" i="11" s="1"/>
  <c r="GJ128" i="11" s="1"/>
  <c r="E128" i="19" l="1"/>
  <c r="AZ128" i="19" s="1"/>
  <c r="E128" i="18" s="1"/>
  <c r="BA128" i="18" s="1"/>
  <c r="BC128" i="18" s="1"/>
  <c r="AS149" i="11"/>
  <c r="CO149" i="11" s="1"/>
  <c r="BB128" i="19" l="1"/>
  <c r="AS208" i="11" l="1"/>
  <c r="CO208" i="11" s="1"/>
  <c r="H27" i="11" l="1"/>
  <c r="AS207" i="11"/>
  <c r="CO207" i="11" s="1"/>
  <c r="CP207" i="11" s="1"/>
  <c r="EL207" i="11" l="1"/>
  <c r="GH207" i="11" s="1"/>
  <c r="GJ207" i="11"/>
  <c r="E207" i="19"/>
  <c r="AZ207" i="19" s="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X211" i="11"/>
  <c r="V211" i="11"/>
  <c r="U211" i="11"/>
  <c r="S211" i="11"/>
  <c r="R211" i="11"/>
  <c r="Q211" i="11"/>
  <c r="O211" i="11"/>
  <c r="N211" i="11"/>
  <c r="M211" i="11"/>
  <c r="L211" i="11"/>
  <c r="K211" i="11"/>
  <c r="H211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V157" i="11"/>
  <c r="U157" i="11"/>
  <c r="T157" i="11"/>
  <c r="S157" i="11"/>
  <c r="R157" i="11"/>
  <c r="Q157" i="11"/>
  <c r="O157" i="11"/>
  <c r="N157" i="11"/>
  <c r="M157" i="11"/>
  <c r="L157" i="11"/>
  <c r="K157" i="11"/>
  <c r="J157" i="11"/>
  <c r="I157" i="11"/>
  <c r="H157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V142" i="11"/>
  <c r="U142" i="11"/>
  <c r="T142" i="11"/>
  <c r="S142" i="11"/>
  <c r="R142" i="11"/>
  <c r="Q142" i="11"/>
  <c r="O142" i="11"/>
  <c r="N142" i="11"/>
  <c r="M142" i="11"/>
  <c r="L142" i="11"/>
  <c r="K142" i="11"/>
  <c r="J142" i="11"/>
  <c r="I142" i="11"/>
  <c r="H142" i="11"/>
  <c r="G142" i="11"/>
  <c r="F142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V136" i="11"/>
  <c r="U136" i="11"/>
  <c r="T136" i="11"/>
  <c r="S136" i="11"/>
  <c r="R136" i="11"/>
  <c r="Q136" i="11"/>
  <c r="O136" i="11"/>
  <c r="N136" i="11"/>
  <c r="M136" i="11"/>
  <c r="L136" i="11"/>
  <c r="K136" i="11"/>
  <c r="J136" i="11"/>
  <c r="I136" i="11"/>
  <c r="H136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O129" i="11"/>
  <c r="N129" i="11"/>
  <c r="M129" i="11"/>
  <c r="L129" i="11"/>
  <c r="K129" i="11"/>
  <c r="J129" i="11"/>
  <c r="I129" i="11"/>
  <c r="H129" i="11"/>
  <c r="G129" i="11"/>
  <c r="F129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O118" i="11"/>
  <c r="N118" i="11"/>
  <c r="M118" i="11"/>
  <c r="L118" i="11"/>
  <c r="K118" i="11"/>
  <c r="J118" i="11"/>
  <c r="I118" i="11"/>
  <c r="H118" i="11"/>
  <c r="G118" i="11"/>
  <c r="F118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O106" i="11"/>
  <c r="N106" i="11"/>
  <c r="M106" i="11"/>
  <c r="L106" i="11"/>
  <c r="K106" i="11"/>
  <c r="J106" i="11"/>
  <c r="I106" i="11"/>
  <c r="H106" i="11"/>
  <c r="G106" i="11"/>
  <c r="F106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O95" i="11"/>
  <c r="N95" i="11"/>
  <c r="M95" i="11"/>
  <c r="L95" i="11"/>
  <c r="K95" i="11"/>
  <c r="J95" i="11"/>
  <c r="I95" i="11"/>
  <c r="H95" i="11"/>
  <c r="G95" i="11"/>
  <c r="F95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O78" i="11"/>
  <c r="N78" i="11"/>
  <c r="M78" i="11"/>
  <c r="L78" i="11"/>
  <c r="K78" i="11"/>
  <c r="J78" i="11"/>
  <c r="I78" i="11"/>
  <c r="H78" i="11"/>
  <c r="G78" i="11"/>
  <c r="F78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O66" i="11"/>
  <c r="N66" i="11"/>
  <c r="M66" i="11"/>
  <c r="L66" i="11"/>
  <c r="K66" i="11"/>
  <c r="J66" i="11"/>
  <c r="I66" i="11"/>
  <c r="H66" i="11"/>
  <c r="G66" i="11"/>
  <c r="F66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O52" i="11"/>
  <c r="N52" i="11"/>
  <c r="M52" i="11"/>
  <c r="L52" i="11"/>
  <c r="K52" i="11"/>
  <c r="J52" i="11"/>
  <c r="I52" i="11"/>
  <c r="H52" i="11"/>
  <c r="G52" i="11"/>
  <c r="F52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O38" i="11"/>
  <c r="N38" i="11"/>
  <c r="M38" i="11"/>
  <c r="L38" i="11"/>
  <c r="K38" i="11"/>
  <c r="J38" i="11"/>
  <c r="I38" i="11"/>
  <c r="H38" i="11"/>
  <c r="G38" i="11"/>
  <c r="F38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G27" i="11"/>
  <c r="F2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S26" i="11"/>
  <c r="CO26" i="11" s="1"/>
  <c r="CP26" i="11" s="1"/>
  <c r="EL26" i="11" s="1"/>
  <c r="GH26" i="11" s="1"/>
  <c r="GJ26" i="11" s="1"/>
  <c r="AS25" i="11"/>
  <c r="CO25" i="11" s="1"/>
  <c r="CP25" i="11" s="1"/>
  <c r="EL25" i="11" s="1"/>
  <c r="GH25" i="11" s="1"/>
  <c r="GJ25" i="11" s="1"/>
  <c r="AS24" i="11"/>
  <c r="CO24" i="11" s="1"/>
  <c r="AS23" i="11"/>
  <c r="CO23" i="11" s="1"/>
  <c r="AS22" i="11"/>
  <c r="CO22" i="11" s="1"/>
  <c r="CP22" i="11" s="1"/>
  <c r="EL22" i="11" s="1"/>
  <c r="GH22" i="11" s="1"/>
  <c r="GJ22" i="11" s="1"/>
  <c r="AS21" i="11"/>
  <c r="CO21" i="11" s="1"/>
  <c r="AS20" i="11"/>
  <c r="CO20" i="11" s="1"/>
  <c r="CP20" i="11" s="1"/>
  <c r="EL20" i="11" s="1"/>
  <c r="GH20" i="11" s="1"/>
  <c r="GJ20" i="11" s="1"/>
  <c r="AS19" i="11"/>
  <c r="CO19" i="11" s="1"/>
  <c r="AS18" i="11"/>
  <c r="CO18" i="11" s="1"/>
  <c r="AS16" i="11"/>
  <c r="CO16" i="11" s="1"/>
  <c r="CO9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AS12" i="11"/>
  <c r="CO12" i="11" s="1"/>
  <c r="CP12" i="11" s="1"/>
  <c r="EL12" i="11" s="1"/>
  <c r="GH12" i="11" s="1"/>
  <c r="GJ12" i="11" s="1"/>
  <c r="AS11" i="11"/>
  <c r="CO11" i="11" s="1"/>
  <c r="AS10" i="11"/>
  <c r="CO10" i="11" s="1"/>
  <c r="AS8" i="11"/>
  <c r="CO8" i="11" s="1"/>
  <c r="BB207" i="19" l="1"/>
  <c r="E207" i="18"/>
  <c r="BA207" i="18" s="1"/>
  <c r="BC207" i="18" s="1"/>
  <c r="E22" i="19"/>
  <c r="AZ22" i="19" s="1"/>
  <c r="E25" i="19"/>
  <c r="AZ25" i="19" s="1"/>
  <c r="E26" i="19"/>
  <c r="AZ26" i="19" s="1"/>
  <c r="E12" i="19"/>
  <c r="AZ12" i="19" s="1"/>
  <c r="E20" i="19"/>
  <c r="AZ20" i="19" s="1"/>
  <c r="CP10" i="11"/>
  <c r="EL10" i="11" s="1"/>
  <c r="GH10" i="11" s="1"/>
  <c r="GJ10" i="11" s="1"/>
  <c r="CP11" i="11"/>
  <c r="EL11" i="11" s="1"/>
  <c r="GH11" i="11" s="1"/>
  <c r="GJ11" i="11" s="1"/>
  <c r="CO17" i="11"/>
  <c r="CO27" i="11"/>
  <c r="AS17" i="11"/>
  <c r="I59" i="11"/>
  <c r="R45" i="11"/>
  <c r="Z45" i="11"/>
  <c r="AH45" i="11"/>
  <c r="AP45" i="11"/>
  <c r="I107" i="11"/>
  <c r="Q107" i="11"/>
  <c r="Y107" i="11"/>
  <c r="AG107" i="11"/>
  <c r="J45" i="11"/>
  <c r="F45" i="11"/>
  <c r="AO107" i="11"/>
  <c r="AH28" i="11"/>
  <c r="J28" i="11"/>
  <c r="AP28" i="11"/>
  <c r="R28" i="11"/>
  <c r="Z28" i="11"/>
  <c r="I45" i="11"/>
  <c r="Q45" i="11"/>
  <c r="Y45" i="11"/>
  <c r="AG45" i="11"/>
  <c r="AO45" i="11"/>
  <c r="M73" i="11"/>
  <c r="U73" i="11"/>
  <c r="AC73" i="11"/>
  <c r="AK73" i="11"/>
  <c r="M59" i="11"/>
  <c r="Q59" i="11"/>
  <c r="U59" i="11"/>
  <c r="Y59" i="11"/>
  <c r="AC59" i="11"/>
  <c r="AG59" i="11"/>
  <c r="AK59" i="11"/>
  <c r="AO59" i="11"/>
  <c r="M45" i="11"/>
  <c r="U45" i="11"/>
  <c r="AC45" i="11"/>
  <c r="AK45" i="11"/>
  <c r="I73" i="11"/>
  <c r="Q73" i="11"/>
  <c r="Y73" i="11"/>
  <c r="AG73" i="11"/>
  <c r="AO73" i="11"/>
  <c r="N45" i="11"/>
  <c r="V45" i="11"/>
  <c r="AD45" i="11"/>
  <c r="AL45" i="11"/>
  <c r="M107" i="11"/>
  <c r="U107" i="11"/>
  <c r="AC107" i="11"/>
  <c r="AK107" i="11"/>
  <c r="M28" i="11"/>
  <c r="AK28" i="11"/>
  <c r="AC28" i="11"/>
  <c r="N28" i="11"/>
  <c r="V28" i="11"/>
  <c r="AD28" i="11"/>
  <c r="AL28" i="11"/>
  <c r="U28" i="11"/>
  <c r="I28" i="11"/>
  <c r="Q28" i="11"/>
  <c r="Y28" i="11"/>
  <c r="AG28" i="11"/>
  <c r="AO28" i="11"/>
  <c r="K28" i="11"/>
  <c r="O28" i="11"/>
  <c r="S28" i="11"/>
  <c r="W28" i="11"/>
  <c r="AA28" i="11"/>
  <c r="AE28" i="11"/>
  <c r="AI28" i="11"/>
  <c r="AM28" i="11"/>
  <c r="AQ28" i="11"/>
  <c r="F59" i="11"/>
  <c r="J59" i="11"/>
  <c r="N59" i="11"/>
  <c r="R59" i="11"/>
  <c r="V59" i="11"/>
  <c r="Z59" i="11"/>
  <c r="AD59" i="11"/>
  <c r="AH59" i="11"/>
  <c r="AL59" i="11"/>
  <c r="AP59" i="11"/>
  <c r="I130" i="11"/>
  <c r="M130" i="11"/>
  <c r="Q130" i="11"/>
  <c r="U130" i="11"/>
  <c r="Y130" i="11"/>
  <c r="AC130" i="11"/>
  <c r="AG130" i="11"/>
  <c r="AK130" i="11"/>
  <c r="AO130" i="11"/>
  <c r="L28" i="11"/>
  <c r="P28" i="11"/>
  <c r="T28" i="11"/>
  <c r="X28" i="11"/>
  <c r="AB28" i="11"/>
  <c r="AF28" i="11"/>
  <c r="AJ28" i="11"/>
  <c r="AN28" i="11"/>
  <c r="H59" i="11"/>
  <c r="AS27" i="11"/>
  <c r="AR28" i="11"/>
  <c r="H73" i="11"/>
  <c r="L73" i="11"/>
  <c r="T73" i="11"/>
  <c r="X73" i="11"/>
  <c r="AB73" i="11"/>
  <c r="AF73" i="11"/>
  <c r="AJ73" i="11"/>
  <c r="AN73" i="11"/>
  <c r="AR73" i="11"/>
  <c r="G107" i="11"/>
  <c r="K107" i="11"/>
  <c r="O107" i="11"/>
  <c r="S107" i="11"/>
  <c r="AA107" i="11"/>
  <c r="AE107" i="11"/>
  <c r="AI107" i="11"/>
  <c r="AM107" i="11"/>
  <c r="AQ107" i="11"/>
  <c r="H130" i="11"/>
  <c r="L130" i="11"/>
  <c r="T130" i="11"/>
  <c r="X130" i="11"/>
  <c r="AB130" i="11"/>
  <c r="AF130" i="11"/>
  <c r="AN130" i="11"/>
  <c r="AR130" i="11"/>
  <c r="G45" i="11"/>
  <c r="K45" i="11"/>
  <c r="O45" i="11"/>
  <c r="S45" i="11"/>
  <c r="AA45" i="11"/>
  <c r="AE45" i="11"/>
  <c r="AI45" i="11"/>
  <c r="AM45" i="11"/>
  <c r="AQ45" i="11"/>
  <c r="H107" i="11"/>
  <c r="L107" i="11"/>
  <c r="T107" i="11"/>
  <c r="X107" i="11"/>
  <c r="AB107" i="11"/>
  <c r="AF107" i="11"/>
  <c r="AJ107" i="11"/>
  <c r="AN107" i="11"/>
  <c r="AR107" i="11"/>
  <c r="H45" i="11"/>
  <c r="L45" i="11"/>
  <c r="T45" i="11"/>
  <c r="X45" i="11"/>
  <c r="AB45" i="11"/>
  <c r="AF45" i="11"/>
  <c r="AJ45" i="11"/>
  <c r="AN45" i="11"/>
  <c r="AR45" i="11"/>
  <c r="G59" i="11"/>
  <c r="K59" i="11"/>
  <c r="O59" i="11"/>
  <c r="S59" i="11"/>
  <c r="AA59" i="11"/>
  <c r="AE59" i="11"/>
  <c r="AI59" i="11"/>
  <c r="AM59" i="11"/>
  <c r="AQ59" i="11"/>
  <c r="F73" i="11"/>
  <c r="J73" i="11"/>
  <c r="N73" i="11"/>
  <c r="R73" i="11"/>
  <c r="V73" i="11"/>
  <c r="Z73" i="11"/>
  <c r="AD73" i="11"/>
  <c r="AH73" i="11"/>
  <c r="AL73" i="11"/>
  <c r="AP73" i="11"/>
  <c r="F130" i="11"/>
  <c r="J130" i="11"/>
  <c r="N130" i="11"/>
  <c r="R130" i="11"/>
  <c r="V130" i="11"/>
  <c r="Z130" i="11"/>
  <c r="AD130" i="11"/>
  <c r="AH130" i="11"/>
  <c r="AL130" i="11"/>
  <c r="AP130" i="11"/>
  <c r="L59" i="11"/>
  <c r="T59" i="11"/>
  <c r="X59" i="11"/>
  <c r="AB59" i="11"/>
  <c r="AF59" i="11"/>
  <c r="AJ59" i="11"/>
  <c r="AN59" i="11"/>
  <c r="AR59" i="11"/>
  <c r="G73" i="11"/>
  <c r="K73" i="11"/>
  <c r="O73" i="11"/>
  <c r="S73" i="11"/>
  <c r="AA73" i="11"/>
  <c r="AE73" i="11"/>
  <c r="AI73" i="11"/>
  <c r="AM73" i="11"/>
  <c r="AQ73" i="11"/>
  <c r="F107" i="11"/>
  <c r="J107" i="11"/>
  <c r="N107" i="11"/>
  <c r="R107" i="11"/>
  <c r="V107" i="11"/>
  <c r="Z107" i="11"/>
  <c r="AD107" i="11"/>
  <c r="AH107" i="11"/>
  <c r="AL107" i="11"/>
  <c r="AP107" i="11"/>
  <c r="G130" i="11"/>
  <c r="K130" i="11"/>
  <c r="O130" i="11"/>
  <c r="S130" i="11"/>
  <c r="AA130" i="11"/>
  <c r="AE130" i="11"/>
  <c r="AI130" i="11"/>
  <c r="AM130" i="11"/>
  <c r="AQ130" i="11"/>
  <c r="G28" i="11"/>
  <c r="W130" i="11"/>
  <c r="W107" i="11"/>
  <c r="W73" i="11"/>
  <c r="W59" i="11"/>
  <c r="W45" i="11"/>
  <c r="AJ130" i="11"/>
  <c r="H28" i="11"/>
  <c r="BB20" i="19" l="1"/>
  <c r="E20" i="18"/>
  <c r="BA20" i="18" s="1"/>
  <c r="BC20" i="18" s="1"/>
  <c r="BB12" i="19"/>
  <c r="E12" i="18"/>
  <c r="BA12" i="18" s="1"/>
  <c r="BC12" i="18" s="1"/>
  <c r="BB26" i="19"/>
  <c r="E26" i="18"/>
  <c r="BA26" i="18" s="1"/>
  <c r="BC26" i="18" s="1"/>
  <c r="BB25" i="19"/>
  <c r="E25" i="18"/>
  <c r="BA25" i="18" s="1"/>
  <c r="BC25" i="18" s="1"/>
  <c r="BB22" i="19"/>
  <c r="E22" i="18"/>
  <c r="BA22" i="18" s="1"/>
  <c r="BC22" i="18" s="1"/>
  <c r="E11" i="19"/>
  <c r="AZ11" i="19" s="1"/>
  <c r="E10" i="19"/>
  <c r="AZ10" i="19" s="1"/>
  <c r="Q79" i="11"/>
  <c r="Q229" i="11" s="1"/>
  <c r="Q230" i="11" s="1"/>
  <c r="AP79" i="11"/>
  <c r="AP229" i="11" s="1"/>
  <c r="AP230" i="11" s="1"/>
  <c r="J79" i="11"/>
  <c r="F79" i="11"/>
  <c r="N79" i="11"/>
  <c r="N229" i="11" s="1"/>
  <c r="N230" i="11" s="1"/>
  <c r="Z79" i="11"/>
  <c r="Z229" i="11" s="1"/>
  <c r="Z230" i="11" s="1"/>
  <c r="I79" i="11"/>
  <c r="R79" i="11"/>
  <c r="R229" i="11" s="1"/>
  <c r="R230" i="11" s="1"/>
  <c r="AO79" i="11"/>
  <c r="AO229" i="11" s="1"/>
  <c r="AO230" i="11" s="1"/>
  <c r="Y79" i="11"/>
  <c r="AK79" i="11"/>
  <c r="AK229" i="11" s="1"/>
  <c r="AK230" i="11" s="1"/>
  <c r="AH79" i="11"/>
  <c r="AH229" i="11" s="1"/>
  <c r="AH230" i="11" s="1"/>
  <c r="AD79" i="11"/>
  <c r="AD229" i="11" s="1"/>
  <c r="AD230" i="11" s="1"/>
  <c r="M79" i="11"/>
  <c r="M229" i="11" s="1"/>
  <c r="M230" i="11" s="1"/>
  <c r="AM79" i="11"/>
  <c r="AM229" i="11" s="1"/>
  <c r="AM230" i="11" s="1"/>
  <c r="AE79" i="11"/>
  <c r="AE229" i="11" s="1"/>
  <c r="AE230" i="11" s="1"/>
  <c r="AI79" i="11"/>
  <c r="AI229" i="11" s="1"/>
  <c r="AI230" i="11" s="1"/>
  <c r="AC79" i="11"/>
  <c r="AC229" i="11" s="1"/>
  <c r="AC230" i="11" s="1"/>
  <c r="U79" i="11"/>
  <c r="U229" i="11" s="1"/>
  <c r="U230" i="11" s="1"/>
  <c r="AL79" i="11"/>
  <c r="AL229" i="11" s="1"/>
  <c r="AL230" i="11" s="1"/>
  <c r="V79" i="11"/>
  <c r="V229" i="11" s="1"/>
  <c r="V230" i="11" s="1"/>
  <c r="AG79" i="11"/>
  <c r="AG229" i="11" s="1"/>
  <c r="AG230" i="11" s="1"/>
  <c r="AQ79" i="11"/>
  <c r="AQ229" i="11" s="1"/>
  <c r="AQ230" i="11" s="1"/>
  <c r="AA79" i="11"/>
  <c r="AA229" i="11" s="1"/>
  <c r="AA230" i="11" s="1"/>
  <c r="G79" i="11"/>
  <c r="AF79" i="11"/>
  <c r="AF229" i="11" s="1"/>
  <c r="AF230" i="11" s="1"/>
  <c r="L79" i="11"/>
  <c r="L229" i="11" s="1"/>
  <c r="L230" i="11" s="1"/>
  <c r="AJ79" i="11"/>
  <c r="AJ229" i="11" s="1"/>
  <c r="AJ230" i="11" s="1"/>
  <c r="T79" i="11"/>
  <c r="AR79" i="11"/>
  <c r="AR229" i="11" s="1"/>
  <c r="AR230" i="11" s="1"/>
  <c r="AB79" i="11"/>
  <c r="AB229" i="11" s="1"/>
  <c r="AB230" i="11" s="1"/>
  <c r="H79" i="11"/>
  <c r="H229" i="11" s="1"/>
  <c r="H230" i="11" s="1"/>
  <c r="AN79" i="11"/>
  <c r="AN229" i="11" s="1"/>
  <c r="AN230" i="11" s="1"/>
  <c r="X79" i="11"/>
  <c r="X229" i="11" s="1"/>
  <c r="X230" i="11" s="1"/>
  <c r="W79" i="11"/>
  <c r="S79" i="11"/>
  <c r="S229" i="11" s="1"/>
  <c r="S230" i="11" s="1"/>
  <c r="O79" i="11"/>
  <c r="O229" i="11" s="1"/>
  <c r="O230" i="11" s="1"/>
  <c r="K79" i="11"/>
  <c r="K229" i="11" s="1"/>
  <c r="K230" i="11" s="1"/>
  <c r="BB10" i="19" l="1"/>
  <c r="E10" i="18"/>
  <c r="BA10" i="18" s="1"/>
  <c r="BC10" i="18" s="1"/>
  <c r="BB11" i="19"/>
  <c r="E11" i="18"/>
  <c r="BA11" i="18" s="1"/>
  <c r="BC11" i="18" s="1"/>
  <c r="D512" i="11"/>
  <c r="D513" i="11" s="1"/>
  <c r="D514" i="11" s="1"/>
  <c r="D504" i="11"/>
  <c r="D505" i="11" s="1"/>
  <c r="D506" i="11" s="1"/>
  <c r="D500" i="11"/>
  <c r="D501" i="11" s="1"/>
  <c r="D502" i="11" s="1"/>
  <c r="D496" i="11"/>
  <c r="D497" i="11" s="1"/>
  <c r="D498" i="11" s="1"/>
  <c r="D489" i="11"/>
  <c r="D490" i="11" s="1"/>
  <c r="D491" i="11" s="1"/>
  <c r="D480" i="11"/>
  <c r="D481" i="11" s="1"/>
  <c r="D482" i="11" s="1"/>
  <c r="D476" i="11"/>
  <c r="D477" i="11" s="1"/>
  <c r="D478" i="11" s="1"/>
  <c r="D472" i="11"/>
  <c r="D473" i="11" s="1"/>
  <c r="D474" i="11" s="1"/>
  <c r="D468" i="11"/>
  <c r="D469" i="11" s="1"/>
  <c r="D470" i="11" s="1"/>
  <c r="D463" i="11"/>
  <c r="D464" i="11" s="1"/>
  <c r="D465" i="11" s="1"/>
  <c r="D459" i="11"/>
  <c r="D460" i="11" s="1"/>
  <c r="D461" i="11" s="1"/>
  <c r="D449" i="11"/>
  <c r="D450" i="11" s="1"/>
  <c r="D451" i="11" s="1"/>
  <c r="D444" i="11"/>
  <c r="D445" i="11" s="1"/>
  <c r="D446" i="11" s="1"/>
  <c r="D408" i="1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389" i="1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380" i="11"/>
  <c r="D381" i="11" s="1"/>
  <c r="D382" i="11" s="1"/>
  <c r="D383" i="11" s="1"/>
  <c r="D384" i="11" s="1"/>
  <c r="D385" i="11" s="1"/>
  <c r="D386" i="11" s="1"/>
  <c r="D387" i="11" s="1"/>
  <c r="D372" i="11"/>
  <c r="D373" i="11" s="1"/>
  <c r="D374" i="11" s="1"/>
  <c r="D375" i="11" s="1"/>
  <c r="D376" i="11" s="1"/>
  <c r="D377" i="11" s="1"/>
  <c r="D378" i="11" s="1"/>
  <c r="D363" i="11"/>
  <c r="D364" i="11" s="1"/>
  <c r="D365" i="11" s="1"/>
  <c r="D366" i="11" s="1"/>
  <c r="D367" i="11" s="1"/>
  <c r="D368" i="11" s="1"/>
  <c r="D369" i="11" s="1"/>
  <c r="D351" i="11"/>
  <c r="D352" i="11" s="1"/>
  <c r="D353" i="11" s="1"/>
  <c r="D242" i="11"/>
  <c r="D243" i="11" s="1"/>
  <c r="D244" i="11" s="1"/>
  <c r="D239" i="11"/>
  <c r="D240" i="11" s="1"/>
  <c r="D234" i="11"/>
  <c r="D235" i="11" s="1"/>
  <c r="D236" i="11" s="1"/>
  <c r="D217" i="11"/>
  <c r="D218" i="11" s="1"/>
  <c r="D219" i="11" s="1"/>
  <c r="D213" i="11"/>
  <c r="D214" i="11" s="1"/>
  <c r="D215" i="11" s="1"/>
  <c r="D201" i="11"/>
  <c r="D202" i="11" s="1"/>
  <c r="D203" i="11" s="1"/>
  <c r="D197" i="11"/>
  <c r="D198" i="11" s="1"/>
  <c r="D199" i="11" s="1"/>
  <c r="D192" i="11"/>
  <c r="D193" i="11" s="1"/>
  <c r="D194" i="11" s="1"/>
  <c r="D188" i="11"/>
  <c r="D189" i="11" s="1"/>
  <c r="D190" i="11" s="1"/>
  <c r="D1" i="9" l="1"/>
  <c r="A1" i="9"/>
  <c r="E1" i="8"/>
  <c r="A1" i="8"/>
  <c r="C1" i="5"/>
  <c r="A1" i="5"/>
  <c r="C1" i="10"/>
  <c r="A1" i="10"/>
  <c r="B15" i="8"/>
  <c r="B16" i="8" s="1"/>
  <c r="B17" i="8" s="1"/>
  <c r="B18" i="8" s="1"/>
  <c r="B19" i="8" s="1"/>
  <c r="B20" i="8" s="1"/>
  <c r="B21" i="8" s="1"/>
  <c r="B22" i="8" s="1"/>
  <c r="B23" i="8" s="1"/>
  <c r="B24" i="8" s="1"/>
  <c r="B13" i="9"/>
  <c r="B14" i="9" s="1"/>
  <c r="B15" i="9" s="1"/>
  <c r="B16" i="9" s="1"/>
  <c r="B17" i="9" s="1"/>
  <c r="B18" i="9" s="1"/>
  <c r="B19" i="9" s="1"/>
  <c r="B20" i="9" s="1"/>
  <c r="B21" i="9" s="1"/>
  <c r="B23" i="9" s="1"/>
  <c r="B24" i="9" s="1"/>
  <c r="B26" i="9" s="1"/>
  <c r="B28" i="9" s="1"/>
  <c r="B29" i="9" s="1"/>
  <c r="B31" i="9" s="1"/>
  <c r="B32" i="9" s="1"/>
  <c r="I111" i="8"/>
  <c r="I168" i="8" s="1"/>
  <c r="I225" i="8" s="1"/>
  <c r="B25" i="8" l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GV16" i="11" l="1"/>
  <c r="GV77" i="11"/>
  <c r="GV93" i="11"/>
  <c r="GV102" i="11"/>
  <c r="GV104" i="11"/>
  <c r="GV108" i="11"/>
  <c r="GV110" i="11"/>
  <c r="GV112" i="11"/>
  <c r="GV114" i="11"/>
  <c r="GV117" i="11"/>
  <c r="GV127" i="11"/>
  <c r="GV92" i="11"/>
  <c r="GV29" i="11"/>
  <c r="GV46" i="11"/>
  <c r="GV48" i="11"/>
  <c r="GV50" i="11"/>
  <c r="GV62" i="11"/>
  <c r="GV81" i="11"/>
  <c r="GV88" i="11"/>
  <c r="GV90" i="11"/>
  <c r="GV125" i="11"/>
  <c r="GV9" i="11"/>
  <c r="GV14" i="11"/>
  <c r="GV64" i="11"/>
  <c r="GV80" i="11"/>
  <c r="GV94" i="11"/>
  <c r="GV103" i="11"/>
  <c r="GV105" i="11"/>
  <c r="GV109" i="11"/>
  <c r="GV111" i="11"/>
  <c r="GV113" i="11"/>
  <c r="GV115" i="11"/>
  <c r="GV123" i="11"/>
  <c r="GV7" i="11"/>
  <c r="GV31" i="11"/>
  <c r="GV35" i="11"/>
  <c r="GV49" i="11"/>
  <c r="GV60" i="11"/>
  <c r="GV87" i="11"/>
  <c r="GV89" i="11"/>
  <c r="GV120" i="11"/>
  <c r="CP36" i="11" l="1"/>
  <c r="GV36" i="11"/>
  <c r="CP24" i="11"/>
  <c r="GV24" i="11"/>
  <c r="CP96" i="11"/>
  <c r="GV96" i="11"/>
  <c r="CP39" i="11"/>
  <c r="GV39" i="11"/>
  <c r="CP71" i="11"/>
  <c r="GV71" i="11"/>
  <c r="CP55" i="11"/>
  <c r="GV55" i="11"/>
  <c r="CP34" i="11"/>
  <c r="GV34" i="11"/>
  <c r="CP23" i="11"/>
  <c r="GV23" i="11"/>
  <c r="CP21" i="11"/>
  <c r="GV21" i="11"/>
  <c r="CP82" i="11"/>
  <c r="GV82" i="11"/>
  <c r="CP76" i="11"/>
  <c r="GV76" i="11"/>
  <c r="CP56" i="11"/>
  <c r="GV56" i="11"/>
  <c r="CP47" i="11"/>
  <c r="GV47" i="11"/>
  <c r="CP220" i="11"/>
  <c r="GV220" i="11"/>
  <c r="CP99" i="11"/>
  <c r="GV99" i="11"/>
  <c r="CP57" i="11"/>
  <c r="GV57" i="11"/>
  <c r="CP30" i="11"/>
  <c r="GV30" i="11"/>
  <c r="CP42" i="11"/>
  <c r="GV42" i="11"/>
  <c r="CP68" i="11"/>
  <c r="GV68" i="11"/>
  <c r="CP54" i="11"/>
  <c r="GV54" i="11"/>
  <c r="CP43" i="11"/>
  <c r="GV43" i="11"/>
  <c r="CP97" i="11"/>
  <c r="GV97" i="11"/>
  <c r="CP61" i="11"/>
  <c r="GV61" i="11"/>
  <c r="CP196" i="11"/>
  <c r="GV196" i="11"/>
  <c r="CP83" i="11"/>
  <c r="GV83" i="11"/>
  <c r="CP40" i="11"/>
  <c r="GV40" i="11"/>
  <c r="CP135" i="11"/>
  <c r="GV135" i="11"/>
  <c r="CP67" i="11"/>
  <c r="GV67" i="11"/>
  <c r="CP53" i="11"/>
  <c r="GV53" i="11"/>
  <c r="AS219" i="11"/>
  <c r="CO219" i="11" s="1"/>
  <c r="CP219" i="11" s="1"/>
  <c r="GV219" i="11"/>
  <c r="CP69" i="11"/>
  <c r="GV69" i="11"/>
  <c r="CP85" i="11"/>
  <c r="GV85" i="11"/>
  <c r="CP65" i="11"/>
  <c r="GV65" i="11"/>
  <c r="CP51" i="11"/>
  <c r="GV51" i="11"/>
  <c r="CP41" i="11"/>
  <c r="GV41" i="11"/>
  <c r="CP19" i="11"/>
  <c r="GV19" i="11"/>
  <c r="CP18" i="11"/>
  <c r="GV18" i="11"/>
  <c r="CP8" i="11"/>
  <c r="GV8" i="11"/>
  <c r="CP9" i="11"/>
  <c r="E15" i="11"/>
  <c r="GV15" i="11" s="1"/>
  <c r="E17" i="11"/>
  <c r="GV17" i="11" s="1"/>
  <c r="CP16" i="11"/>
  <c r="CP92" i="11"/>
  <c r="E66" i="11"/>
  <c r="GV66" i="11" s="1"/>
  <c r="E13" i="11"/>
  <c r="GV13" i="11" s="1"/>
  <c r="E228" i="11"/>
  <c r="GV228" i="11" s="1"/>
  <c r="E44" i="11"/>
  <c r="GV44" i="11" s="1"/>
  <c r="E72" i="11"/>
  <c r="GV72" i="11" s="1"/>
  <c r="E58" i="11"/>
  <c r="GV58" i="11" s="1"/>
  <c r="E106" i="11"/>
  <c r="GV106" i="11" s="1"/>
  <c r="GV119" i="11"/>
  <c r="GV74" i="11"/>
  <c r="E27" i="11"/>
  <c r="GV27" i="11" s="1"/>
  <c r="E52" i="11"/>
  <c r="GV52" i="11" s="1"/>
  <c r="GV124" i="11"/>
  <c r="E95" i="11"/>
  <c r="GV95" i="11" s="1"/>
  <c r="E38" i="11"/>
  <c r="GV38" i="11" s="1"/>
  <c r="GV126" i="11"/>
  <c r="GV121" i="11"/>
  <c r="S15" i="10" l="1"/>
  <c r="T15" i="10" s="1"/>
  <c r="S15" i="26"/>
  <c r="T15" i="26" s="1"/>
  <c r="S7" i="10"/>
  <c r="T7" i="10" s="1"/>
  <c r="S7" i="26"/>
  <c r="T7" i="26" s="1"/>
  <c r="S18" i="10"/>
  <c r="T18" i="10" s="1"/>
  <c r="S18" i="26"/>
  <c r="T18" i="26" s="1"/>
  <c r="S50" i="10"/>
  <c r="T50" i="10" s="1"/>
  <c r="S50" i="26"/>
  <c r="T50" i="26" s="1"/>
  <c r="S84" i="10"/>
  <c r="T84" i="10" s="1"/>
  <c r="S84" i="26"/>
  <c r="T84" i="26" s="1"/>
  <c r="S218" i="10"/>
  <c r="T218" i="10" s="1"/>
  <c r="S218" i="26"/>
  <c r="T218" i="26" s="1"/>
  <c r="S66" i="10"/>
  <c r="T66" i="10" s="1"/>
  <c r="S66" i="26"/>
  <c r="T66" i="26" s="1"/>
  <c r="S39" i="10"/>
  <c r="T39" i="10" s="1"/>
  <c r="S39" i="26"/>
  <c r="T39" i="26" s="1"/>
  <c r="S195" i="10"/>
  <c r="T195" i="10" s="1"/>
  <c r="S195" i="26"/>
  <c r="T195" i="26" s="1"/>
  <c r="S96" i="10"/>
  <c r="T96" i="10" s="1"/>
  <c r="S96" i="26"/>
  <c r="T96" i="26" s="1"/>
  <c r="S53" i="10"/>
  <c r="T53" i="10" s="1"/>
  <c r="S53" i="26"/>
  <c r="T53" i="26" s="1"/>
  <c r="S41" i="10"/>
  <c r="T41" i="10" s="1"/>
  <c r="S41" i="26"/>
  <c r="T41" i="26" s="1"/>
  <c r="S56" i="10"/>
  <c r="T56" i="10" s="1"/>
  <c r="S56" i="26"/>
  <c r="T56" i="26" s="1"/>
  <c r="S219" i="10"/>
  <c r="T219" i="10" s="1"/>
  <c r="S219" i="26"/>
  <c r="T219" i="26" s="1"/>
  <c r="S55" i="10"/>
  <c r="T55" i="10" s="1"/>
  <c r="S55" i="26"/>
  <c r="T55" i="26" s="1"/>
  <c r="S81" i="10"/>
  <c r="T81" i="10" s="1"/>
  <c r="S81" i="26"/>
  <c r="T81" i="26" s="1"/>
  <c r="S22" i="10"/>
  <c r="T22" i="10" s="1"/>
  <c r="S22" i="26"/>
  <c r="T22" i="26" s="1"/>
  <c r="S54" i="10"/>
  <c r="T54" i="10" s="1"/>
  <c r="S54" i="26"/>
  <c r="T54" i="26" s="1"/>
  <c r="S38" i="10"/>
  <c r="T38" i="10" s="1"/>
  <c r="S38" i="26"/>
  <c r="T38" i="26" s="1"/>
  <c r="S23" i="10"/>
  <c r="T23" i="10" s="1"/>
  <c r="S23" i="26"/>
  <c r="T23" i="26" s="1"/>
  <c r="S91" i="10"/>
  <c r="T91" i="10" s="1"/>
  <c r="S91" i="26"/>
  <c r="T91" i="26" s="1"/>
  <c r="S8" i="10"/>
  <c r="T8" i="10" s="1"/>
  <c r="S8" i="26"/>
  <c r="T8" i="26" s="1"/>
  <c r="S17" i="10"/>
  <c r="T17" i="10" s="1"/>
  <c r="S17" i="26"/>
  <c r="T17" i="26" s="1"/>
  <c r="S40" i="10"/>
  <c r="T40" i="10" s="1"/>
  <c r="S40" i="26"/>
  <c r="T40" i="26" s="1"/>
  <c r="S64" i="10"/>
  <c r="T64" i="10" s="1"/>
  <c r="S64" i="26"/>
  <c r="T64" i="26" s="1"/>
  <c r="S68" i="10"/>
  <c r="T68" i="10" s="1"/>
  <c r="S68" i="26"/>
  <c r="T68" i="26" s="1"/>
  <c r="S52" i="10"/>
  <c r="T52" i="10" s="1"/>
  <c r="S52" i="26"/>
  <c r="T52" i="26" s="1"/>
  <c r="S134" i="10"/>
  <c r="T134" i="10" s="1"/>
  <c r="S134" i="26"/>
  <c r="T134" i="26" s="1"/>
  <c r="S82" i="10"/>
  <c r="T82" i="10" s="1"/>
  <c r="S82" i="26"/>
  <c r="T82" i="26" s="1"/>
  <c r="S60" i="10"/>
  <c r="T60" i="10" s="1"/>
  <c r="S60" i="26"/>
  <c r="T60" i="26" s="1"/>
  <c r="S42" i="10"/>
  <c r="T42" i="10" s="1"/>
  <c r="S42" i="26"/>
  <c r="T42" i="26" s="1"/>
  <c r="S67" i="10"/>
  <c r="T67" i="10" s="1"/>
  <c r="S67" i="26"/>
  <c r="T67" i="26" s="1"/>
  <c r="S29" i="10"/>
  <c r="T29" i="10" s="1"/>
  <c r="S29" i="26"/>
  <c r="T29" i="26" s="1"/>
  <c r="S98" i="10"/>
  <c r="T98" i="10" s="1"/>
  <c r="S98" i="26"/>
  <c r="T98" i="26" s="1"/>
  <c r="S46" i="10"/>
  <c r="T46" i="10" s="1"/>
  <c r="S46" i="26"/>
  <c r="T46" i="26" s="1"/>
  <c r="S75" i="10"/>
  <c r="T75" i="10" s="1"/>
  <c r="S75" i="26"/>
  <c r="T75" i="26" s="1"/>
  <c r="S20" i="10"/>
  <c r="T20" i="10" s="1"/>
  <c r="S20" i="26"/>
  <c r="T20" i="26" s="1"/>
  <c r="S33" i="10"/>
  <c r="T33" i="10" s="1"/>
  <c r="S33" i="26"/>
  <c r="T33" i="26" s="1"/>
  <c r="S70" i="10"/>
  <c r="T70" i="10" s="1"/>
  <c r="S70" i="26"/>
  <c r="T70" i="26" s="1"/>
  <c r="S95" i="10"/>
  <c r="T95" i="10" s="1"/>
  <c r="S95" i="26"/>
  <c r="T95" i="26" s="1"/>
  <c r="S35" i="10"/>
  <c r="T35" i="10" s="1"/>
  <c r="S35" i="26"/>
  <c r="T35" i="26" s="1"/>
  <c r="EL9" i="11"/>
  <c r="GH9" i="11" s="1"/>
  <c r="GJ9" i="11" s="1"/>
  <c r="EL19" i="11"/>
  <c r="GH19" i="11" s="1"/>
  <c r="GJ19" i="11" s="1"/>
  <c r="EL85" i="11"/>
  <c r="EL67" i="11"/>
  <c r="GG67" i="11" s="1"/>
  <c r="EL196" i="11"/>
  <c r="GH196" i="11" s="1"/>
  <c r="EL54" i="11"/>
  <c r="GG54" i="11" s="1"/>
  <c r="GH54" i="11" s="1"/>
  <c r="GJ54" i="11" s="1"/>
  <c r="EL57" i="11"/>
  <c r="GG57" i="11" s="1"/>
  <c r="GH57" i="11" s="1"/>
  <c r="E57" i="19" s="1"/>
  <c r="EL56" i="11"/>
  <c r="GG56" i="11" s="1"/>
  <c r="GH56" i="11" s="1"/>
  <c r="E56" i="19" s="1"/>
  <c r="EL23" i="11"/>
  <c r="GH23" i="11" s="1"/>
  <c r="E23" i="19" s="1"/>
  <c r="AZ23" i="19" s="1"/>
  <c r="EL39" i="11"/>
  <c r="EL41" i="11"/>
  <c r="EL69" i="11"/>
  <c r="GG69" i="11" s="1"/>
  <c r="GH69" i="11" s="1"/>
  <c r="GJ69" i="11" s="1"/>
  <c r="EL135" i="11"/>
  <c r="EL61" i="11"/>
  <c r="GH61" i="11" s="1"/>
  <c r="EL68" i="11"/>
  <c r="GG68" i="11" s="1"/>
  <c r="GH68" i="11" s="1"/>
  <c r="E68" i="19" s="1"/>
  <c r="EL99" i="11"/>
  <c r="EL76" i="11"/>
  <c r="FH78" i="11" s="1"/>
  <c r="EL34" i="11"/>
  <c r="EL96" i="11"/>
  <c r="EL92" i="11"/>
  <c r="GH92" i="11" s="1"/>
  <c r="E92" i="19" s="1"/>
  <c r="AZ92" i="19" s="1"/>
  <c r="EL8" i="11"/>
  <c r="GH8" i="11" s="1"/>
  <c r="E8" i="19" s="1"/>
  <c r="AZ8" i="19" s="1"/>
  <c r="EL51" i="11"/>
  <c r="GG51" i="11" s="1"/>
  <c r="GH51" i="11" s="1"/>
  <c r="E51" i="19" s="1"/>
  <c r="EL219" i="11"/>
  <c r="GH219" i="11" s="1"/>
  <c r="E219" i="19" s="1"/>
  <c r="AZ219" i="19" s="1"/>
  <c r="EL40" i="11"/>
  <c r="EL97" i="11"/>
  <c r="EL42" i="11"/>
  <c r="EL220" i="11"/>
  <c r="GH220" i="11" s="1"/>
  <c r="E220" i="19" s="1"/>
  <c r="AZ220" i="19" s="1"/>
  <c r="BB220" i="19" s="1"/>
  <c r="EL82" i="11"/>
  <c r="EL55" i="11"/>
  <c r="GG55" i="11" s="1"/>
  <c r="GH55" i="11" s="1"/>
  <c r="E55" i="19" s="1"/>
  <c r="EL24" i="11"/>
  <c r="GH24" i="11" s="1"/>
  <c r="GJ24" i="11" s="1"/>
  <c r="EL18" i="11"/>
  <c r="GH18" i="11" s="1"/>
  <c r="GJ18" i="11" s="1"/>
  <c r="EL65" i="11"/>
  <c r="GG65" i="11" s="1"/>
  <c r="GH65" i="11" s="1"/>
  <c r="GJ65" i="11" s="1"/>
  <c r="EL53" i="11"/>
  <c r="GG53" i="11" s="1"/>
  <c r="EL83" i="11"/>
  <c r="EL43" i="11"/>
  <c r="EL30" i="11"/>
  <c r="GH30" i="11" s="1"/>
  <c r="GJ30" i="11" s="1"/>
  <c r="EL47" i="11"/>
  <c r="GG47" i="11" s="1"/>
  <c r="GH47" i="11" s="1"/>
  <c r="E47" i="19" s="1"/>
  <c r="EL21" i="11"/>
  <c r="GH21" i="11" s="1"/>
  <c r="EL71" i="11"/>
  <c r="GG71" i="11" s="1"/>
  <c r="GH71" i="11" s="1"/>
  <c r="GJ71" i="11" s="1"/>
  <c r="EL36" i="11"/>
  <c r="GJ61" i="11"/>
  <c r="GJ220" i="11"/>
  <c r="E196" i="19"/>
  <c r="AZ196" i="19" s="1"/>
  <c r="CP58" i="11"/>
  <c r="E61" i="19"/>
  <c r="AZ61" i="19" s="1"/>
  <c r="GJ196" i="11"/>
  <c r="CP72" i="11"/>
  <c r="CP27" i="11"/>
  <c r="CP191" i="11"/>
  <c r="GV191" i="11"/>
  <c r="E118" i="11"/>
  <c r="GV118" i="11" s="1"/>
  <c r="GV116" i="11"/>
  <c r="CP44" i="11"/>
  <c r="E54" i="19"/>
  <c r="GG76" i="11"/>
  <c r="E73" i="11"/>
  <c r="GV73" i="11" s="1"/>
  <c r="E9" i="19"/>
  <c r="CP17" i="11"/>
  <c r="EL16" i="11"/>
  <c r="E78" i="11"/>
  <c r="GV78" i="11" s="1"/>
  <c r="CP74" i="11"/>
  <c r="E45" i="11"/>
  <c r="GV45" i="11" s="1"/>
  <c r="E28" i="11"/>
  <c r="GV28" i="11" s="1"/>
  <c r="E107" i="11"/>
  <c r="E59" i="11"/>
  <c r="GV59" i="11" s="1"/>
  <c r="E129" i="11"/>
  <c r="S190" i="10" l="1"/>
  <c r="T190" i="10" s="1"/>
  <c r="S190" i="26"/>
  <c r="T190" i="26" s="1"/>
  <c r="GJ51" i="11"/>
  <c r="S26" i="10"/>
  <c r="T26" i="10" s="1"/>
  <c r="S26" i="26"/>
  <c r="T26" i="26" s="1"/>
  <c r="GJ8" i="11"/>
  <c r="E19" i="19"/>
  <c r="AZ19" i="19" s="1"/>
  <c r="S71" i="10"/>
  <c r="T71" i="10" s="1"/>
  <c r="S71" i="26"/>
  <c r="T71" i="26" s="1"/>
  <c r="S16" i="10"/>
  <c r="T16" i="10" s="1"/>
  <c r="S16" i="26"/>
  <c r="T16" i="26" s="1"/>
  <c r="S73" i="10"/>
  <c r="T73" i="10" s="1"/>
  <c r="S73" i="26"/>
  <c r="T73" i="26" s="1"/>
  <c r="S57" i="10"/>
  <c r="T57" i="10" s="1"/>
  <c r="S57" i="26"/>
  <c r="T57" i="26" s="1"/>
  <c r="S43" i="10"/>
  <c r="T43" i="10" s="1"/>
  <c r="S43" i="26"/>
  <c r="T43" i="26" s="1"/>
  <c r="GJ92" i="11"/>
  <c r="E65" i="19"/>
  <c r="E69" i="19"/>
  <c r="E30" i="19"/>
  <c r="AZ30" i="19" s="1"/>
  <c r="BB30" i="19" s="1"/>
  <c r="GJ57" i="11"/>
  <c r="GJ68" i="11"/>
  <c r="FH72" i="11"/>
  <c r="EL44" i="11"/>
  <c r="GJ56" i="11"/>
  <c r="E24" i="19"/>
  <c r="AZ24" i="19" s="1"/>
  <c r="BB24" i="19" s="1"/>
  <c r="EL72" i="11"/>
  <c r="GH27" i="11"/>
  <c r="E18" i="19"/>
  <c r="AZ18" i="19" s="1"/>
  <c r="E18" i="18" s="1"/>
  <c r="BA18" i="18" s="1"/>
  <c r="BC18" i="18" s="1"/>
  <c r="E23" i="18"/>
  <c r="BA23" i="18" s="1"/>
  <c r="BC23" i="18" s="1"/>
  <c r="BB23" i="19"/>
  <c r="GJ47" i="11"/>
  <c r="EL58" i="11"/>
  <c r="FH58" i="11"/>
  <c r="EL27" i="11"/>
  <c r="EL191" i="11"/>
  <c r="GH191" i="11" s="1"/>
  <c r="GJ191" i="11" s="1"/>
  <c r="GJ219" i="11"/>
  <c r="GJ55" i="11"/>
  <c r="E71" i="19"/>
  <c r="GJ21" i="11"/>
  <c r="E21" i="19"/>
  <c r="AZ21" i="19" s="1"/>
  <c r="EL74" i="11"/>
  <c r="GH74" i="11" s="1"/>
  <c r="GJ74" i="11" s="1"/>
  <c r="GJ23" i="11"/>
  <c r="E30" i="18"/>
  <c r="BA30" i="18" s="1"/>
  <c r="BC30" i="18" s="1"/>
  <c r="BB219" i="19"/>
  <c r="E24" i="18"/>
  <c r="BA24" i="18" s="1"/>
  <c r="BC24" i="18" s="1"/>
  <c r="E61" i="18"/>
  <c r="BA61" i="18" s="1"/>
  <c r="BC61" i="18" s="1"/>
  <c r="E220" i="18"/>
  <c r="BA220" i="18" s="1"/>
  <c r="BC220" i="18" s="1"/>
  <c r="BB61" i="19"/>
  <c r="E219" i="18"/>
  <c r="BA219" i="18" s="1"/>
  <c r="BC219" i="18" s="1"/>
  <c r="E130" i="11"/>
  <c r="GV130" i="11" s="1"/>
  <c r="GV129" i="11"/>
  <c r="GV107" i="11"/>
  <c r="BB8" i="19"/>
  <c r="GG58" i="11"/>
  <c r="GH53" i="11"/>
  <c r="GG72" i="11"/>
  <c r="GH67" i="11"/>
  <c r="GG78" i="11"/>
  <c r="GH76" i="11"/>
  <c r="BB196" i="19"/>
  <c r="E196" i="18"/>
  <c r="BA196" i="18" s="1"/>
  <c r="BC196" i="18" s="1"/>
  <c r="BB92" i="19"/>
  <c r="E92" i="18"/>
  <c r="BA92" i="18" s="1"/>
  <c r="BC92" i="18" s="1"/>
  <c r="BB19" i="19"/>
  <c r="E19" i="18"/>
  <c r="BA19" i="18" s="1"/>
  <c r="BC19" i="18" s="1"/>
  <c r="E8" i="18"/>
  <c r="BA8" i="18" s="1"/>
  <c r="BC8" i="18" s="1"/>
  <c r="AZ9" i="19"/>
  <c r="EL17" i="11"/>
  <c r="GH16" i="11"/>
  <c r="E79" i="11"/>
  <c r="GV133" i="11"/>
  <c r="GV132" i="11"/>
  <c r="GV147" i="11"/>
  <c r="AZ27" i="19" l="1"/>
  <c r="BB18" i="19"/>
  <c r="GJ27" i="11"/>
  <c r="E191" i="19"/>
  <c r="AZ191" i="19" s="1"/>
  <c r="BB191" i="19" s="1"/>
  <c r="BB21" i="19"/>
  <c r="E21" i="18"/>
  <c r="BA21" i="18" s="1"/>
  <c r="BC21" i="18" s="1"/>
  <c r="BC27" i="18" s="1"/>
  <c r="E27" i="19"/>
  <c r="E74" i="19"/>
  <c r="AZ74" i="19" s="1"/>
  <c r="GV79" i="11"/>
  <c r="CP149" i="11"/>
  <c r="GV149" i="11"/>
  <c r="GJ53" i="11"/>
  <c r="GJ58" i="11" s="1"/>
  <c r="E53" i="19"/>
  <c r="GH58" i="11"/>
  <c r="GJ67" i="11"/>
  <c r="GJ72" i="11" s="1"/>
  <c r="E67" i="19"/>
  <c r="GH72" i="11"/>
  <c r="GJ76" i="11"/>
  <c r="E76" i="19"/>
  <c r="E16" i="19"/>
  <c r="E17" i="19" s="1"/>
  <c r="GJ16" i="11"/>
  <c r="GJ17" i="11" s="1"/>
  <c r="BB9" i="19"/>
  <c r="E9" i="18"/>
  <c r="BA9" i="18" s="1"/>
  <c r="BC9" i="18" s="1"/>
  <c r="GH17" i="11"/>
  <c r="GV141" i="11"/>
  <c r="GV148" i="11"/>
  <c r="GV139" i="11"/>
  <c r="GV131" i="11"/>
  <c r="GV138" i="11"/>
  <c r="S148" i="10" l="1"/>
  <c r="T148" i="10" s="1"/>
  <c r="S148" i="26"/>
  <c r="T148" i="26" s="1"/>
  <c r="E191" i="18"/>
  <c r="BA191" i="18" s="1"/>
  <c r="BC191" i="18" s="1"/>
  <c r="BB27" i="19"/>
  <c r="E27" i="18"/>
  <c r="BA27" i="18"/>
  <c r="EL149" i="11"/>
  <c r="CP140" i="11"/>
  <c r="GV140" i="11"/>
  <c r="E72" i="19"/>
  <c r="E58" i="19"/>
  <c r="AZ16" i="19"/>
  <c r="BB74" i="19"/>
  <c r="E74" i="18"/>
  <c r="BA74" i="18" s="1"/>
  <c r="BC74" i="18" s="1"/>
  <c r="E142" i="11"/>
  <c r="GV142" i="11" s="1"/>
  <c r="S139" i="10" l="1"/>
  <c r="T139" i="10" s="1"/>
  <c r="S139" i="26"/>
  <c r="T139" i="26" s="1"/>
  <c r="EL140" i="11"/>
  <c r="BB16" i="19"/>
  <c r="BB17" i="19" s="1"/>
  <c r="AZ17" i="19"/>
  <c r="E16" i="18"/>
  <c r="BA16" i="18" s="1"/>
  <c r="BC16" i="18" s="1"/>
  <c r="BC17" i="18" s="1"/>
  <c r="CP208" i="11" l="1"/>
  <c r="GV208" i="11"/>
  <c r="BA17" i="18"/>
  <c r="GV143" i="11"/>
  <c r="GV151" i="11"/>
  <c r="GV145" i="11"/>
  <c r="GV146" i="11"/>
  <c r="GV144" i="11"/>
  <c r="GV154" i="11"/>
  <c r="GV156" i="11"/>
  <c r="S207" i="10" l="1"/>
  <c r="T207" i="10" s="1"/>
  <c r="S207" i="26"/>
  <c r="T207" i="26" s="1"/>
  <c r="GV205" i="11"/>
  <c r="EL208" i="11"/>
  <c r="GH208" i="11" s="1"/>
  <c r="GJ208" i="11" s="1"/>
  <c r="E136" i="11"/>
  <c r="GV136" i="11" s="1"/>
  <c r="GV134" i="11"/>
  <c r="CP153" i="11"/>
  <c r="GV153" i="11"/>
  <c r="CP155" i="11"/>
  <c r="GV155" i="11"/>
  <c r="CP187" i="11"/>
  <c r="GV187" i="11"/>
  <c r="E211" i="11"/>
  <c r="GV211" i="11" s="1"/>
  <c r="GV200" i="11"/>
  <c r="E157" i="11"/>
  <c r="GV157" i="11" s="1"/>
  <c r="S186" i="10" l="1"/>
  <c r="T186" i="10" s="1"/>
  <c r="S186" i="26"/>
  <c r="T186" i="26" s="1"/>
  <c r="S152" i="10"/>
  <c r="T152" i="10" s="1"/>
  <c r="S152" i="26"/>
  <c r="T152" i="26" s="1"/>
  <c r="S154" i="10"/>
  <c r="T154" i="10" s="1"/>
  <c r="S154" i="26"/>
  <c r="T154" i="26" s="1"/>
  <c r="E208" i="19"/>
  <c r="AZ208" i="19" s="1"/>
  <c r="BB208" i="19" s="1"/>
  <c r="EL187" i="11"/>
  <c r="GH187" i="11" s="1"/>
  <c r="GJ187" i="11" s="1"/>
  <c r="EL153" i="11"/>
  <c r="EL155" i="11"/>
  <c r="E204" i="11"/>
  <c r="GV204" i="11" s="1"/>
  <c r="CP200" i="11"/>
  <c r="S199" i="10" l="1"/>
  <c r="T199" i="10" s="1"/>
  <c r="S199" i="26"/>
  <c r="T199" i="26" s="1"/>
  <c r="E208" i="18"/>
  <c r="BA208" i="18" s="1"/>
  <c r="BC208" i="18" s="1"/>
  <c r="E187" i="19"/>
  <c r="AZ187" i="19" s="1"/>
  <c r="BB187" i="19" s="1"/>
  <c r="CP204" i="11"/>
  <c r="EL200" i="11"/>
  <c r="G157" i="11"/>
  <c r="G136" i="11"/>
  <c r="S203" i="10" l="1"/>
  <c r="T203" i="10" s="1"/>
  <c r="S203" i="26"/>
  <c r="T203" i="26" s="1"/>
  <c r="E187" i="18"/>
  <c r="BA187" i="18" s="1"/>
  <c r="BC187" i="18" s="1"/>
  <c r="EL204" i="11"/>
  <c r="GH200" i="11"/>
  <c r="G211" i="11"/>
  <c r="G229" i="11" s="1"/>
  <c r="G230" i="11" s="1"/>
  <c r="E200" i="19" l="1"/>
  <c r="AZ200" i="19" s="1"/>
  <c r="GJ200" i="11"/>
  <c r="GJ204" i="11" s="1"/>
  <c r="GH204" i="11"/>
  <c r="E204" i="19" l="1"/>
  <c r="BB200" i="19"/>
  <c r="BB204" i="19" s="1"/>
  <c r="E200" i="18"/>
  <c r="BA200" i="18" s="1"/>
  <c r="BC200" i="18" s="1"/>
  <c r="BC204" i="18" s="1"/>
  <c r="AZ204" i="19"/>
  <c r="AC483" i="18"/>
  <c r="AC523" i="18" s="1"/>
  <c r="E204" i="18" l="1"/>
  <c r="BA204" i="18"/>
  <c r="E447" i="11" l="1"/>
  <c r="GV447" i="11" s="1"/>
  <c r="CP443" i="11"/>
  <c r="S442" i="26" l="1"/>
  <c r="T442" i="26" s="1"/>
  <c r="S442" i="10"/>
  <c r="T442" i="10" s="1"/>
  <c r="EL443" i="11"/>
  <c r="CP447" i="11"/>
  <c r="S446" i="26" l="1"/>
  <c r="T446" i="26" s="1"/>
  <c r="S446" i="10"/>
  <c r="T446" i="10" s="1"/>
  <c r="EL447" i="11"/>
  <c r="GH443" i="11"/>
  <c r="E443" i="19" l="1"/>
  <c r="AZ443" i="19" s="1"/>
  <c r="GJ443" i="11"/>
  <c r="GJ447" i="11" s="1"/>
  <c r="GH447" i="11"/>
  <c r="E447" i="19" l="1"/>
  <c r="BB443" i="19"/>
  <c r="AZ447" i="19"/>
  <c r="E443" i="18"/>
  <c r="BB447" i="19" l="1"/>
  <c r="BA443" i="18"/>
  <c r="E447" i="18"/>
  <c r="BC443" i="18" l="1"/>
  <c r="BC447" i="18" s="1"/>
  <c r="BA447" i="18"/>
  <c r="AP520" i="18" l="1"/>
  <c r="AP523" i="18" s="1"/>
  <c r="CD433" i="11" l="1"/>
  <c r="CD453" i="11" s="1"/>
  <c r="AJ520" i="18" l="1"/>
  <c r="AS214" i="11" l="1"/>
  <c r="CO214" i="11" s="1"/>
  <c r="CP214" i="11" s="1"/>
  <c r="S213" i="10" l="1"/>
  <c r="T213" i="10" s="1"/>
  <c r="S213" i="26"/>
  <c r="T213" i="26" s="1"/>
  <c r="EL214" i="11"/>
  <c r="GH214" i="11"/>
  <c r="GJ214" i="11" l="1"/>
  <c r="E214" i="19"/>
  <c r="AS212" i="11"/>
  <c r="CO212" i="11" s="1"/>
  <c r="T228" i="11"/>
  <c r="AZ214" i="19" l="1"/>
  <c r="CO228" i="11"/>
  <c r="CP212" i="11"/>
  <c r="CP228" i="11" s="1"/>
  <c r="T211" i="11"/>
  <c r="T229" i="11" s="1"/>
  <c r="T230" i="11" s="1"/>
  <c r="AS228" i="11"/>
  <c r="S227" i="10" l="1"/>
  <c r="T227" i="10" s="1"/>
  <c r="S227" i="26"/>
  <c r="T227" i="26" s="1"/>
  <c r="BB214" i="19"/>
  <c r="E214" i="18"/>
  <c r="BA214" i="18" s="1"/>
  <c r="EK212" i="11"/>
  <c r="EL212" i="11" s="1"/>
  <c r="DE228" i="11"/>
  <c r="BC214" i="18" l="1"/>
  <c r="GH212" i="11"/>
  <c r="GJ212" i="11" s="1"/>
  <c r="GJ228" i="11" s="1"/>
  <c r="EL228" i="11"/>
  <c r="EK228" i="11"/>
  <c r="DE211" i="11"/>
  <c r="DE229" i="11" s="1"/>
  <c r="DE230" i="11" s="1"/>
  <c r="GH228" i="11" l="1"/>
  <c r="E212" i="19"/>
  <c r="AZ212" i="19" l="1"/>
  <c r="E228" i="19"/>
  <c r="BB212" i="19" l="1"/>
  <c r="BB228" i="19" s="1"/>
  <c r="E212" i="18"/>
  <c r="AZ228" i="19"/>
  <c r="BA212" i="18" l="1"/>
  <c r="E228" i="18"/>
  <c r="W136" i="11"/>
  <c r="W142" i="11"/>
  <c r="BC212" i="18" l="1"/>
  <c r="BC228" i="18" s="1"/>
  <c r="BA228" i="18"/>
  <c r="AS156" i="11"/>
  <c r="CO156" i="11" s="1"/>
  <c r="CP156" i="11" s="1"/>
  <c r="S155" i="10" l="1"/>
  <c r="T155" i="10" s="1"/>
  <c r="S155" i="26"/>
  <c r="T155" i="26" s="1"/>
  <c r="EL156" i="11"/>
  <c r="W157" i="11"/>
  <c r="EK123" i="11" l="1"/>
  <c r="EK116" i="11"/>
  <c r="EK121" i="11"/>
  <c r="EK139" i="11"/>
  <c r="EK125" i="11"/>
  <c r="EK115" i="11"/>
  <c r="EK124" i="11"/>
  <c r="EK127" i="11"/>
  <c r="EK126" i="11"/>
  <c r="EK114" i="11"/>
  <c r="EK117" i="11"/>
  <c r="EK112" i="11"/>
  <c r="EK132" i="11"/>
  <c r="EK110" i="11"/>
  <c r="EK111" i="11"/>
  <c r="EK109" i="11"/>
  <c r="EK133" i="11"/>
  <c r="EK120" i="11" l="1"/>
  <c r="EK141" i="11"/>
  <c r="AS103" i="11"/>
  <c r="CO103" i="11" s="1"/>
  <c r="CP103" i="11" s="1"/>
  <c r="EK35" i="11"/>
  <c r="EK148" i="11"/>
  <c r="AS148" i="11"/>
  <c r="CO148" i="11" s="1"/>
  <c r="CP148" i="11" s="1"/>
  <c r="AS88" i="11"/>
  <c r="CO88" i="11" s="1"/>
  <c r="CP88" i="11" s="1"/>
  <c r="EK48" i="11"/>
  <c r="EK144" i="11"/>
  <c r="EK119" i="11"/>
  <c r="EK94" i="11"/>
  <c r="AS111" i="11"/>
  <c r="CO111" i="11" s="1"/>
  <c r="CP111" i="11" s="1"/>
  <c r="EK50" i="11"/>
  <c r="AS146" i="11"/>
  <c r="CO146" i="11" s="1"/>
  <c r="CP146" i="11" s="1"/>
  <c r="AS141" i="11"/>
  <c r="CO141" i="11" s="1"/>
  <c r="CP141" i="11" s="1"/>
  <c r="AS125" i="11"/>
  <c r="CO125" i="11" s="1"/>
  <c r="CP125" i="11" s="1"/>
  <c r="EK88" i="11"/>
  <c r="EK103" i="11"/>
  <c r="AS147" i="11"/>
  <c r="AS126" i="11"/>
  <c r="CO126" i="11" s="1"/>
  <c r="CP126" i="11" s="1"/>
  <c r="AS154" i="11"/>
  <c r="CO154" i="11" s="1"/>
  <c r="CP154" i="11" s="1"/>
  <c r="AS117" i="11"/>
  <c r="CO117" i="11" s="1"/>
  <c r="CP117" i="11" s="1"/>
  <c r="EK93" i="11"/>
  <c r="AS112" i="11"/>
  <c r="CO112" i="11" s="1"/>
  <c r="CP112" i="11" s="1"/>
  <c r="AS144" i="11"/>
  <c r="CO144" i="11" s="1"/>
  <c r="CP144" i="11" s="1"/>
  <c r="EK64" i="11"/>
  <c r="AS89" i="11"/>
  <c r="CO89" i="11" s="1"/>
  <c r="CP89" i="11" s="1"/>
  <c r="AS139" i="11"/>
  <c r="CO139" i="11" s="1"/>
  <c r="CP139" i="11" s="1"/>
  <c r="AS127" i="11"/>
  <c r="CO127" i="11" s="1"/>
  <c r="CP127" i="11" s="1"/>
  <c r="EK104" i="11"/>
  <c r="AS93" i="11"/>
  <c r="CO93" i="11" s="1"/>
  <c r="CP93" i="11" s="1"/>
  <c r="EK147" i="11"/>
  <c r="AS114" i="11"/>
  <c r="CO114" i="11" s="1"/>
  <c r="CP114" i="11" s="1"/>
  <c r="AS87" i="11"/>
  <c r="CO87" i="11" s="1"/>
  <c r="CP87" i="11" s="1"/>
  <c r="AS115" i="11"/>
  <c r="CO115" i="11" s="1"/>
  <c r="CP115" i="11" s="1"/>
  <c r="EK49" i="11"/>
  <c r="AS81" i="11"/>
  <c r="CO81" i="11" s="1"/>
  <c r="CP81" i="11" s="1"/>
  <c r="AS113" i="11"/>
  <c r="CO113" i="11" s="1"/>
  <c r="CP113" i="11" s="1"/>
  <c r="AS145" i="11"/>
  <c r="CO145" i="11" s="1"/>
  <c r="CP145" i="11" s="1"/>
  <c r="AS90" i="11"/>
  <c r="CO90" i="11" s="1"/>
  <c r="CP90" i="11" s="1"/>
  <c r="EK62" i="11"/>
  <c r="EK31" i="11"/>
  <c r="AS120" i="11"/>
  <c r="CO120" i="11" s="1"/>
  <c r="CP120" i="11" s="1"/>
  <c r="AS133" i="11"/>
  <c r="CO133" i="11" s="1"/>
  <c r="CP133" i="11" s="1"/>
  <c r="AS105" i="11"/>
  <c r="CO105" i="11" s="1"/>
  <c r="CP105" i="11" s="1"/>
  <c r="AS110" i="11"/>
  <c r="CO110" i="11" s="1"/>
  <c r="CP110" i="11" s="1"/>
  <c r="AS116" i="11"/>
  <c r="CO116" i="11" s="1"/>
  <c r="CP116" i="11" s="1"/>
  <c r="EK90" i="11"/>
  <c r="AS109" i="11"/>
  <c r="CO109" i="11" s="1"/>
  <c r="CP109" i="11" s="1"/>
  <c r="EK108" i="11"/>
  <c r="DA118" i="11"/>
  <c r="EK154" i="11"/>
  <c r="AS121" i="11"/>
  <c r="CO121" i="11" s="1"/>
  <c r="CP121" i="11" s="1"/>
  <c r="AS124" i="11"/>
  <c r="CO124" i="11" s="1"/>
  <c r="CP124" i="11" s="1"/>
  <c r="EK131" i="11"/>
  <c r="DA136" i="11"/>
  <c r="EK89" i="11"/>
  <c r="EK105" i="11"/>
  <c r="AS123" i="11"/>
  <c r="CO123" i="11" s="1"/>
  <c r="CP123" i="11" s="1"/>
  <c r="AS132" i="11"/>
  <c r="CO132" i="11" s="1"/>
  <c r="CP132" i="11" s="1"/>
  <c r="AS104" i="11"/>
  <c r="CO104" i="11" s="1"/>
  <c r="CP104" i="11" s="1"/>
  <c r="EK138" i="11"/>
  <c r="AS94" i="11"/>
  <c r="CO94" i="11" s="1"/>
  <c r="CP94" i="11" s="1"/>
  <c r="EK81" i="11"/>
  <c r="EK87" i="11"/>
  <c r="S104" i="10" l="1"/>
  <c r="T104" i="10" s="1"/>
  <c r="S104" i="26"/>
  <c r="T104" i="26" s="1"/>
  <c r="S80" i="10"/>
  <c r="T80" i="10" s="1"/>
  <c r="S80" i="26"/>
  <c r="T80" i="26" s="1"/>
  <c r="S138" i="10"/>
  <c r="T138" i="10" s="1"/>
  <c r="S138" i="26"/>
  <c r="T138" i="26" s="1"/>
  <c r="S122" i="10"/>
  <c r="T122" i="10" s="1"/>
  <c r="S122" i="26"/>
  <c r="T122" i="26" s="1"/>
  <c r="S132" i="10"/>
  <c r="T132" i="10" s="1"/>
  <c r="S132" i="26"/>
  <c r="T132" i="26" s="1"/>
  <c r="S92" i="10"/>
  <c r="T92" i="10" s="1"/>
  <c r="S92" i="26"/>
  <c r="T92" i="26" s="1"/>
  <c r="S111" i="10"/>
  <c r="T111" i="10" s="1"/>
  <c r="S111" i="26"/>
  <c r="T111" i="26" s="1"/>
  <c r="S124" i="10"/>
  <c r="T124" i="10" s="1"/>
  <c r="S124" i="26"/>
  <c r="T124" i="26" s="1"/>
  <c r="S123" i="10"/>
  <c r="T123" i="10" s="1"/>
  <c r="S123" i="26"/>
  <c r="T123" i="26" s="1"/>
  <c r="S115" i="10"/>
  <c r="T115" i="10" s="1"/>
  <c r="S115" i="26"/>
  <c r="T115" i="26" s="1"/>
  <c r="S119" i="10"/>
  <c r="T119" i="10" s="1"/>
  <c r="S119" i="26"/>
  <c r="T119" i="26" s="1"/>
  <c r="S144" i="10"/>
  <c r="T144" i="10" s="1"/>
  <c r="S144" i="26"/>
  <c r="T144" i="26" s="1"/>
  <c r="S114" i="10"/>
  <c r="T114" i="10" s="1"/>
  <c r="S114" i="26"/>
  <c r="T114" i="26" s="1"/>
  <c r="S140" i="10"/>
  <c r="T140" i="10" s="1"/>
  <c r="S140" i="26"/>
  <c r="T140" i="26" s="1"/>
  <c r="S110" i="10"/>
  <c r="T110" i="10" s="1"/>
  <c r="S110" i="26"/>
  <c r="T110" i="26" s="1"/>
  <c r="S147" i="10"/>
  <c r="T147" i="10" s="1"/>
  <c r="S147" i="26"/>
  <c r="T147" i="26" s="1"/>
  <c r="S108" i="10"/>
  <c r="T108" i="10" s="1"/>
  <c r="S108" i="26"/>
  <c r="T108" i="26" s="1"/>
  <c r="S113" i="10"/>
  <c r="T113" i="10" s="1"/>
  <c r="S113" i="26"/>
  <c r="T113" i="26" s="1"/>
  <c r="S116" i="10"/>
  <c r="T116" i="10" s="1"/>
  <c r="S116" i="26"/>
  <c r="T116" i="26" s="1"/>
  <c r="S87" i="10"/>
  <c r="T87" i="10" s="1"/>
  <c r="S87" i="26"/>
  <c r="T87" i="26" s="1"/>
  <c r="S89" i="10"/>
  <c r="T89" i="10" s="1"/>
  <c r="S89" i="26"/>
  <c r="T89" i="26" s="1"/>
  <c r="S88" i="10"/>
  <c r="T88" i="10" s="1"/>
  <c r="S88" i="26"/>
  <c r="T88" i="26" s="1"/>
  <c r="S153" i="10"/>
  <c r="T153" i="10" s="1"/>
  <c r="S153" i="26"/>
  <c r="T153" i="26" s="1"/>
  <c r="S102" i="10"/>
  <c r="T102" i="10" s="1"/>
  <c r="S102" i="26"/>
  <c r="T102" i="26" s="1"/>
  <c r="S103" i="10"/>
  <c r="T103" i="10" s="1"/>
  <c r="S103" i="26"/>
  <c r="T103" i="26" s="1"/>
  <c r="S93" i="10"/>
  <c r="T93" i="10" s="1"/>
  <c r="S93" i="26"/>
  <c r="T93" i="26" s="1"/>
  <c r="S131" i="10"/>
  <c r="T131" i="10" s="1"/>
  <c r="S131" i="26"/>
  <c r="T131" i="26" s="1"/>
  <c r="S120" i="10"/>
  <c r="T120" i="10" s="1"/>
  <c r="S120" i="26"/>
  <c r="T120" i="26" s="1"/>
  <c r="S109" i="10"/>
  <c r="T109" i="10" s="1"/>
  <c r="S109" i="26"/>
  <c r="T109" i="26" s="1"/>
  <c r="S112" i="10"/>
  <c r="T112" i="10" s="1"/>
  <c r="S112" i="26"/>
  <c r="T112" i="26" s="1"/>
  <c r="S86" i="10"/>
  <c r="T86" i="10" s="1"/>
  <c r="S86" i="26"/>
  <c r="T86" i="26" s="1"/>
  <c r="S126" i="10"/>
  <c r="T126" i="10" s="1"/>
  <c r="S126" i="26"/>
  <c r="T126" i="26" s="1"/>
  <c r="S143" i="10"/>
  <c r="T143" i="10" s="1"/>
  <c r="S143" i="26"/>
  <c r="T143" i="26" s="1"/>
  <c r="S125" i="10"/>
  <c r="T125" i="10" s="1"/>
  <c r="S125" i="26"/>
  <c r="T125" i="26" s="1"/>
  <c r="S145" i="10"/>
  <c r="T145" i="10" s="1"/>
  <c r="S145" i="26"/>
  <c r="T145" i="26" s="1"/>
  <c r="EL109" i="11"/>
  <c r="EL114" i="11"/>
  <c r="EL139" i="11"/>
  <c r="EL117" i="11"/>
  <c r="EL133" i="11"/>
  <c r="EL125" i="11"/>
  <c r="EL112" i="11"/>
  <c r="EL111" i="11"/>
  <c r="EL127" i="11"/>
  <c r="EL124" i="11"/>
  <c r="EL116" i="11"/>
  <c r="EL145" i="11"/>
  <c r="EL123" i="11"/>
  <c r="EL115" i="11"/>
  <c r="EL132" i="11"/>
  <c r="EL121" i="11"/>
  <c r="EL110" i="11"/>
  <c r="EL113" i="11"/>
  <c r="EL126" i="11"/>
  <c r="EL146" i="11"/>
  <c r="EL154" i="11"/>
  <c r="EL89" i="11"/>
  <c r="EL81" i="11"/>
  <c r="EL87" i="11"/>
  <c r="EL90" i="11"/>
  <c r="EL93" i="11"/>
  <c r="EL105" i="11"/>
  <c r="EL88" i="11"/>
  <c r="DA129" i="11"/>
  <c r="DA130" i="11" s="1"/>
  <c r="EL104" i="11"/>
  <c r="EL103" i="11"/>
  <c r="EK129" i="11"/>
  <c r="EK118" i="11"/>
  <c r="EL94" i="11"/>
  <c r="EL144" i="11"/>
  <c r="EL148" i="11"/>
  <c r="EL141" i="11"/>
  <c r="EL120" i="11"/>
  <c r="EK142" i="11"/>
  <c r="DA142" i="11"/>
  <c r="EK60" i="11"/>
  <c r="DA66" i="11"/>
  <c r="DA73" i="11" s="1"/>
  <c r="EK29" i="11"/>
  <c r="DA38" i="11"/>
  <c r="DA45" i="11" s="1"/>
  <c r="AS49" i="11"/>
  <c r="CO49" i="11" s="1"/>
  <c r="CP49" i="11" s="1"/>
  <c r="AS119" i="11"/>
  <c r="P129" i="11"/>
  <c r="AS108" i="11"/>
  <c r="P118" i="11"/>
  <c r="AS31" i="11"/>
  <c r="CO31" i="11" s="1"/>
  <c r="CP31" i="11" s="1"/>
  <c r="P136" i="11"/>
  <c r="AS131" i="11"/>
  <c r="AS35" i="11"/>
  <c r="CO35" i="11" s="1"/>
  <c r="CP35" i="11" s="1"/>
  <c r="EK80" i="11"/>
  <c r="DA95" i="11"/>
  <c r="AS50" i="11"/>
  <c r="CO50" i="11" s="1"/>
  <c r="CP50" i="11" s="1"/>
  <c r="P157" i="11"/>
  <c r="AS143" i="11"/>
  <c r="AS64" i="11"/>
  <c r="CO64" i="11" s="1"/>
  <c r="CP64" i="11" s="1"/>
  <c r="AS80" i="11"/>
  <c r="P95" i="11"/>
  <c r="AS102" i="11"/>
  <c r="P106" i="11"/>
  <c r="AS48" i="11"/>
  <c r="CO48" i="11" s="1"/>
  <c r="CP48" i="11" s="1"/>
  <c r="P142" i="11"/>
  <c r="AS138" i="11"/>
  <c r="AS62" i="11"/>
  <c r="CO62" i="11" s="1"/>
  <c r="CP62" i="11" s="1"/>
  <c r="EK46" i="11"/>
  <c r="DA52" i="11"/>
  <c r="DA59" i="11" s="1"/>
  <c r="EK102" i="11"/>
  <c r="EK106" i="11" s="1"/>
  <c r="DA106" i="11"/>
  <c r="EK143" i="11"/>
  <c r="DA157" i="11"/>
  <c r="S61" i="10" l="1"/>
  <c r="T61" i="10" s="1"/>
  <c r="S61" i="26"/>
  <c r="T61" i="26" s="1"/>
  <c r="S34" i="10"/>
  <c r="T34" i="10" s="1"/>
  <c r="S34" i="26"/>
  <c r="T34" i="26" s="1"/>
  <c r="S49" i="10"/>
  <c r="T49" i="10" s="1"/>
  <c r="S49" i="26"/>
  <c r="T49" i="26" s="1"/>
  <c r="S63" i="10"/>
  <c r="T63" i="10" s="1"/>
  <c r="S63" i="26"/>
  <c r="T63" i="26" s="1"/>
  <c r="S47" i="10"/>
  <c r="T47" i="10" s="1"/>
  <c r="S47" i="26"/>
  <c r="T47" i="26" s="1"/>
  <c r="S48" i="10"/>
  <c r="T48" i="10" s="1"/>
  <c r="S48" i="26"/>
  <c r="T48" i="26" s="1"/>
  <c r="S30" i="10"/>
  <c r="T30" i="10" s="1"/>
  <c r="S30" i="26"/>
  <c r="T30" i="26" s="1"/>
  <c r="EL31" i="11"/>
  <c r="EL48" i="11"/>
  <c r="GG48" i="11" s="1"/>
  <c r="GH48" i="11" s="1"/>
  <c r="EL64" i="11"/>
  <c r="GG64" i="11" s="1"/>
  <c r="GH64" i="11" s="1"/>
  <c r="EL50" i="11"/>
  <c r="GG50" i="11" s="1"/>
  <c r="GH50" i="11" s="1"/>
  <c r="EL62" i="11"/>
  <c r="GG62" i="11" s="1"/>
  <c r="GH62" i="11" s="1"/>
  <c r="EL35" i="11"/>
  <c r="EL49" i="11"/>
  <c r="GG49" i="11" s="1"/>
  <c r="GH49" i="11" s="1"/>
  <c r="EK130" i="11"/>
  <c r="EK52" i="11"/>
  <c r="EK59" i="11" s="1"/>
  <c r="EK66" i="11"/>
  <c r="EK73" i="11" s="1"/>
  <c r="EK95" i="11"/>
  <c r="EK107" i="11" s="1"/>
  <c r="EK38" i="11"/>
  <c r="EK45" i="11" s="1"/>
  <c r="P130" i="11"/>
  <c r="AS60" i="11"/>
  <c r="P66" i="11"/>
  <c r="P73" i="11" s="1"/>
  <c r="CO80" i="11"/>
  <c r="AS95" i="11"/>
  <c r="CO108" i="11"/>
  <c r="AS118" i="11"/>
  <c r="CO119" i="11"/>
  <c r="AS129" i="11"/>
  <c r="CO143" i="11"/>
  <c r="AS29" i="11"/>
  <c r="P38" i="11"/>
  <c r="P45" i="11" s="1"/>
  <c r="AS46" i="11"/>
  <c r="P52" i="11"/>
  <c r="P59" i="11" s="1"/>
  <c r="DA107" i="11"/>
  <c r="CO102" i="11"/>
  <c r="AS106" i="11"/>
  <c r="CO131" i="11"/>
  <c r="CO138" i="11"/>
  <c r="AS142" i="11"/>
  <c r="P107" i="11"/>
  <c r="GJ62" i="11" l="1"/>
  <c r="GJ48" i="11"/>
  <c r="E48" i="19"/>
  <c r="GJ64" i="11"/>
  <c r="E64" i="19"/>
  <c r="GJ50" i="11"/>
  <c r="E50" i="19"/>
  <c r="GJ49" i="11"/>
  <c r="E49" i="19"/>
  <c r="E62" i="19"/>
  <c r="CO118" i="11"/>
  <c r="CP108" i="11"/>
  <c r="CO106" i="11"/>
  <c r="CP102" i="11"/>
  <c r="CO95" i="11"/>
  <c r="CP80" i="11"/>
  <c r="CP131" i="11"/>
  <c r="CO129" i="11"/>
  <c r="CP119" i="11"/>
  <c r="CO142" i="11"/>
  <c r="CP138" i="11"/>
  <c r="CP143" i="11"/>
  <c r="CO60" i="11"/>
  <c r="AS66" i="11"/>
  <c r="AS73" i="11" s="1"/>
  <c r="CO29" i="11"/>
  <c r="AS38" i="11"/>
  <c r="AS45" i="11" s="1"/>
  <c r="AS130" i="11"/>
  <c r="CO46" i="11"/>
  <c r="AS52" i="11"/>
  <c r="AS59" i="11" s="1"/>
  <c r="EK77" i="11"/>
  <c r="DA78" i="11"/>
  <c r="DA79" i="11" s="1"/>
  <c r="AS107" i="11"/>
  <c r="W211" i="11"/>
  <c r="W229" i="11" s="1"/>
  <c r="W230" i="11" s="1"/>
  <c r="S79" i="10" l="1"/>
  <c r="T79" i="10" s="1"/>
  <c r="S79" i="26"/>
  <c r="T79" i="26" s="1"/>
  <c r="S107" i="10"/>
  <c r="T107" i="10" s="1"/>
  <c r="S107" i="26"/>
  <c r="T107" i="26" s="1"/>
  <c r="S118" i="10"/>
  <c r="T118" i="10" s="1"/>
  <c r="S118" i="26"/>
  <c r="T118" i="26" s="1"/>
  <c r="S142" i="10"/>
  <c r="T142" i="10" s="1"/>
  <c r="S142" i="26"/>
  <c r="T142" i="26" s="1"/>
  <c r="S101" i="10"/>
  <c r="T101" i="10" s="1"/>
  <c r="S101" i="26"/>
  <c r="T101" i="26" s="1"/>
  <c r="S137" i="10"/>
  <c r="T137" i="10" s="1"/>
  <c r="S137" i="26"/>
  <c r="T137" i="26" s="1"/>
  <c r="S130" i="10"/>
  <c r="T130" i="10" s="1"/>
  <c r="S130" i="26"/>
  <c r="T130" i="26" s="1"/>
  <c r="EL143" i="11"/>
  <c r="EL131" i="11"/>
  <c r="CO130" i="11"/>
  <c r="CO107" i="11"/>
  <c r="CP142" i="11"/>
  <c r="EL138" i="11"/>
  <c r="EK78" i="11"/>
  <c r="EK79" i="11" s="1"/>
  <c r="CP95" i="11"/>
  <c r="EL80" i="11"/>
  <c r="CP118" i="11"/>
  <c r="EL108" i="11"/>
  <c r="CP129" i="11"/>
  <c r="EL119" i="11"/>
  <c r="CP106" i="11"/>
  <c r="EL102" i="11"/>
  <c r="CO38" i="11"/>
  <c r="CO45" i="11" s="1"/>
  <c r="CP29" i="11"/>
  <c r="CO52" i="11"/>
  <c r="CO59" i="11" s="1"/>
  <c r="CP46" i="11"/>
  <c r="CO66" i="11"/>
  <c r="CO73" i="11" s="1"/>
  <c r="CP60" i="11"/>
  <c r="S117" i="10" l="1"/>
  <c r="T117" i="10" s="1"/>
  <c r="S117" i="26"/>
  <c r="T117" i="26" s="1"/>
  <c r="S28" i="10"/>
  <c r="T28" i="10" s="1"/>
  <c r="S28" i="26"/>
  <c r="T28" i="26" s="1"/>
  <c r="S105" i="10"/>
  <c r="T105" i="10" s="1"/>
  <c r="S105" i="26"/>
  <c r="T105" i="26" s="1"/>
  <c r="S59" i="10"/>
  <c r="T59" i="10" s="1"/>
  <c r="S59" i="26"/>
  <c r="T59" i="26" s="1"/>
  <c r="S141" i="10"/>
  <c r="T141" i="10" s="1"/>
  <c r="S141" i="26"/>
  <c r="T141" i="26" s="1"/>
  <c r="S128" i="10"/>
  <c r="T128" i="10" s="1"/>
  <c r="S128" i="26"/>
  <c r="T128" i="26" s="1"/>
  <c r="S94" i="10"/>
  <c r="T94" i="10" s="1"/>
  <c r="S94" i="26"/>
  <c r="T94" i="26" s="1"/>
  <c r="S45" i="10"/>
  <c r="T45" i="10" s="1"/>
  <c r="S45" i="26"/>
  <c r="T45" i="26" s="1"/>
  <c r="CP107" i="11"/>
  <c r="EL142" i="11"/>
  <c r="EL129" i="11"/>
  <c r="EL95" i="11"/>
  <c r="CP130" i="11"/>
  <c r="EL106" i="11"/>
  <c r="EL118" i="11"/>
  <c r="CP52" i="11"/>
  <c r="EL46" i="11"/>
  <c r="CP66" i="11"/>
  <c r="EL60" i="11"/>
  <c r="CP38" i="11"/>
  <c r="EL29" i="11"/>
  <c r="AS77" i="11"/>
  <c r="P78" i="11"/>
  <c r="P79" i="11" s="1"/>
  <c r="S37" i="10" l="1"/>
  <c r="T37" i="10" s="1"/>
  <c r="S37" i="26"/>
  <c r="T37" i="26" s="1"/>
  <c r="S51" i="10"/>
  <c r="T51" i="10" s="1"/>
  <c r="S51" i="26"/>
  <c r="T51" i="26" s="1"/>
  <c r="S65" i="10"/>
  <c r="T65" i="10" s="1"/>
  <c r="S65" i="26"/>
  <c r="T65" i="26" s="1"/>
  <c r="S129" i="10"/>
  <c r="T129" i="10" s="1"/>
  <c r="S129" i="26"/>
  <c r="T129" i="26" s="1"/>
  <c r="S106" i="10"/>
  <c r="T106" i="10" s="1"/>
  <c r="S106" i="26"/>
  <c r="T106" i="26" s="1"/>
  <c r="CP59" i="11"/>
  <c r="CP45" i="11"/>
  <c r="CP73" i="11"/>
  <c r="GG46" i="11"/>
  <c r="GG52" i="11" s="1"/>
  <c r="GG59" i="11" s="1"/>
  <c r="FH52" i="11"/>
  <c r="FH59" i="11" s="1"/>
  <c r="GG60" i="11"/>
  <c r="GG66" i="11" s="1"/>
  <c r="GG73" i="11" s="1"/>
  <c r="FH66" i="11"/>
  <c r="FH73" i="11" s="1"/>
  <c r="EL130" i="11"/>
  <c r="EL107" i="11"/>
  <c r="EL38" i="11"/>
  <c r="EL45" i="11" s="1"/>
  <c r="EL66" i="11"/>
  <c r="EL73" i="11" s="1"/>
  <c r="EL52" i="11"/>
  <c r="EL59" i="11" s="1"/>
  <c r="CO77" i="11"/>
  <c r="AS78" i="11"/>
  <c r="AS79" i="11" s="1"/>
  <c r="S58" i="10" l="1"/>
  <c r="T58" i="10" s="1"/>
  <c r="S58" i="26"/>
  <c r="T58" i="26" s="1"/>
  <c r="S44" i="10"/>
  <c r="T44" i="10" s="1"/>
  <c r="S44" i="26"/>
  <c r="T44" i="26" s="1"/>
  <c r="S72" i="10"/>
  <c r="T72" i="10" s="1"/>
  <c r="S72" i="26"/>
  <c r="T72" i="26" s="1"/>
  <c r="GH60" i="11"/>
  <c r="GH46" i="11"/>
  <c r="CO78" i="11"/>
  <c r="CO79" i="11" s="1"/>
  <c r="CP77" i="11"/>
  <c r="S76" i="10" l="1"/>
  <c r="T76" i="10" s="1"/>
  <c r="S76" i="26"/>
  <c r="T76" i="26" s="1"/>
  <c r="GJ46" i="11"/>
  <c r="GJ52" i="11" s="1"/>
  <c r="GJ59" i="11" s="1"/>
  <c r="E60" i="19"/>
  <c r="GH66" i="11"/>
  <c r="GH73" i="11" s="1"/>
  <c r="GJ60" i="11"/>
  <c r="GJ66" i="11" s="1"/>
  <c r="GJ73" i="11" s="1"/>
  <c r="GH52" i="11"/>
  <c r="GH59" i="11" s="1"/>
  <c r="E46" i="19"/>
  <c r="CP78" i="11"/>
  <c r="EL77" i="11"/>
  <c r="P211" i="11"/>
  <c r="P229" i="11" s="1"/>
  <c r="P230" i="11" s="1"/>
  <c r="S77" i="10" l="1"/>
  <c r="T77" i="10" s="1"/>
  <c r="S77" i="26"/>
  <c r="T77" i="26" s="1"/>
  <c r="CP79" i="11"/>
  <c r="E66" i="19"/>
  <c r="E73" i="19" s="1"/>
  <c r="E52" i="19"/>
  <c r="E59" i="19" s="1"/>
  <c r="EL78" i="11"/>
  <c r="EL79" i="11" s="1"/>
  <c r="GH77" i="11"/>
  <c r="S78" i="10" l="1"/>
  <c r="T78" i="10" s="1"/>
  <c r="S78" i="26"/>
  <c r="T78" i="26" s="1"/>
  <c r="E77" i="19"/>
  <c r="AZ77" i="19" s="1"/>
  <c r="GJ77" i="11"/>
  <c r="GH78" i="11"/>
  <c r="X522" i="11"/>
  <c r="AS521" i="11"/>
  <c r="GJ78" i="11" l="1"/>
  <c r="E78" i="19"/>
  <c r="BB77" i="19"/>
  <c r="E77" i="18"/>
  <c r="BA77" i="18" s="1"/>
  <c r="BC77" i="18" s="1"/>
  <c r="AS522" i="11"/>
  <c r="CO521" i="11"/>
  <c r="CO522" i="11" s="1"/>
  <c r="DA211" i="11" l="1"/>
  <c r="DA229" i="11" s="1"/>
  <c r="DA230" i="11" s="1"/>
  <c r="BV483" i="11" l="1"/>
  <c r="GY483" i="11" s="1"/>
  <c r="AC520" i="11" l="1"/>
  <c r="CN321" i="11" l="1"/>
  <c r="CN320" i="11"/>
  <c r="CN315" i="11"/>
  <c r="CN307" i="11"/>
  <c r="CN296" i="11"/>
  <c r="CN293" i="11"/>
  <c r="CN292" i="11"/>
  <c r="CN291" i="11"/>
  <c r="CN290" i="11"/>
  <c r="CN288" i="11"/>
  <c r="CN286" i="11"/>
  <c r="CN284" i="11"/>
  <c r="CN282" i="11"/>
  <c r="CN281" i="11"/>
  <c r="CN280" i="11"/>
  <c r="CN279" i="11"/>
  <c r="CN275" i="11"/>
  <c r="CN271" i="11"/>
  <c r="CN270" i="11"/>
  <c r="CN269" i="11"/>
  <c r="CN268" i="11"/>
  <c r="CN267" i="11"/>
  <c r="CN266" i="11"/>
  <c r="CN265" i="11"/>
  <c r="CN262" i="11"/>
  <c r="CN261" i="11"/>
  <c r="CN260" i="11"/>
  <c r="CN259" i="11"/>
  <c r="CN258" i="11"/>
  <c r="CN257" i="11"/>
  <c r="CN256" i="11"/>
  <c r="CN253" i="11"/>
  <c r="CO253" i="11" s="1"/>
  <c r="CN246" i="11" l="1"/>
  <c r="CN264" i="11"/>
  <c r="CN255" i="11"/>
  <c r="CN263" i="11" l="1"/>
  <c r="CN236" i="11"/>
  <c r="CN311" i="11"/>
  <c r="CN474" i="11" l="1"/>
  <c r="CO474" i="11" s="1"/>
  <c r="CP474" i="11" s="1"/>
  <c r="CI483" i="11"/>
  <c r="CI523" i="11" s="1"/>
  <c r="S473" i="26" l="1"/>
  <c r="T473" i="26" s="1"/>
  <c r="S473" i="10"/>
  <c r="T473" i="10" s="1"/>
  <c r="BQ245" i="11"/>
  <c r="BQ324" i="11" s="1"/>
  <c r="BQ453" i="11" s="1"/>
  <c r="CN448" i="11"/>
  <c r="CM452" i="11"/>
  <c r="CM453" i="11" s="1"/>
  <c r="CM523" i="11" s="1"/>
  <c r="BQ523" i="11" l="1"/>
  <c r="CN452" i="11"/>
  <c r="CN478" i="11" l="1"/>
  <c r="CO478" i="11" s="1"/>
  <c r="CN469" i="11"/>
  <c r="CO469" i="11" s="1"/>
  <c r="CP469" i="11" s="1"/>
  <c r="S468" i="26" l="1"/>
  <c r="T468" i="26" s="1"/>
  <c r="S468" i="10"/>
  <c r="T468" i="10" s="1"/>
  <c r="EL469" i="11"/>
  <c r="GH469" i="11" s="1"/>
  <c r="E469" i="19" s="1"/>
  <c r="AZ469" i="19" s="1"/>
  <c r="GJ469" i="11"/>
  <c r="CN471" i="11"/>
  <c r="CN480" i="11"/>
  <c r="CO480" i="11" s="1"/>
  <c r="CP480" i="11" s="1"/>
  <c r="CN467" i="11"/>
  <c r="CN509" i="11"/>
  <c r="CO509" i="11" s="1"/>
  <c r="CP509" i="11" s="1"/>
  <c r="EL509" i="11" s="1"/>
  <c r="GH509" i="11" s="1"/>
  <c r="S479" i="26" l="1"/>
  <c r="T479" i="26" s="1"/>
  <c r="S479" i="10"/>
  <c r="T479" i="10" s="1"/>
  <c r="EL480" i="11"/>
  <c r="GH480" i="11" s="1"/>
  <c r="CO471" i="11"/>
  <c r="BB469" i="19"/>
  <c r="E469" i="18"/>
  <c r="BA469" i="18" s="1"/>
  <c r="BC469" i="18" s="1"/>
  <c r="GJ480" i="11"/>
  <c r="E480" i="19"/>
  <c r="AZ480" i="19" s="1"/>
  <c r="GJ509" i="11"/>
  <c r="E509" i="19"/>
  <c r="AZ509" i="19" s="1"/>
  <c r="CN507" i="11"/>
  <c r="CO467" i="11"/>
  <c r="CO507" i="11" l="1"/>
  <c r="BB480" i="19"/>
  <c r="E480" i="18"/>
  <c r="BA480" i="18" s="1"/>
  <c r="BC480" i="18" s="1"/>
  <c r="BB509" i="19"/>
  <c r="E509" i="18"/>
  <c r="BA509" i="18" s="1"/>
  <c r="BC509" i="18" s="1"/>
  <c r="AI433" i="11" l="1"/>
  <c r="AS479" i="11"/>
  <c r="AI483" i="11"/>
  <c r="AI273" i="11"/>
  <c r="AI310" i="11"/>
  <c r="AI324" i="11" l="1"/>
  <c r="AI453" i="11" s="1"/>
  <c r="AI523" i="11" s="1"/>
  <c r="AS483" i="11"/>
  <c r="AC442" i="11" l="1"/>
  <c r="AC310" i="11" l="1"/>
  <c r="AC433" i="11" l="1"/>
  <c r="AC323" i="11" l="1"/>
  <c r="AC245" i="11"/>
  <c r="AC324" i="11" l="1"/>
  <c r="AC453" i="11" s="1"/>
  <c r="AC523" i="11" s="1"/>
  <c r="Y520" i="19" l="1"/>
  <c r="Y523" i="19" s="1"/>
  <c r="CN272" i="11" l="1"/>
  <c r="CN273" i="11" l="1"/>
  <c r="ED442" i="11" l="1"/>
  <c r="ED453" i="11" s="1"/>
  <c r="ED523" i="11" s="1"/>
  <c r="AS14" i="11" l="1"/>
  <c r="F15" i="11"/>
  <c r="CO14" i="11" l="1"/>
  <c r="AS15" i="11"/>
  <c r="CO15" i="11" l="1"/>
  <c r="CP14" i="11"/>
  <c r="S13" i="10" l="1"/>
  <c r="T13" i="10" s="1"/>
  <c r="S13" i="26"/>
  <c r="T13" i="26" s="1"/>
  <c r="CP15" i="11"/>
  <c r="EL14" i="11"/>
  <c r="F13" i="18"/>
  <c r="F28" i="18" s="1"/>
  <c r="AZ13" i="18"/>
  <c r="AZ28" i="18" s="1"/>
  <c r="AT13" i="11"/>
  <c r="S14" i="10" l="1"/>
  <c r="T14" i="10" s="1"/>
  <c r="S14" i="26"/>
  <c r="T14" i="26" s="1"/>
  <c r="EL15" i="11"/>
  <c r="AT28" i="11"/>
  <c r="CN13" i="11"/>
  <c r="CN28" i="11" s="1"/>
  <c r="GB523" i="11" l="1"/>
  <c r="AU523" i="18"/>
  <c r="EF523" i="11"/>
  <c r="AL520" i="11" l="1"/>
  <c r="EK448" i="11" l="1"/>
  <c r="EJ452" i="11"/>
  <c r="EJ453" i="11" s="1"/>
  <c r="EJ523" i="11" s="1"/>
  <c r="GF452" i="11"/>
  <c r="GF453" i="11" s="1"/>
  <c r="GF523" i="11" s="1"/>
  <c r="EK452" i="11" l="1"/>
  <c r="AY453" i="18"/>
  <c r="AY523" i="18" s="1"/>
  <c r="AZ452" i="18" l="1"/>
  <c r="CG442" i="11"/>
  <c r="CG453" i="11" s="1"/>
  <c r="CG523" i="11" s="1"/>
  <c r="AS7" i="11" l="1"/>
  <c r="CO7" i="11" s="1"/>
  <c r="CP7" i="11" s="1"/>
  <c r="F13" i="11"/>
  <c r="S6" i="10" l="1"/>
  <c r="T6" i="10" s="1"/>
  <c r="S6" i="26"/>
  <c r="T6" i="26" s="1"/>
  <c r="F211" i="11"/>
  <c r="F136" i="11"/>
  <c r="AS134" i="11"/>
  <c r="AS136" i="11" s="1"/>
  <c r="F157" i="11"/>
  <c r="AS151" i="11"/>
  <c r="AS205" i="11"/>
  <c r="AS13" i="11"/>
  <c r="AS28" i="11" s="1"/>
  <c r="F28" i="11"/>
  <c r="F229" i="11" l="1"/>
  <c r="F230" i="11" s="1"/>
  <c r="F157" i="18"/>
  <c r="AT157" i="11"/>
  <c r="CN151" i="11"/>
  <c r="CN134" i="11"/>
  <c r="AT136" i="11"/>
  <c r="F136" i="18"/>
  <c r="AS157" i="11"/>
  <c r="F211" i="18"/>
  <c r="AT211" i="11"/>
  <c r="CO13" i="11"/>
  <c r="CO28" i="11" s="1"/>
  <c r="CP13" i="11"/>
  <c r="S12" i="10" l="1"/>
  <c r="T12" i="10" s="1"/>
  <c r="S12" i="26"/>
  <c r="T12" i="26" s="1"/>
  <c r="CP28" i="11"/>
  <c r="AT229" i="11"/>
  <c r="AT230" i="11" s="1"/>
  <c r="CO151" i="11"/>
  <c r="CP151" i="11" s="1"/>
  <c r="F229" i="18"/>
  <c r="CN136" i="11"/>
  <c r="CO134" i="11"/>
  <c r="S27" i="10" l="1"/>
  <c r="T27" i="10" s="1"/>
  <c r="S27" i="26"/>
  <c r="T27" i="26" s="1"/>
  <c r="S150" i="10"/>
  <c r="T150" i="10" s="1"/>
  <c r="S150" i="26"/>
  <c r="T150" i="26" s="1"/>
  <c r="F230" i="18"/>
  <c r="CP134" i="11"/>
  <c r="CO136" i="11"/>
  <c r="S133" i="10" l="1"/>
  <c r="T133" i="10" s="1"/>
  <c r="S133" i="26"/>
  <c r="T133" i="26" s="1"/>
  <c r="CP136" i="11"/>
  <c r="EK7" i="11"/>
  <c r="EL7" i="11" s="1"/>
  <c r="GH7" i="11" s="1"/>
  <c r="S135" i="10" l="1"/>
  <c r="T135" i="10" s="1"/>
  <c r="S135" i="26"/>
  <c r="T135" i="26" s="1"/>
  <c r="E7" i="19"/>
  <c r="AZ7" i="19" s="1"/>
  <c r="EL13" i="11"/>
  <c r="EL28" i="11" s="1"/>
  <c r="EK13" i="11"/>
  <c r="EK28" i="11" s="1"/>
  <c r="CQ13" i="11"/>
  <c r="CQ28" i="11" s="1"/>
  <c r="E13" i="19" l="1"/>
  <c r="E7" i="18"/>
  <c r="BA7" i="18" s="1"/>
  <c r="AZ13" i="19"/>
  <c r="GH13" i="11"/>
  <c r="E13" i="18" l="1"/>
  <c r="BA13" i="18" l="1"/>
  <c r="EK474" i="11" l="1"/>
  <c r="EL474" i="11" s="1"/>
  <c r="GH474" i="11" s="1"/>
  <c r="GJ474" i="11" l="1"/>
  <c r="E474" i="19"/>
  <c r="AZ474" i="19" s="1"/>
  <c r="DQ483" i="11"/>
  <c r="DQ523" i="11" s="1"/>
  <c r="BB474" i="19" l="1"/>
  <c r="E474" i="18"/>
  <c r="FM483" i="11"/>
  <c r="FM523" i="11" s="1"/>
  <c r="AF483" i="18" l="1"/>
  <c r="AF523" i="18" s="1"/>
  <c r="BA474" i="18"/>
  <c r="BC474" i="18" s="1"/>
  <c r="CN365" i="11" l="1"/>
  <c r="FP195" i="11" l="1"/>
  <c r="DT195" i="11"/>
  <c r="DT442" i="11"/>
  <c r="FP442" i="11"/>
  <c r="DT172" i="11"/>
  <c r="FP172" i="11"/>
  <c r="BW172" i="11"/>
  <c r="AH433" i="19" l="1"/>
  <c r="BW433" i="11"/>
  <c r="BW453" i="11" s="1"/>
  <c r="BW523" i="11" s="1"/>
  <c r="AI442" i="18"/>
  <c r="AH442" i="19"/>
  <c r="FP433" i="11"/>
  <c r="FP453" i="11" s="1"/>
  <c r="FP523" i="11" s="1"/>
  <c r="DT433" i="11"/>
  <c r="AI433" i="18"/>
  <c r="AI172" i="18"/>
  <c r="CN362" i="11"/>
  <c r="AH195" i="19"/>
  <c r="AI195" i="18"/>
  <c r="AH172" i="19"/>
  <c r="AH453" i="19" l="1"/>
  <c r="AH523" i="19" s="1"/>
  <c r="AI453" i="18"/>
  <c r="AI523" i="18" s="1"/>
  <c r="DT453" i="11"/>
  <c r="DT523" i="11" s="1"/>
  <c r="FP211" i="11" l="1"/>
  <c r="FP229" i="11" s="1"/>
  <c r="FP230" i="11" s="1"/>
  <c r="BW211" i="11"/>
  <c r="BW229" i="11" s="1"/>
  <c r="BW230" i="11" s="1"/>
  <c r="AH211" i="19"/>
  <c r="AH229" i="19" s="1"/>
  <c r="AH230" i="19" s="1"/>
  <c r="AI211" i="18"/>
  <c r="AI229" i="18" s="1"/>
  <c r="AI230" i="18" s="1"/>
  <c r="DT211" i="11"/>
  <c r="DT229" i="11" s="1"/>
  <c r="DT230" i="11" s="1"/>
  <c r="BY195" i="11" l="1"/>
  <c r="CN160" i="11" l="1"/>
  <c r="CO160" i="11" s="1"/>
  <c r="CP160" i="11" s="1"/>
  <c r="CN159" i="11"/>
  <c r="CO159" i="11" s="1"/>
  <c r="CP159" i="11" s="1"/>
  <c r="DV195" i="11"/>
  <c r="FR195" i="11"/>
  <c r="S158" i="10" l="1"/>
  <c r="T158" i="10" s="1"/>
  <c r="S158" i="26"/>
  <c r="T158" i="26" s="1"/>
  <c r="S159" i="10"/>
  <c r="T159" i="10" s="1"/>
  <c r="S159" i="26"/>
  <c r="T159" i="26" s="1"/>
  <c r="EK160" i="11"/>
  <c r="EL160" i="11" s="1"/>
  <c r="AK195" i="18"/>
  <c r="AJ195" i="19"/>
  <c r="EK159" i="11"/>
  <c r="EL159" i="11" s="1"/>
  <c r="GG159" i="11" l="1"/>
  <c r="GH159" i="11" s="1"/>
  <c r="GG160" i="11"/>
  <c r="GH160" i="11" s="1"/>
  <c r="GJ160" i="11" l="1"/>
  <c r="GJ159" i="11"/>
  <c r="E160" i="19"/>
  <c r="E159" i="19"/>
  <c r="AY159" i="19" l="1"/>
  <c r="AZ159" i="19" s="1"/>
  <c r="AZ159" i="18"/>
  <c r="AY160" i="19"/>
  <c r="AZ160" i="19" s="1"/>
  <c r="AZ160" i="18" l="1"/>
  <c r="BB159" i="19"/>
  <c r="E159" i="18"/>
  <c r="BB160" i="19"/>
  <c r="E160" i="18"/>
  <c r="BA160" i="18" s="1"/>
  <c r="BC160" i="18" s="1"/>
  <c r="BA159" i="18" l="1"/>
  <c r="BC159" i="18" s="1"/>
  <c r="FR442" i="11" l="1"/>
  <c r="AJ442" i="19"/>
  <c r="BY442" i="11"/>
  <c r="DV442" i="11"/>
  <c r="EK296" i="11"/>
  <c r="CN298" i="11" l="1"/>
  <c r="AZ317" i="18"/>
  <c r="AK442" i="18"/>
  <c r="EK255" i="11"/>
  <c r="EK258" i="11"/>
  <c r="EK269" i="11"/>
  <c r="EK270" i="11"/>
  <c r="EK260" i="11"/>
  <c r="EK256" i="11"/>
  <c r="EK315" i="11"/>
  <c r="EK266" i="11"/>
  <c r="EK291" i="11"/>
  <c r="GG314" i="11"/>
  <c r="EK257" i="11"/>
  <c r="GG289" i="11"/>
  <c r="GG316" i="11"/>
  <c r="EK320" i="11"/>
  <c r="GG317" i="11"/>
  <c r="GG318" i="11"/>
  <c r="GG306" i="11"/>
  <c r="GG287" i="11"/>
  <c r="CN317" i="11"/>
  <c r="CN306" i="11"/>
  <c r="CN309" i="11"/>
  <c r="CN318" i="11"/>
  <c r="BY323" i="11" l="1"/>
  <c r="CN277" i="11"/>
  <c r="CN283" i="11"/>
  <c r="DX254" i="11"/>
  <c r="CN285" i="11"/>
  <c r="CN304" i="11"/>
  <c r="CN297" i="11"/>
  <c r="EK265" i="11"/>
  <c r="DX273" i="11"/>
  <c r="BY294" i="11"/>
  <c r="GG276" i="11"/>
  <c r="AZ318" i="18"/>
  <c r="BX254" i="11"/>
  <c r="DX263" i="11"/>
  <c r="CN276" i="11"/>
  <c r="AZ314" i="18"/>
  <c r="EK263" i="11"/>
  <c r="CN295" i="11"/>
  <c r="BY245" i="11"/>
  <c r="CN240" i="11"/>
  <c r="AZ306" i="18"/>
  <c r="AZ276" i="18"/>
  <c r="CN303" i="11"/>
  <c r="AZ289" i="18"/>
  <c r="EK290" i="11"/>
  <c r="CN308" i="11"/>
  <c r="AZ316" i="18"/>
  <c r="EK298" i="11"/>
  <c r="CN274" i="11"/>
  <c r="AZ287" i="18"/>
  <c r="EK288" i="11"/>
  <c r="DV254" i="11"/>
  <c r="GG309" i="11"/>
  <c r="AJ323" i="19"/>
  <c r="GG295" i="11"/>
  <c r="CN287" i="11"/>
  <c r="CN289" i="11"/>
  <c r="EK317" i="11"/>
  <c r="EK287" i="11"/>
  <c r="GG305" i="11"/>
  <c r="GG274" i="11"/>
  <c r="GG308" i="11"/>
  <c r="GG298" i="11"/>
  <c r="GG303" i="11"/>
  <c r="AY276" i="19" l="1"/>
  <c r="GG301" i="11"/>
  <c r="AY309" i="19"/>
  <c r="GG302" i="11"/>
  <c r="EK276" i="11"/>
  <c r="EK306" i="11"/>
  <c r="FS310" i="11"/>
  <c r="EK277" i="11"/>
  <c r="DV323" i="11"/>
  <c r="FR323" i="11"/>
  <c r="DU254" i="11"/>
  <c r="AZ309" i="18"/>
  <c r="EK309" i="11"/>
  <c r="EK289" i="11"/>
  <c r="DV245" i="11"/>
  <c r="EK240" i="11"/>
  <c r="CN305" i="11"/>
  <c r="DV294" i="11"/>
  <c r="GG277" i="11"/>
  <c r="GG299" i="11"/>
  <c r="GG297" i="11"/>
  <c r="GG312" i="11"/>
  <c r="DW323" i="11"/>
  <c r="GG304" i="11"/>
  <c r="AZ301" i="18" l="1"/>
  <c r="AK323" i="18"/>
  <c r="GG285" i="11"/>
  <c r="FR245" i="11"/>
  <c r="GG240" i="11"/>
  <c r="FS273" i="11"/>
  <c r="GG268" i="11"/>
  <c r="GG273" i="11" s="1"/>
  <c r="FR294" i="11"/>
  <c r="AY277" i="19"/>
  <c r="AY318" i="19"/>
  <c r="DW273" i="11"/>
  <c r="EK268" i="11"/>
  <c r="AY268" i="19"/>
  <c r="AY273" i="19" s="1"/>
  <c r="AY240" i="19"/>
  <c r="AZ302" i="18" l="1"/>
  <c r="EK273" i="11"/>
  <c r="AJ294" i="19"/>
  <c r="AZ299" i="18"/>
  <c r="AZ297" i="18"/>
  <c r="EK297" i="11"/>
  <c r="AZ305" i="18"/>
  <c r="EK305" i="11"/>
  <c r="AY295" i="19"/>
  <c r="AY305" i="19"/>
  <c r="AY304" i="19"/>
  <c r="AK273" i="19"/>
  <c r="AJ245" i="19"/>
  <c r="AY297" i="19"/>
  <c r="FQ254" i="11"/>
  <c r="AY306" i="19"/>
  <c r="AK310" i="19"/>
  <c r="AZ295" i="18"/>
  <c r="AZ274" i="18"/>
  <c r="AZ277" i="18"/>
  <c r="AY316" i="19"/>
  <c r="AY308" i="19" l="1"/>
  <c r="AY298" i="19"/>
  <c r="AY285" i="19"/>
  <c r="AZ240" i="18"/>
  <c r="EK295" i="11"/>
  <c r="AZ304" i="18"/>
  <c r="EK304" i="11"/>
  <c r="AY317" i="19"/>
  <c r="AZ308" i="18"/>
  <c r="EK308" i="11"/>
  <c r="AZ257" i="18"/>
  <c r="AY289" i="19"/>
  <c r="AY287" i="19"/>
  <c r="AZ285" i="18"/>
  <c r="EK285" i="11"/>
  <c r="AZ312" i="18"/>
  <c r="AY303" i="19"/>
  <c r="AY314" i="19"/>
  <c r="AZ303" i="18"/>
  <c r="EK303" i="11"/>
  <c r="AY274" i="19"/>
  <c r="AZ268" i="18"/>
  <c r="EK274" i="11"/>
  <c r="DX294" i="11" l="1"/>
  <c r="AK294" i="18"/>
  <c r="AL263" i="18"/>
  <c r="AJ254" i="18"/>
  <c r="AZ273" i="18"/>
  <c r="AL273" i="18"/>
  <c r="AZ298" i="18"/>
  <c r="AI254" i="19"/>
  <c r="AK245" i="18"/>
  <c r="AZ263" i="18" l="1"/>
  <c r="AL310" i="18"/>
  <c r="BY483" i="11" l="1"/>
  <c r="CN163" i="11" l="1"/>
  <c r="CO163" i="11" s="1"/>
  <c r="CP163" i="11" s="1"/>
  <c r="EK163" i="11"/>
  <c r="DV483" i="11"/>
  <c r="FQ294" i="11"/>
  <c r="FR483" i="11"/>
  <c r="AJ483" i="19"/>
  <c r="FQ310" i="11"/>
  <c r="EK241" i="11"/>
  <c r="EL241" i="11" s="1"/>
  <c r="GH241" i="11" s="1"/>
  <c r="BZ195" i="11"/>
  <c r="CA195" i="11"/>
  <c r="GG319" i="11"/>
  <c r="S162" i="10" l="1"/>
  <c r="T162" i="10" s="1"/>
  <c r="S162" i="26"/>
  <c r="T162" i="26" s="1"/>
  <c r="EL163" i="11"/>
  <c r="GJ241" i="11"/>
  <c r="E241" i="19"/>
  <c r="AZ241" i="19" s="1"/>
  <c r="FS323" i="11"/>
  <c r="BX195" i="11"/>
  <c r="DU294" i="11"/>
  <c r="CN312" i="11"/>
  <c r="BX442" i="11"/>
  <c r="GG163" i="11"/>
  <c r="AK483" i="18"/>
  <c r="CN278" i="11"/>
  <c r="BX294" i="11"/>
  <c r="AZ319" i="18"/>
  <c r="CN319" i="11"/>
  <c r="GG283" i="11"/>
  <c r="EK301" i="11"/>
  <c r="EK283" i="11"/>
  <c r="CN302" i="11"/>
  <c r="CN301" i="11"/>
  <c r="GG278" i="11"/>
  <c r="FQ245" i="11"/>
  <c r="EK302" i="11"/>
  <c r="FS433" i="11"/>
  <c r="EK314" i="11"/>
  <c r="FT172" i="11"/>
  <c r="DX483" i="11"/>
  <c r="FT195" i="11"/>
  <c r="DX172" i="11"/>
  <c r="FS483" i="11"/>
  <c r="AL195" i="19"/>
  <c r="FQ442" i="11"/>
  <c r="FS195" i="11"/>
  <c r="DW195" i="11"/>
  <c r="DX195" i="11"/>
  <c r="EK318" i="11"/>
  <c r="EK316" i="11"/>
  <c r="DW433" i="11"/>
  <c r="FS442" i="11"/>
  <c r="CA172" i="11"/>
  <c r="GH163" i="11" l="1"/>
  <c r="BB241" i="19"/>
  <c r="E241" i="18"/>
  <c r="BA241" i="18" s="1"/>
  <c r="BC241" i="18" s="1"/>
  <c r="FQ323" i="11"/>
  <c r="FQ324" i="11" s="1"/>
  <c r="GG313" i="11"/>
  <c r="GG323" i="11" s="1"/>
  <c r="FS245" i="11"/>
  <c r="GG244" i="11"/>
  <c r="GG245" i="11" s="1"/>
  <c r="GG294" i="11"/>
  <c r="AK433" i="19"/>
  <c r="GG164" i="11"/>
  <c r="AL323" i="18"/>
  <c r="AK323" i="19"/>
  <c r="FR211" i="11"/>
  <c r="FQ195" i="11"/>
  <c r="DU195" i="11"/>
  <c r="CN313" i="11"/>
  <c r="BX323" i="11"/>
  <c r="AJ211" i="19"/>
  <c r="AI195" i="19"/>
  <c r="DX323" i="11"/>
  <c r="EK312" i="11"/>
  <c r="AK195" i="19"/>
  <c r="AM195" i="18"/>
  <c r="DU245" i="11"/>
  <c r="EK244" i="11"/>
  <c r="AM172" i="18"/>
  <c r="AK245" i="19"/>
  <c r="DW294" i="11"/>
  <c r="DW324" i="11" s="1"/>
  <c r="DW453" i="11" s="1"/>
  <c r="EK299" i="11"/>
  <c r="DU310" i="11"/>
  <c r="AY301" i="19"/>
  <c r="AY302" i="19"/>
  <c r="CN294" i="11"/>
  <c r="BY172" i="11"/>
  <c r="CN162" i="11"/>
  <c r="CO162" i="11" s="1"/>
  <c r="CP162" i="11" s="1"/>
  <c r="AZ313" i="18"/>
  <c r="DU442" i="11"/>
  <c r="AK211" i="18"/>
  <c r="DV211" i="11"/>
  <c r="AY300" i="19"/>
  <c r="EK319" i="11"/>
  <c r="CN161" i="11"/>
  <c r="CO161" i="11" s="1"/>
  <c r="CP161" i="11" s="1"/>
  <c r="BX172" i="11"/>
  <c r="BX433" i="11"/>
  <c r="DV172" i="11"/>
  <c r="AK442" i="19"/>
  <c r="FR433" i="11"/>
  <c r="CN299" i="11"/>
  <c r="BX310" i="11"/>
  <c r="AY283" i="19"/>
  <c r="EK278" i="11"/>
  <c r="EK294" i="11" s="1"/>
  <c r="AY312" i="19"/>
  <c r="AI245" i="19"/>
  <c r="AL195" i="18"/>
  <c r="AZ283" i="18"/>
  <c r="AL442" i="18"/>
  <c r="AJ483" i="18"/>
  <c r="DX442" i="11"/>
  <c r="AZ300" i="18"/>
  <c r="DX310" i="11"/>
  <c r="FS294" i="11"/>
  <c r="AY299" i="19"/>
  <c r="BX245" i="11"/>
  <c r="CN244" i="11"/>
  <c r="AY163" i="19"/>
  <c r="AZ244" i="18"/>
  <c r="EK237" i="11"/>
  <c r="DX245" i="11"/>
  <c r="AL172" i="19"/>
  <c r="CN164" i="11"/>
  <c r="AL483" i="18"/>
  <c r="AK483" i="19"/>
  <c r="EK164" i="11"/>
  <c r="BX483" i="11"/>
  <c r="CN482" i="11"/>
  <c r="CO482" i="11" s="1"/>
  <c r="FQ433" i="11"/>
  <c r="AY319" i="19"/>
  <c r="AZ278" i="18"/>
  <c r="BZ172" i="11"/>
  <c r="AY313" i="19"/>
  <c r="DW172" i="11"/>
  <c r="FS211" i="11"/>
  <c r="S161" i="10" l="1"/>
  <c r="T161" i="10" s="1"/>
  <c r="S161" i="26"/>
  <c r="T161" i="26" s="1"/>
  <c r="S160" i="10"/>
  <c r="T160" i="10" s="1"/>
  <c r="S160" i="26"/>
  <c r="T160" i="26" s="1"/>
  <c r="GJ163" i="11"/>
  <c r="E163" i="19"/>
  <c r="AZ163" i="19" s="1"/>
  <c r="AY323" i="19"/>
  <c r="AZ164" i="18"/>
  <c r="AL245" i="18"/>
  <c r="AY310" i="19"/>
  <c r="FS324" i="11"/>
  <c r="AY278" i="19"/>
  <c r="AY294" i="19" s="1"/>
  <c r="AY244" i="19"/>
  <c r="AY245" i="19" s="1"/>
  <c r="FR310" i="11"/>
  <c r="FR324" i="11" s="1"/>
  <c r="FR453" i="11" s="1"/>
  <c r="FR523" i="11" s="1"/>
  <c r="GG300" i="11"/>
  <c r="GG310" i="11" s="1"/>
  <c r="EK245" i="11"/>
  <c r="AL294" i="18"/>
  <c r="AK294" i="19"/>
  <c r="AK324" i="19" s="1"/>
  <c r="AK453" i="19" s="1"/>
  <c r="AK523" i="19" s="1"/>
  <c r="EK162" i="11"/>
  <c r="EL162" i="11" s="1"/>
  <c r="DX433" i="11"/>
  <c r="AL433" i="18"/>
  <c r="FQ453" i="11"/>
  <c r="BY211" i="11"/>
  <c r="BY229" i="11" s="1"/>
  <c r="BY230" i="11" s="1"/>
  <c r="BY433" i="11"/>
  <c r="CN300" i="11"/>
  <c r="BY310" i="11"/>
  <c r="BY324" i="11" s="1"/>
  <c r="AY164" i="19"/>
  <c r="EK313" i="11"/>
  <c r="EK323" i="11" s="1"/>
  <c r="DU323" i="11"/>
  <c r="DU324" i="11" s="1"/>
  <c r="CN245" i="11"/>
  <c r="EK161" i="11"/>
  <c r="EL161" i="11" s="1"/>
  <c r="DU172" i="11"/>
  <c r="AJ433" i="18"/>
  <c r="AZ294" i="18"/>
  <c r="AJ294" i="18"/>
  <c r="AI442" i="19"/>
  <c r="AL211" i="19"/>
  <c r="AL229" i="19" s="1"/>
  <c r="AL230" i="19" s="1"/>
  <c r="AJ433" i="19"/>
  <c r="DX324" i="11"/>
  <c r="DV433" i="11"/>
  <c r="DX211" i="11"/>
  <c r="DX229" i="11" s="1"/>
  <c r="DX230" i="11" s="1"/>
  <c r="AK310" i="18"/>
  <c r="AK324" i="18" s="1"/>
  <c r="AI433" i="19"/>
  <c r="AK433" i="18"/>
  <c r="AI294" i="19"/>
  <c r="FR172" i="11"/>
  <c r="FR229" i="11" s="1"/>
  <c r="FR230" i="11" s="1"/>
  <c r="BX324" i="11"/>
  <c r="FS172" i="11"/>
  <c r="FS229" i="11" s="1"/>
  <c r="FS230" i="11" s="1"/>
  <c r="AI323" i="19"/>
  <c r="AJ310" i="18"/>
  <c r="AJ310" i="19"/>
  <c r="AJ324" i="19" s="1"/>
  <c r="AZ323" i="18"/>
  <c r="AJ323" i="18"/>
  <c r="DV310" i="11"/>
  <c r="DV324" i="11" s="1"/>
  <c r="EK300" i="11"/>
  <c r="EK310" i="11" s="1"/>
  <c r="AK211" i="19"/>
  <c r="AJ442" i="18"/>
  <c r="DU433" i="11"/>
  <c r="DV229" i="11"/>
  <c r="DV230" i="11" s="1"/>
  <c r="AJ195" i="18"/>
  <c r="AJ245" i="18"/>
  <c r="AZ245" i="18"/>
  <c r="FT211" i="11"/>
  <c r="FT229" i="11" s="1"/>
  <c r="FT230" i="11" s="1"/>
  <c r="DW211" i="11"/>
  <c r="DW229" i="11" s="1"/>
  <c r="DW230" i="11" s="1"/>
  <c r="AZ163" i="18"/>
  <c r="AI310" i="19"/>
  <c r="AL324" i="18" l="1"/>
  <c r="AL453" i="18" s="1"/>
  <c r="AL523" i="18" s="1"/>
  <c r="FS453" i="11"/>
  <c r="FS523" i="11" s="1"/>
  <c r="CN310" i="11"/>
  <c r="BB163" i="19"/>
  <c r="E163" i="18"/>
  <c r="BA163" i="18" s="1"/>
  <c r="BC163" i="18" s="1"/>
  <c r="DX453" i="11"/>
  <c r="DX523" i="11" s="1"/>
  <c r="AJ453" i="19"/>
  <c r="AJ523" i="19" s="1"/>
  <c r="DV453" i="11"/>
  <c r="DV523" i="11" s="1"/>
  <c r="BY453" i="11"/>
  <c r="AZ310" i="18"/>
  <c r="BX453" i="11"/>
  <c r="BX523" i="11" s="1"/>
  <c r="AJ172" i="19"/>
  <c r="AJ229" i="19" s="1"/>
  <c r="AJ230" i="19" s="1"/>
  <c r="DU453" i="11"/>
  <c r="FQ211" i="11"/>
  <c r="BX211" i="11"/>
  <c r="BX229" i="11" s="1"/>
  <c r="BX230" i="11" s="1"/>
  <c r="AK453" i="18"/>
  <c r="AK523" i="18" s="1"/>
  <c r="AK172" i="19"/>
  <c r="AK229" i="19" s="1"/>
  <c r="AK230" i="19" s="1"/>
  <c r="BZ211" i="11"/>
  <c r="BZ229" i="11" s="1"/>
  <c r="BZ230" i="11" s="1"/>
  <c r="AJ211" i="18"/>
  <c r="DU211" i="11"/>
  <c r="DU229" i="11" s="1"/>
  <c r="DU230" i="11" s="1"/>
  <c r="AL211" i="18"/>
  <c r="AI211" i="19"/>
  <c r="AM211" i="18"/>
  <c r="AM229" i="18" s="1"/>
  <c r="AM230" i="18" s="1"/>
  <c r="AJ324" i="18"/>
  <c r="AJ453" i="18" s="1"/>
  <c r="AJ523" i="18" s="1"/>
  <c r="CA211" i="11"/>
  <c r="CA229" i="11" s="1"/>
  <c r="CA230" i="11" s="1"/>
  <c r="AI324" i="19"/>
  <c r="GG162" i="11"/>
  <c r="GH162" i="11" s="1"/>
  <c r="GG161" i="11"/>
  <c r="FQ172" i="11"/>
  <c r="GJ162" i="11" l="1"/>
  <c r="AY162" i="19"/>
  <c r="GH161" i="11"/>
  <c r="AI453" i="19"/>
  <c r="AY161" i="19"/>
  <c r="AI172" i="19"/>
  <c r="AI229" i="19" s="1"/>
  <c r="AI230" i="19" s="1"/>
  <c r="AK172" i="18"/>
  <c r="AK229" i="18" s="1"/>
  <c r="AK230" i="18" s="1"/>
  <c r="AL172" i="18"/>
  <c r="AL229" i="18" s="1"/>
  <c r="AL230" i="18" s="1"/>
  <c r="E162" i="19"/>
  <c r="AZ162" i="19" s="1"/>
  <c r="FQ229" i="11"/>
  <c r="FQ230" i="11" s="1"/>
  <c r="AZ161" i="18" l="1"/>
  <c r="AZ162" i="18"/>
  <c r="GJ161" i="11"/>
  <c r="E161" i="19"/>
  <c r="AZ161" i="19" s="1"/>
  <c r="BB162" i="19"/>
  <c r="E162" i="18"/>
  <c r="AJ172" i="18"/>
  <c r="AJ229" i="18" s="1"/>
  <c r="AJ230" i="18" s="1"/>
  <c r="BA162" i="18" l="1"/>
  <c r="BC162" i="18" s="1"/>
  <c r="BB161" i="19"/>
  <c r="E161" i="18"/>
  <c r="BA161" i="18" s="1"/>
  <c r="BC161" i="18" s="1"/>
  <c r="E17" i="18" l="1"/>
  <c r="BY523" i="11" l="1"/>
  <c r="CN247" i="11" l="1"/>
  <c r="EG442" i="11" l="1"/>
  <c r="CD520" i="11" l="1"/>
  <c r="CD523" i="11" s="1"/>
  <c r="I211" i="11" l="1"/>
  <c r="I229" i="11" s="1"/>
  <c r="I230" i="11" s="1"/>
  <c r="AY403" i="19" l="1"/>
  <c r="AY410" i="19"/>
  <c r="AZ378" i="18"/>
  <c r="AY418" i="19"/>
  <c r="AZ426" i="18"/>
  <c r="AY420" i="19"/>
  <c r="AZ392" i="18"/>
  <c r="AY380" i="19"/>
  <c r="AZ432" i="18" l="1"/>
  <c r="AY430" i="19"/>
  <c r="AY375" i="19"/>
  <c r="AY407" i="19"/>
  <c r="AZ427" i="18"/>
  <c r="AY411" i="19"/>
  <c r="AZ425" i="18"/>
  <c r="AY392" i="19"/>
  <c r="AY371" i="19"/>
  <c r="AY428" i="19"/>
  <c r="AZ431" i="18"/>
  <c r="AZ413" i="18"/>
  <c r="AY415" i="19"/>
  <c r="AY412" i="19"/>
  <c r="AZ430" i="18"/>
  <c r="AZ417" i="18"/>
  <c r="AY417" i="19"/>
  <c r="GG432" i="11"/>
  <c r="EK432" i="11"/>
  <c r="AY373" i="19"/>
  <c r="EK411" i="11"/>
  <c r="GG411" i="11"/>
  <c r="GG377" i="11"/>
  <c r="EK377" i="11"/>
  <c r="GG431" i="11"/>
  <c r="EK431" i="11"/>
  <c r="GG429" i="11"/>
  <c r="EK429" i="11"/>
  <c r="AY387" i="19"/>
  <c r="AZ387" i="18"/>
  <c r="AZ419" i="18"/>
  <c r="AZ410" i="18"/>
  <c r="GG381" i="11"/>
  <c r="EK381" i="11"/>
  <c r="GG376" i="11"/>
  <c r="EK376" i="11"/>
  <c r="GG384" i="11"/>
  <c r="EK384" i="11"/>
  <c r="GG380" i="11"/>
  <c r="EK380" i="11"/>
  <c r="AZ405" i="18"/>
  <c r="AY405" i="19"/>
  <c r="AZ388" i="18"/>
  <c r="GG379" i="11"/>
  <c r="EK427" i="11"/>
  <c r="GG427" i="11"/>
  <c r="AY377" i="19"/>
  <c r="GG417" i="11"/>
  <c r="EK417" i="11"/>
  <c r="AZ386" i="18"/>
  <c r="AY386" i="19"/>
  <c r="AZ409" i="18"/>
  <c r="AY431" i="19"/>
  <c r="GG390" i="11"/>
  <c r="EK390" i="11"/>
  <c r="GG413" i="11"/>
  <c r="EK413" i="11"/>
  <c r="AY413" i="19"/>
  <c r="GG419" i="11"/>
  <c r="EK419" i="11"/>
  <c r="AY383" i="19"/>
  <c r="GG386" i="11"/>
  <c r="EK386" i="11"/>
  <c r="AZ375" i="18"/>
  <c r="AZ377" i="18"/>
  <c r="AY374" i="19"/>
  <c r="AZ374" i="18"/>
  <c r="AY390" i="19"/>
  <c r="AY409" i="19"/>
  <c r="GG395" i="11"/>
  <c r="EK395" i="11"/>
  <c r="AY421" i="19"/>
  <c r="AY422" i="19"/>
  <c r="AZ422" i="18"/>
  <c r="GG383" i="11"/>
  <c r="EK383" i="11"/>
  <c r="AZ401" i="18"/>
  <c r="AY378" i="19"/>
  <c r="GG372" i="11"/>
  <c r="EK372" i="11"/>
  <c r="AY416" i="19"/>
  <c r="AZ416" i="18"/>
  <c r="AY381" i="19"/>
  <c r="AZ381" i="18"/>
  <c r="AZ423" i="18"/>
  <c r="AY414" i="19"/>
  <c r="AZ414" i="18"/>
  <c r="AZ411" i="18"/>
  <c r="AZ384" i="18"/>
  <c r="GG418" i="11"/>
  <c r="EK418" i="11"/>
  <c r="GG375" i="11"/>
  <c r="EK375" i="11"/>
  <c r="GG414" i="11"/>
  <c r="EK414" i="11"/>
  <c r="GG403" i="11"/>
  <c r="EK403" i="11"/>
  <c r="GG407" i="11"/>
  <c r="EK407" i="11"/>
  <c r="GG397" i="11"/>
  <c r="EK397" i="11"/>
  <c r="AZ173" i="18"/>
  <c r="AY427" i="19"/>
  <c r="GG371" i="11"/>
  <c r="AZ385" i="18"/>
  <c r="AY385" i="19"/>
  <c r="AZ390" i="18"/>
  <c r="AZ424" i="18"/>
  <c r="AY395" i="19"/>
  <c r="AY429" i="19"/>
  <c r="AZ429" i="18"/>
  <c r="AZ373" i="18"/>
  <c r="AY388" i="19"/>
  <c r="GG424" i="11"/>
  <c r="EK424" i="11"/>
  <c r="GG420" i="11"/>
  <c r="EK420" i="11"/>
  <c r="GG410" i="11"/>
  <c r="EK410" i="11"/>
  <c r="AY432" i="19"/>
  <c r="GG412" i="11"/>
  <c r="EK412" i="11"/>
  <c r="GG421" i="11"/>
  <c r="EK421" i="11"/>
  <c r="GG388" i="11"/>
  <c r="EK388" i="11"/>
  <c r="AZ421" i="18"/>
  <c r="AY401" i="19"/>
  <c r="GG399" i="11"/>
  <c r="EK399" i="11"/>
  <c r="AZ428" i="18"/>
  <c r="EK387" i="11"/>
  <c r="GG387" i="11"/>
  <c r="GG428" i="11"/>
  <c r="EK428" i="11"/>
  <c r="AZ397" i="18"/>
  <c r="AY397" i="19"/>
  <c r="AZ383" i="18"/>
  <c r="GG423" i="11"/>
  <c r="EK423" i="11"/>
  <c r="AZ379" i="18"/>
  <c r="AY379" i="19"/>
  <c r="EK416" i="11"/>
  <c r="GG416" i="11"/>
  <c r="AZ412" i="18"/>
  <c r="AZ407" i="18"/>
  <c r="AY419" i="19"/>
  <c r="AY384" i="19"/>
  <c r="EK369" i="11"/>
  <c r="GG369" i="11"/>
  <c r="AZ399" i="18"/>
  <c r="AY399" i="19"/>
  <c r="EK430" i="11"/>
  <c r="GG430" i="11"/>
  <c r="AY425" i="19"/>
  <c r="EK392" i="11"/>
  <c r="GG392" i="11"/>
  <c r="GG426" i="11"/>
  <c r="EK426" i="11"/>
  <c r="EK415" i="11"/>
  <c r="GG415" i="11"/>
  <c r="GG385" i="11"/>
  <c r="EK385" i="11"/>
  <c r="AZ415" i="18"/>
  <c r="AZ380" i="18"/>
  <c r="GG373" i="11"/>
  <c r="EK373" i="11"/>
  <c r="GG422" i="11"/>
  <c r="EK422" i="11"/>
  <c r="AZ420" i="18"/>
  <c r="AZ395" i="18"/>
  <c r="AY408" i="19"/>
  <c r="AZ408" i="18"/>
  <c r="AZ376" i="18"/>
  <c r="AY376" i="19"/>
  <c r="AZ418" i="18"/>
  <c r="GG405" i="11"/>
  <c r="EK405" i="11"/>
  <c r="AZ372" i="18"/>
  <c r="AY372" i="19"/>
  <c r="GG409" i="11"/>
  <c r="EK409" i="11"/>
  <c r="GG374" i="11"/>
  <c r="EK374" i="11"/>
  <c r="AY424" i="19"/>
  <c r="AY423" i="19"/>
  <c r="GG378" i="11"/>
  <c r="EK378" i="11"/>
  <c r="GG401" i="11"/>
  <c r="EK401" i="11"/>
  <c r="GG408" i="11"/>
  <c r="EK408" i="11"/>
  <c r="GG425" i="11"/>
  <c r="EK425" i="11"/>
  <c r="AZ371" i="18"/>
  <c r="EK371" i="11"/>
  <c r="AZ403" i="18"/>
  <c r="AY369" i="19"/>
  <c r="AZ369" i="18"/>
  <c r="AY426" i="19"/>
  <c r="FO442" i="11" l="1"/>
  <c r="GG435" i="11"/>
  <c r="GG442" i="11" s="1"/>
  <c r="AG195" i="19"/>
  <c r="AY173" i="19"/>
  <c r="AY195" i="19" s="1"/>
  <c r="AH172" i="18"/>
  <c r="AG433" i="19"/>
  <c r="DS195" i="11"/>
  <c r="EK173" i="11"/>
  <c r="AH442" i="18"/>
  <c r="FO195" i="11"/>
  <c r="GG173" i="11"/>
  <c r="GG195" i="11" s="1"/>
  <c r="EK379" i="11"/>
  <c r="AG172" i="19"/>
  <c r="FO433" i="11"/>
  <c r="DS172" i="11"/>
  <c r="AH195" i="18"/>
  <c r="AZ195" i="18"/>
  <c r="FO172" i="11"/>
  <c r="AY435" i="19"/>
  <c r="AY442" i="19" s="1"/>
  <c r="GY173" i="11"/>
  <c r="GY158" i="11"/>
  <c r="FO453" i="11" l="1"/>
  <c r="FO523" i="11" s="1"/>
  <c r="DS433" i="11"/>
  <c r="BV172" i="11"/>
  <c r="GY172" i="11" s="1"/>
  <c r="AG442" i="19"/>
  <c r="AG453" i="19" s="1"/>
  <c r="AG523" i="19" s="1"/>
  <c r="EK195" i="11"/>
  <c r="DS442" i="11"/>
  <c r="EK435" i="11"/>
  <c r="EK442" i="11" s="1"/>
  <c r="BV195" i="11"/>
  <c r="GY195" i="11" s="1"/>
  <c r="CN173" i="11"/>
  <c r="DS453" i="11" l="1"/>
  <c r="DS523" i="11" s="1"/>
  <c r="CN195" i="11"/>
  <c r="CO173" i="11"/>
  <c r="CP173" i="11" l="1"/>
  <c r="S172" i="10" l="1"/>
  <c r="T172" i="10" s="1"/>
  <c r="S172" i="26"/>
  <c r="T172" i="26" s="1"/>
  <c r="EL173" i="11"/>
  <c r="DS211" i="11"/>
  <c r="DS229" i="11" s="1"/>
  <c r="DS230" i="11" s="1"/>
  <c r="BV211" i="11" l="1"/>
  <c r="GY206" i="11"/>
  <c r="BV229" i="11"/>
  <c r="GY211" i="11"/>
  <c r="GH173" i="11"/>
  <c r="BV230" i="11" l="1"/>
  <c r="GY230" i="11" s="1"/>
  <c r="GY229" i="11"/>
  <c r="GJ173" i="11"/>
  <c r="E173" i="19"/>
  <c r="FO211" i="11"/>
  <c r="FO229" i="11" s="1"/>
  <c r="FO230" i="11" s="1"/>
  <c r="AZ173" i="19" l="1"/>
  <c r="AG211" i="19"/>
  <c r="AG229" i="19" s="1"/>
  <c r="AG230" i="19" s="1"/>
  <c r="AH211" i="18" l="1"/>
  <c r="AH229" i="18" s="1"/>
  <c r="AH230" i="18" s="1"/>
  <c r="BB173" i="19"/>
  <c r="E173" i="18"/>
  <c r="BA173" i="18" l="1"/>
  <c r="BC173" i="18" l="1"/>
  <c r="AH433" i="18" l="1"/>
  <c r="AH453" i="18" s="1"/>
  <c r="AH523" i="18" s="1"/>
  <c r="CF483" i="11" l="1"/>
  <c r="CN516" i="11" l="1"/>
  <c r="CF520" i="11"/>
  <c r="CF523" i="11" s="1"/>
  <c r="CO516" i="11" l="1"/>
  <c r="EC483" i="11" l="1"/>
  <c r="EK516" i="11" l="1"/>
  <c r="EC520" i="11"/>
  <c r="EC523" i="11" s="1"/>
  <c r="FY483" i="11" l="1"/>
  <c r="AQ483" i="19"/>
  <c r="GG516" i="11" l="1"/>
  <c r="FY520" i="11"/>
  <c r="FY523" i="11" s="1"/>
  <c r="AZ516" i="18" l="1"/>
  <c r="AY516" i="19" l="1"/>
  <c r="AQ520" i="19"/>
  <c r="AQ523" i="19" s="1"/>
  <c r="AR520" i="18"/>
  <c r="AR523" i="18" s="1"/>
  <c r="GG247" i="11" l="1"/>
  <c r="GV490" i="11" l="1"/>
  <c r="GV261" i="11"/>
  <c r="GV270" i="11"/>
  <c r="GV293" i="11"/>
  <c r="GV262" i="11"/>
  <c r="GV320" i="11"/>
  <c r="GV257" i="11"/>
  <c r="GV259" i="11"/>
  <c r="GV318" i="11"/>
  <c r="GV268" i="11"/>
  <c r="GV271" i="11"/>
  <c r="GV315" i="11"/>
  <c r="GV314" i="11"/>
  <c r="GV266" i="11"/>
  <c r="GV260" i="11"/>
  <c r="GV424" i="11"/>
  <c r="GV237" i="11"/>
  <c r="GV319" i="11"/>
  <c r="GV316" i="11"/>
  <c r="GV272" i="11"/>
  <c r="GV258" i="11"/>
  <c r="GV317" i="11"/>
  <c r="GV265" i="11"/>
  <c r="GV256" i="11"/>
  <c r="GV425" i="11"/>
  <c r="GV321" i="11"/>
  <c r="GV269" i="11"/>
  <c r="GV313" i="11"/>
  <c r="GV296" i="11"/>
  <c r="GV383" i="11"/>
  <c r="GV275" i="11"/>
  <c r="GV426" i="11"/>
  <c r="GV288" i="11"/>
  <c r="GV394" i="11"/>
  <c r="GV395" i="11"/>
  <c r="GV285" i="11"/>
  <c r="GV374" i="11"/>
  <c r="CP490" i="11"/>
  <c r="GV429" i="11"/>
  <c r="GV282" i="11"/>
  <c r="GV397" i="11"/>
  <c r="GV368" i="11"/>
  <c r="GV390" i="11"/>
  <c r="GV488" i="11"/>
  <c r="GV290" i="11"/>
  <c r="GV430" i="11"/>
  <c r="GV299" i="11"/>
  <c r="GV301" i="11"/>
  <c r="GV421" i="11"/>
  <c r="GV385" i="11"/>
  <c r="GV277" i="11"/>
  <c r="GV417" i="11"/>
  <c r="GV405" i="11"/>
  <c r="GV284" i="11"/>
  <c r="GV399" i="11"/>
  <c r="GV309" i="11"/>
  <c r="GV414" i="11"/>
  <c r="GV428" i="11"/>
  <c r="GV393" i="11"/>
  <c r="GV408" i="11"/>
  <c r="GV416" i="11"/>
  <c r="GV380" i="11"/>
  <c r="GV423" i="11"/>
  <c r="GV403" i="11"/>
  <c r="GV300" i="11"/>
  <c r="GV404" i="11"/>
  <c r="GV431" i="11"/>
  <c r="GV384" i="11"/>
  <c r="GV297" i="11"/>
  <c r="GV406" i="11"/>
  <c r="GV276" i="11"/>
  <c r="GV400" i="11"/>
  <c r="GV389" i="11"/>
  <c r="GV392" i="11"/>
  <c r="GV402" i="11"/>
  <c r="GV418" i="11"/>
  <c r="GV251" i="11"/>
  <c r="GV286" i="11"/>
  <c r="GV420" i="11"/>
  <c r="GV419" i="11"/>
  <c r="GV304" i="11"/>
  <c r="GV281" i="11"/>
  <c r="GV377" i="11"/>
  <c r="GV396" i="11"/>
  <c r="GV386" i="11"/>
  <c r="GV305" i="11"/>
  <c r="GV372" i="11"/>
  <c r="GV252" i="11"/>
  <c r="GV411" i="11"/>
  <c r="GV398" i="11"/>
  <c r="GV378" i="11"/>
  <c r="GV381" i="11"/>
  <c r="GV364" i="11"/>
  <c r="GV401" i="11"/>
  <c r="GV303" i="11"/>
  <c r="GV247" i="11"/>
  <c r="GV298" i="11"/>
  <c r="GV287" i="11"/>
  <c r="GV387" i="11"/>
  <c r="GV280" i="11"/>
  <c r="GV409" i="11"/>
  <c r="GV365" i="11"/>
  <c r="GV312" i="11"/>
  <c r="GV427" i="11"/>
  <c r="GV289" i="11"/>
  <c r="GV410" i="11"/>
  <c r="GV307" i="11"/>
  <c r="GV391" i="11"/>
  <c r="GV415" i="11"/>
  <c r="GV373" i="11"/>
  <c r="GV302" i="11"/>
  <c r="GV291" i="11"/>
  <c r="GV363" i="11"/>
  <c r="GV413" i="11"/>
  <c r="GV308" i="11"/>
  <c r="GV250" i="11"/>
  <c r="GV279" i="11"/>
  <c r="GV306" i="11"/>
  <c r="GV432" i="11"/>
  <c r="GV367" i="11"/>
  <c r="GV376" i="11"/>
  <c r="GV283" i="11"/>
  <c r="GV412" i="11"/>
  <c r="GV375" i="11"/>
  <c r="GV244" i="11"/>
  <c r="S489" i="26" l="1"/>
  <c r="T489" i="26" s="1"/>
  <c r="S489" i="10"/>
  <c r="T489" i="10" s="1"/>
  <c r="EL490" i="11"/>
  <c r="GH490" i="11" s="1"/>
  <c r="CP491" i="11"/>
  <c r="GV491" i="11"/>
  <c r="CP253" i="11"/>
  <c r="GV253" i="11"/>
  <c r="CP489" i="11"/>
  <c r="GV489" i="11"/>
  <c r="GV437" i="11"/>
  <c r="GV379" i="11"/>
  <c r="GV503" i="11"/>
  <c r="GV454" i="11"/>
  <c r="GV434" i="11"/>
  <c r="GV456" i="11"/>
  <c r="GV475" i="11"/>
  <c r="GJ490" i="11"/>
  <c r="E490" i="19"/>
  <c r="AZ490" i="19" s="1"/>
  <c r="E492" i="11"/>
  <c r="GV492" i="11" s="1"/>
  <c r="CP488" i="11"/>
  <c r="GV448" i="11"/>
  <c r="GV467" i="11"/>
  <c r="GV507" i="11"/>
  <c r="GV407" i="11"/>
  <c r="GV362" i="11"/>
  <c r="GV370" i="11"/>
  <c r="GV371" i="11"/>
  <c r="GV479" i="11"/>
  <c r="GV493" i="11"/>
  <c r="GV516" i="11"/>
  <c r="GV388" i="11"/>
  <c r="GV422" i="11"/>
  <c r="S487" i="26" l="1"/>
  <c r="T487" i="26" s="1"/>
  <c r="S487" i="10"/>
  <c r="T487" i="10" s="1"/>
  <c r="S252" i="26"/>
  <c r="T252" i="26" s="1"/>
  <c r="S252" i="10"/>
  <c r="T252" i="10" s="1"/>
  <c r="S488" i="26"/>
  <c r="T488" i="26" s="1"/>
  <c r="S488" i="10"/>
  <c r="T488" i="10" s="1"/>
  <c r="S490" i="26"/>
  <c r="T490" i="26" s="1"/>
  <c r="S490" i="10"/>
  <c r="T490" i="10" s="1"/>
  <c r="EL253" i="11"/>
  <c r="GH253" i="11" s="1"/>
  <c r="GJ253" i="11" s="1"/>
  <c r="EL491" i="11"/>
  <c r="GH491" i="11" s="1"/>
  <c r="EL489" i="11"/>
  <c r="GH489" i="11" s="1"/>
  <c r="GJ489" i="11" s="1"/>
  <c r="E253" i="19"/>
  <c r="AZ253" i="19" s="1"/>
  <c r="BB253" i="19" s="1"/>
  <c r="E273" i="11"/>
  <c r="GV273" i="11" s="1"/>
  <c r="GV264" i="11"/>
  <c r="CP482" i="11"/>
  <c r="GV482" i="11"/>
  <c r="E263" i="11"/>
  <c r="GV263" i="11" s="1"/>
  <c r="GV255" i="11"/>
  <c r="CP473" i="11"/>
  <c r="GV473" i="11"/>
  <c r="CP515" i="11"/>
  <c r="GV515" i="11"/>
  <c r="CP441" i="11"/>
  <c r="GV441" i="11"/>
  <c r="CP478" i="11"/>
  <c r="GV478" i="11"/>
  <c r="CP353" i="11"/>
  <c r="GV353" i="11"/>
  <c r="E442" i="11"/>
  <c r="GV442" i="11" s="1"/>
  <c r="GV435" i="11"/>
  <c r="CP351" i="11"/>
  <c r="GV351" i="11"/>
  <c r="CP477" i="11"/>
  <c r="GV477" i="11"/>
  <c r="E489" i="19"/>
  <c r="AZ489" i="19" s="1"/>
  <c r="E489" i="18" s="1"/>
  <c r="BA489" i="18" s="1"/>
  <c r="BC489" i="18" s="1"/>
  <c r="GV246" i="11"/>
  <c r="E323" i="11"/>
  <c r="GV323" i="11" s="1"/>
  <c r="GV311" i="11"/>
  <c r="E310" i="11"/>
  <c r="GV310" i="11" s="1"/>
  <c r="GV295" i="11"/>
  <c r="GV236" i="11"/>
  <c r="GV274" i="11"/>
  <c r="AS303" i="11"/>
  <c r="CO303" i="11" s="1"/>
  <c r="CP303" i="11" s="1"/>
  <c r="AS279" i="11"/>
  <c r="CO279" i="11" s="1"/>
  <c r="CP279" i="11" s="1"/>
  <c r="AS251" i="11"/>
  <c r="AS291" i="11"/>
  <c r="CO291" i="11" s="1"/>
  <c r="CP291" i="11" s="1"/>
  <c r="AS282" i="11"/>
  <c r="CO282" i="11" s="1"/>
  <c r="CP282" i="11" s="1"/>
  <c r="AS284" i="11"/>
  <c r="CO284" i="11" s="1"/>
  <c r="CP284" i="11" s="1"/>
  <c r="AS276" i="11"/>
  <c r="CO276" i="11" s="1"/>
  <c r="CP276" i="11" s="1"/>
  <c r="AS266" i="11"/>
  <c r="CO266" i="11" s="1"/>
  <c r="CP266" i="11" s="1"/>
  <c r="AS271" i="11"/>
  <c r="CO271" i="11" s="1"/>
  <c r="CP271" i="11" s="1"/>
  <c r="AS257" i="11"/>
  <c r="CO257" i="11" s="1"/>
  <c r="CP257" i="11" s="1"/>
  <c r="AS308" i="11"/>
  <c r="CO308" i="11" s="1"/>
  <c r="CP308" i="11" s="1"/>
  <c r="AS270" i="11"/>
  <c r="CO270" i="11" s="1"/>
  <c r="CP270" i="11" s="1"/>
  <c r="AS261" i="11"/>
  <c r="CO261" i="11" s="1"/>
  <c r="CP261" i="11" s="1"/>
  <c r="AS306" i="11"/>
  <c r="CO306" i="11" s="1"/>
  <c r="CP306" i="11" s="1"/>
  <c r="AS260" i="11"/>
  <c r="CO260" i="11" s="1"/>
  <c r="CP260" i="11" s="1"/>
  <c r="AS318" i="11"/>
  <c r="CO318" i="11" s="1"/>
  <c r="CP318" i="11" s="1"/>
  <c r="AS313" i="11"/>
  <c r="CO313" i="11" s="1"/>
  <c r="CP313" i="11" s="1"/>
  <c r="AS262" i="11"/>
  <c r="CO262" i="11" s="1"/>
  <c r="CP262" i="11" s="1"/>
  <c r="AS315" i="11"/>
  <c r="CO315" i="11" s="1"/>
  <c r="CP315" i="11" s="1"/>
  <c r="AS280" i="11"/>
  <c r="CO280" i="11" s="1"/>
  <c r="CP280" i="11" s="1"/>
  <c r="AS319" i="11"/>
  <c r="CO319" i="11" s="1"/>
  <c r="CP319" i="11" s="1"/>
  <c r="AS287" i="11"/>
  <c r="CO287" i="11" s="1"/>
  <c r="CP287" i="11" s="1"/>
  <c r="GV350" i="11"/>
  <c r="AS288" i="11"/>
  <c r="CO288" i="11" s="1"/>
  <c r="CP288" i="11" s="1"/>
  <c r="AS378" i="11"/>
  <c r="AS292" i="11"/>
  <c r="CO292" i="11" s="1"/>
  <c r="CP292" i="11" s="1"/>
  <c r="AS309" i="11"/>
  <c r="CO309" i="11" s="1"/>
  <c r="CP309" i="11" s="1"/>
  <c r="AS296" i="11"/>
  <c r="CO296" i="11" s="1"/>
  <c r="CP296" i="11" s="1"/>
  <c r="AS285" i="11"/>
  <c r="CO285" i="11" s="1"/>
  <c r="CP285" i="11" s="1"/>
  <c r="AS250" i="11"/>
  <c r="AS298" i="11"/>
  <c r="CO298" i="11" s="1"/>
  <c r="CP298" i="11" s="1"/>
  <c r="AS268" i="11"/>
  <c r="CO268" i="11" s="1"/>
  <c r="CP268" i="11" s="1"/>
  <c r="AS317" i="11"/>
  <c r="CO317" i="11" s="1"/>
  <c r="CP317" i="11" s="1"/>
  <c r="AS314" i="11"/>
  <c r="AS305" i="11"/>
  <c r="CO305" i="11" s="1"/>
  <c r="CP305" i="11" s="1"/>
  <c r="AS307" i="11"/>
  <c r="CO307" i="11" s="1"/>
  <c r="CP307" i="11" s="1"/>
  <c r="AS297" i="11"/>
  <c r="CO297" i="11" s="1"/>
  <c r="CP297" i="11" s="1"/>
  <c r="AS304" i="11"/>
  <c r="CO304" i="11" s="1"/>
  <c r="CP304" i="11" s="1"/>
  <c r="AS265" i="11"/>
  <c r="CO265" i="11" s="1"/>
  <c r="CP265" i="11" s="1"/>
  <c r="AS272" i="11"/>
  <c r="CO272" i="11" s="1"/>
  <c r="CP272" i="11" s="1"/>
  <c r="AS289" i="11"/>
  <c r="CO289" i="11" s="1"/>
  <c r="CP289" i="11" s="1"/>
  <c r="AS322" i="11"/>
  <c r="CO322" i="11" s="1"/>
  <c r="CP322" i="11" s="1"/>
  <c r="AS299" i="11"/>
  <c r="CO299" i="11" s="1"/>
  <c r="CP299" i="11" s="1"/>
  <c r="AS258" i="11"/>
  <c r="CO258" i="11" s="1"/>
  <c r="CP258" i="11" s="1"/>
  <c r="AS300" i="11"/>
  <c r="CO300" i="11" s="1"/>
  <c r="CP300" i="11" s="1"/>
  <c r="AS283" i="11"/>
  <c r="CO283" i="11" s="1"/>
  <c r="CP283" i="11" s="1"/>
  <c r="AS316" i="11"/>
  <c r="AS269" i="11"/>
  <c r="CO269" i="11" s="1"/>
  <c r="CP269" i="11" s="1"/>
  <c r="AS259" i="11"/>
  <c r="CO259" i="11" s="1"/>
  <c r="CP259" i="11" s="1"/>
  <c r="AS293" i="11"/>
  <c r="CO293" i="11" s="1"/>
  <c r="CP293" i="11" s="1"/>
  <c r="AS247" i="11"/>
  <c r="CO247" i="11" s="1"/>
  <c r="CP247" i="11" s="1"/>
  <c r="AS277" i="11"/>
  <c r="CO277" i="11" s="1"/>
  <c r="CP277" i="11" s="1"/>
  <c r="AS286" i="11"/>
  <c r="CO286" i="11" s="1"/>
  <c r="CP286" i="11" s="1"/>
  <c r="AS281" i="11"/>
  <c r="CO281" i="11" s="1"/>
  <c r="CP281" i="11" s="1"/>
  <c r="AS237" i="11"/>
  <c r="CO237" i="11" s="1"/>
  <c r="CP237" i="11" s="1"/>
  <c r="AS267" i="11"/>
  <c r="CO267" i="11" s="1"/>
  <c r="CP267" i="11" s="1"/>
  <c r="AS290" i="11"/>
  <c r="CO290" i="11" s="1"/>
  <c r="CP290" i="11" s="1"/>
  <c r="AS256" i="11"/>
  <c r="CO256" i="11" s="1"/>
  <c r="CP256" i="11" s="1"/>
  <c r="AS419" i="11"/>
  <c r="AS320" i="11"/>
  <c r="CO320" i="11" s="1"/>
  <c r="CP320" i="11" s="1"/>
  <c r="AS321" i="11"/>
  <c r="CO321" i="11" s="1"/>
  <c r="CP321" i="11" s="1"/>
  <c r="CP492" i="11"/>
  <c r="EL488" i="11"/>
  <c r="E253" i="18"/>
  <c r="BA253" i="18" s="1"/>
  <c r="BC253" i="18" s="1"/>
  <c r="E466" i="11"/>
  <c r="GV466" i="11" s="1"/>
  <c r="CP456" i="11"/>
  <c r="CP516" i="11"/>
  <c r="CP507" i="11"/>
  <c r="E452" i="11"/>
  <c r="GV452" i="11" s="1"/>
  <c r="AS275" i="11"/>
  <c r="CO275" i="11" s="1"/>
  <c r="CP275" i="11" s="1"/>
  <c r="E494" i="11"/>
  <c r="GV494" i="11" s="1"/>
  <c r="CP493" i="11"/>
  <c r="CP467" i="11"/>
  <c r="E490" i="18"/>
  <c r="BA490" i="18" s="1"/>
  <c r="BC490" i="18" s="1"/>
  <c r="BB490" i="19"/>
  <c r="CP475" i="11"/>
  <c r="E455" i="11"/>
  <c r="GV455" i="11" s="1"/>
  <c r="CP454" i="11"/>
  <c r="CP350" i="11"/>
  <c r="AS312" i="11"/>
  <c r="CO312" i="11" s="1"/>
  <c r="CP312" i="11" s="1"/>
  <c r="BB489" i="19" l="1"/>
  <c r="S455" i="10"/>
  <c r="T455" i="10" s="1"/>
  <c r="S455" i="26"/>
  <c r="T455" i="26" s="1"/>
  <c r="S320" i="10"/>
  <c r="T320" i="10" s="1"/>
  <c r="S320" i="26"/>
  <c r="T320" i="26" s="1"/>
  <c r="S289" i="26"/>
  <c r="T289" i="26" s="1"/>
  <c r="S289" i="10"/>
  <c r="T289" i="10" s="1"/>
  <c r="S268" i="26"/>
  <c r="T268" i="26" s="1"/>
  <c r="S268" i="10"/>
  <c r="T268" i="10" s="1"/>
  <c r="S282" i="26"/>
  <c r="T282" i="26" s="1"/>
  <c r="S282" i="10"/>
  <c r="T282" i="10" s="1"/>
  <c r="S257" i="26"/>
  <c r="T257" i="26" s="1"/>
  <c r="S257" i="10"/>
  <c r="T257" i="10" s="1"/>
  <c r="S321" i="26"/>
  <c r="T321" i="26" s="1"/>
  <c r="S321" i="10"/>
  <c r="T321" i="10" s="1"/>
  <c r="S264" i="26"/>
  <c r="T264" i="26" s="1"/>
  <c r="S264" i="10"/>
  <c r="T264" i="10" s="1"/>
  <c r="S304" i="26"/>
  <c r="T304" i="26" s="1"/>
  <c r="S304" i="10"/>
  <c r="T304" i="10" s="1"/>
  <c r="S318" i="26"/>
  <c r="T318" i="26" s="1"/>
  <c r="S318" i="10"/>
  <c r="T318" i="10" s="1"/>
  <c r="S312" i="26"/>
  <c r="T312" i="26" s="1"/>
  <c r="S312" i="10"/>
  <c r="T312" i="10" s="1"/>
  <c r="S259" i="26"/>
  <c r="T259" i="26" s="1"/>
  <c r="S259" i="10"/>
  <c r="T259" i="10" s="1"/>
  <c r="S269" i="26"/>
  <c r="T269" i="26" s="1"/>
  <c r="S269" i="10"/>
  <c r="T269" i="10" s="1"/>
  <c r="S270" i="26"/>
  <c r="T270" i="26" s="1"/>
  <c r="S270" i="10"/>
  <c r="T270" i="10" s="1"/>
  <c r="S350" i="26"/>
  <c r="T350" i="26" s="1"/>
  <c r="S350" i="10"/>
  <c r="T350" i="10" s="1"/>
  <c r="S352" i="26"/>
  <c r="T352" i="26" s="1"/>
  <c r="S352" i="10"/>
  <c r="T352" i="10" s="1"/>
  <c r="S440" i="26"/>
  <c r="T440" i="26" s="1"/>
  <c r="S440" i="10"/>
  <c r="T440" i="10" s="1"/>
  <c r="S472" i="26"/>
  <c r="T472" i="26" s="1"/>
  <c r="S472" i="10"/>
  <c r="T472" i="10" s="1"/>
  <c r="S481" i="26"/>
  <c r="T481" i="26" s="1"/>
  <c r="S481" i="10"/>
  <c r="T481" i="10" s="1"/>
  <c r="S466" i="26"/>
  <c r="T466" i="26" s="1"/>
  <c r="S466" i="10"/>
  <c r="T466" i="10" s="1"/>
  <c r="S319" i="26"/>
  <c r="T319" i="26" s="1"/>
  <c r="S319" i="10"/>
  <c r="T319" i="10" s="1"/>
  <c r="S285" i="26"/>
  <c r="T285" i="26" s="1"/>
  <c r="S285" i="10"/>
  <c r="T285" i="10" s="1"/>
  <c r="S246" i="26"/>
  <c r="T246" i="26" s="1"/>
  <c r="S246" i="10"/>
  <c r="T246" i="10" s="1"/>
  <c r="S288" i="26"/>
  <c r="T288" i="26" s="1"/>
  <c r="S288" i="10"/>
  <c r="T288" i="10" s="1"/>
  <c r="S303" i="26"/>
  <c r="T303" i="26" s="1"/>
  <c r="S303" i="10"/>
  <c r="T303" i="10" s="1"/>
  <c r="S267" i="26"/>
  <c r="T267" i="26" s="1"/>
  <c r="S267" i="10"/>
  <c r="T267" i="10" s="1"/>
  <c r="S295" i="26"/>
  <c r="T295" i="26" s="1"/>
  <c r="S295" i="10"/>
  <c r="T295" i="10" s="1"/>
  <c r="S286" i="26"/>
  <c r="T286" i="26" s="1"/>
  <c r="S286" i="10"/>
  <c r="T286" i="10" s="1"/>
  <c r="S279" i="26"/>
  <c r="T279" i="26" s="1"/>
  <c r="S279" i="10"/>
  <c r="T279" i="10" s="1"/>
  <c r="S305" i="26"/>
  <c r="T305" i="26" s="1"/>
  <c r="S305" i="10"/>
  <c r="T305" i="10" s="1"/>
  <c r="S307" i="26"/>
  <c r="T307" i="26" s="1"/>
  <c r="S307" i="10"/>
  <c r="T307" i="10" s="1"/>
  <c r="S265" i="26"/>
  <c r="T265" i="26" s="1"/>
  <c r="S265" i="10"/>
  <c r="T265" i="10" s="1"/>
  <c r="S283" i="26"/>
  <c r="T283" i="26" s="1"/>
  <c r="S283" i="10"/>
  <c r="T283" i="10" s="1"/>
  <c r="S474" i="26"/>
  <c r="T474" i="26" s="1"/>
  <c r="S474" i="10"/>
  <c r="T474" i="10" s="1"/>
  <c r="S492" i="26"/>
  <c r="T492" i="26" s="1"/>
  <c r="S492" i="10"/>
  <c r="T492" i="10" s="1"/>
  <c r="S311" i="26"/>
  <c r="T311" i="26" s="1"/>
  <c r="S311" i="10"/>
  <c r="T311" i="10" s="1"/>
  <c r="S266" i="26"/>
  <c r="T266" i="26" s="1"/>
  <c r="S266" i="10"/>
  <c r="T266" i="10" s="1"/>
  <c r="S236" i="10"/>
  <c r="T236" i="10" s="1"/>
  <c r="S236" i="26"/>
  <c r="T236" i="26" s="1"/>
  <c r="S292" i="26"/>
  <c r="T292" i="26" s="1"/>
  <c r="S292" i="10"/>
  <c r="T292" i="10" s="1"/>
  <c r="S258" i="26"/>
  <c r="T258" i="26" s="1"/>
  <c r="S258" i="10"/>
  <c r="T258" i="10" s="1"/>
  <c r="S296" i="26"/>
  <c r="T296" i="26" s="1"/>
  <c r="S296" i="10"/>
  <c r="T296" i="10" s="1"/>
  <c r="S316" i="26"/>
  <c r="T316" i="26" s="1"/>
  <c r="S316" i="10"/>
  <c r="T316" i="10" s="1"/>
  <c r="S297" i="26"/>
  <c r="T297" i="26" s="1"/>
  <c r="S297" i="10"/>
  <c r="T297" i="10" s="1"/>
  <c r="S308" i="26"/>
  <c r="T308" i="26" s="1"/>
  <c r="S308" i="10"/>
  <c r="T308" i="10" s="1"/>
  <c r="S291" i="26"/>
  <c r="T291" i="26" s="1"/>
  <c r="S291" i="10"/>
  <c r="T291" i="10" s="1"/>
  <c r="S287" i="26"/>
  <c r="T287" i="26" s="1"/>
  <c r="S287" i="10"/>
  <c r="T287" i="10" s="1"/>
  <c r="S314" i="26"/>
  <c r="T314" i="26" s="1"/>
  <c r="S314" i="10"/>
  <c r="T314" i="10" s="1"/>
  <c r="S317" i="26"/>
  <c r="T317" i="26" s="1"/>
  <c r="S317" i="10"/>
  <c r="T317" i="10" s="1"/>
  <c r="S260" i="10"/>
  <c r="T260" i="10" s="1"/>
  <c r="S260" i="26"/>
  <c r="T260" i="26" s="1"/>
  <c r="S281" i="26"/>
  <c r="T281" i="26" s="1"/>
  <c r="S281" i="10"/>
  <c r="T281" i="10" s="1"/>
  <c r="S278" i="26"/>
  <c r="T278" i="26" s="1"/>
  <c r="S278" i="10"/>
  <c r="T278" i="10" s="1"/>
  <c r="S476" i="26"/>
  <c r="T476" i="26" s="1"/>
  <c r="S476" i="10"/>
  <c r="T476" i="10" s="1"/>
  <c r="S477" i="26"/>
  <c r="T477" i="26" s="1"/>
  <c r="S477" i="10"/>
  <c r="T477" i="10" s="1"/>
  <c r="S514" i="26"/>
  <c r="T514" i="26" s="1"/>
  <c r="S514" i="10"/>
  <c r="T514" i="10" s="1"/>
  <c r="S274" i="26"/>
  <c r="T274" i="26" s="1"/>
  <c r="S274" i="10"/>
  <c r="T274" i="10" s="1"/>
  <c r="S453" i="26"/>
  <c r="T453" i="26" s="1"/>
  <c r="S453" i="10"/>
  <c r="T453" i="10" s="1"/>
  <c r="S349" i="26"/>
  <c r="T349" i="26" s="1"/>
  <c r="S349" i="10"/>
  <c r="T349" i="10" s="1"/>
  <c r="S506" i="26"/>
  <c r="T506" i="26" s="1"/>
  <c r="S506" i="10"/>
  <c r="T506" i="10" s="1"/>
  <c r="S515" i="26"/>
  <c r="T515" i="26" s="1"/>
  <c r="S515" i="10"/>
  <c r="T515" i="10" s="1"/>
  <c r="S491" i="26"/>
  <c r="T491" i="26" s="1"/>
  <c r="S491" i="10"/>
  <c r="T491" i="10" s="1"/>
  <c r="S255" i="26"/>
  <c r="T255" i="26" s="1"/>
  <c r="S255" i="10"/>
  <c r="T255" i="10" s="1"/>
  <c r="S280" i="26"/>
  <c r="T280" i="26" s="1"/>
  <c r="S280" i="10"/>
  <c r="T280" i="10" s="1"/>
  <c r="S276" i="26"/>
  <c r="T276" i="26" s="1"/>
  <c r="S276" i="10"/>
  <c r="T276" i="10" s="1"/>
  <c r="S299" i="26"/>
  <c r="T299" i="26" s="1"/>
  <c r="S299" i="10"/>
  <c r="T299" i="10" s="1"/>
  <c r="S298" i="26"/>
  <c r="T298" i="26" s="1"/>
  <c r="S298" i="10"/>
  <c r="T298" i="10" s="1"/>
  <c r="S271" i="26"/>
  <c r="T271" i="26" s="1"/>
  <c r="S271" i="10"/>
  <c r="T271" i="10" s="1"/>
  <c r="S306" i="26"/>
  <c r="T306" i="26" s="1"/>
  <c r="S306" i="10"/>
  <c r="T306" i="10" s="1"/>
  <c r="S284" i="26"/>
  <c r="T284" i="26" s="1"/>
  <c r="S284" i="10"/>
  <c r="T284" i="10" s="1"/>
  <c r="S261" i="26"/>
  <c r="T261" i="26" s="1"/>
  <c r="S261" i="10"/>
  <c r="T261" i="10" s="1"/>
  <c r="S256" i="10"/>
  <c r="T256" i="10" s="1"/>
  <c r="S256" i="26"/>
  <c r="T256" i="26" s="1"/>
  <c r="S275" i="26"/>
  <c r="T275" i="26" s="1"/>
  <c r="S275" i="10"/>
  <c r="T275" i="10" s="1"/>
  <c r="S290" i="26"/>
  <c r="T290" i="26" s="1"/>
  <c r="S290" i="10"/>
  <c r="T290" i="10" s="1"/>
  <c r="S302" i="26"/>
  <c r="T302" i="26" s="1"/>
  <c r="S302" i="10"/>
  <c r="T302" i="10" s="1"/>
  <c r="EL321" i="11"/>
  <c r="GH321" i="11" s="1"/>
  <c r="E321" i="19" s="1"/>
  <c r="AZ321" i="19" s="1"/>
  <c r="EL269" i="11"/>
  <c r="GH269" i="11" s="1"/>
  <c r="E269" i="19" s="1"/>
  <c r="AZ269" i="19" s="1"/>
  <c r="E269" i="18" s="1"/>
  <c r="BA269" i="18" s="1"/>
  <c r="BC269" i="18" s="1"/>
  <c r="EL283" i="11"/>
  <c r="GH283" i="11" s="1"/>
  <c r="E283" i="19" s="1"/>
  <c r="AZ283" i="19" s="1"/>
  <c r="EL322" i="11"/>
  <c r="GH322" i="11" s="1"/>
  <c r="EL305" i="11"/>
  <c r="GH305" i="11" s="1"/>
  <c r="EL260" i="11"/>
  <c r="GH260" i="11" s="1"/>
  <c r="EL353" i="11"/>
  <c r="GH353" i="11" s="1"/>
  <c r="E353" i="19" s="1"/>
  <c r="AZ353" i="19" s="1"/>
  <c r="BB353" i="19" s="1"/>
  <c r="EL473" i="11"/>
  <c r="GH473" i="11" s="1"/>
  <c r="E473" i="19" s="1"/>
  <c r="AZ473" i="19" s="1"/>
  <c r="E473" i="18" s="1"/>
  <c r="BA473" i="18" s="1"/>
  <c r="BC473" i="18" s="1"/>
  <c r="EL320" i="11"/>
  <c r="GH320" i="11" s="1"/>
  <c r="EL289" i="11"/>
  <c r="GH289" i="11" s="1"/>
  <c r="EL287" i="11"/>
  <c r="GH287" i="11" s="1"/>
  <c r="E287" i="19" s="1"/>
  <c r="AZ287" i="19" s="1"/>
  <c r="BB287" i="19" s="1"/>
  <c r="EL306" i="11"/>
  <c r="GH306" i="11" s="1"/>
  <c r="E306" i="19" s="1"/>
  <c r="AZ306" i="19" s="1"/>
  <c r="EL284" i="11"/>
  <c r="GH284" i="11" s="1"/>
  <c r="E284" i="19" s="1"/>
  <c r="AZ284" i="19" s="1"/>
  <c r="EL237" i="11"/>
  <c r="GH237" i="11" s="1"/>
  <c r="E237" i="19" s="1"/>
  <c r="AZ237" i="19" s="1"/>
  <c r="EL293" i="11"/>
  <c r="GH293" i="11" s="1"/>
  <c r="E293" i="19" s="1"/>
  <c r="AZ293" i="19" s="1"/>
  <c r="EL317" i="11"/>
  <c r="GH317" i="11" s="1"/>
  <c r="GJ317" i="11" s="1"/>
  <c r="EL292" i="11"/>
  <c r="GH292" i="11" s="1"/>
  <c r="GJ292" i="11" s="1"/>
  <c r="EL261" i="11"/>
  <c r="GH261" i="11" s="1"/>
  <c r="E261" i="19" s="1"/>
  <c r="AZ261" i="19" s="1"/>
  <c r="EL282" i="11"/>
  <c r="GH282" i="11" s="1"/>
  <c r="E282" i="19" s="1"/>
  <c r="AZ282" i="19" s="1"/>
  <c r="EL477" i="11"/>
  <c r="GH477" i="11" s="1"/>
  <c r="E477" i="19" s="1"/>
  <c r="AZ477" i="19" s="1"/>
  <c r="EL478" i="11"/>
  <c r="GH478" i="11" s="1"/>
  <c r="GJ478" i="11" s="1"/>
  <c r="EL256" i="11"/>
  <c r="GH256" i="11" s="1"/>
  <c r="GJ256" i="11" s="1"/>
  <c r="EL281" i="11"/>
  <c r="GH281" i="11" s="1"/>
  <c r="E281" i="19" s="1"/>
  <c r="AZ281" i="19" s="1"/>
  <c r="EL300" i="11"/>
  <c r="GH300" i="11" s="1"/>
  <c r="GJ300" i="11" s="1"/>
  <c r="EL272" i="11"/>
  <c r="GH272" i="11" s="1"/>
  <c r="GJ272" i="11" s="1"/>
  <c r="EL285" i="11"/>
  <c r="GH285" i="11" s="1"/>
  <c r="GJ285" i="11" s="1"/>
  <c r="EL291" i="11"/>
  <c r="GH291" i="11" s="1"/>
  <c r="E291" i="19" s="1"/>
  <c r="AZ291" i="19" s="1"/>
  <c r="EL290" i="11"/>
  <c r="GH290" i="11" s="1"/>
  <c r="E290" i="19" s="1"/>
  <c r="AZ290" i="19" s="1"/>
  <c r="E290" i="18" s="1"/>
  <c r="BA290" i="18" s="1"/>
  <c r="BC290" i="18" s="1"/>
  <c r="EL258" i="11"/>
  <c r="GH258" i="11" s="1"/>
  <c r="EL265" i="11"/>
  <c r="GH265" i="11" s="1"/>
  <c r="E265" i="19" s="1"/>
  <c r="AZ265" i="19" s="1"/>
  <c r="EL319" i="11"/>
  <c r="GH319" i="11" s="1"/>
  <c r="GJ319" i="11" s="1"/>
  <c r="EL313" i="11"/>
  <c r="GH313" i="11" s="1"/>
  <c r="GJ313" i="11" s="1"/>
  <c r="EL270" i="11"/>
  <c r="GH270" i="11" s="1"/>
  <c r="EL271" i="11"/>
  <c r="GH271" i="11" s="1"/>
  <c r="EL351" i="11"/>
  <c r="GH351" i="11" s="1"/>
  <c r="E351" i="19" s="1"/>
  <c r="AZ351" i="19" s="1"/>
  <c r="EL441" i="11"/>
  <c r="GH441" i="11" s="1"/>
  <c r="GJ441" i="11" s="1"/>
  <c r="EL312" i="11"/>
  <c r="GH312" i="11" s="1"/>
  <c r="EL275" i="11"/>
  <c r="GH275" i="11" s="1"/>
  <c r="EL286" i="11"/>
  <c r="GH286" i="11" s="1"/>
  <c r="E286" i="19" s="1"/>
  <c r="AZ286" i="19" s="1"/>
  <c r="E286" i="18" s="1"/>
  <c r="BA286" i="18" s="1"/>
  <c r="BC286" i="18" s="1"/>
  <c r="EL304" i="11"/>
  <c r="GH304" i="11" s="1"/>
  <c r="GJ304" i="11" s="1"/>
  <c r="EL268" i="11"/>
  <c r="GH268" i="11" s="1"/>
  <c r="EL296" i="11"/>
  <c r="GH296" i="11" s="1"/>
  <c r="EL280" i="11"/>
  <c r="GH280" i="11" s="1"/>
  <c r="EL308" i="11"/>
  <c r="GH308" i="11" s="1"/>
  <c r="EL266" i="11"/>
  <c r="GH266" i="11" s="1"/>
  <c r="E491" i="19"/>
  <c r="AZ491" i="19" s="1"/>
  <c r="GJ491" i="11"/>
  <c r="EL267" i="11"/>
  <c r="GH267" i="11" s="1"/>
  <c r="EL259" i="11"/>
  <c r="GH259" i="11" s="1"/>
  <c r="EL297" i="11"/>
  <c r="GH297" i="11" s="1"/>
  <c r="E297" i="19" s="1"/>
  <c r="AZ297" i="19" s="1"/>
  <c r="BB297" i="19" s="1"/>
  <c r="EL298" i="11"/>
  <c r="GH298" i="11" s="1"/>
  <c r="GJ298" i="11" s="1"/>
  <c r="EL309" i="11"/>
  <c r="GH309" i="11" s="1"/>
  <c r="E309" i="19" s="1"/>
  <c r="AZ309" i="19" s="1"/>
  <c r="EL288" i="11"/>
  <c r="GH288" i="11" s="1"/>
  <c r="EL315" i="11"/>
  <c r="GH315" i="11" s="1"/>
  <c r="GJ315" i="11" s="1"/>
  <c r="EL318" i="11"/>
  <c r="GH318" i="11" s="1"/>
  <c r="E318" i="19" s="1"/>
  <c r="AZ318" i="19" s="1"/>
  <c r="BB318" i="19" s="1"/>
  <c r="EL279" i="11"/>
  <c r="GH279" i="11" s="1"/>
  <c r="GJ279" i="11" s="1"/>
  <c r="EL515" i="11"/>
  <c r="GH515" i="11" s="1"/>
  <c r="EL277" i="11"/>
  <c r="GH277" i="11" s="1"/>
  <c r="E277" i="19" s="1"/>
  <c r="AZ277" i="19" s="1"/>
  <c r="EL299" i="11"/>
  <c r="GH299" i="11" s="1"/>
  <c r="EL307" i="11"/>
  <c r="GH307" i="11" s="1"/>
  <c r="EL262" i="11"/>
  <c r="GH262" i="11" s="1"/>
  <c r="E262" i="19" s="1"/>
  <c r="AZ262" i="19" s="1"/>
  <c r="EL257" i="11"/>
  <c r="GH257" i="11" s="1"/>
  <c r="E257" i="19" s="1"/>
  <c r="AZ257" i="19" s="1"/>
  <c r="BB257" i="19" s="1"/>
  <c r="EL276" i="11"/>
  <c r="GH276" i="11" s="1"/>
  <c r="GJ276" i="11" s="1"/>
  <c r="EL303" i="11"/>
  <c r="GH303" i="11" s="1"/>
  <c r="E303" i="19" s="1"/>
  <c r="AZ303" i="19" s="1"/>
  <c r="BB303" i="19" s="1"/>
  <c r="E272" i="19"/>
  <c r="AZ272" i="19" s="1"/>
  <c r="BB272" i="19" s="1"/>
  <c r="E256" i="19"/>
  <c r="AZ256" i="19" s="1"/>
  <c r="E256" i="18" s="1"/>
  <c r="BA256" i="18" s="1"/>
  <c r="BC256" i="18" s="1"/>
  <c r="GJ353" i="11"/>
  <c r="GJ258" i="11"/>
  <c r="E260" i="19"/>
  <c r="AZ260" i="19" s="1"/>
  <c r="BB260" i="19" s="1"/>
  <c r="GJ260" i="11"/>
  <c r="E285" i="19"/>
  <c r="AZ285" i="19" s="1"/>
  <c r="BB285" i="19" s="1"/>
  <c r="E289" i="19"/>
  <c r="AZ289" i="19" s="1"/>
  <c r="E478" i="19"/>
  <c r="AZ478" i="19" s="1"/>
  <c r="E478" i="18" s="1"/>
  <c r="BA478" i="18" s="1"/>
  <c r="BC478" i="18" s="1"/>
  <c r="GJ477" i="11"/>
  <c r="GJ289" i="11"/>
  <c r="E292" i="19"/>
  <c r="AZ292" i="19" s="1"/>
  <c r="GJ473" i="11"/>
  <c r="GJ237" i="11"/>
  <c r="GJ269" i="11"/>
  <c r="GJ284" i="11"/>
  <c r="GJ265" i="11"/>
  <c r="E258" i="19"/>
  <c r="AZ258" i="19" s="1"/>
  <c r="BB258" i="19" s="1"/>
  <c r="E320" i="19"/>
  <c r="AZ320" i="19" s="1"/>
  <c r="E268" i="19"/>
  <c r="AZ268" i="19" s="1"/>
  <c r="BB268" i="19" s="1"/>
  <c r="E296" i="19"/>
  <c r="AZ296" i="19" s="1"/>
  <c r="E305" i="19"/>
  <c r="AZ305" i="19" s="1"/>
  <c r="GJ320" i="11"/>
  <c r="GJ305" i="11"/>
  <c r="GJ277" i="11"/>
  <c r="GJ296" i="11"/>
  <c r="GJ261" i="11"/>
  <c r="GJ268" i="11"/>
  <c r="AS434" i="11"/>
  <c r="CO434" i="11" s="1"/>
  <c r="CP434" i="11" s="1"/>
  <c r="X452" i="11"/>
  <c r="X455" i="11"/>
  <c r="GJ321" i="11"/>
  <c r="AS370" i="11"/>
  <c r="GJ275" i="11"/>
  <c r="E275" i="19"/>
  <c r="AZ275" i="19" s="1"/>
  <c r="E237" i="18"/>
  <c r="BA237" i="18" s="1"/>
  <c r="BC237" i="18" s="1"/>
  <c r="BB237" i="19"/>
  <c r="EL475" i="11"/>
  <c r="EL467" i="11"/>
  <c r="GV471" i="11"/>
  <c r="EL456" i="11"/>
  <c r="CP466" i="11"/>
  <c r="BB262" i="19"/>
  <c r="E262" i="18"/>
  <c r="BA262" i="18" s="1"/>
  <c r="BC262" i="18" s="1"/>
  <c r="E257" i="18"/>
  <c r="BA257" i="18" s="1"/>
  <c r="BC257" i="18" s="1"/>
  <c r="GJ312" i="11"/>
  <c r="E312" i="19"/>
  <c r="AZ312" i="19" s="1"/>
  <c r="EL507" i="11"/>
  <c r="EL516" i="11"/>
  <c r="EL492" i="11"/>
  <c r="GH488" i="11"/>
  <c r="BB282" i="19"/>
  <c r="E282" i="18"/>
  <c r="BA282" i="18" s="1"/>
  <c r="BC282" i="18" s="1"/>
  <c r="BB321" i="19"/>
  <c r="E321" i="18"/>
  <c r="BA321" i="18" s="1"/>
  <c r="BC321" i="18" s="1"/>
  <c r="EL493" i="11"/>
  <c r="CP494" i="11"/>
  <c r="E281" i="18"/>
  <c r="BA281" i="18" s="1"/>
  <c r="BC281" i="18" s="1"/>
  <c r="BB281" i="19"/>
  <c r="E287" i="18"/>
  <c r="BA287" i="18" s="1"/>
  <c r="BC287" i="18" s="1"/>
  <c r="BB293" i="19"/>
  <c r="E293" i="18"/>
  <c r="BA293" i="18" s="1"/>
  <c r="BC293" i="18" s="1"/>
  <c r="EL350" i="11"/>
  <c r="EL454" i="11"/>
  <c r="CP455" i="11"/>
  <c r="BB261" i="19"/>
  <c r="E261" i="18"/>
  <c r="BA261" i="18" s="1"/>
  <c r="BC261" i="18" s="1"/>
  <c r="BB284" i="19"/>
  <c r="E284" i="18"/>
  <c r="BA284" i="18" s="1"/>
  <c r="BC284" i="18" s="1"/>
  <c r="S454" i="26" l="1"/>
  <c r="T454" i="26" s="1"/>
  <c r="S454" i="10"/>
  <c r="T454" i="10" s="1"/>
  <c r="S493" i="26"/>
  <c r="T493" i="26" s="1"/>
  <c r="S493" i="10"/>
  <c r="T493" i="10" s="1"/>
  <c r="S465" i="26"/>
  <c r="T465" i="26" s="1"/>
  <c r="S465" i="10"/>
  <c r="T465" i="10" s="1"/>
  <c r="S433" i="26"/>
  <c r="T433" i="26" s="1"/>
  <c r="S433" i="10"/>
  <c r="T433" i="10" s="1"/>
  <c r="E265" i="18"/>
  <c r="BA265" i="18" s="1"/>
  <c r="BC265" i="18" s="1"/>
  <c r="BB265" i="19"/>
  <c r="GJ297" i="11"/>
  <c r="E298" i="19"/>
  <c r="AZ298" i="19" s="1"/>
  <c r="E298" i="18" s="1"/>
  <c r="BA298" i="18" s="1"/>
  <c r="BC298" i="18" s="1"/>
  <c r="E441" i="19"/>
  <c r="AZ441" i="19" s="1"/>
  <c r="BB473" i="19"/>
  <c r="E319" i="19"/>
  <c r="AZ319" i="19" s="1"/>
  <c r="E319" i="18" s="1"/>
  <c r="BA319" i="18" s="1"/>
  <c r="BC319" i="18" s="1"/>
  <c r="GJ293" i="11"/>
  <c r="E315" i="19"/>
  <c r="AZ315" i="19" s="1"/>
  <c r="E285" i="18"/>
  <c r="BA285" i="18" s="1"/>
  <c r="BC285" i="18" s="1"/>
  <c r="GJ309" i="11"/>
  <c r="E303" i="18"/>
  <c r="BA303" i="18" s="1"/>
  <c r="BC303" i="18" s="1"/>
  <c r="GJ318" i="11"/>
  <c r="E313" i="19"/>
  <c r="AZ313" i="19" s="1"/>
  <c r="GJ290" i="11"/>
  <c r="GJ306" i="11"/>
  <c r="E304" i="19"/>
  <c r="AZ304" i="19" s="1"/>
  <c r="E304" i="18" s="1"/>
  <c r="BA304" i="18" s="1"/>
  <c r="BC304" i="18" s="1"/>
  <c r="E317" i="19"/>
  <c r="AZ317" i="19" s="1"/>
  <c r="BB317" i="19" s="1"/>
  <c r="E300" i="19"/>
  <c r="AZ300" i="19" s="1"/>
  <c r="BB300" i="19" s="1"/>
  <c r="GJ262" i="11"/>
  <c r="GJ257" i="11"/>
  <c r="BB286" i="19"/>
  <c r="GJ282" i="11"/>
  <c r="GJ351" i="11"/>
  <c r="E279" i="19"/>
  <c r="AZ279" i="19" s="1"/>
  <c r="E279" i="18" s="1"/>
  <c r="BA279" i="18" s="1"/>
  <c r="BC279" i="18" s="1"/>
  <c r="E353" i="18"/>
  <c r="BA353" i="18" s="1"/>
  <c r="BC353" i="18" s="1"/>
  <c r="GJ287" i="11"/>
  <c r="E515" i="19"/>
  <c r="AZ515" i="19" s="1"/>
  <c r="GJ515" i="11"/>
  <c r="E288" i="19"/>
  <c r="AZ288" i="19" s="1"/>
  <c r="GJ288" i="11"/>
  <c r="E259" i="19"/>
  <c r="AZ259" i="19" s="1"/>
  <c r="GJ259" i="11"/>
  <c r="GJ308" i="11"/>
  <c r="E308" i="19"/>
  <c r="AZ308" i="19" s="1"/>
  <c r="E322" i="19"/>
  <c r="AZ322" i="19" s="1"/>
  <c r="GJ322" i="11"/>
  <c r="GJ291" i="11"/>
  <c r="E307" i="19"/>
  <c r="AZ307" i="19" s="1"/>
  <c r="GJ307" i="11"/>
  <c r="GJ280" i="11"/>
  <c r="E280" i="19"/>
  <c r="AZ280" i="19" s="1"/>
  <c r="E267" i="19"/>
  <c r="AZ267" i="19" s="1"/>
  <c r="GJ267" i="11"/>
  <c r="BB256" i="19"/>
  <c r="GJ283" i="11"/>
  <c r="GJ281" i="11"/>
  <c r="GJ303" i="11"/>
  <c r="GJ299" i="11"/>
  <c r="E299" i="19"/>
  <c r="AZ299" i="19" s="1"/>
  <c r="BB491" i="19"/>
  <c r="E491" i="18"/>
  <c r="BA491" i="18" s="1"/>
  <c r="BC491" i="18" s="1"/>
  <c r="E271" i="19"/>
  <c r="AZ271" i="19" s="1"/>
  <c r="GJ271" i="11"/>
  <c r="EL434" i="11"/>
  <c r="GH434" i="11" s="1"/>
  <c r="GJ434" i="11" s="1"/>
  <c r="GJ286" i="11"/>
  <c r="E276" i="19"/>
  <c r="AZ276" i="19" s="1"/>
  <c r="E276" i="18" s="1"/>
  <c r="BA276" i="18" s="1"/>
  <c r="BC276" i="18" s="1"/>
  <c r="GJ266" i="11"/>
  <c r="E266" i="19"/>
  <c r="AZ266" i="19" s="1"/>
  <c r="GJ270" i="11"/>
  <c r="E270" i="19"/>
  <c r="AZ270" i="19" s="1"/>
  <c r="E272" i="18"/>
  <c r="BA272" i="18" s="1"/>
  <c r="BC272" i="18" s="1"/>
  <c r="BB478" i="19"/>
  <c r="E297" i="18"/>
  <c r="BA297" i="18" s="1"/>
  <c r="BC297" i="18" s="1"/>
  <c r="E258" i="18"/>
  <c r="BA258" i="18" s="1"/>
  <c r="BC258" i="18" s="1"/>
  <c r="BB298" i="19"/>
  <c r="AS448" i="11"/>
  <c r="CO448" i="11" s="1"/>
  <c r="E260" i="18"/>
  <c r="BA260" i="18" s="1"/>
  <c r="BC260" i="18" s="1"/>
  <c r="BB269" i="19"/>
  <c r="BB290" i="19"/>
  <c r="E318" i="18"/>
  <c r="BA318" i="18" s="1"/>
  <c r="BC318" i="18" s="1"/>
  <c r="BB279" i="19"/>
  <c r="E317" i="18"/>
  <c r="BA317" i="18" s="1"/>
  <c r="BC317" i="18" s="1"/>
  <c r="E292" i="18"/>
  <c r="BA292" i="18" s="1"/>
  <c r="BC292" i="18" s="1"/>
  <c r="E477" i="18"/>
  <c r="BA477" i="18" s="1"/>
  <c r="BC477" i="18" s="1"/>
  <c r="BB477" i="19"/>
  <c r="E289" i="18"/>
  <c r="BA289" i="18" s="1"/>
  <c r="BC289" i="18" s="1"/>
  <c r="E283" i="18"/>
  <c r="BA283" i="18" s="1"/>
  <c r="BC283" i="18" s="1"/>
  <c r="E309" i="18"/>
  <c r="BA309" i="18" s="1"/>
  <c r="BC309" i="18" s="1"/>
  <c r="BB305" i="19"/>
  <c r="E313" i="18"/>
  <c r="BA313" i="18" s="1"/>
  <c r="BC313" i="18" s="1"/>
  <c r="BB289" i="19"/>
  <c r="E315" i="18"/>
  <c r="BA315" i="18" s="1"/>
  <c r="BC315" i="18" s="1"/>
  <c r="E320" i="18"/>
  <c r="BA320" i="18" s="1"/>
  <c r="BC320" i="18" s="1"/>
  <c r="BB315" i="19"/>
  <c r="BB296" i="19"/>
  <c r="E291" i="18"/>
  <c r="BA291" i="18" s="1"/>
  <c r="BC291" i="18" s="1"/>
  <c r="E268" i="18"/>
  <c r="BA268" i="18" s="1"/>
  <c r="BC268" i="18" s="1"/>
  <c r="BB306" i="19"/>
  <c r="BB292" i="19"/>
  <c r="BB309" i="19"/>
  <c r="BB283" i="19"/>
  <c r="E441" i="18"/>
  <c r="BA441" i="18" s="1"/>
  <c r="BC441" i="18" s="1"/>
  <c r="BB441" i="19"/>
  <c r="E351" i="18"/>
  <c r="BA351" i="18" s="1"/>
  <c r="BC351" i="18" s="1"/>
  <c r="BB351" i="19"/>
  <c r="E305" i="18"/>
  <c r="BA305" i="18" s="1"/>
  <c r="BC305" i="18" s="1"/>
  <c r="E306" i="18"/>
  <c r="BA306" i="18" s="1"/>
  <c r="BC306" i="18" s="1"/>
  <c r="E296" i="18"/>
  <c r="BA296" i="18" s="1"/>
  <c r="BC296" i="18" s="1"/>
  <c r="BB320" i="19"/>
  <c r="BB313" i="19"/>
  <c r="E300" i="18"/>
  <c r="BA300" i="18" s="1"/>
  <c r="BC300" i="18" s="1"/>
  <c r="BB277" i="19"/>
  <c r="E277" i="18"/>
  <c r="BA277" i="18" s="1"/>
  <c r="BC277" i="18" s="1"/>
  <c r="BB291" i="19"/>
  <c r="X442" i="11"/>
  <c r="GV498" i="11"/>
  <c r="GY419" i="11"/>
  <c r="GY378" i="11"/>
  <c r="GH454" i="11"/>
  <c r="EL455" i="11"/>
  <c r="AS238" i="11"/>
  <c r="CO238" i="11" s="1"/>
  <c r="CP238" i="11" s="1"/>
  <c r="CP471" i="11"/>
  <c r="E483" i="11"/>
  <c r="GV483" i="11" s="1"/>
  <c r="GH493" i="11"/>
  <c r="EL494" i="11"/>
  <c r="GH467" i="11"/>
  <c r="GJ488" i="11"/>
  <c r="GJ492" i="11" s="1"/>
  <c r="E488" i="19"/>
  <c r="GH492" i="11"/>
  <c r="GH507" i="11"/>
  <c r="E312" i="18"/>
  <c r="BA312" i="18" s="1"/>
  <c r="BC312" i="18" s="1"/>
  <c r="BB312" i="19"/>
  <c r="GH456" i="11"/>
  <c r="EL466" i="11"/>
  <c r="GH475" i="11"/>
  <c r="BB275" i="19"/>
  <c r="E275" i="18"/>
  <c r="BA275" i="18" s="1"/>
  <c r="BC275" i="18" s="1"/>
  <c r="GH516" i="11"/>
  <c r="GH350" i="11"/>
  <c r="S470" i="26" l="1"/>
  <c r="T470" i="26" s="1"/>
  <c r="S470" i="10"/>
  <c r="T470" i="10" s="1"/>
  <c r="S237" i="26"/>
  <c r="T237" i="26" s="1"/>
  <c r="S237" i="10"/>
  <c r="T237" i="10" s="1"/>
  <c r="BB319" i="19"/>
  <c r="E434" i="19"/>
  <c r="AZ434" i="19" s="1"/>
  <c r="BB434" i="19" s="1"/>
  <c r="BB304" i="19"/>
  <c r="BB276" i="19"/>
  <c r="BB271" i="19"/>
  <c r="E271" i="18"/>
  <c r="BA271" i="18" s="1"/>
  <c r="BC271" i="18" s="1"/>
  <c r="E266" i="18"/>
  <c r="BA266" i="18" s="1"/>
  <c r="BC266" i="18" s="1"/>
  <c r="BB266" i="19"/>
  <c r="BB322" i="19"/>
  <c r="E322" i="18"/>
  <c r="BA322" i="18" s="1"/>
  <c r="BC322" i="18" s="1"/>
  <c r="BB515" i="19"/>
  <c r="E515" i="18"/>
  <c r="BA515" i="18" s="1"/>
  <c r="BC515" i="18" s="1"/>
  <c r="BB299" i="19"/>
  <c r="E299" i="18"/>
  <c r="BA299" i="18" s="1"/>
  <c r="BC299" i="18" s="1"/>
  <c r="BB280" i="19"/>
  <c r="E280" i="18"/>
  <c r="BA280" i="18" s="1"/>
  <c r="BC280" i="18" s="1"/>
  <c r="BB259" i="19"/>
  <c r="E259" i="18"/>
  <c r="BA259" i="18" s="1"/>
  <c r="BC259" i="18" s="1"/>
  <c r="BB308" i="19"/>
  <c r="E308" i="18"/>
  <c r="BA308" i="18" s="1"/>
  <c r="BC308" i="18" s="1"/>
  <c r="EL238" i="11"/>
  <c r="GH238" i="11" s="1"/>
  <c r="BB307" i="19"/>
  <c r="E307" i="18"/>
  <c r="BA307" i="18" s="1"/>
  <c r="BC307" i="18" s="1"/>
  <c r="E267" i="18"/>
  <c r="BA267" i="18" s="1"/>
  <c r="BC267" i="18" s="1"/>
  <c r="BB267" i="19"/>
  <c r="E270" i="18"/>
  <c r="BA270" i="18" s="1"/>
  <c r="BC270" i="18" s="1"/>
  <c r="BB270" i="19"/>
  <c r="E288" i="18"/>
  <c r="BA288" i="18" s="1"/>
  <c r="BC288" i="18" s="1"/>
  <c r="BB288" i="19"/>
  <c r="AS452" i="11"/>
  <c r="E434" i="18"/>
  <c r="BA434" i="18" s="1"/>
  <c r="BC434" i="18" s="1"/>
  <c r="CN378" i="11"/>
  <c r="CO378" i="11" s="1"/>
  <c r="CP378" i="11" s="1"/>
  <c r="CN419" i="11"/>
  <c r="CO419" i="11" s="1"/>
  <c r="CP419" i="11" s="1"/>
  <c r="CP498" i="11"/>
  <c r="E520" i="11"/>
  <c r="GV520" i="11" s="1"/>
  <c r="AS295" i="11"/>
  <c r="AS246" i="11"/>
  <c r="AS362" i="11"/>
  <c r="AS255" i="11"/>
  <c r="X263" i="11"/>
  <c r="GJ350" i="11"/>
  <c r="E350" i="19"/>
  <c r="AS264" i="11"/>
  <c r="X273" i="11"/>
  <c r="GJ516" i="11"/>
  <c r="E516" i="19"/>
  <c r="GJ456" i="11"/>
  <c r="GJ466" i="11" s="1"/>
  <c r="GH466" i="11"/>
  <c r="E456" i="19"/>
  <c r="EL471" i="11"/>
  <c r="AZ488" i="19"/>
  <c r="E492" i="19"/>
  <c r="X323" i="11"/>
  <c r="AS311" i="11"/>
  <c r="E493" i="19"/>
  <c r="GH494" i="11"/>
  <c r="GJ493" i="11"/>
  <c r="GJ494" i="11" s="1"/>
  <c r="AS236" i="11"/>
  <c r="GJ467" i="11"/>
  <c r="E467" i="19"/>
  <c r="GJ238" i="11"/>
  <c r="E238" i="19"/>
  <c r="AZ238" i="19" s="1"/>
  <c r="CP448" i="11"/>
  <c r="CO452" i="11"/>
  <c r="GJ475" i="11"/>
  <c r="E475" i="19"/>
  <c r="AS274" i="11"/>
  <c r="E454" i="19"/>
  <c r="GJ454" i="11"/>
  <c r="GJ455" i="11" s="1"/>
  <c r="GH455" i="11"/>
  <c r="GJ507" i="11"/>
  <c r="E507" i="19"/>
  <c r="S497" i="26" l="1"/>
  <c r="T497" i="26" s="1"/>
  <c r="S497" i="10"/>
  <c r="T497" i="10" s="1"/>
  <c r="S447" i="26"/>
  <c r="T447" i="26" s="1"/>
  <c r="S447" i="10"/>
  <c r="T447" i="10" s="1"/>
  <c r="S418" i="26"/>
  <c r="T418" i="26" s="1"/>
  <c r="S418" i="10"/>
  <c r="T418" i="10" s="1"/>
  <c r="S377" i="26"/>
  <c r="T377" i="26" s="1"/>
  <c r="S377" i="10"/>
  <c r="T377" i="10" s="1"/>
  <c r="EL498" i="11"/>
  <c r="EL419" i="11"/>
  <c r="GH419" i="11" s="1"/>
  <c r="E419" i="19" s="1"/>
  <c r="AZ419" i="19" s="1"/>
  <c r="EL378" i="11"/>
  <c r="GH378" i="11" s="1"/>
  <c r="E378" i="19" s="1"/>
  <c r="AZ378" i="19" s="1"/>
  <c r="GH498" i="11"/>
  <c r="CO246" i="11"/>
  <c r="CO274" i="11"/>
  <c r="CO236" i="11"/>
  <c r="AZ492" i="19"/>
  <c r="BB488" i="19"/>
  <c r="BB492" i="19" s="1"/>
  <c r="E488" i="18"/>
  <c r="AS263" i="11"/>
  <c r="CO255" i="11"/>
  <c r="E466" i="19"/>
  <c r="AZ456" i="19"/>
  <c r="AZ507" i="19"/>
  <c r="AZ475" i="19"/>
  <c r="CO264" i="11"/>
  <c r="AS273" i="11"/>
  <c r="CO362" i="11"/>
  <c r="CP452" i="11"/>
  <c r="EL448" i="11"/>
  <c r="AZ467" i="19"/>
  <c r="AZ493" i="19"/>
  <c r="E494" i="19"/>
  <c r="AZ350" i="19"/>
  <c r="CO295" i="11"/>
  <c r="BB238" i="19"/>
  <c r="E238" i="18"/>
  <c r="BA238" i="18" s="1"/>
  <c r="BC238" i="18" s="1"/>
  <c r="CO311" i="11"/>
  <c r="AS323" i="11"/>
  <c r="GH471" i="11"/>
  <c r="AZ454" i="19"/>
  <c r="E455" i="19"/>
  <c r="AZ516" i="19"/>
  <c r="S451" i="26" l="1"/>
  <c r="T451" i="26" s="1"/>
  <c r="S451" i="10"/>
  <c r="T451" i="10" s="1"/>
  <c r="GJ378" i="11"/>
  <c r="GJ419" i="11"/>
  <c r="BB419" i="19"/>
  <c r="E419" i="18"/>
  <c r="BA419" i="18" s="1"/>
  <c r="BC419" i="18" s="1"/>
  <c r="E378" i="18"/>
  <c r="BA378" i="18" s="1"/>
  <c r="BC378" i="18" s="1"/>
  <c r="BB378" i="19"/>
  <c r="CP295" i="11"/>
  <c r="E467" i="18"/>
  <c r="BB467" i="19"/>
  <c r="BB456" i="19"/>
  <c r="BB466" i="19" s="1"/>
  <c r="AZ466" i="19"/>
  <c r="E456" i="18"/>
  <c r="CP274" i="11"/>
  <c r="BB454" i="19"/>
  <c r="BB455" i="19" s="1"/>
  <c r="AZ455" i="19"/>
  <c r="E454" i="18"/>
  <c r="CP311" i="11"/>
  <c r="BA488" i="18"/>
  <c r="E492" i="18"/>
  <c r="GH448" i="11"/>
  <c r="EL452" i="11"/>
  <c r="CP362" i="11"/>
  <c r="E475" i="18"/>
  <c r="BB475" i="19"/>
  <c r="E498" i="19"/>
  <c r="GJ498" i="11"/>
  <c r="BB516" i="19"/>
  <c r="E516" i="18"/>
  <c r="E350" i="18"/>
  <c r="BB350" i="19"/>
  <c r="BB493" i="19"/>
  <c r="BB494" i="19" s="1"/>
  <c r="E493" i="18"/>
  <c r="AZ494" i="19"/>
  <c r="CP264" i="11"/>
  <c r="CO273" i="11"/>
  <c r="E507" i="18"/>
  <c r="BB507" i="19"/>
  <c r="CP246" i="11"/>
  <c r="GJ471" i="11"/>
  <c r="E471" i="19"/>
  <c r="CP255" i="11"/>
  <c r="CO263" i="11"/>
  <c r="CP236" i="11"/>
  <c r="S361" i="26" l="1"/>
  <c r="T361" i="26" s="1"/>
  <c r="S361" i="10"/>
  <c r="T361" i="10" s="1"/>
  <c r="S235" i="26"/>
  <c r="T235" i="26" s="1"/>
  <c r="S235" i="10"/>
  <c r="T235" i="10" s="1"/>
  <c r="S254" i="26"/>
  <c r="T254" i="26" s="1"/>
  <c r="S254" i="10"/>
  <c r="T254" i="10" s="1"/>
  <c r="S310" i="26"/>
  <c r="T310" i="26" s="1"/>
  <c r="S310" i="10"/>
  <c r="T310" i="10" s="1"/>
  <c r="S273" i="26"/>
  <c r="T273" i="26" s="1"/>
  <c r="S273" i="10"/>
  <c r="T273" i="10" s="1"/>
  <c r="S245" i="26"/>
  <c r="T245" i="26" s="1"/>
  <c r="S245" i="10"/>
  <c r="T245" i="10" s="1"/>
  <c r="S263" i="26"/>
  <c r="T263" i="26" s="1"/>
  <c r="S263" i="10"/>
  <c r="T263" i="10" s="1"/>
  <c r="S294" i="26"/>
  <c r="T294" i="26" s="1"/>
  <c r="S294" i="10"/>
  <c r="T294" i="10" s="1"/>
  <c r="BA507" i="18"/>
  <c r="AZ498" i="19"/>
  <c r="GJ448" i="11"/>
  <c r="GJ452" i="11" s="1"/>
  <c r="E448" i="19"/>
  <c r="GH452" i="11"/>
  <c r="BA350" i="18"/>
  <c r="EL311" i="11"/>
  <c r="EL236" i="11"/>
  <c r="EL264" i="11"/>
  <c r="CP273" i="11"/>
  <c r="BA516" i="18"/>
  <c r="E455" i="18"/>
  <c r="BA454" i="18"/>
  <c r="EL274" i="11"/>
  <c r="EL295" i="11"/>
  <c r="EL246" i="11"/>
  <c r="BA475" i="18"/>
  <c r="EL362" i="11"/>
  <c r="CP263" i="11"/>
  <c r="EL255" i="11"/>
  <c r="AZ471" i="19"/>
  <c r="BA467" i="18"/>
  <c r="BA493" i="18"/>
  <c r="E494" i="18"/>
  <c r="BC488" i="18"/>
  <c r="BC492" i="18" s="1"/>
  <c r="BA492" i="18"/>
  <c r="E466" i="18"/>
  <c r="BA456" i="18"/>
  <c r="S272" i="10" l="1"/>
  <c r="T272" i="10" s="1"/>
  <c r="S272" i="26"/>
  <c r="T272" i="26" s="1"/>
  <c r="S262" i="26"/>
  <c r="T262" i="26" s="1"/>
  <c r="S262" i="10"/>
  <c r="T262" i="10" s="1"/>
  <c r="BC493" i="18"/>
  <c r="BC494" i="18" s="1"/>
  <c r="BA494" i="18"/>
  <c r="GH362" i="11"/>
  <c r="GH274" i="11"/>
  <c r="GH311" i="11"/>
  <c r="GH246" i="11"/>
  <c r="BA455" i="18"/>
  <c r="BC454" i="18"/>
  <c r="BC455" i="18" s="1"/>
  <c r="GH264" i="11"/>
  <c r="EL273" i="11"/>
  <c r="BB471" i="19"/>
  <c r="E471" i="18"/>
  <c r="EL263" i="11"/>
  <c r="BC475" i="18"/>
  <c r="GH295" i="11"/>
  <c r="BB498" i="19"/>
  <c r="E498" i="18"/>
  <c r="BC467" i="18"/>
  <c r="BC456" i="18"/>
  <c r="BC466" i="18" s="1"/>
  <c r="BA466" i="18"/>
  <c r="BC350" i="18"/>
  <c r="BC507" i="18"/>
  <c r="BC516" i="18"/>
  <c r="GH236" i="11"/>
  <c r="AZ448" i="19"/>
  <c r="E452" i="19"/>
  <c r="BB448" i="19" l="1"/>
  <c r="BB452" i="19" s="1"/>
  <c r="E448" i="18"/>
  <c r="AZ452" i="19"/>
  <c r="GJ236" i="11"/>
  <c r="E236" i="19"/>
  <c r="BA498" i="18"/>
  <c r="GJ264" i="11"/>
  <c r="GJ273" i="11" s="1"/>
  <c r="E264" i="19"/>
  <c r="GH273" i="11"/>
  <c r="GJ362" i="11"/>
  <c r="E362" i="19"/>
  <c r="GJ295" i="11"/>
  <c r="E295" i="19"/>
  <c r="E311" i="19"/>
  <c r="GJ311" i="11"/>
  <c r="BA471" i="18"/>
  <c r="GJ246" i="11"/>
  <c r="E246" i="19"/>
  <c r="GJ274" i="11"/>
  <c r="E274" i="19"/>
  <c r="AZ274" i="19" l="1"/>
  <c r="BC498" i="18"/>
  <c r="BC471" i="18"/>
  <c r="AZ311" i="19"/>
  <c r="AZ264" i="19"/>
  <c r="E273" i="19"/>
  <c r="AZ236" i="19"/>
  <c r="AZ295" i="19"/>
  <c r="AZ246" i="19"/>
  <c r="AZ362" i="19"/>
  <c r="BA448" i="18"/>
  <c r="E452" i="18"/>
  <c r="BB264" i="19" l="1"/>
  <c r="BB273" i="19" s="1"/>
  <c r="E264" i="18"/>
  <c r="AZ273" i="19"/>
  <c r="BB236" i="19"/>
  <c r="E236" i="18"/>
  <c r="BB311" i="19"/>
  <c r="E311" i="18"/>
  <c r="BC448" i="18"/>
  <c r="BC452" i="18" s="1"/>
  <c r="BA452" i="18"/>
  <c r="BB246" i="19"/>
  <c r="E246" i="18"/>
  <c r="BB295" i="19"/>
  <c r="E295" i="18"/>
  <c r="BB362" i="19"/>
  <c r="E362" i="18"/>
  <c r="E274" i="18"/>
  <c r="BB274" i="19"/>
  <c r="BA311" i="18" l="1"/>
  <c r="BA264" i="18"/>
  <c r="E273" i="18"/>
  <c r="BA274" i="18"/>
  <c r="BA362" i="18"/>
  <c r="BA246" i="18"/>
  <c r="BA295" i="18"/>
  <c r="BA236" i="18"/>
  <c r="BC236" i="18" l="1"/>
  <c r="BC295" i="18"/>
  <c r="BC264" i="18"/>
  <c r="BC273" i="18" s="1"/>
  <c r="BA273" i="18"/>
  <c r="BC311" i="18"/>
  <c r="BC362" i="18"/>
  <c r="BC274" i="18"/>
  <c r="BC246" i="18"/>
  <c r="AS428" i="11" l="1"/>
  <c r="AS421" i="11"/>
  <c r="AS400" i="11" l="1"/>
  <c r="AS372" i="11"/>
  <c r="AS365" i="11"/>
  <c r="CO365" i="11" s="1"/>
  <c r="CP365" i="11" s="1"/>
  <c r="AS384" i="11"/>
  <c r="AS394" i="11"/>
  <c r="AS396" i="11"/>
  <c r="AS391" i="11"/>
  <c r="AS411" i="11"/>
  <c r="AS404" i="11"/>
  <c r="AS385" i="11"/>
  <c r="AS386" i="11"/>
  <c r="AS389" i="11"/>
  <c r="AS377" i="11"/>
  <c r="AS392" i="11"/>
  <c r="AS368" i="11"/>
  <c r="AS373" i="11"/>
  <c r="AS383" i="11"/>
  <c r="AS381" i="11"/>
  <c r="AS380" i="11"/>
  <c r="AS405" i="11"/>
  <c r="AS395" i="11"/>
  <c r="AS412" i="11"/>
  <c r="AS364" i="11"/>
  <c r="AS397" i="11"/>
  <c r="AS414" i="11"/>
  <c r="AS367" i="11"/>
  <c r="AS376" i="11"/>
  <c r="AS375" i="11"/>
  <c r="AS409" i="11"/>
  <c r="AS374" i="11"/>
  <c r="AS410" i="11"/>
  <c r="AS398" i="11"/>
  <c r="S364" i="26" l="1"/>
  <c r="T364" i="26" s="1"/>
  <c r="S364" i="10"/>
  <c r="T364" i="10" s="1"/>
  <c r="EL365" i="11"/>
  <c r="GH365" i="11" s="1"/>
  <c r="GJ365" i="11" s="1"/>
  <c r="GY412" i="11"/>
  <c r="GY428" i="11"/>
  <c r="GY383" i="11"/>
  <c r="GY384" i="11"/>
  <c r="GY421" i="11"/>
  <c r="GY409" i="11"/>
  <c r="AS387" i="11"/>
  <c r="AS403" i="11"/>
  <c r="AS390" i="11"/>
  <c r="AS408" i="11"/>
  <c r="AS399" i="11"/>
  <c r="AS417" i="11"/>
  <c r="AS401" i="11"/>
  <c r="AS406" i="11"/>
  <c r="AS418" i="11"/>
  <c r="AS415" i="11"/>
  <c r="AS388" i="11"/>
  <c r="AS416" i="11"/>
  <c r="AS393" i="11"/>
  <c r="AS413" i="11"/>
  <c r="AS420" i="11"/>
  <c r="AS402" i="11"/>
  <c r="E365" i="19" l="1"/>
  <c r="AZ365" i="19" s="1"/>
  <c r="GY411" i="11"/>
  <c r="CN409" i="11"/>
  <c r="CO409" i="11" s="1"/>
  <c r="CP409" i="11" s="1"/>
  <c r="CN421" i="11"/>
  <c r="CO421" i="11" s="1"/>
  <c r="CP421" i="11" s="1"/>
  <c r="CN384" i="11"/>
  <c r="CO384" i="11" s="1"/>
  <c r="CP384" i="11" s="1"/>
  <c r="CN383" i="11"/>
  <c r="CO383" i="11" s="1"/>
  <c r="CP383" i="11" s="1"/>
  <c r="CN428" i="11"/>
  <c r="CO428" i="11" s="1"/>
  <c r="CP428" i="11" s="1"/>
  <c r="CN412" i="11"/>
  <c r="CO412" i="11" s="1"/>
  <c r="CP412" i="11" s="1"/>
  <c r="GY396" i="11"/>
  <c r="GY374" i="11"/>
  <c r="GY391" i="11"/>
  <c r="GY404" i="11"/>
  <c r="GY410" i="11"/>
  <c r="GY394" i="11"/>
  <c r="GY400" i="11"/>
  <c r="GY389" i="11"/>
  <c r="GY373" i="11"/>
  <c r="GY392" i="11"/>
  <c r="GY385" i="11"/>
  <c r="GY386" i="11"/>
  <c r="GY377" i="11"/>
  <c r="GY368" i="11"/>
  <c r="GY364" i="11"/>
  <c r="GY397" i="11"/>
  <c r="GY398" i="11"/>
  <c r="GY405" i="11"/>
  <c r="GY372" i="11"/>
  <c r="GY381" i="11"/>
  <c r="GY367" i="11"/>
  <c r="GY395" i="11"/>
  <c r="GY406" i="11"/>
  <c r="GY380" i="11"/>
  <c r="GY376" i="11"/>
  <c r="GY375" i="11"/>
  <c r="GY366" i="11"/>
  <c r="GY414" i="11"/>
  <c r="GY369" i="11"/>
  <c r="AS371" i="11"/>
  <c r="AS379" i="11"/>
  <c r="BB365" i="19"/>
  <c r="E365" i="18"/>
  <c r="BA365" i="18" s="1"/>
  <c r="BC365" i="18" s="1"/>
  <c r="AS407" i="11"/>
  <c r="S427" i="26" l="1"/>
  <c r="T427" i="26" s="1"/>
  <c r="S427" i="10"/>
  <c r="T427" i="10" s="1"/>
  <c r="S408" i="26"/>
  <c r="T408" i="26" s="1"/>
  <c r="S408" i="10"/>
  <c r="T408" i="10" s="1"/>
  <c r="S382" i="26"/>
  <c r="T382" i="26" s="1"/>
  <c r="S382" i="10"/>
  <c r="T382" i="10" s="1"/>
  <c r="S383" i="26"/>
  <c r="T383" i="26" s="1"/>
  <c r="S383" i="10"/>
  <c r="T383" i="10" s="1"/>
  <c r="S411" i="26"/>
  <c r="T411" i="26" s="1"/>
  <c r="S411" i="10"/>
  <c r="T411" i="10" s="1"/>
  <c r="S420" i="26"/>
  <c r="T420" i="26" s="1"/>
  <c r="S420" i="10"/>
  <c r="T420" i="10" s="1"/>
  <c r="EL412" i="11"/>
  <c r="GH412" i="11" s="1"/>
  <c r="EL409" i="11"/>
  <c r="GH409" i="11" s="1"/>
  <c r="E409" i="19" s="1"/>
  <c r="AZ409" i="19" s="1"/>
  <c r="E409" i="18" s="1"/>
  <c r="BA409" i="18" s="1"/>
  <c r="BC409" i="18" s="1"/>
  <c r="EL428" i="11"/>
  <c r="GH428" i="11" s="1"/>
  <c r="E428" i="19" s="1"/>
  <c r="AZ428" i="19" s="1"/>
  <c r="BB428" i="19" s="1"/>
  <c r="EL383" i="11"/>
  <c r="GH383" i="11" s="1"/>
  <c r="E383" i="19" s="1"/>
  <c r="AZ383" i="19" s="1"/>
  <c r="EL384" i="11"/>
  <c r="GH384" i="11" s="1"/>
  <c r="E384" i="19" s="1"/>
  <c r="AZ384" i="19" s="1"/>
  <c r="EL421" i="11"/>
  <c r="GH421" i="11" s="1"/>
  <c r="GJ421" i="11" s="1"/>
  <c r="CN411" i="11"/>
  <c r="CO411" i="11" s="1"/>
  <c r="CP411" i="11" s="1"/>
  <c r="E412" i="19"/>
  <c r="AZ412" i="19" s="1"/>
  <c r="E412" i="18" s="1"/>
  <c r="BA412" i="18" s="1"/>
  <c r="BC412" i="18" s="1"/>
  <c r="GJ412" i="11"/>
  <c r="CN375" i="11"/>
  <c r="CO375" i="11" s="1"/>
  <c r="CP375" i="11" s="1"/>
  <c r="CN381" i="11"/>
  <c r="CO381" i="11" s="1"/>
  <c r="CP381" i="11" s="1"/>
  <c r="CN389" i="11"/>
  <c r="CO389" i="11" s="1"/>
  <c r="CP389" i="11" s="1"/>
  <c r="CN372" i="11"/>
  <c r="CO372" i="11" s="1"/>
  <c r="CP372" i="11" s="1"/>
  <c r="CN377" i="11"/>
  <c r="CO377" i="11" s="1"/>
  <c r="CP377" i="11" s="1"/>
  <c r="CN400" i="11"/>
  <c r="CO400" i="11" s="1"/>
  <c r="CP400" i="11" s="1"/>
  <c r="CN380" i="11"/>
  <c r="CO380" i="11" s="1"/>
  <c r="CP380" i="11" s="1"/>
  <c r="CN386" i="11"/>
  <c r="CO386" i="11" s="1"/>
  <c r="CP386" i="11" s="1"/>
  <c r="CN394" i="11"/>
  <c r="CO394" i="11" s="1"/>
  <c r="CP394" i="11" s="1"/>
  <c r="CN406" i="11"/>
  <c r="CO406" i="11" s="1"/>
  <c r="CP406" i="11" s="1"/>
  <c r="CN385" i="11"/>
  <c r="CO385" i="11" s="1"/>
  <c r="CP385" i="11" s="1"/>
  <c r="CN410" i="11"/>
  <c r="CO410" i="11" s="1"/>
  <c r="CP410" i="11" s="1"/>
  <c r="CN405" i="11"/>
  <c r="CO405" i="11" s="1"/>
  <c r="CP405" i="11" s="1"/>
  <c r="CN397" i="11"/>
  <c r="CO397" i="11" s="1"/>
  <c r="CP397" i="11" s="1"/>
  <c r="CN404" i="11"/>
  <c r="CO404" i="11" s="1"/>
  <c r="CP404" i="11" s="1"/>
  <c r="CN398" i="11"/>
  <c r="CO398" i="11" s="1"/>
  <c r="CP398" i="11" s="1"/>
  <c r="CN392" i="11"/>
  <c r="CO392" i="11" s="1"/>
  <c r="CP392" i="11" s="1"/>
  <c r="CN369" i="11"/>
  <c r="CN373" i="11"/>
  <c r="CO373" i="11" s="1"/>
  <c r="CP373" i="11" s="1"/>
  <c r="CN391" i="11"/>
  <c r="CO391" i="11" s="1"/>
  <c r="CP391" i="11" s="1"/>
  <c r="CN396" i="11"/>
  <c r="CO396" i="11" s="1"/>
  <c r="CP396" i="11" s="1"/>
  <c r="CN376" i="11"/>
  <c r="CO376" i="11" s="1"/>
  <c r="CP376" i="11" s="1"/>
  <c r="CN395" i="11"/>
  <c r="CO395" i="11" s="1"/>
  <c r="CP395" i="11" s="1"/>
  <c r="CN414" i="11"/>
  <c r="CO414" i="11" s="1"/>
  <c r="CP414" i="11" s="1"/>
  <c r="CN374" i="11"/>
  <c r="CO374" i="11" s="1"/>
  <c r="CP374" i="11" s="1"/>
  <c r="GY403" i="11"/>
  <c r="GY408" i="11"/>
  <c r="GY388" i="11"/>
  <c r="GY418" i="11"/>
  <c r="GY401" i="11"/>
  <c r="GY415" i="11"/>
  <c r="GY402" i="11"/>
  <c r="GY387" i="11"/>
  <c r="GY417" i="11"/>
  <c r="GY416" i="11"/>
  <c r="GY420" i="11"/>
  <c r="GY413" i="11"/>
  <c r="GY393" i="11"/>
  <c r="GY399" i="11"/>
  <c r="GY390" i="11"/>
  <c r="AS363" i="11"/>
  <c r="E421" i="19" l="1"/>
  <c r="AZ421" i="19" s="1"/>
  <c r="S394" i="26"/>
  <c r="T394" i="26" s="1"/>
  <c r="S394" i="10"/>
  <c r="T394" i="10" s="1"/>
  <c r="S372" i="26"/>
  <c r="T372" i="26" s="1"/>
  <c r="S372" i="10"/>
  <c r="T372" i="10" s="1"/>
  <c r="S403" i="26"/>
  <c r="T403" i="26" s="1"/>
  <c r="S403" i="10"/>
  <c r="T403" i="10" s="1"/>
  <c r="S384" i="26"/>
  <c r="T384" i="26" s="1"/>
  <c r="S384" i="10"/>
  <c r="T384" i="10" s="1"/>
  <c r="S379" i="26"/>
  <c r="T379" i="26" s="1"/>
  <c r="S379" i="10"/>
  <c r="T379" i="10" s="1"/>
  <c r="S388" i="26"/>
  <c r="T388" i="26" s="1"/>
  <c r="S388" i="10"/>
  <c r="T388" i="10" s="1"/>
  <c r="S375" i="26"/>
  <c r="T375" i="26" s="1"/>
  <c r="S375" i="10"/>
  <c r="T375" i="10" s="1"/>
  <c r="S396" i="26"/>
  <c r="T396" i="26" s="1"/>
  <c r="S396" i="10"/>
  <c r="T396" i="10" s="1"/>
  <c r="S405" i="26"/>
  <c r="T405" i="26" s="1"/>
  <c r="S405" i="10"/>
  <c r="T405" i="10" s="1"/>
  <c r="S399" i="10"/>
  <c r="T399" i="10" s="1"/>
  <c r="S399" i="26"/>
  <c r="T399" i="26" s="1"/>
  <c r="S380" i="26"/>
  <c r="T380" i="26" s="1"/>
  <c r="S380" i="10"/>
  <c r="T380" i="10" s="1"/>
  <c r="S410" i="26"/>
  <c r="T410" i="26" s="1"/>
  <c r="S410" i="10"/>
  <c r="T410" i="10" s="1"/>
  <c r="S373" i="26"/>
  <c r="T373" i="26" s="1"/>
  <c r="S373" i="10"/>
  <c r="T373" i="10" s="1"/>
  <c r="S395" i="26"/>
  <c r="T395" i="26" s="1"/>
  <c r="S395" i="10"/>
  <c r="T395" i="10" s="1"/>
  <c r="S391" i="26"/>
  <c r="T391" i="26" s="1"/>
  <c r="S391" i="10"/>
  <c r="T391" i="10" s="1"/>
  <c r="S404" i="26"/>
  <c r="T404" i="26" s="1"/>
  <c r="S404" i="10"/>
  <c r="T404" i="10" s="1"/>
  <c r="S393" i="26"/>
  <c r="T393" i="26" s="1"/>
  <c r="S393" i="10"/>
  <c r="T393" i="10" s="1"/>
  <c r="S376" i="26"/>
  <c r="T376" i="26" s="1"/>
  <c r="S376" i="10"/>
  <c r="T376" i="10" s="1"/>
  <c r="S374" i="26"/>
  <c r="T374" i="26" s="1"/>
  <c r="S374" i="10"/>
  <c r="T374" i="10" s="1"/>
  <c r="S413" i="26"/>
  <c r="T413" i="26" s="1"/>
  <c r="S413" i="10"/>
  <c r="T413" i="10" s="1"/>
  <c r="S390" i="26"/>
  <c r="T390" i="26" s="1"/>
  <c r="S390" i="10"/>
  <c r="T390" i="10" s="1"/>
  <c r="S397" i="26"/>
  <c r="T397" i="26" s="1"/>
  <c r="S397" i="10"/>
  <c r="T397" i="10" s="1"/>
  <c r="S409" i="26"/>
  <c r="T409" i="26" s="1"/>
  <c r="S409" i="10"/>
  <c r="T409" i="10" s="1"/>
  <c r="S385" i="26"/>
  <c r="T385" i="26" s="1"/>
  <c r="S385" i="10"/>
  <c r="T385" i="10" s="1"/>
  <c r="S371" i="10"/>
  <c r="T371" i="10" s="1"/>
  <c r="S371" i="26"/>
  <c r="T371" i="26" s="1"/>
  <c r="GJ409" i="11"/>
  <c r="EL377" i="11"/>
  <c r="GH377" i="11" s="1"/>
  <c r="EL373" i="11"/>
  <c r="GH373" i="11" s="1"/>
  <c r="GJ373" i="11" s="1"/>
  <c r="EL385" i="11"/>
  <c r="GH385" i="11" s="1"/>
  <c r="GJ385" i="11" s="1"/>
  <c r="EL372" i="11"/>
  <c r="GH372" i="11" s="1"/>
  <c r="GJ372" i="11" s="1"/>
  <c r="EL389" i="11"/>
  <c r="GH389" i="11" s="1"/>
  <c r="EL374" i="11"/>
  <c r="GH374" i="11" s="1"/>
  <c r="E374" i="19" s="1"/>
  <c r="AZ374" i="19" s="1"/>
  <c r="EL392" i="11"/>
  <c r="GH392" i="11" s="1"/>
  <c r="E392" i="19" s="1"/>
  <c r="AZ392" i="19" s="1"/>
  <c r="GJ384" i="11"/>
  <c r="EL381" i="11"/>
  <c r="GH381" i="11" s="1"/>
  <c r="GJ381" i="11" s="1"/>
  <c r="EL411" i="11"/>
  <c r="GH411" i="11" s="1"/>
  <c r="E411" i="19" s="1"/>
  <c r="AZ411" i="19" s="1"/>
  <c r="EL405" i="11"/>
  <c r="GH405" i="11" s="1"/>
  <c r="E405" i="19" s="1"/>
  <c r="AZ405" i="19" s="1"/>
  <c r="EL391" i="11"/>
  <c r="GH391" i="11" s="1"/>
  <c r="GJ391" i="11" s="1"/>
  <c r="EL414" i="11"/>
  <c r="GH414" i="11" s="1"/>
  <c r="GJ414" i="11" s="1"/>
  <c r="EL398" i="11"/>
  <c r="GH398" i="11" s="1"/>
  <c r="EL394" i="11"/>
  <c r="GH394" i="11" s="1"/>
  <c r="GJ394" i="11" s="1"/>
  <c r="EL375" i="11"/>
  <c r="GH375" i="11" s="1"/>
  <c r="EL396" i="11"/>
  <c r="GH396" i="11" s="1"/>
  <c r="E396" i="19" s="1"/>
  <c r="AZ396" i="19" s="1"/>
  <c r="E396" i="18" s="1"/>
  <c r="BA396" i="18" s="1"/>
  <c r="BC396" i="18" s="1"/>
  <c r="EL410" i="11"/>
  <c r="GH410" i="11" s="1"/>
  <c r="E410" i="19" s="1"/>
  <c r="AZ410" i="19" s="1"/>
  <c r="EL406" i="11"/>
  <c r="GH406" i="11" s="1"/>
  <c r="E406" i="19" s="1"/>
  <c r="AZ406" i="19" s="1"/>
  <c r="EL395" i="11"/>
  <c r="GH395" i="11" s="1"/>
  <c r="E395" i="19" s="1"/>
  <c r="AZ395" i="19" s="1"/>
  <c r="EL404" i="11"/>
  <c r="GH404" i="11" s="1"/>
  <c r="GJ404" i="11" s="1"/>
  <c r="EL386" i="11"/>
  <c r="GH386" i="11" s="1"/>
  <c r="GJ383" i="11"/>
  <c r="EL376" i="11"/>
  <c r="GH376" i="11" s="1"/>
  <c r="E376" i="19" s="1"/>
  <c r="AZ376" i="19" s="1"/>
  <c r="EL397" i="11"/>
  <c r="GH397" i="11" s="1"/>
  <c r="E397" i="19" s="1"/>
  <c r="AZ397" i="19" s="1"/>
  <c r="EL380" i="11"/>
  <c r="GH380" i="11" s="1"/>
  <c r="GJ380" i="11" s="1"/>
  <c r="GJ428" i="11"/>
  <c r="EL400" i="11"/>
  <c r="GH400" i="11" s="1"/>
  <c r="GJ400" i="11" s="1"/>
  <c r="E428" i="18"/>
  <c r="BA428" i="18" s="1"/>
  <c r="BC428" i="18" s="1"/>
  <c r="E383" i="18"/>
  <c r="BA383" i="18" s="1"/>
  <c r="BC383" i="18" s="1"/>
  <c r="BB421" i="19"/>
  <c r="E421" i="18"/>
  <c r="BA421" i="18" s="1"/>
  <c r="BC421" i="18" s="1"/>
  <c r="E384" i="18"/>
  <c r="BA384" i="18" s="1"/>
  <c r="BC384" i="18" s="1"/>
  <c r="BB384" i="19"/>
  <c r="BB411" i="19"/>
  <c r="BB412" i="19"/>
  <c r="E389" i="19"/>
  <c r="AZ389" i="19" s="1"/>
  <c r="BB389" i="19" s="1"/>
  <c r="GJ386" i="11"/>
  <c r="GJ375" i="11"/>
  <c r="E400" i="19"/>
  <c r="AZ400" i="19" s="1"/>
  <c r="E411" i="18"/>
  <c r="BA411" i="18" s="1"/>
  <c r="BC411" i="18" s="1"/>
  <c r="BB383" i="19"/>
  <c r="E377" i="19"/>
  <c r="AZ377" i="19" s="1"/>
  <c r="BB409" i="19"/>
  <c r="GJ398" i="11"/>
  <c r="GJ377" i="11"/>
  <c r="GJ397" i="11"/>
  <c r="GJ396" i="11"/>
  <c r="E386" i="19"/>
  <c r="AZ386" i="19" s="1"/>
  <c r="E375" i="19"/>
  <c r="AZ375" i="19" s="1"/>
  <c r="GJ389" i="11"/>
  <c r="E373" i="19"/>
  <c r="AZ373" i="19" s="1"/>
  <c r="CN402" i="11"/>
  <c r="CO402" i="11" s="1"/>
  <c r="CP402" i="11" s="1"/>
  <c r="CN415" i="11"/>
  <c r="CO415" i="11" s="1"/>
  <c r="CP415" i="11" s="1"/>
  <c r="CN413" i="11"/>
  <c r="CO413" i="11" s="1"/>
  <c r="CP413" i="11" s="1"/>
  <c r="CN401" i="11"/>
  <c r="CO401" i="11" s="1"/>
  <c r="CP401" i="11" s="1"/>
  <c r="CN399" i="11"/>
  <c r="CO399" i="11" s="1"/>
  <c r="CP399" i="11" s="1"/>
  <c r="CN418" i="11"/>
  <c r="CO418" i="11" s="1"/>
  <c r="CP418" i="11" s="1"/>
  <c r="CN417" i="11"/>
  <c r="CO417" i="11" s="1"/>
  <c r="CP417" i="11" s="1"/>
  <c r="E391" i="19"/>
  <c r="AZ391" i="19" s="1"/>
  <c r="CN388" i="11"/>
  <c r="CO388" i="11" s="1"/>
  <c r="CP388" i="11" s="1"/>
  <c r="CN420" i="11"/>
  <c r="CO420" i="11" s="1"/>
  <c r="CP420" i="11" s="1"/>
  <c r="CN408" i="11"/>
  <c r="CO408" i="11" s="1"/>
  <c r="CP408" i="11" s="1"/>
  <c r="CN390" i="11"/>
  <c r="CO390" i="11" s="1"/>
  <c r="CP390" i="11" s="1"/>
  <c r="CN416" i="11"/>
  <c r="CO416" i="11" s="1"/>
  <c r="CP416" i="11" s="1"/>
  <c r="GJ410" i="11"/>
  <c r="E398" i="19"/>
  <c r="AZ398" i="19" s="1"/>
  <c r="CN403" i="11"/>
  <c r="CO403" i="11" s="1"/>
  <c r="CP403" i="11" s="1"/>
  <c r="CN393" i="11"/>
  <c r="CO393" i="11" s="1"/>
  <c r="CP393" i="11" s="1"/>
  <c r="CN387" i="11"/>
  <c r="CO387" i="11" s="1"/>
  <c r="CP387" i="11" s="1"/>
  <c r="GY379" i="11"/>
  <c r="GY407" i="11"/>
  <c r="GY371" i="11"/>
  <c r="S407" i="26" l="1"/>
  <c r="T407" i="26" s="1"/>
  <c r="S407" i="10"/>
  <c r="T407" i="10" s="1"/>
  <c r="S416" i="26"/>
  <c r="T416" i="26" s="1"/>
  <c r="S416" i="10"/>
  <c r="T416" i="10" s="1"/>
  <c r="S412" i="26"/>
  <c r="T412" i="26" s="1"/>
  <c r="S412" i="10"/>
  <c r="T412" i="10" s="1"/>
  <c r="S386" i="26"/>
  <c r="T386" i="26" s="1"/>
  <c r="S386" i="10"/>
  <c r="T386" i="10" s="1"/>
  <c r="S419" i="26"/>
  <c r="T419" i="26" s="1"/>
  <c r="S419" i="10"/>
  <c r="T419" i="10" s="1"/>
  <c r="S417" i="26"/>
  <c r="T417" i="26" s="1"/>
  <c r="S417" i="10"/>
  <c r="T417" i="10" s="1"/>
  <c r="S414" i="26"/>
  <c r="T414" i="26" s="1"/>
  <c r="S414" i="10"/>
  <c r="T414" i="10" s="1"/>
  <c r="S392" i="26"/>
  <c r="T392" i="26" s="1"/>
  <c r="S392" i="10"/>
  <c r="T392" i="10" s="1"/>
  <c r="S415" i="10"/>
  <c r="T415" i="10" s="1"/>
  <c r="S415" i="26"/>
  <c r="T415" i="26" s="1"/>
  <c r="S387" i="26"/>
  <c r="T387" i="26" s="1"/>
  <c r="S387" i="10"/>
  <c r="T387" i="10" s="1"/>
  <c r="S398" i="26"/>
  <c r="T398" i="26" s="1"/>
  <c r="S398" i="10"/>
  <c r="T398" i="10" s="1"/>
  <c r="S401" i="26"/>
  <c r="T401" i="26" s="1"/>
  <c r="S401" i="10"/>
  <c r="T401" i="10" s="1"/>
  <c r="S402" i="26"/>
  <c r="T402" i="26" s="1"/>
  <c r="S402" i="10"/>
  <c r="T402" i="10" s="1"/>
  <c r="S389" i="26"/>
  <c r="T389" i="26" s="1"/>
  <c r="S389" i="10"/>
  <c r="T389" i="10" s="1"/>
  <c r="S400" i="26"/>
  <c r="T400" i="26" s="1"/>
  <c r="S400" i="10"/>
  <c r="T400" i="10" s="1"/>
  <c r="GJ406" i="11"/>
  <c r="E380" i="19"/>
  <c r="AZ380" i="19" s="1"/>
  <c r="E394" i="19"/>
  <c r="AZ394" i="19" s="1"/>
  <c r="GJ405" i="11"/>
  <c r="GJ392" i="11"/>
  <c r="E385" i="19"/>
  <c r="AZ385" i="19" s="1"/>
  <c r="E385" i="18" s="1"/>
  <c r="BA385" i="18" s="1"/>
  <c r="BC385" i="18" s="1"/>
  <c r="GJ374" i="11"/>
  <c r="GJ411" i="11"/>
  <c r="GJ395" i="11"/>
  <c r="EL415" i="11"/>
  <c r="GH415" i="11" s="1"/>
  <c r="E415" i="19" s="1"/>
  <c r="AZ415" i="19" s="1"/>
  <c r="EL420" i="11"/>
  <c r="GH420" i="11" s="1"/>
  <c r="EL403" i="11"/>
  <c r="GH403" i="11" s="1"/>
  <c r="GJ403" i="11" s="1"/>
  <c r="EL418" i="11"/>
  <c r="GH418" i="11" s="1"/>
  <c r="GJ418" i="11" s="1"/>
  <c r="E381" i="19"/>
  <c r="AZ381" i="19" s="1"/>
  <c r="E381" i="18" s="1"/>
  <c r="BA381" i="18" s="1"/>
  <c r="BC381" i="18" s="1"/>
  <c r="GJ376" i="11"/>
  <c r="E414" i="19"/>
  <c r="AZ414" i="19" s="1"/>
  <c r="E414" i="18" s="1"/>
  <c r="BA414" i="18" s="1"/>
  <c r="BC414" i="18" s="1"/>
  <c r="EL402" i="11"/>
  <c r="GH402" i="11" s="1"/>
  <c r="EL416" i="11"/>
  <c r="GH416" i="11" s="1"/>
  <c r="E416" i="19" s="1"/>
  <c r="AZ416" i="19" s="1"/>
  <c r="EL399" i="11"/>
  <c r="GH399" i="11" s="1"/>
  <c r="GJ399" i="11" s="1"/>
  <c r="EL388" i="11"/>
  <c r="GH388" i="11" s="1"/>
  <c r="E388" i="19" s="1"/>
  <c r="AZ388" i="19" s="1"/>
  <c r="EL390" i="11"/>
  <c r="GH390" i="11" s="1"/>
  <c r="E390" i="19" s="1"/>
  <c r="AZ390" i="19" s="1"/>
  <c r="EL401" i="11"/>
  <c r="GH401" i="11" s="1"/>
  <c r="E401" i="19" s="1"/>
  <c r="AZ401" i="19" s="1"/>
  <c r="E372" i="19"/>
  <c r="AZ372" i="19" s="1"/>
  <c r="BB372" i="19" s="1"/>
  <c r="EL393" i="11"/>
  <c r="GH393" i="11" s="1"/>
  <c r="E404" i="19"/>
  <c r="AZ404" i="19" s="1"/>
  <c r="E404" i="18" s="1"/>
  <c r="BA404" i="18" s="1"/>
  <c r="BC404" i="18" s="1"/>
  <c r="EL417" i="11"/>
  <c r="GH417" i="11" s="1"/>
  <c r="E417" i="19" s="1"/>
  <c r="AZ417" i="19" s="1"/>
  <c r="BB417" i="19" s="1"/>
  <c r="EL387" i="11"/>
  <c r="GH387" i="11" s="1"/>
  <c r="GJ387" i="11" s="1"/>
  <c r="EL408" i="11"/>
  <c r="GH408" i="11" s="1"/>
  <c r="GJ408" i="11" s="1"/>
  <c r="EL413" i="11"/>
  <c r="GH413" i="11" s="1"/>
  <c r="GJ413" i="11" s="1"/>
  <c r="E389" i="18"/>
  <c r="BA389" i="18" s="1"/>
  <c r="BC389" i="18" s="1"/>
  <c r="E392" i="18"/>
  <c r="BA392" i="18" s="1"/>
  <c r="BC392" i="18" s="1"/>
  <c r="BB392" i="19"/>
  <c r="BB405" i="19"/>
  <c r="BB406" i="19"/>
  <c r="E406" i="18"/>
  <c r="BA406" i="18" s="1"/>
  <c r="BC406" i="18" s="1"/>
  <c r="E397" i="18"/>
  <c r="BA397" i="18" s="1"/>
  <c r="BC397" i="18" s="1"/>
  <c r="BB410" i="19"/>
  <c r="E405" i="18"/>
  <c r="BA405" i="18" s="1"/>
  <c r="BC405" i="18" s="1"/>
  <c r="E410" i="18"/>
  <c r="BA410" i="18" s="1"/>
  <c r="BC410" i="18" s="1"/>
  <c r="E380" i="18"/>
  <c r="BA380" i="18" s="1"/>
  <c r="BC380" i="18" s="1"/>
  <c r="BB376" i="19"/>
  <c r="E376" i="18"/>
  <c r="BA376" i="18" s="1"/>
  <c r="BC376" i="18" s="1"/>
  <c r="BB397" i="19"/>
  <c r="BB396" i="19"/>
  <c r="E375" i="18"/>
  <c r="BA375" i="18" s="1"/>
  <c r="BC375" i="18" s="1"/>
  <c r="GJ416" i="11"/>
  <c r="BB377" i="19"/>
  <c r="BB400" i="19"/>
  <c r="E386" i="18"/>
  <c r="BA386" i="18" s="1"/>
  <c r="BC386" i="18" s="1"/>
  <c r="E377" i="18"/>
  <c r="BA377" i="18" s="1"/>
  <c r="BC377" i="18" s="1"/>
  <c r="E393" i="19"/>
  <c r="AZ393" i="19" s="1"/>
  <c r="GJ420" i="11"/>
  <c r="E418" i="19"/>
  <c r="AZ418" i="19" s="1"/>
  <c r="E400" i="18"/>
  <c r="BA400" i="18" s="1"/>
  <c r="BC400" i="18" s="1"/>
  <c r="E402" i="19"/>
  <c r="AZ402" i="19" s="1"/>
  <c r="BB394" i="19"/>
  <c r="E395" i="18"/>
  <c r="BA395" i="18" s="1"/>
  <c r="BC395" i="18" s="1"/>
  <c r="E374" i="18"/>
  <c r="BA374" i="18" s="1"/>
  <c r="BC374" i="18" s="1"/>
  <c r="BB395" i="19"/>
  <c r="BB380" i="19"/>
  <c r="BB374" i="19"/>
  <c r="BB398" i="19"/>
  <c r="E391" i="18"/>
  <c r="BA391" i="18" s="1"/>
  <c r="BC391" i="18" s="1"/>
  <c r="E373" i="18"/>
  <c r="BA373" i="18" s="1"/>
  <c r="BC373" i="18" s="1"/>
  <c r="BB386" i="19"/>
  <c r="E394" i="18"/>
  <c r="BA394" i="18" s="1"/>
  <c r="BC394" i="18" s="1"/>
  <c r="BB375" i="19"/>
  <c r="BB381" i="19"/>
  <c r="BB391" i="19"/>
  <c r="GJ402" i="11"/>
  <c r="BB373" i="19"/>
  <c r="E420" i="19"/>
  <c r="AZ420" i="19" s="1"/>
  <c r="E413" i="19"/>
  <c r="AZ413" i="19" s="1"/>
  <c r="E398" i="18"/>
  <c r="BA398" i="18" s="1"/>
  <c r="BC398" i="18" s="1"/>
  <c r="GJ393" i="11"/>
  <c r="E387" i="19"/>
  <c r="AZ387" i="19" s="1"/>
  <c r="CN379" i="11"/>
  <c r="CO379" i="11" s="1"/>
  <c r="CP379" i="11" s="1"/>
  <c r="GJ388" i="11"/>
  <c r="CN371" i="11"/>
  <c r="CO371" i="11" s="1"/>
  <c r="CP371" i="11" s="1"/>
  <c r="CN407" i="11"/>
  <c r="CO407" i="11" s="1"/>
  <c r="CP407" i="11" s="1"/>
  <c r="GY363" i="11"/>
  <c r="S406" i="26" l="1"/>
  <c r="T406" i="26" s="1"/>
  <c r="S406" i="10"/>
  <c r="T406" i="10" s="1"/>
  <c r="S378" i="26"/>
  <c r="T378" i="26" s="1"/>
  <c r="S378" i="10"/>
  <c r="T378" i="10" s="1"/>
  <c r="S370" i="26"/>
  <c r="T370" i="26" s="1"/>
  <c r="S370" i="10"/>
  <c r="T370" i="10" s="1"/>
  <c r="GJ415" i="11"/>
  <c r="BB385" i="19"/>
  <c r="GJ417" i="11"/>
  <c r="GJ390" i="11"/>
  <c r="GJ401" i="11"/>
  <c r="BB414" i="19"/>
  <c r="E403" i="19"/>
  <c r="AZ403" i="19" s="1"/>
  <c r="E403" i="18" s="1"/>
  <c r="BA403" i="18" s="1"/>
  <c r="BC403" i="18" s="1"/>
  <c r="E372" i="18"/>
  <c r="BA372" i="18" s="1"/>
  <c r="BC372" i="18" s="1"/>
  <c r="BB404" i="19"/>
  <c r="EL371" i="11"/>
  <c r="GH371" i="11" s="1"/>
  <c r="E371" i="19" s="1"/>
  <c r="AZ371" i="19" s="1"/>
  <c r="E399" i="19"/>
  <c r="AZ399" i="19" s="1"/>
  <c r="E399" i="18" s="1"/>
  <c r="BA399" i="18" s="1"/>
  <c r="BC399" i="18" s="1"/>
  <c r="EL379" i="11"/>
  <c r="GH379" i="11" s="1"/>
  <c r="E379" i="19" s="1"/>
  <c r="AZ379" i="19" s="1"/>
  <c r="E408" i="19"/>
  <c r="AZ408" i="19" s="1"/>
  <c r="BB408" i="19" s="1"/>
  <c r="EL407" i="11"/>
  <c r="GH407" i="11" s="1"/>
  <c r="GJ407" i="11" s="1"/>
  <c r="E417" i="18"/>
  <c r="BA417" i="18" s="1"/>
  <c r="BC417" i="18" s="1"/>
  <c r="BB415" i="19"/>
  <c r="E402" i="18"/>
  <c r="BA402" i="18" s="1"/>
  <c r="BC402" i="18" s="1"/>
  <c r="E393" i="18"/>
  <c r="BA393" i="18" s="1"/>
  <c r="BC393" i="18" s="1"/>
  <c r="BB393" i="19"/>
  <c r="BB402" i="19"/>
  <c r="BB413" i="19"/>
  <c r="BB418" i="19"/>
  <c r="E420" i="18"/>
  <c r="BA420" i="18" s="1"/>
  <c r="BC420" i="18" s="1"/>
  <c r="BB401" i="19"/>
  <c r="BB388" i="19"/>
  <c r="E418" i="18"/>
  <c r="BA418" i="18" s="1"/>
  <c r="BC418" i="18" s="1"/>
  <c r="BB390" i="19"/>
  <c r="BB387" i="19"/>
  <c r="E415" i="18"/>
  <c r="BA415" i="18" s="1"/>
  <c r="BC415" i="18" s="1"/>
  <c r="BB416" i="19"/>
  <c r="E388" i="18"/>
  <c r="BA388" i="18" s="1"/>
  <c r="BC388" i="18" s="1"/>
  <c r="E390" i="18"/>
  <c r="BA390" i="18" s="1"/>
  <c r="BC390" i="18" s="1"/>
  <c r="E408" i="18"/>
  <c r="BA408" i="18" s="1"/>
  <c r="BC408" i="18" s="1"/>
  <c r="E401" i="18"/>
  <c r="BA401" i="18" s="1"/>
  <c r="BC401" i="18" s="1"/>
  <c r="BB420" i="19"/>
  <c r="E387" i="18"/>
  <c r="BA387" i="18" s="1"/>
  <c r="BC387" i="18" s="1"/>
  <c r="E413" i="18"/>
  <c r="BA413" i="18" s="1"/>
  <c r="BC413" i="18" s="1"/>
  <c r="E416" i="18"/>
  <c r="BA416" i="18" s="1"/>
  <c r="BC416" i="18" s="1"/>
  <c r="CN363" i="11"/>
  <c r="BB403" i="19" l="1"/>
  <c r="GJ379" i="11"/>
  <c r="BB399" i="19"/>
  <c r="E407" i="19"/>
  <c r="AZ407" i="19" s="1"/>
  <c r="BB407" i="19" s="1"/>
  <c r="GJ371" i="11"/>
  <c r="E371" i="18"/>
  <c r="BA371" i="18" s="1"/>
  <c r="BC371" i="18" s="1"/>
  <c r="BB371" i="19"/>
  <c r="E379" i="18"/>
  <c r="BA379" i="18" s="1"/>
  <c r="BC379" i="18" s="1"/>
  <c r="BB379" i="19"/>
  <c r="CO363" i="11"/>
  <c r="E407" i="18" l="1"/>
  <c r="BA407" i="18" s="1"/>
  <c r="BC407" i="18" s="1"/>
  <c r="CP363" i="11"/>
  <c r="S362" i="26" l="1"/>
  <c r="T362" i="26" s="1"/>
  <c r="S362" i="10"/>
  <c r="T362" i="10" s="1"/>
  <c r="AS425" i="11"/>
  <c r="AS429" i="11"/>
  <c r="AS424" i="11"/>
  <c r="AS427" i="11"/>
  <c r="AS430" i="11"/>
  <c r="AS426" i="11"/>
  <c r="AS432" i="11"/>
  <c r="AS431" i="11"/>
  <c r="GY425" i="11" l="1"/>
  <c r="GV164" i="11"/>
  <c r="AS423" i="11"/>
  <c r="AS165" i="11"/>
  <c r="CO165" i="11" s="1"/>
  <c r="CP165" i="11" s="1"/>
  <c r="S164" i="10" l="1"/>
  <c r="T164" i="10" s="1"/>
  <c r="S164" i="26"/>
  <c r="T164" i="26" s="1"/>
  <c r="EL165" i="11"/>
  <c r="GH165" i="11" s="1"/>
  <c r="CP170" i="11"/>
  <c r="GV170" i="11"/>
  <c r="E195" i="11"/>
  <c r="GV195" i="11" s="1"/>
  <c r="GV179" i="11"/>
  <c r="AS435" i="11"/>
  <c r="GY431" i="11"/>
  <c r="HA431" i="11" s="1"/>
  <c r="GY430" i="11"/>
  <c r="GY426" i="11"/>
  <c r="GY432" i="11"/>
  <c r="GY427" i="11"/>
  <c r="GY424" i="11"/>
  <c r="GY429" i="11"/>
  <c r="GY423" i="11"/>
  <c r="E172" i="11"/>
  <c r="AS179" i="11"/>
  <c r="Y195" i="11"/>
  <c r="AS164" i="11"/>
  <c r="Y172" i="11"/>
  <c r="GJ165" i="11"/>
  <c r="E165" i="19"/>
  <c r="AZ165" i="19" s="1"/>
  <c r="AS422" i="11"/>
  <c r="Y433" i="11"/>
  <c r="AS209" i="11"/>
  <c r="CO209" i="11" s="1"/>
  <c r="CP209" i="11" s="1"/>
  <c r="S169" i="10" l="1"/>
  <c r="T169" i="10" s="1"/>
  <c r="S169" i="26"/>
  <c r="T169" i="26" s="1"/>
  <c r="S208" i="10"/>
  <c r="T208" i="10" s="1"/>
  <c r="S208" i="26"/>
  <c r="T208" i="26" s="1"/>
  <c r="EL170" i="11"/>
  <c r="GH170" i="11" s="1"/>
  <c r="E170" i="19" s="1"/>
  <c r="AZ170" i="19" s="1"/>
  <c r="EL209" i="11"/>
  <c r="GH209" i="11" s="1"/>
  <c r="GJ209" i="11" s="1"/>
  <c r="Y442" i="11"/>
  <c r="Y453" i="11" s="1"/>
  <c r="CN426" i="11"/>
  <c r="CO426" i="11" s="1"/>
  <c r="CP426" i="11" s="1"/>
  <c r="CN431" i="11"/>
  <c r="CO431" i="11" s="1"/>
  <c r="CP431" i="11" s="1"/>
  <c r="CN423" i="11"/>
  <c r="CO423" i="11" s="1"/>
  <c r="CP423" i="11" s="1"/>
  <c r="CN429" i="11"/>
  <c r="CO429" i="11" s="1"/>
  <c r="CP429" i="11" s="1"/>
  <c r="CN424" i="11"/>
  <c r="CO424" i="11" s="1"/>
  <c r="CP424" i="11" s="1"/>
  <c r="CN430" i="11"/>
  <c r="CO430" i="11" s="1"/>
  <c r="CP430" i="11" s="1"/>
  <c r="CN432" i="11"/>
  <c r="CO432" i="11" s="1"/>
  <c r="CP432" i="11" s="1"/>
  <c r="E229" i="11"/>
  <c r="GV172" i="11"/>
  <c r="GY435" i="11"/>
  <c r="BB165" i="19"/>
  <c r="E165" i="18"/>
  <c r="BA165" i="18" s="1"/>
  <c r="BC165" i="18" s="1"/>
  <c r="AS172" i="11"/>
  <c r="CO164" i="11"/>
  <c r="CP164" i="11" s="1"/>
  <c r="CO179" i="11"/>
  <c r="AS195" i="11"/>
  <c r="S431" i="10" l="1"/>
  <c r="T431" i="10" s="1"/>
  <c r="S431" i="26"/>
  <c r="T431" i="26" s="1"/>
  <c r="S422" i="26"/>
  <c r="T422" i="26" s="1"/>
  <c r="S422" i="10"/>
  <c r="T422" i="10" s="1"/>
  <c r="S428" i="26"/>
  <c r="T428" i="26" s="1"/>
  <c r="S428" i="10"/>
  <c r="T428" i="10" s="1"/>
  <c r="S429" i="26"/>
  <c r="T429" i="26" s="1"/>
  <c r="S429" i="10"/>
  <c r="T429" i="10" s="1"/>
  <c r="S163" i="10"/>
  <c r="T163" i="10" s="1"/>
  <c r="S163" i="26"/>
  <c r="T163" i="26" s="1"/>
  <c r="S430" i="26"/>
  <c r="T430" i="26" s="1"/>
  <c r="S430" i="10"/>
  <c r="T430" i="10" s="1"/>
  <c r="S423" i="26"/>
  <c r="T423" i="26" s="1"/>
  <c r="S423" i="10"/>
  <c r="T423" i="10" s="1"/>
  <c r="S425" i="26"/>
  <c r="T425" i="26" s="1"/>
  <c r="S425" i="10"/>
  <c r="T425" i="10" s="1"/>
  <c r="E209" i="19"/>
  <c r="AZ209" i="19" s="1"/>
  <c r="EL426" i="11"/>
  <c r="GH426" i="11" s="1"/>
  <c r="GJ426" i="11" s="1"/>
  <c r="EL164" i="11"/>
  <c r="GH164" i="11" s="1"/>
  <c r="GJ164" i="11" s="1"/>
  <c r="GJ170" i="11"/>
  <c r="EL424" i="11"/>
  <c r="GH424" i="11" s="1"/>
  <c r="GJ424" i="11" s="1"/>
  <c r="EL429" i="11"/>
  <c r="GH429" i="11" s="1"/>
  <c r="E429" i="19" s="1"/>
  <c r="AZ429" i="19" s="1"/>
  <c r="EL423" i="11"/>
  <c r="GH423" i="11" s="1"/>
  <c r="GJ423" i="11" s="1"/>
  <c r="EL432" i="11"/>
  <c r="GH432" i="11" s="1"/>
  <c r="E432" i="19" s="1"/>
  <c r="AZ432" i="19" s="1"/>
  <c r="EL430" i="11"/>
  <c r="GH430" i="11" s="1"/>
  <c r="E430" i="19" s="1"/>
  <c r="AZ430" i="19" s="1"/>
  <c r="BB430" i="19" s="1"/>
  <c r="EL431" i="11"/>
  <c r="GH431" i="11" s="1"/>
  <c r="E431" i="19" s="1"/>
  <c r="AZ431" i="19" s="1"/>
  <c r="BB431" i="19" s="1"/>
  <c r="E170" i="18"/>
  <c r="BA170" i="18" s="1"/>
  <c r="BC170" i="18" s="1"/>
  <c r="GY437" i="11"/>
  <c r="CN437" i="11"/>
  <c r="CO437" i="11" s="1"/>
  <c r="CP437" i="11" s="1"/>
  <c r="BB170" i="19"/>
  <c r="GJ429" i="11"/>
  <c r="E426" i="19"/>
  <c r="AZ426" i="19" s="1"/>
  <c r="E230" i="11"/>
  <c r="GV230" i="11" s="1"/>
  <c r="GV229" i="11"/>
  <c r="BV442" i="11"/>
  <c r="GY442" i="11" s="1"/>
  <c r="CN435" i="11"/>
  <c r="GY422" i="11"/>
  <c r="CP179" i="11"/>
  <c r="CO195" i="11"/>
  <c r="E209" i="18"/>
  <c r="BA209" i="18" s="1"/>
  <c r="BC209" i="18" s="1"/>
  <c r="BB209" i="19"/>
  <c r="Y211" i="11"/>
  <c r="Y229" i="11" s="1"/>
  <c r="Y230" i="11" s="1"/>
  <c r="S178" i="10" l="1"/>
  <c r="T178" i="10" s="1"/>
  <c r="S178" i="26"/>
  <c r="T178" i="26" s="1"/>
  <c r="S436" i="26"/>
  <c r="T436" i="26" s="1"/>
  <c r="S436" i="10"/>
  <c r="T436" i="10" s="1"/>
  <c r="GJ432" i="11"/>
  <c r="GJ430" i="11"/>
  <c r="E164" i="19"/>
  <c r="AZ164" i="19" s="1"/>
  <c r="BB164" i="19" s="1"/>
  <c r="E423" i="19"/>
  <c r="AZ423" i="19" s="1"/>
  <c r="BB423" i="19" s="1"/>
  <c r="E424" i="19"/>
  <c r="AZ424" i="19" s="1"/>
  <c r="BB424" i="19" s="1"/>
  <c r="GJ431" i="11"/>
  <c r="EL437" i="11"/>
  <c r="GH437" i="11" s="1"/>
  <c r="E437" i="19" s="1"/>
  <c r="AZ437" i="19" s="1"/>
  <c r="E431" i="18"/>
  <c r="BA431" i="18" s="1"/>
  <c r="BC431" i="18" s="1"/>
  <c r="E430" i="18"/>
  <c r="BA430" i="18" s="1"/>
  <c r="BC430" i="18" s="1"/>
  <c r="E426" i="18"/>
  <c r="BA426" i="18" s="1"/>
  <c r="BC426" i="18" s="1"/>
  <c r="BB432" i="19"/>
  <c r="BB429" i="19"/>
  <c r="BB426" i="19"/>
  <c r="E432" i="18"/>
  <c r="BA432" i="18" s="1"/>
  <c r="BC432" i="18" s="1"/>
  <c r="E429" i="18"/>
  <c r="BA429" i="18" s="1"/>
  <c r="BC429" i="18" s="1"/>
  <c r="CN422" i="11"/>
  <c r="BV433" i="11"/>
  <c r="GY433" i="11" s="1"/>
  <c r="CN442" i="11"/>
  <c r="CO435" i="11"/>
  <c r="CP435" i="11" s="1"/>
  <c r="EL179" i="11"/>
  <c r="CP195" i="11"/>
  <c r="S434" i="26" l="1"/>
  <c r="T434" i="26" s="1"/>
  <c r="S434" i="10"/>
  <c r="T434" i="10" s="1"/>
  <c r="S194" i="10"/>
  <c r="T194" i="10" s="1"/>
  <c r="S194" i="26"/>
  <c r="T194" i="26" s="1"/>
  <c r="GJ437" i="11"/>
  <c r="E164" i="18"/>
  <c r="BA164" i="18" s="1"/>
  <c r="BC164" i="18" s="1"/>
  <c r="E424" i="18"/>
  <c r="BA424" i="18" s="1"/>
  <c r="BC424" i="18" s="1"/>
  <c r="E423" i="18"/>
  <c r="BA423" i="18" s="1"/>
  <c r="BC423" i="18" s="1"/>
  <c r="EL435" i="11"/>
  <c r="GH435" i="11" s="1"/>
  <c r="E437" i="18"/>
  <c r="BA437" i="18" s="1"/>
  <c r="BC437" i="18" s="1"/>
  <c r="BB437" i="19"/>
  <c r="BV453" i="11"/>
  <c r="GY453" i="11" s="1"/>
  <c r="CO422" i="11"/>
  <c r="GH179" i="11"/>
  <c r="EL195" i="11"/>
  <c r="BV523" i="11" l="1"/>
  <c r="GY523" i="11" s="1"/>
  <c r="CP422" i="11"/>
  <c r="E435" i="19"/>
  <c r="GJ435" i="11"/>
  <c r="GJ179" i="11"/>
  <c r="E179" i="19"/>
  <c r="GH195" i="11"/>
  <c r="S421" i="26" l="1"/>
  <c r="T421" i="26" s="1"/>
  <c r="S421" i="10"/>
  <c r="T421" i="10" s="1"/>
  <c r="GJ195" i="11"/>
  <c r="EL422" i="11"/>
  <c r="GH422" i="11" s="1"/>
  <c r="AZ435" i="19"/>
  <c r="AZ179" i="19"/>
  <c r="E195" i="19"/>
  <c r="E422" i="19" l="1"/>
  <c r="AZ422" i="19" s="1"/>
  <c r="GJ422" i="11"/>
  <c r="BB179" i="19"/>
  <c r="E179" i="18"/>
  <c r="AZ195" i="19"/>
  <c r="BB435" i="19"/>
  <c r="E435" i="18"/>
  <c r="BB195" i="19" l="1"/>
  <c r="E422" i="18"/>
  <c r="BA422" i="18" s="1"/>
  <c r="BC422" i="18" s="1"/>
  <c r="BB422" i="19"/>
  <c r="BA179" i="18"/>
  <c r="E195" i="18"/>
  <c r="BC179" i="18" l="1"/>
  <c r="BA195" i="18"/>
  <c r="BC195" i="18" l="1"/>
  <c r="Y520" i="11" l="1"/>
  <c r="Y523" i="11" s="1"/>
  <c r="AS503" i="11"/>
  <c r="AS520" i="11" l="1"/>
  <c r="AY48" i="19" l="1"/>
  <c r="AZ48" i="19" s="1"/>
  <c r="AY55" i="19"/>
  <c r="AZ55" i="19" s="1"/>
  <c r="AY54" i="19"/>
  <c r="AZ54" i="19" s="1"/>
  <c r="AY62" i="19"/>
  <c r="AZ62" i="19" s="1"/>
  <c r="AY64" i="19"/>
  <c r="AZ64" i="19" s="1"/>
  <c r="AY68" i="19"/>
  <c r="AZ68" i="19" s="1"/>
  <c r="AY56" i="19"/>
  <c r="AZ56" i="19" s="1"/>
  <c r="AY51" i="19"/>
  <c r="AZ51" i="19" s="1"/>
  <c r="AA72" i="19"/>
  <c r="AY67" i="19"/>
  <c r="AZ67" i="19" s="1"/>
  <c r="AA66" i="19"/>
  <c r="AY49" i="19"/>
  <c r="AZ49" i="19" s="1"/>
  <c r="AA78" i="19"/>
  <c r="AY53" i="19"/>
  <c r="AA58" i="19"/>
  <c r="AY76" i="19"/>
  <c r="AY78" i="19" s="1"/>
  <c r="AY50" i="19"/>
  <c r="AZ50" i="19" s="1"/>
  <c r="AY57" i="19"/>
  <c r="AZ57" i="19" s="1"/>
  <c r="AY46" i="19"/>
  <c r="AA52" i="19"/>
  <c r="AY60" i="19"/>
  <c r="AZ60" i="19" s="1"/>
  <c r="AY69" i="19"/>
  <c r="AZ69" i="19" s="1"/>
  <c r="AY47" i="19"/>
  <c r="AZ47" i="19" s="1"/>
  <c r="AY65" i="19"/>
  <c r="AZ65" i="19" s="1"/>
  <c r="AY71" i="19"/>
  <c r="AZ71" i="19" s="1"/>
  <c r="E57" i="18" l="1"/>
  <c r="AA73" i="19"/>
  <c r="AY58" i="19"/>
  <c r="AA59" i="19"/>
  <c r="BB62" i="19"/>
  <c r="E62" i="18"/>
  <c r="BB49" i="19"/>
  <c r="E49" i="18"/>
  <c r="BB51" i="19"/>
  <c r="E51" i="18"/>
  <c r="BB50" i="19"/>
  <c r="E50" i="18"/>
  <c r="BB54" i="19"/>
  <c r="E54" i="18"/>
  <c r="BB48" i="19"/>
  <c r="E48" i="18"/>
  <c r="BB47" i="19"/>
  <c r="E47" i="18"/>
  <c r="BB60" i="19"/>
  <c r="AZ66" i="19"/>
  <c r="E60" i="18"/>
  <c r="AZ60" i="18" s="1"/>
  <c r="BB68" i="19"/>
  <c r="E68" i="18"/>
  <c r="BB64" i="19"/>
  <c r="E64" i="18"/>
  <c r="BB55" i="19"/>
  <c r="E55" i="18"/>
  <c r="E65" i="18"/>
  <c r="BB65" i="19"/>
  <c r="E56" i="18"/>
  <c r="BB56" i="19"/>
  <c r="BB69" i="19"/>
  <c r="E69" i="18"/>
  <c r="AZ72" i="19"/>
  <c r="BB71" i="19"/>
  <c r="E71" i="18"/>
  <c r="AY52" i="19"/>
  <c r="BB57" i="19"/>
  <c r="BB67" i="19"/>
  <c r="AZ46" i="19"/>
  <c r="E67" i="18"/>
  <c r="AZ67" i="18" s="1"/>
  <c r="AZ76" i="19"/>
  <c r="AZ53" i="19"/>
  <c r="AY66" i="19"/>
  <c r="AY72" i="19"/>
  <c r="AY59" i="19" l="1"/>
  <c r="AZ57" i="18"/>
  <c r="BA57" i="18" s="1"/>
  <c r="BC57" i="18" s="1"/>
  <c r="AY73" i="19"/>
  <c r="BB72" i="19"/>
  <c r="AZ58" i="19"/>
  <c r="E53" i="18"/>
  <c r="AZ53" i="18" s="1"/>
  <c r="BB53" i="19"/>
  <c r="BB58" i="19" s="1"/>
  <c r="BB46" i="19"/>
  <c r="BB52" i="19" s="1"/>
  <c r="AZ52" i="19"/>
  <c r="E46" i="18"/>
  <c r="AZ46" i="18" s="1"/>
  <c r="BA60" i="18"/>
  <c r="E66" i="18"/>
  <c r="AZ73" i="19"/>
  <c r="BB66" i="19"/>
  <c r="BB76" i="19"/>
  <c r="BB78" i="19" s="1"/>
  <c r="E76" i="18"/>
  <c r="AZ76" i="18" s="1"/>
  <c r="AZ78" i="19"/>
  <c r="E72" i="18"/>
  <c r="AZ51" i="18" l="1"/>
  <c r="BA51" i="18" s="1"/>
  <c r="BC51" i="18" s="1"/>
  <c r="AZ54" i="18"/>
  <c r="AZ50" i="18"/>
  <c r="BA50" i="18" s="1"/>
  <c r="BC50" i="18" s="1"/>
  <c r="AZ68" i="18"/>
  <c r="BA68" i="18" s="1"/>
  <c r="BC68" i="18" s="1"/>
  <c r="AZ47" i="18"/>
  <c r="BA47" i="18" s="1"/>
  <c r="BC47" i="18" s="1"/>
  <c r="AZ62" i="18"/>
  <c r="AZ65" i="18"/>
  <c r="BA65" i="18" s="1"/>
  <c r="BC65" i="18" s="1"/>
  <c r="AZ48" i="18"/>
  <c r="AZ49" i="18"/>
  <c r="BA49" i="18" s="1"/>
  <c r="BC49" i="18" s="1"/>
  <c r="AZ69" i="18"/>
  <c r="BA69" i="18" s="1"/>
  <c r="BC69" i="18" s="1"/>
  <c r="AZ56" i="18"/>
  <c r="BA56" i="18" s="1"/>
  <c r="BC56" i="18" s="1"/>
  <c r="AZ71" i="18"/>
  <c r="BA71" i="18" s="1"/>
  <c r="BC71" i="18" s="1"/>
  <c r="AZ55" i="18"/>
  <c r="BA55" i="18" s="1"/>
  <c r="BC55" i="18" s="1"/>
  <c r="AZ64" i="18"/>
  <c r="BA64" i="18" s="1"/>
  <c r="BC64" i="18" s="1"/>
  <c r="BB73" i="19"/>
  <c r="AA72" i="18"/>
  <c r="BA67" i="18"/>
  <c r="AA52" i="18"/>
  <c r="E73" i="18"/>
  <c r="BB59" i="19"/>
  <c r="AA58" i="18"/>
  <c r="AA78" i="18"/>
  <c r="AZ78" i="18"/>
  <c r="AA66" i="18"/>
  <c r="E58" i="18"/>
  <c r="BC60" i="18"/>
  <c r="E78" i="18"/>
  <c r="E52" i="18"/>
  <c r="AZ59" i="19"/>
  <c r="AZ66" i="18" l="1"/>
  <c r="AZ58" i="18"/>
  <c r="AZ52" i="18"/>
  <c r="BA72" i="18"/>
  <c r="AZ72" i="18"/>
  <c r="BA48" i="18"/>
  <c r="BC48" i="18" s="1"/>
  <c r="BA62" i="18"/>
  <c r="BA54" i="18"/>
  <c r="BC54" i="18" s="1"/>
  <c r="BC67" i="18"/>
  <c r="BC72" i="18" s="1"/>
  <c r="AA73" i="18"/>
  <c r="BA76" i="18"/>
  <c r="BC76" i="18" s="1"/>
  <c r="BC78" i="18" s="1"/>
  <c r="BA53" i="18"/>
  <c r="AA59" i="18"/>
  <c r="E59" i="18"/>
  <c r="BA46" i="18"/>
  <c r="AZ59" i="18" l="1"/>
  <c r="AZ73" i="18"/>
  <c r="BA52" i="18"/>
  <c r="BC62" i="18"/>
  <c r="BC66" i="18" s="1"/>
  <c r="BC73" i="18" s="1"/>
  <c r="BA66" i="18"/>
  <c r="BA73" i="18" s="1"/>
  <c r="BA58" i="18"/>
  <c r="BA78" i="18"/>
  <c r="BC53" i="18"/>
  <c r="BC58" i="18" s="1"/>
  <c r="BC46" i="18"/>
  <c r="BC52" i="18" s="1"/>
  <c r="BA59" i="18" l="1"/>
  <c r="BC59" i="18"/>
  <c r="GC263" i="11" l="1"/>
  <c r="GG255" i="11"/>
  <c r="GG263" i="11" s="1"/>
  <c r="GH255" i="11" l="1"/>
  <c r="E255" i="19" l="1"/>
  <c r="AZ255" i="19" s="1"/>
  <c r="GJ255" i="11"/>
  <c r="GJ263" i="11" s="1"/>
  <c r="GH263" i="11"/>
  <c r="E263" i="19"/>
  <c r="BB255" i="19" l="1"/>
  <c r="BB263" i="19" s="1"/>
  <c r="E255" i="18"/>
  <c r="AZ263" i="19"/>
  <c r="E263" i="18" l="1"/>
  <c r="BA255" i="18"/>
  <c r="BA263" i="18" l="1"/>
  <c r="BC255" i="18"/>
  <c r="BC263" i="18" s="1"/>
  <c r="AY229" i="11" l="1"/>
  <c r="AY230" i="11" s="1"/>
  <c r="GG135" i="11" l="1"/>
  <c r="GH135" i="11" s="1"/>
  <c r="GG120" i="11"/>
  <c r="GH120" i="11" s="1"/>
  <c r="GG97" i="11"/>
  <c r="GH97" i="11" s="1"/>
  <c r="GJ120" i="11" l="1"/>
  <c r="E120" i="19"/>
  <c r="AY120" i="19" s="1"/>
  <c r="AZ120" i="19" s="1"/>
  <c r="GJ97" i="11"/>
  <c r="E97" i="19"/>
  <c r="GG96" i="11"/>
  <c r="GH96" i="11" s="1"/>
  <c r="GJ135" i="11"/>
  <c r="E135" i="19"/>
  <c r="AY135" i="19" s="1"/>
  <c r="AZ135" i="19" s="1"/>
  <c r="AY97" i="19" l="1"/>
  <c r="AZ97" i="19" s="1"/>
  <c r="GJ96" i="11"/>
  <c r="E96" i="19"/>
  <c r="BB135" i="19"/>
  <c r="E135" i="18"/>
  <c r="AZ135" i="18" s="1"/>
  <c r="BA135" i="18" s="1"/>
  <c r="BC135" i="18" s="1"/>
  <c r="E120" i="18"/>
  <c r="AZ120" i="18" s="1"/>
  <c r="BA120" i="18" s="1"/>
  <c r="BC120" i="18" s="1"/>
  <c r="BB120" i="19"/>
  <c r="E97" i="18" l="1"/>
  <c r="AZ97" i="18" s="1"/>
  <c r="BA97" i="18" s="1"/>
  <c r="BC97" i="18" s="1"/>
  <c r="BB97" i="19"/>
  <c r="AY96" i="19" l="1"/>
  <c r="AZ96" i="19" l="1"/>
  <c r="BB96" i="19" l="1"/>
  <c r="E96" i="18"/>
  <c r="AZ96" i="18" l="1"/>
  <c r="BA96" i="18" l="1"/>
  <c r="BC96" i="18" l="1"/>
  <c r="GG155" i="11" l="1"/>
  <c r="GH155" i="11" s="1"/>
  <c r="GG111" i="11"/>
  <c r="GH111" i="11" s="1"/>
  <c r="GG125" i="11"/>
  <c r="GH125" i="11" s="1"/>
  <c r="GG93" i="11"/>
  <c r="GH93" i="11" s="1"/>
  <c r="GG102" i="11"/>
  <c r="GG121" i="11"/>
  <c r="GH121" i="11" s="1"/>
  <c r="GG123" i="11"/>
  <c r="GH123" i="11" s="1"/>
  <c r="GG103" i="11"/>
  <c r="GH103" i="11" s="1"/>
  <c r="GG105" i="11"/>
  <c r="GH105" i="11" s="1"/>
  <c r="GG141" i="11"/>
  <c r="GH141" i="11" s="1"/>
  <c r="GG83" i="11"/>
  <c r="GH83" i="11" s="1"/>
  <c r="GG90" i="11"/>
  <c r="GH90" i="11" s="1"/>
  <c r="GG85" i="11"/>
  <c r="GH85" i="11" s="1"/>
  <c r="GG36" i="11"/>
  <c r="GH36" i="11" s="1"/>
  <c r="GG127" i="11"/>
  <c r="GH127" i="11" s="1"/>
  <c r="GG133" i="11"/>
  <c r="GH133" i="11" s="1"/>
  <c r="GG42" i="11"/>
  <c r="GH42" i="11" s="1"/>
  <c r="GG109" i="11"/>
  <c r="GH109" i="11" s="1"/>
  <c r="GG35" i="11"/>
  <c r="GH35" i="11" s="1"/>
  <c r="GG153" i="11"/>
  <c r="GH153" i="11" s="1"/>
  <c r="GG145" i="11"/>
  <c r="GH145" i="11" s="1"/>
  <c r="GG132" i="11"/>
  <c r="GH132" i="11" s="1"/>
  <c r="GG81" i="11"/>
  <c r="GH81" i="11" s="1"/>
  <c r="GG140" i="11"/>
  <c r="GH140" i="11" s="1"/>
  <c r="GG88" i="11"/>
  <c r="GH88" i="11" s="1"/>
  <c r="GG104" i="11"/>
  <c r="GH104" i="11" s="1"/>
  <c r="GG113" i="11"/>
  <c r="GH113" i="11" s="1"/>
  <c r="GG114" i="11"/>
  <c r="GH114" i="11" s="1"/>
  <c r="GG124" i="11"/>
  <c r="GH124" i="11" s="1"/>
  <c r="GG41" i="11"/>
  <c r="GH41" i="11" s="1"/>
  <c r="GG117" i="11"/>
  <c r="GH117" i="11" s="1"/>
  <c r="GG40" i="11"/>
  <c r="GH40" i="11" s="1"/>
  <c r="GG116" i="11"/>
  <c r="GH116" i="11" s="1"/>
  <c r="GG82" i="11"/>
  <c r="GH82" i="11" s="1"/>
  <c r="GG87" i="11"/>
  <c r="GH87" i="11" s="1"/>
  <c r="GG94" i="11"/>
  <c r="GH94" i="11" s="1"/>
  <c r="GG139" i="11"/>
  <c r="GH139" i="11" s="1"/>
  <c r="GG115" i="11"/>
  <c r="GH115" i="11" s="1"/>
  <c r="GG126" i="11"/>
  <c r="GH126" i="11" s="1"/>
  <c r="GG148" i="11"/>
  <c r="GH148" i="11" s="1"/>
  <c r="GG110" i="11"/>
  <c r="GH110" i="11" s="1"/>
  <c r="GG144" i="11"/>
  <c r="GH144" i="11" s="1"/>
  <c r="GG146" i="11"/>
  <c r="GH146" i="11" s="1"/>
  <c r="GG156" i="11"/>
  <c r="GH156" i="11" s="1"/>
  <c r="GG112" i="11"/>
  <c r="GH112" i="11" s="1"/>
  <c r="GG89" i="11"/>
  <c r="GH89" i="11" s="1"/>
  <c r="GG34" i="11"/>
  <c r="GH34" i="11" s="1"/>
  <c r="GG154" i="11"/>
  <c r="GH154" i="11" s="1"/>
  <c r="GG31" i="11"/>
  <c r="GH31" i="11" s="1"/>
  <c r="GG43" i="11"/>
  <c r="GH43" i="11" s="1"/>
  <c r="GJ112" i="11" l="1"/>
  <c r="E112" i="19"/>
  <c r="AY112" i="19" s="1"/>
  <c r="AZ112" i="19" s="1"/>
  <c r="E146" i="19"/>
  <c r="AY146" i="19" s="1"/>
  <c r="AZ146" i="19" s="1"/>
  <c r="GJ146" i="11"/>
  <c r="GJ144" i="11"/>
  <c r="E144" i="19"/>
  <c r="AY144" i="19" s="1"/>
  <c r="AZ144" i="19" s="1"/>
  <c r="GJ110" i="11"/>
  <c r="E110" i="19"/>
  <c r="AY110" i="19" s="1"/>
  <c r="AZ110" i="19" s="1"/>
  <c r="E116" i="19"/>
  <c r="AY116" i="19" s="1"/>
  <c r="AZ116" i="19" s="1"/>
  <c r="GJ116" i="11"/>
  <c r="E114" i="19"/>
  <c r="AY114" i="19" s="1"/>
  <c r="AZ114" i="19" s="1"/>
  <c r="GJ114" i="11"/>
  <c r="E145" i="19"/>
  <c r="AY145" i="19" s="1"/>
  <c r="AZ145" i="19" s="1"/>
  <c r="GJ145" i="11"/>
  <c r="GJ125" i="11"/>
  <c r="E125" i="19"/>
  <c r="AY125" i="19" s="1"/>
  <c r="AZ125" i="19" s="1"/>
  <c r="E43" i="19"/>
  <c r="AY43" i="19" s="1"/>
  <c r="AZ43" i="19" s="1"/>
  <c r="GJ43" i="11"/>
  <c r="FH142" i="11"/>
  <c r="GG138" i="11"/>
  <c r="GJ141" i="11"/>
  <c r="E141" i="19"/>
  <c r="AY141" i="19" s="1"/>
  <c r="AZ141" i="19" s="1"/>
  <c r="GJ126" i="11"/>
  <c r="E126" i="19"/>
  <c r="AY126" i="19" s="1"/>
  <c r="AZ126" i="19" s="1"/>
  <c r="GG108" i="11"/>
  <c r="FH118" i="11"/>
  <c r="GJ87" i="11"/>
  <c r="E87" i="19"/>
  <c r="AY87" i="19" s="1"/>
  <c r="AZ87" i="19" s="1"/>
  <c r="E113" i="19"/>
  <c r="AY113" i="19" s="1"/>
  <c r="AZ113" i="19" s="1"/>
  <c r="GJ113" i="11"/>
  <c r="E88" i="19"/>
  <c r="AY88" i="19" s="1"/>
  <c r="AZ88" i="19" s="1"/>
  <c r="GJ88" i="11"/>
  <c r="GJ140" i="11"/>
  <c r="E140" i="19"/>
  <c r="AY140" i="19" s="1"/>
  <c r="AZ140" i="19" s="1"/>
  <c r="GJ153" i="11"/>
  <c r="E153" i="19"/>
  <c r="AY153" i="19" s="1"/>
  <c r="AZ153" i="19" s="1"/>
  <c r="GJ85" i="11"/>
  <c r="E85" i="19"/>
  <c r="AY85" i="19" s="1"/>
  <c r="AZ85" i="19" s="1"/>
  <c r="E90" i="19"/>
  <c r="AY90" i="19" s="1"/>
  <c r="AZ90" i="19" s="1"/>
  <c r="GJ90" i="11"/>
  <c r="GJ83" i="11"/>
  <c r="E83" i="19"/>
  <c r="AY83" i="19" s="1"/>
  <c r="AZ83" i="19" s="1"/>
  <c r="GJ154" i="11"/>
  <c r="E154" i="19"/>
  <c r="AY154" i="19" s="1"/>
  <c r="AZ154" i="19" s="1"/>
  <c r="GJ34" i="11"/>
  <c r="E34" i="19"/>
  <c r="AY34" i="19" s="1"/>
  <c r="AZ34" i="19" s="1"/>
  <c r="GJ115" i="11"/>
  <c r="E115" i="19"/>
  <c r="AY115" i="19" s="1"/>
  <c r="AZ115" i="19" s="1"/>
  <c r="E139" i="19"/>
  <c r="AY139" i="19" s="1"/>
  <c r="AZ139" i="19" s="1"/>
  <c r="GJ139" i="11"/>
  <c r="GJ124" i="11"/>
  <c r="E124" i="19"/>
  <c r="AY124" i="19" s="1"/>
  <c r="AZ124" i="19" s="1"/>
  <c r="GJ81" i="11"/>
  <c r="E81" i="19"/>
  <c r="AY81" i="19" s="1"/>
  <c r="AZ81" i="19" s="1"/>
  <c r="GJ35" i="11"/>
  <c r="E35" i="19"/>
  <c r="AY35" i="19" s="1"/>
  <c r="AZ35" i="19" s="1"/>
  <c r="GJ109" i="11"/>
  <c r="E109" i="19"/>
  <c r="AY109" i="19" s="1"/>
  <c r="AZ109" i="19" s="1"/>
  <c r="GJ127" i="11"/>
  <c r="E127" i="19"/>
  <c r="AY127" i="19" s="1"/>
  <c r="AZ127" i="19" s="1"/>
  <c r="E103" i="19"/>
  <c r="AY103" i="19" s="1"/>
  <c r="AZ103" i="19" s="1"/>
  <c r="GJ103" i="11"/>
  <c r="GJ111" i="11"/>
  <c r="E111" i="19"/>
  <c r="AY111" i="19" s="1"/>
  <c r="AZ111" i="19" s="1"/>
  <c r="GJ104" i="11"/>
  <c r="E104" i="19"/>
  <c r="AY104" i="19" s="1"/>
  <c r="AZ104" i="19" s="1"/>
  <c r="GG131" i="11"/>
  <c r="GJ36" i="11"/>
  <c r="E36" i="19"/>
  <c r="AY36" i="19" s="1"/>
  <c r="AZ36" i="19" s="1"/>
  <c r="GJ148" i="11"/>
  <c r="E148" i="19"/>
  <c r="AY148" i="19" s="1"/>
  <c r="AZ148" i="19" s="1"/>
  <c r="GJ94" i="11"/>
  <c r="E94" i="19"/>
  <c r="AY94" i="19" s="1"/>
  <c r="AZ94" i="19" s="1"/>
  <c r="E117" i="19"/>
  <c r="AY117" i="19" s="1"/>
  <c r="AZ117" i="19" s="1"/>
  <c r="GJ117" i="11"/>
  <c r="GJ41" i="11"/>
  <c r="E41" i="19"/>
  <c r="AY41" i="19" s="1"/>
  <c r="AZ41" i="19" s="1"/>
  <c r="GG99" i="11"/>
  <c r="GH99" i="11" s="1"/>
  <c r="FH106" i="11"/>
  <c r="GJ42" i="11"/>
  <c r="E42" i="19"/>
  <c r="AY42" i="19" s="1"/>
  <c r="AZ42" i="19" s="1"/>
  <c r="GH102" i="11"/>
  <c r="GJ93" i="11"/>
  <c r="E93" i="19"/>
  <c r="AY93" i="19" s="1"/>
  <c r="AZ93" i="19" s="1"/>
  <c r="GJ155" i="11"/>
  <c r="E155" i="19"/>
  <c r="AY155" i="19" s="1"/>
  <c r="AZ155" i="19" s="1"/>
  <c r="GJ40" i="11"/>
  <c r="E40" i="19"/>
  <c r="AY40" i="19" s="1"/>
  <c r="AZ40" i="19" s="1"/>
  <c r="E133" i="19"/>
  <c r="AY133" i="19" s="1"/>
  <c r="AZ133" i="19" s="1"/>
  <c r="GJ133" i="11"/>
  <c r="GJ123" i="11"/>
  <c r="E123" i="19"/>
  <c r="AY123" i="19" s="1"/>
  <c r="AZ123" i="19" s="1"/>
  <c r="GJ121" i="11"/>
  <c r="E121" i="19"/>
  <c r="AY121" i="19" s="1"/>
  <c r="AZ121" i="19" s="1"/>
  <c r="GJ31" i="11"/>
  <c r="E31" i="19"/>
  <c r="AY31" i="19" s="1"/>
  <c r="AZ31" i="19" s="1"/>
  <c r="GJ89" i="11"/>
  <c r="E89" i="19"/>
  <c r="AY89" i="19" s="1"/>
  <c r="AZ89" i="19" s="1"/>
  <c r="GJ156" i="11"/>
  <c r="E156" i="19"/>
  <c r="AY156" i="19" s="1"/>
  <c r="AZ156" i="19" s="1"/>
  <c r="GG80" i="11"/>
  <c r="FH95" i="11"/>
  <c r="GJ82" i="11"/>
  <c r="E82" i="19"/>
  <c r="AY82" i="19" s="1"/>
  <c r="AZ82" i="19" s="1"/>
  <c r="GG39" i="11"/>
  <c r="FH44" i="11"/>
  <c r="GJ132" i="11"/>
  <c r="E132" i="19"/>
  <c r="AY132" i="19" s="1"/>
  <c r="AZ132" i="19" s="1"/>
  <c r="FH38" i="11"/>
  <c r="GG29" i="11"/>
  <c r="GG119" i="11"/>
  <c r="FH129" i="11"/>
  <c r="E105" i="19"/>
  <c r="AY105" i="19" s="1"/>
  <c r="AZ105" i="19" s="1"/>
  <c r="GJ105" i="11"/>
  <c r="FH107" i="11" l="1"/>
  <c r="FH45" i="11"/>
  <c r="FH79" i="11" s="1"/>
  <c r="GG106" i="11"/>
  <c r="GG143" i="11"/>
  <c r="BB121" i="19"/>
  <c r="E121" i="18"/>
  <c r="AZ121" i="18" s="1"/>
  <c r="BA121" i="18" s="1"/>
  <c r="BC121" i="18" s="1"/>
  <c r="GH131" i="11"/>
  <c r="BB35" i="19"/>
  <c r="E35" i="18"/>
  <c r="AZ35" i="18" s="1"/>
  <c r="BA35" i="18" s="1"/>
  <c r="BC35" i="18" s="1"/>
  <c r="BB124" i="19"/>
  <c r="E124" i="18"/>
  <c r="AZ124" i="18" s="1"/>
  <c r="BA124" i="18" s="1"/>
  <c r="BC124" i="18" s="1"/>
  <c r="E34" i="18"/>
  <c r="AZ34" i="18" s="1"/>
  <c r="BA34" i="18" s="1"/>
  <c r="BC34" i="18" s="1"/>
  <c r="BB34" i="19"/>
  <c r="BB90" i="19"/>
  <c r="E90" i="18"/>
  <c r="AZ90" i="18" s="1"/>
  <c r="BA90" i="18" s="1"/>
  <c r="BC90" i="18" s="1"/>
  <c r="FH130" i="11"/>
  <c r="BB110" i="19"/>
  <c r="E110" i="18"/>
  <c r="AZ110" i="18" s="1"/>
  <c r="BA110" i="18" s="1"/>
  <c r="BC110" i="18" s="1"/>
  <c r="E156" i="18"/>
  <c r="AZ156" i="18" s="1"/>
  <c r="BA156" i="18" s="1"/>
  <c r="BC156" i="18" s="1"/>
  <c r="BB156" i="19"/>
  <c r="E40" i="18"/>
  <c r="BB40" i="19"/>
  <c r="E104" i="18"/>
  <c r="AZ104" i="18" s="1"/>
  <c r="BA104" i="18" s="1"/>
  <c r="BC104" i="18" s="1"/>
  <c r="BB104" i="19"/>
  <c r="E103" i="18"/>
  <c r="AZ103" i="18" s="1"/>
  <c r="BA103" i="18" s="1"/>
  <c r="BC103" i="18" s="1"/>
  <c r="BB103" i="19"/>
  <c r="E85" i="18"/>
  <c r="AZ85" i="18" s="1"/>
  <c r="BA85" i="18" s="1"/>
  <c r="BC85" i="18" s="1"/>
  <c r="BB85" i="19"/>
  <c r="GG118" i="11"/>
  <c r="GH108" i="11"/>
  <c r="E141" i="18"/>
  <c r="AZ141" i="18" s="1"/>
  <c r="BA141" i="18" s="1"/>
  <c r="BC141" i="18" s="1"/>
  <c r="BB141" i="19"/>
  <c r="E114" i="18"/>
  <c r="AZ114" i="18" s="1"/>
  <c r="BA114" i="18" s="1"/>
  <c r="BC114" i="18" s="1"/>
  <c r="BB114" i="19"/>
  <c r="GG44" i="11"/>
  <c r="GH39" i="11"/>
  <c r="BB123" i="19"/>
  <c r="E123" i="18"/>
  <c r="AZ123" i="18" s="1"/>
  <c r="BA123" i="18" s="1"/>
  <c r="BC123" i="18" s="1"/>
  <c r="BB93" i="19"/>
  <c r="E93" i="18"/>
  <c r="AZ93" i="18" s="1"/>
  <c r="BA93" i="18" s="1"/>
  <c r="BC93" i="18" s="1"/>
  <c r="E99" i="19"/>
  <c r="GJ99" i="11"/>
  <c r="GH106" i="11"/>
  <c r="BB117" i="19"/>
  <c r="E117" i="18"/>
  <c r="AZ117" i="18" s="1"/>
  <c r="BA117" i="18" s="1"/>
  <c r="BC117" i="18" s="1"/>
  <c r="E154" i="18"/>
  <c r="AZ154" i="18" s="1"/>
  <c r="BA154" i="18" s="1"/>
  <c r="BC154" i="18" s="1"/>
  <c r="BB154" i="19"/>
  <c r="BB88" i="19"/>
  <c r="E88" i="18"/>
  <c r="AZ88" i="18" s="1"/>
  <c r="BA88" i="18" s="1"/>
  <c r="BC88" i="18" s="1"/>
  <c r="E126" i="18"/>
  <c r="BB126" i="19"/>
  <c r="BB144" i="19"/>
  <c r="E144" i="18"/>
  <c r="GG129" i="11"/>
  <c r="GH119" i="11"/>
  <c r="BB82" i="19"/>
  <c r="E82" i="18"/>
  <c r="E89" i="18"/>
  <c r="AZ89" i="18" s="1"/>
  <c r="BA89" i="18" s="1"/>
  <c r="BC89" i="18" s="1"/>
  <c r="BB89" i="19"/>
  <c r="E94" i="18"/>
  <c r="AZ94" i="18" s="1"/>
  <c r="BA94" i="18" s="1"/>
  <c r="BC94" i="18" s="1"/>
  <c r="BB94" i="19"/>
  <c r="E127" i="18"/>
  <c r="AZ127" i="18" s="1"/>
  <c r="BA127" i="18" s="1"/>
  <c r="BC127" i="18" s="1"/>
  <c r="BB127" i="19"/>
  <c r="E81" i="18"/>
  <c r="AZ81" i="18" s="1"/>
  <c r="BA81" i="18" s="1"/>
  <c r="BC81" i="18" s="1"/>
  <c r="BB81" i="19"/>
  <c r="BB153" i="19"/>
  <c r="E153" i="18"/>
  <c r="AZ153" i="18" s="1"/>
  <c r="BA153" i="18" s="1"/>
  <c r="BC153" i="18" s="1"/>
  <c r="E145" i="18"/>
  <c r="AZ145" i="18" s="1"/>
  <c r="BA145" i="18" s="1"/>
  <c r="BC145" i="18" s="1"/>
  <c r="BB145" i="19"/>
  <c r="GG38" i="11"/>
  <c r="GH29" i="11"/>
  <c r="E102" i="19"/>
  <c r="AY102" i="19" s="1"/>
  <c r="AZ102" i="19" s="1"/>
  <c r="GJ102" i="11"/>
  <c r="BB36" i="19"/>
  <c r="E36" i="18"/>
  <c r="AZ36" i="18" s="1"/>
  <c r="BA36" i="18" s="1"/>
  <c r="BC36" i="18" s="1"/>
  <c r="BB139" i="19"/>
  <c r="E139" i="18"/>
  <c r="AZ139" i="18" s="1"/>
  <c r="BA139" i="18" s="1"/>
  <c r="BC139" i="18" s="1"/>
  <c r="E113" i="18"/>
  <c r="AZ113" i="18" s="1"/>
  <c r="BA113" i="18" s="1"/>
  <c r="BC113" i="18" s="1"/>
  <c r="BB113" i="19"/>
  <c r="E43" i="18"/>
  <c r="AZ43" i="18" s="1"/>
  <c r="BA43" i="18" s="1"/>
  <c r="BC43" i="18" s="1"/>
  <c r="BB43" i="19"/>
  <c r="BB31" i="19"/>
  <c r="E31" i="18"/>
  <c r="BB148" i="19"/>
  <c r="E148" i="18"/>
  <c r="BB111" i="19"/>
  <c r="E111" i="18"/>
  <c r="E83" i="18"/>
  <c r="AZ83" i="18" s="1"/>
  <c r="BA83" i="18" s="1"/>
  <c r="BC83" i="18" s="1"/>
  <c r="BB83" i="19"/>
  <c r="GG142" i="11"/>
  <c r="GH138" i="11"/>
  <c r="BB125" i="19"/>
  <c r="E125" i="18"/>
  <c r="AZ125" i="18" s="1"/>
  <c r="BA125" i="18" s="1"/>
  <c r="BC125" i="18" s="1"/>
  <c r="BB146" i="19"/>
  <c r="E146" i="18"/>
  <c r="AZ146" i="18" s="1"/>
  <c r="BA146" i="18" s="1"/>
  <c r="BC146" i="18" s="1"/>
  <c r="BB132" i="19"/>
  <c r="E132" i="18"/>
  <c r="AZ132" i="18" s="1"/>
  <c r="BA132" i="18" s="1"/>
  <c r="BC132" i="18" s="1"/>
  <c r="BB109" i="19"/>
  <c r="E109" i="18"/>
  <c r="AZ109" i="18" s="1"/>
  <c r="BA109" i="18" s="1"/>
  <c r="BC109" i="18" s="1"/>
  <c r="E115" i="18"/>
  <c r="AZ115" i="18" s="1"/>
  <c r="BA115" i="18" s="1"/>
  <c r="BC115" i="18" s="1"/>
  <c r="BB115" i="19"/>
  <c r="BB87" i="19"/>
  <c r="E87" i="18"/>
  <c r="AZ87" i="18" s="1"/>
  <c r="BA87" i="18" s="1"/>
  <c r="BC87" i="18" s="1"/>
  <c r="E116" i="18"/>
  <c r="AZ116" i="18" s="1"/>
  <c r="BA116" i="18" s="1"/>
  <c r="BC116" i="18" s="1"/>
  <c r="BB116" i="19"/>
  <c r="BB112" i="19"/>
  <c r="E112" i="18"/>
  <c r="AZ112" i="18" s="1"/>
  <c r="BA112" i="18" s="1"/>
  <c r="BC112" i="18" s="1"/>
  <c r="E105" i="18"/>
  <c r="AZ105" i="18" s="1"/>
  <c r="BA105" i="18" s="1"/>
  <c r="BC105" i="18" s="1"/>
  <c r="BB105" i="19"/>
  <c r="GG95" i="11"/>
  <c r="GH80" i="11"/>
  <c r="E133" i="18"/>
  <c r="AZ133" i="18" s="1"/>
  <c r="BA133" i="18" s="1"/>
  <c r="BC133" i="18" s="1"/>
  <c r="BB133" i="19"/>
  <c r="BB155" i="19"/>
  <c r="E155" i="18"/>
  <c r="AZ155" i="18" s="1"/>
  <c r="BA155" i="18" s="1"/>
  <c r="BC155" i="18" s="1"/>
  <c r="E42" i="18"/>
  <c r="AZ42" i="18" s="1"/>
  <c r="BA42" i="18" s="1"/>
  <c r="BC42" i="18" s="1"/>
  <c r="BB42" i="19"/>
  <c r="E41" i="18"/>
  <c r="AZ41" i="18" s="1"/>
  <c r="BA41" i="18" s="1"/>
  <c r="BC41" i="18" s="1"/>
  <c r="BB41" i="19"/>
  <c r="E140" i="18"/>
  <c r="AZ140" i="18" s="1"/>
  <c r="BA140" i="18" s="1"/>
  <c r="BC140" i="18" s="1"/>
  <c r="BB140" i="19"/>
  <c r="GG107" i="11" l="1"/>
  <c r="GG45" i="11"/>
  <c r="GG79" i="11" s="1"/>
  <c r="GJ106" i="11"/>
  <c r="AZ111" i="18"/>
  <c r="BA111" i="18" s="1"/>
  <c r="BC111" i="18" s="1"/>
  <c r="GJ29" i="11"/>
  <c r="GJ38" i="11" s="1"/>
  <c r="E29" i="19"/>
  <c r="GH38" i="11"/>
  <c r="GH129" i="11"/>
  <c r="E119" i="19"/>
  <c r="GJ119" i="11"/>
  <c r="GJ129" i="11" s="1"/>
  <c r="AZ148" i="18"/>
  <c r="BA148" i="18" s="1"/>
  <c r="BC148" i="18" s="1"/>
  <c r="AZ144" i="18"/>
  <c r="BA144" i="18" s="1"/>
  <c r="BC144" i="18" s="1"/>
  <c r="GJ39" i="11"/>
  <c r="GJ44" i="11" s="1"/>
  <c r="E39" i="19"/>
  <c r="GH44" i="11"/>
  <c r="E108" i="19"/>
  <c r="GH118" i="11"/>
  <c r="GJ108" i="11"/>
  <c r="GJ118" i="11" s="1"/>
  <c r="E131" i="19"/>
  <c r="GJ131" i="11"/>
  <c r="GH95" i="11"/>
  <c r="GH107" i="11" s="1"/>
  <c r="E80" i="19"/>
  <c r="GJ80" i="11"/>
  <c r="GJ95" i="11" s="1"/>
  <c r="GH142" i="11"/>
  <c r="E138" i="19"/>
  <c r="GJ138" i="11"/>
  <c r="GJ142" i="11" s="1"/>
  <c r="AZ31" i="18"/>
  <c r="BA31" i="18" s="1"/>
  <c r="BC31" i="18" s="1"/>
  <c r="GG130" i="11"/>
  <c r="AZ40" i="18"/>
  <c r="BA40" i="18" s="1"/>
  <c r="BC40" i="18" s="1"/>
  <c r="AZ126" i="18"/>
  <c r="BA126" i="18" s="1"/>
  <c r="BC126" i="18" s="1"/>
  <c r="AZ82" i="18"/>
  <c r="BA82" i="18" s="1"/>
  <c r="BC82" i="18" s="1"/>
  <c r="E106" i="19"/>
  <c r="E102" i="18"/>
  <c r="AZ102" i="18" s="1"/>
  <c r="BA102" i="18" s="1"/>
  <c r="BC102" i="18" s="1"/>
  <c r="BB102" i="19"/>
  <c r="GH143" i="11"/>
  <c r="GJ107" i="11" l="1"/>
  <c r="GH130" i="11"/>
  <c r="GJ45" i="11"/>
  <c r="GJ79" i="11" s="1"/>
  <c r="GJ130" i="11"/>
  <c r="E129" i="19"/>
  <c r="E142" i="19"/>
  <c r="GJ143" i="11"/>
  <c r="E143" i="19"/>
  <c r="GH45" i="11"/>
  <c r="GH79" i="11" s="1"/>
  <c r="E118" i="19"/>
  <c r="E38" i="19"/>
  <c r="E95" i="19"/>
  <c r="E107" i="19" s="1"/>
  <c r="E44" i="19"/>
  <c r="AY99" i="19"/>
  <c r="AA106" i="19"/>
  <c r="E130" i="19" l="1"/>
  <c r="E45" i="19"/>
  <c r="E79" i="19" s="1"/>
  <c r="AA44" i="19"/>
  <c r="AY39" i="19"/>
  <c r="AA118" i="19"/>
  <c r="AY108" i="19"/>
  <c r="AY138" i="19"/>
  <c r="AA142" i="19"/>
  <c r="AY119" i="19"/>
  <c r="AA129" i="19"/>
  <c r="AZ99" i="19"/>
  <c r="AY106" i="19"/>
  <c r="AY80" i="19"/>
  <c r="AA95" i="19"/>
  <c r="AA107" i="19" s="1"/>
  <c r="AY131" i="19"/>
  <c r="GG149" i="11"/>
  <c r="AY29" i="19"/>
  <c r="AA38" i="19"/>
  <c r="AA45" i="19" l="1"/>
  <c r="AA79" i="19" s="1"/>
  <c r="GH149" i="11"/>
  <c r="AZ119" i="19"/>
  <c r="AY129" i="19"/>
  <c r="AZ131" i="19"/>
  <c r="AY142" i="19"/>
  <c r="AZ138" i="19"/>
  <c r="AZ29" i="19"/>
  <c r="AY38" i="19"/>
  <c r="AZ108" i="19"/>
  <c r="AY118" i="19"/>
  <c r="AZ80" i="19"/>
  <c r="AY95" i="19"/>
  <c r="AY107" i="19" s="1"/>
  <c r="AA130" i="19"/>
  <c r="AY143" i="19"/>
  <c r="AZ39" i="19"/>
  <c r="AY44" i="19"/>
  <c r="BB99" i="19"/>
  <c r="BB106" i="19" s="1"/>
  <c r="E99" i="18"/>
  <c r="AZ106" i="19"/>
  <c r="AY45" i="19" l="1"/>
  <c r="AY79" i="19" s="1"/>
  <c r="AY130" i="19"/>
  <c r="E106" i="18"/>
  <c r="AZ95" i="19"/>
  <c r="AZ107" i="19" s="1"/>
  <c r="BB80" i="19"/>
  <c r="E80" i="18"/>
  <c r="E131" i="18"/>
  <c r="BB131" i="19"/>
  <c r="AZ118" i="19"/>
  <c r="BB108" i="19"/>
  <c r="BB118" i="19" s="1"/>
  <c r="E108" i="18"/>
  <c r="AZ143" i="19"/>
  <c r="AZ129" i="19"/>
  <c r="BB119" i="19"/>
  <c r="BB129" i="19" s="1"/>
  <c r="E119" i="18"/>
  <c r="E29" i="18"/>
  <c r="AZ38" i="19"/>
  <c r="BB29" i="19"/>
  <c r="BB39" i="19"/>
  <c r="BB44" i="19" s="1"/>
  <c r="AZ44" i="19"/>
  <c r="E39" i="18"/>
  <c r="BB138" i="19"/>
  <c r="BB142" i="19" s="1"/>
  <c r="E138" i="18"/>
  <c r="AZ142" i="19"/>
  <c r="GJ149" i="11"/>
  <c r="E149" i="19"/>
  <c r="BB38" i="19" l="1"/>
  <c r="BB45" i="19" s="1"/>
  <c r="BB79" i="19" s="1"/>
  <c r="E44" i="18"/>
  <c r="E95" i="18"/>
  <c r="E107" i="18" s="1"/>
  <c r="E129" i="18"/>
  <c r="AZ45" i="19"/>
  <c r="AZ79" i="19" s="1"/>
  <c r="BB143" i="19"/>
  <c r="E143" i="18"/>
  <c r="BB95" i="19"/>
  <c r="BB107" i="19" s="1"/>
  <c r="E38" i="18"/>
  <c r="E118" i="18"/>
  <c r="E142" i="18"/>
  <c r="BB130" i="19"/>
  <c r="AZ99" i="18"/>
  <c r="AA106" i="18"/>
  <c r="AZ130" i="19"/>
  <c r="E45" i="18" l="1"/>
  <c r="E79" i="18" s="1"/>
  <c r="E130" i="18"/>
  <c r="AZ80" i="18"/>
  <c r="AA95" i="18"/>
  <c r="AA107" i="18" s="1"/>
  <c r="AZ29" i="18"/>
  <c r="AA38" i="18"/>
  <c r="AZ39" i="18"/>
  <c r="AA44" i="18"/>
  <c r="BA99" i="18"/>
  <c r="AZ106" i="18"/>
  <c r="AY149" i="19"/>
  <c r="AZ138" i="18"/>
  <c r="AA142" i="18"/>
  <c r="AZ119" i="18"/>
  <c r="AA129" i="18"/>
  <c r="AZ108" i="18"/>
  <c r="AA118" i="18"/>
  <c r="AZ131" i="18"/>
  <c r="AA45" i="18" l="1"/>
  <c r="AA79" i="18" s="1"/>
  <c r="AA130" i="18"/>
  <c r="AZ118" i="18"/>
  <c r="BA108" i="18"/>
  <c r="AZ149" i="19"/>
  <c r="BC99" i="18"/>
  <c r="BC106" i="18" s="1"/>
  <c r="BA106" i="18"/>
  <c r="BA131" i="18"/>
  <c r="AZ38" i="18"/>
  <c r="BA29" i="18"/>
  <c r="AZ44" i="18"/>
  <c r="BA39" i="18"/>
  <c r="AZ129" i="18"/>
  <c r="BA119" i="18"/>
  <c r="AZ143" i="18"/>
  <c r="AZ142" i="18"/>
  <c r="BA138" i="18"/>
  <c r="AZ95" i="18"/>
  <c r="AZ107" i="18" s="1"/>
  <c r="BA80" i="18"/>
  <c r="AZ130" i="18" l="1"/>
  <c r="AZ45" i="18"/>
  <c r="AZ79" i="18" s="1"/>
  <c r="BA143" i="18"/>
  <c r="BC29" i="18"/>
  <c r="BA38" i="18"/>
  <c r="BA95" i="18"/>
  <c r="BA107" i="18" s="1"/>
  <c r="BC80" i="18"/>
  <c r="BC119" i="18"/>
  <c r="BC129" i="18" s="1"/>
  <c r="BA129" i="18"/>
  <c r="BB149" i="19"/>
  <c r="E149" i="18"/>
  <c r="BC131" i="18"/>
  <c r="BC108" i="18"/>
  <c r="BC118" i="18" s="1"/>
  <c r="BA118" i="18"/>
  <c r="BA142" i="18"/>
  <c r="BC138" i="18"/>
  <c r="BC142" i="18" s="1"/>
  <c r="BC39" i="18"/>
  <c r="BC44" i="18" s="1"/>
  <c r="BA44" i="18"/>
  <c r="BC38" i="18" l="1"/>
  <c r="BC45" i="18" s="1"/>
  <c r="BC79" i="18" s="1"/>
  <c r="BA45" i="18"/>
  <c r="BA79" i="18" s="1"/>
  <c r="BA130" i="18"/>
  <c r="BC143" i="18"/>
  <c r="BC130" i="18"/>
  <c r="BC95" i="18"/>
  <c r="BC107" i="18" s="1"/>
  <c r="AZ149" i="18" l="1"/>
  <c r="BA149" i="18" l="1"/>
  <c r="BC149" i="18" l="1"/>
  <c r="AZ482" i="18" l="1"/>
  <c r="AW483" i="11" l="1"/>
  <c r="AW523" i="11" s="1"/>
  <c r="EP483" i="11"/>
  <c r="EP523" i="11" s="1"/>
  <c r="CT483" i="11"/>
  <c r="CT523" i="11" s="1"/>
  <c r="I483" i="19" l="1"/>
  <c r="I523" i="19" s="1"/>
  <c r="I483" i="18"/>
  <c r="I523" i="18" s="1"/>
  <c r="AY14" i="19" l="1"/>
  <c r="F15" i="19"/>
  <c r="F28" i="19" s="1"/>
  <c r="GG14" i="11"/>
  <c r="EM15" i="11"/>
  <c r="EM28" i="11" s="1"/>
  <c r="GG15" i="11" l="1"/>
  <c r="GG28" i="11" s="1"/>
  <c r="GH14" i="11"/>
  <c r="AY15" i="19"/>
  <c r="AY28" i="19" s="1"/>
  <c r="GJ14" i="11" l="1"/>
  <c r="GJ15" i="11" s="1"/>
  <c r="E14" i="19"/>
  <c r="GH15" i="11"/>
  <c r="GH28" i="11" s="1"/>
  <c r="E15" i="19" l="1"/>
  <c r="E28" i="19" s="1"/>
  <c r="AZ14" i="19"/>
  <c r="BB14" i="19" l="1"/>
  <c r="BB15" i="19" s="1"/>
  <c r="AZ15" i="19"/>
  <c r="AZ28" i="19" s="1"/>
  <c r="E14" i="18"/>
  <c r="BA14" i="18" l="1"/>
  <c r="E15" i="18"/>
  <c r="E28" i="18" s="1"/>
  <c r="BC14" i="18" l="1"/>
  <c r="BC15" i="18" s="1"/>
  <c r="BA15" i="18"/>
  <c r="BA28" i="18" s="1"/>
  <c r="AS244" i="11" l="1"/>
  <c r="AL245" i="11"/>
  <c r="AL324" i="11" s="1"/>
  <c r="AL442" i="11"/>
  <c r="AS438" i="11"/>
  <c r="AL453" i="11" l="1"/>
  <c r="AL523" i="11" s="1"/>
  <c r="AS442" i="11"/>
  <c r="CO438" i="11"/>
  <c r="CO244" i="11"/>
  <c r="CP244" i="11" l="1"/>
  <c r="CO442" i="11"/>
  <c r="CP438" i="11"/>
  <c r="S437" i="26" l="1"/>
  <c r="T437" i="26" s="1"/>
  <c r="S437" i="10"/>
  <c r="T437" i="10" s="1"/>
  <c r="S243" i="26"/>
  <c r="T243" i="26" s="1"/>
  <c r="S243" i="10"/>
  <c r="T243" i="10" s="1"/>
  <c r="EL438" i="11"/>
  <c r="CP442" i="11"/>
  <c r="EL244" i="11"/>
  <c r="S441" i="26" l="1"/>
  <c r="T441" i="26" s="1"/>
  <c r="S441" i="10"/>
  <c r="T441" i="10" s="1"/>
  <c r="GH244" i="11"/>
  <c r="EL442" i="11"/>
  <c r="GH438" i="11"/>
  <c r="E438" i="19" l="1"/>
  <c r="GJ438" i="11"/>
  <c r="GJ442" i="11" s="1"/>
  <c r="GH442" i="11"/>
  <c r="GJ244" i="11"/>
  <c r="E244" i="19"/>
  <c r="AZ244" i="19" l="1"/>
  <c r="E442" i="19"/>
  <c r="AZ438" i="19"/>
  <c r="AZ442" i="19" l="1"/>
  <c r="E438" i="18"/>
  <c r="BB438" i="19"/>
  <c r="BB442" i="19" s="1"/>
  <c r="E244" i="18"/>
  <c r="BB244" i="19"/>
  <c r="E442" i="18" l="1"/>
  <c r="BA438" i="18"/>
  <c r="BC438" i="18" s="1"/>
  <c r="BA244" i="18"/>
  <c r="BC244" i="18" l="1"/>
  <c r="F136" i="19" l="1"/>
  <c r="EM136" i="11"/>
  <c r="F157" i="19"/>
  <c r="EM157" i="11"/>
  <c r="EM211" i="11" l="1"/>
  <c r="EM229" i="11" s="1"/>
  <c r="EM230" i="11" s="1"/>
  <c r="F211" i="19"/>
  <c r="F229" i="19" s="1"/>
  <c r="F230" i="19" s="1"/>
  <c r="CL483" i="11" l="1"/>
  <c r="CL523" i="11" s="1"/>
  <c r="EI433" i="11" l="1"/>
  <c r="EI453" i="11" s="1"/>
  <c r="EI523" i="11" s="1"/>
  <c r="GE433" i="11" l="1"/>
  <c r="GE453" i="11" s="1"/>
  <c r="GE523" i="11" s="1"/>
  <c r="CQ157" i="11" l="1"/>
  <c r="EK151" i="11"/>
  <c r="EK205" i="11" l="1"/>
  <c r="CQ136" i="11"/>
  <c r="EK134" i="11"/>
  <c r="EK157" i="11"/>
  <c r="EL151" i="11"/>
  <c r="GG151" i="11" s="1"/>
  <c r="GH151" i="11" s="1"/>
  <c r="CQ211" i="11"/>
  <c r="CQ229" i="11" s="1"/>
  <c r="CQ230" i="11" s="1"/>
  <c r="EK136" i="11" l="1"/>
  <c r="EL134" i="11"/>
  <c r="E151" i="19"/>
  <c r="AY151" i="19" s="1"/>
  <c r="AZ151" i="19" s="1"/>
  <c r="E151" i="18" l="1"/>
  <c r="AZ151" i="18" s="1"/>
  <c r="BA151" i="18" s="1"/>
  <c r="EL136" i="11"/>
  <c r="GG134" i="11" l="1"/>
  <c r="FH136" i="11"/>
  <c r="GH134" i="11" l="1"/>
  <c r="GG136" i="11"/>
  <c r="E134" i="19" l="1"/>
  <c r="GH136" i="11"/>
  <c r="E136" i="19" l="1"/>
  <c r="AY134" i="19" l="1"/>
  <c r="AA136" i="19"/>
  <c r="AZ134" i="19" l="1"/>
  <c r="AY136" i="19"/>
  <c r="E134" i="18" l="1"/>
  <c r="AZ136" i="19"/>
  <c r="E136" i="18" l="1"/>
  <c r="AZ134" i="18" l="1"/>
  <c r="AA136" i="18"/>
  <c r="BA134" i="18" l="1"/>
  <c r="AZ136" i="18"/>
  <c r="BA136" i="18" l="1"/>
  <c r="AF211" i="18" l="1"/>
  <c r="AF229" i="18" s="1"/>
  <c r="AF230" i="18" s="1"/>
  <c r="AZ435" i="18" l="1"/>
  <c r="AS442" i="18"/>
  <c r="AS453" i="18" s="1"/>
  <c r="AS523" i="18" s="1"/>
  <c r="AZ442" i="18" l="1"/>
  <c r="BA435" i="18"/>
  <c r="BA442" i="18" l="1"/>
  <c r="BC435" i="18"/>
  <c r="BC442" i="18" s="1"/>
  <c r="GV521" i="11" l="1"/>
  <c r="E522" i="11" l="1"/>
  <c r="CP521" i="11"/>
  <c r="S520" i="26" l="1"/>
  <c r="T520" i="26" s="1"/>
  <c r="S520" i="10"/>
  <c r="T520" i="10" s="1"/>
  <c r="GV522" i="11"/>
  <c r="CP522" i="11"/>
  <c r="EL521" i="11"/>
  <c r="S521" i="26" l="1"/>
  <c r="T521" i="26" s="1"/>
  <c r="S521" i="10"/>
  <c r="T521" i="10" s="1"/>
  <c r="GH521" i="11"/>
  <c r="EL522" i="11"/>
  <c r="GJ521" i="11" l="1"/>
  <c r="GJ522" i="11" s="1"/>
  <c r="E521" i="19"/>
  <c r="GH522" i="11"/>
  <c r="E522" i="19" l="1"/>
  <c r="AZ521" i="19"/>
  <c r="BB521" i="19" l="1"/>
  <c r="BB522" i="19" s="1"/>
  <c r="AZ522" i="19"/>
  <c r="E521" i="18"/>
  <c r="E522" i="18" l="1"/>
  <c r="BA521" i="18"/>
  <c r="BC521" i="18" l="1"/>
  <c r="BC522" i="18" s="1"/>
  <c r="BA522" i="18"/>
  <c r="J211" i="11" l="1"/>
  <c r="J229" i="11" s="1"/>
  <c r="J230" i="11" s="1"/>
  <c r="F14" i="8" s="1" a="1"/>
  <c r="AS206" i="11"/>
  <c r="AS211" i="11" s="1"/>
  <c r="AS229" i="11" s="1"/>
  <c r="AS230" i="11" s="1"/>
  <c r="F17" i="8" l="1"/>
  <c r="F43" i="8"/>
  <c r="F14" i="8"/>
  <c r="F51" i="8"/>
  <c r="F34" i="8"/>
  <c r="F31" i="8"/>
  <c r="F36" i="8"/>
  <c r="F28" i="8"/>
  <c r="F40" i="8"/>
  <c r="F25" i="8"/>
  <c r="F41" i="8"/>
  <c r="F50" i="8"/>
  <c r="F27" i="8"/>
  <c r="F30" i="8"/>
  <c r="F15" i="8"/>
  <c r="F39" i="8"/>
  <c r="F49" i="8"/>
  <c r="F48" i="8"/>
  <c r="F26" i="8"/>
  <c r="F47" i="8"/>
  <c r="F38" i="8"/>
  <c r="F18" i="8"/>
  <c r="F32" i="8"/>
  <c r="F45" i="8"/>
  <c r="F33" i="8"/>
  <c r="F52" i="8"/>
  <c r="F29" i="8"/>
  <c r="F46" i="8"/>
  <c r="F23" i="8"/>
  <c r="F37" i="8"/>
  <c r="F19" i="8"/>
  <c r="F42" i="8"/>
  <c r="F24" i="8"/>
  <c r="F21" i="8"/>
  <c r="F35" i="8"/>
  <c r="F22" i="8"/>
  <c r="F44" i="8"/>
  <c r="F20" i="8"/>
  <c r="F16" i="8"/>
  <c r="F54" i="8" l="1"/>
  <c r="DW483" i="11" l="1"/>
  <c r="DW523" i="11" s="1"/>
  <c r="DU483" i="11" l="1"/>
  <c r="DU523" i="11" s="1"/>
  <c r="EK482" i="11"/>
  <c r="EL482" i="11" s="1"/>
  <c r="AI483" i="19"/>
  <c r="AI523" i="19" s="1"/>
  <c r="AY482" i="19"/>
  <c r="FQ483" i="11"/>
  <c r="FQ523" i="11" s="1"/>
  <c r="GG482" i="11"/>
  <c r="GH482" i="11" l="1"/>
  <c r="E482" i="19" l="1"/>
  <c r="AZ482" i="19" s="1"/>
  <c r="GJ482" i="11"/>
  <c r="E482" i="18" l="1"/>
  <c r="BA482" i="18" s="1"/>
  <c r="BC482" i="18" s="1"/>
  <c r="BB482" i="19"/>
  <c r="O53" i="8" l="1"/>
  <c r="CN366" i="11" l="1"/>
  <c r="CO366" i="11" s="1"/>
  <c r="CP366" i="11" s="1"/>
  <c r="CN427" i="11"/>
  <c r="CO427" i="11" s="1"/>
  <c r="CP427" i="11" s="1"/>
  <c r="S426" i="26" l="1"/>
  <c r="T426" i="26" s="1"/>
  <c r="S426" i="10"/>
  <c r="T426" i="10" s="1"/>
  <c r="S365" i="26"/>
  <c r="T365" i="26" s="1"/>
  <c r="S365" i="10"/>
  <c r="T365" i="10" s="1"/>
  <c r="EL427" i="11"/>
  <c r="GH427" i="11" s="1"/>
  <c r="CN368" i="11"/>
  <c r="CO368" i="11" s="1"/>
  <c r="CP368" i="11" s="1"/>
  <c r="CN364" i="11"/>
  <c r="CN425" i="11"/>
  <c r="CO425" i="11" s="1"/>
  <c r="CP425" i="11" s="1"/>
  <c r="GJ427" i="11"/>
  <c r="E427" i="19"/>
  <c r="AZ427" i="19" s="1"/>
  <c r="CN367" i="11"/>
  <c r="CO367" i="11" s="1"/>
  <c r="CP367" i="11" s="1"/>
  <c r="S366" i="26" l="1"/>
  <c r="T366" i="26" s="1"/>
  <c r="S366" i="10"/>
  <c r="T366" i="10" s="1"/>
  <c r="S367" i="26"/>
  <c r="T367" i="26" s="1"/>
  <c r="S367" i="10"/>
  <c r="T367" i="10" s="1"/>
  <c r="S424" i="26"/>
  <c r="T424" i="26" s="1"/>
  <c r="S424" i="10"/>
  <c r="T424" i="10" s="1"/>
  <c r="EL425" i="11"/>
  <c r="GH425" i="11" s="1"/>
  <c r="GJ425" i="11" s="1"/>
  <c r="E427" i="18"/>
  <c r="BA427" i="18" s="1"/>
  <c r="BC427" i="18" s="1"/>
  <c r="BB427" i="19"/>
  <c r="CO364" i="11"/>
  <c r="E425" i="19" l="1"/>
  <c r="AZ425" i="19" s="1"/>
  <c r="CP364" i="11"/>
  <c r="E425" i="18"/>
  <c r="BA425" i="18" s="1"/>
  <c r="BC425" i="18" s="1"/>
  <c r="BB425" i="19"/>
  <c r="S363" i="26" l="1"/>
  <c r="T363" i="26" s="1"/>
  <c r="S363" i="10"/>
  <c r="T363" i="10" s="1"/>
  <c r="CN316" i="11"/>
  <c r="CO316" i="11" s="1"/>
  <c r="CP316" i="11" s="1"/>
  <c r="CN252" i="11"/>
  <c r="CO252" i="11" s="1"/>
  <c r="CP252" i="11" s="1"/>
  <c r="CN251" i="11"/>
  <c r="CO251" i="11" s="1"/>
  <c r="CP251" i="11" s="1"/>
  <c r="S315" i="26" l="1"/>
  <c r="T315" i="26" s="1"/>
  <c r="S315" i="10"/>
  <c r="T315" i="10" s="1"/>
  <c r="S250" i="26"/>
  <c r="T250" i="26" s="1"/>
  <c r="S250" i="10"/>
  <c r="T250" i="10" s="1"/>
  <c r="S251" i="26"/>
  <c r="T251" i="26" s="1"/>
  <c r="S251" i="10"/>
  <c r="T251" i="10" s="1"/>
  <c r="EL316" i="11"/>
  <c r="GH316" i="11" s="1"/>
  <c r="GJ316" i="11" s="1"/>
  <c r="CN248" i="11"/>
  <c r="CJ323" i="11"/>
  <c r="CN314" i="11"/>
  <c r="CN250" i="11"/>
  <c r="CO250" i="11" s="1"/>
  <c r="CP250" i="11" s="1"/>
  <c r="EK251" i="11"/>
  <c r="EL251" i="11" s="1"/>
  <c r="E316" i="19" l="1"/>
  <c r="AZ316" i="19" s="1"/>
  <c r="S249" i="26"/>
  <c r="T249" i="26" s="1"/>
  <c r="S249" i="10"/>
  <c r="T249" i="10" s="1"/>
  <c r="BB316" i="19"/>
  <c r="E316" i="18"/>
  <c r="BA316" i="18" s="1"/>
  <c r="BC316" i="18" s="1"/>
  <c r="EK248" i="11"/>
  <c r="CN323" i="11"/>
  <c r="CO314" i="11"/>
  <c r="CJ254" i="11"/>
  <c r="CJ324" i="11" s="1"/>
  <c r="EK250" i="11"/>
  <c r="EL250" i="11" s="1"/>
  <c r="EK247" i="11"/>
  <c r="EK252" i="11"/>
  <c r="EL252" i="11" s="1"/>
  <c r="CN254" i="11"/>
  <c r="CN324" i="11" l="1"/>
  <c r="EG254" i="11"/>
  <c r="EG324" i="11" s="1"/>
  <c r="EK254" i="11"/>
  <c r="EK324" i="11" s="1"/>
  <c r="EL247" i="11"/>
  <c r="CP314" i="11"/>
  <c r="CO323" i="11"/>
  <c r="S313" i="26" l="1"/>
  <c r="T313" i="26" s="1"/>
  <c r="S313" i="10"/>
  <c r="T313" i="10" s="1"/>
  <c r="EL314" i="11"/>
  <c r="CP323" i="11"/>
  <c r="GH247" i="11"/>
  <c r="S322" i="26" l="1"/>
  <c r="T322" i="26" s="1"/>
  <c r="S322" i="10"/>
  <c r="T322" i="10" s="1"/>
  <c r="GH314" i="11"/>
  <c r="EL323" i="11"/>
  <c r="E247" i="19"/>
  <c r="GJ247" i="11"/>
  <c r="E314" i="19" l="1"/>
  <c r="GJ314" i="11"/>
  <c r="GJ323" i="11" s="1"/>
  <c r="GH323" i="11"/>
  <c r="AZ314" i="19" l="1"/>
  <c r="E323" i="19"/>
  <c r="E314" i="18" l="1"/>
  <c r="BB314" i="19"/>
  <c r="BB323" i="19" s="1"/>
  <c r="AZ323" i="19"/>
  <c r="AZ368" i="18"/>
  <c r="EK366" i="11"/>
  <c r="EL366" i="11" s="1"/>
  <c r="EK368" i="11"/>
  <c r="EL368" i="11" s="1"/>
  <c r="EK367" i="11"/>
  <c r="EL367" i="11" s="1"/>
  <c r="GG364" i="11"/>
  <c r="AY366" i="19"/>
  <c r="GG367" i="11"/>
  <c r="AY368" i="19"/>
  <c r="AZ366" i="18"/>
  <c r="AY252" i="19"/>
  <c r="AZ250" i="18"/>
  <c r="GG250" i="11"/>
  <c r="GH250" i="11" s="1"/>
  <c r="AZ252" i="18" l="1"/>
  <c r="AZ247" i="18"/>
  <c r="AY251" i="19"/>
  <c r="AZ367" i="18"/>
  <c r="GG252" i="11"/>
  <c r="GH252" i="11" s="1"/>
  <c r="EK364" i="11"/>
  <c r="EL364" i="11" s="1"/>
  <c r="GH364" i="11" s="1"/>
  <c r="AY250" i="19"/>
  <c r="AY367" i="19"/>
  <c r="AZ363" i="18"/>
  <c r="AZ251" i="18"/>
  <c r="E250" i="19"/>
  <c r="GJ250" i="11"/>
  <c r="GG251" i="11"/>
  <c r="GH251" i="11" s="1"/>
  <c r="AZ248" i="18"/>
  <c r="GH367" i="11"/>
  <c r="GG366" i="11"/>
  <c r="GH366" i="11" s="1"/>
  <c r="BA314" i="18"/>
  <c r="E323" i="18"/>
  <c r="AY248" i="19"/>
  <c r="AY364" i="19"/>
  <c r="GG368" i="11"/>
  <c r="GH368" i="11" s="1"/>
  <c r="AZ364" i="18"/>
  <c r="E368" i="19" l="1"/>
  <c r="AZ368" i="19" s="1"/>
  <c r="GJ368" i="11"/>
  <c r="GJ366" i="11"/>
  <c r="E366" i="19"/>
  <c r="AZ366" i="19" s="1"/>
  <c r="AY363" i="19"/>
  <c r="BC314" i="18"/>
  <c r="BC323" i="18" s="1"/>
  <c r="BA323" i="18"/>
  <c r="GJ251" i="11"/>
  <c r="E251" i="19"/>
  <c r="AZ251" i="19" s="1"/>
  <c r="GG248" i="11"/>
  <c r="GC254" i="11"/>
  <c r="GC324" i="11" s="1"/>
  <c r="AY247" i="19"/>
  <c r="AU254" i="19"/>
  <c r="AU324" i="19" s="1"/>
  <c r="E364" i="19"/>
  <c r="AZ364" i="19" s="1"/>
  <c r="GJ364" i="11"/>
  <c r="AV254" i="18"/>
  <c r="AV324" i="18" s="1"/>
  <c r="E367" i="19"/>
  <c r="AZ367" i="19" s="1"/>
  <c r="GJ367" i="11"/>
  <c r="E252" i="19"/>
  <c r="AZ252" i="19" s="1"/>
  <c r="GJ252" i="11"/>
  <c r="AZ254" i="18"/>
  <c r="AZ324" i="18" s="1"/>
  <c r="EK363" i="11"/>
  <c r="GG363" i="11"/>
  <c r="AZ250" i="19"/>
  <c r="BB366" i="19" l="1"/>
  <c r="E366" i="18"/>
  <c r="BA366" i="18" s="1"/>
  <c r="BC366" i="18" s="1"/>
  <c r="E367" i="18"/>
  <c r="BA367" i="18" s="1"/>
  <c r="BC367" i="18" s="1"/>
  <c r="BB367" i="19"/>
  <c r="GG254" i="11"/>
  <c r="GG324" i="11" s="1"/>
  <c r="E364" i="18"/>
  <c r="BA364" i="18" s="1"/>
  <c r="BC364" i="18" s="1"/>
  <c r="BB364" i="19"/>
  <c r="BB251" i="19"/>
  <c r="E251" i="18"/>
  <c r="BA251" i="18" s="1"/>
  <c r="BC251" i="18" s="1"/>
  <c r="BB250" i="19"/>
  <c r="E250" i="18"/>
  <c r="BA250" i="18" s="1"/>
  <c r="BC250" i="18" s="1"/>
  <c r="BB252" i="19"/>
  <c r="E252" i="18"/>
  <c r="BA252" i="18" s="1"/>
  <c r="BC252" i="18" s="1"/>
  <c r="EL363" i="11"/>
  <c r="AY254" i="19"/>
  <c r="AY324" i="19" s="1"/>
  <c r="AZ247" i="19"/>
  <c r="BB368" i="19"/>
  <c r="E368" i="18"/>
  <c r="BA368" i="18" s="1"/>
  <c r="BC368" i="18" s="1"/>
  <c r="GH363" i="11" l="1"/>
  <c r="E247" i="18"/>
  <c r="BB247" i="19"/>
  <c r="BA247" i="18" l="1"/>
  <c r="E363" i="19"/>
  <c r="GJ363" i="11"/>
  <c r="BC247" i="18" l="1"/>
  <c r="AZ363" i="19"/>
  <c r="E363" i="18" l="1"/>
  <c r="BB363" i="19"/>
  <c r="BA363" i="18" l="1"/>
  <c r="BC363" i="18" l="1"/>
  <c r="CN205" i="11" l="1"/>
  <c r="AY205" i="19" l="1"/>
  <c r="CO205" i="11"/>
  <c r="GG205" i="11" l="1"/>
  <c r="CP205" i="11"/>
  <c r="CN147" i="11"/>
  <c r="CJ157" i="11"/>
  <c r="S204" i="10" l="1"/>
  <c r="T204" i="10" s="1"/>
  <c r="S204" i="26"/>
  <c r="T204" i="26" s="1"/>
  <c r="EL205" i="11"/>
  <c r="CN157" i="11"/>
  <c r="CO147" i="11"/>
  <c r="AZ205" i="18"/>
  <c r="GH205" i="11"/>
  <c r="E205" i="19" l="1"/>
  <c r="AZ205" i="19" s="1"/>
  <c r="CP147" i="11"/>
  <c r="CO157" i="11"/>
  <c r="S146" i="10" l="1"/>
  <c r="T146" i="10" s="1"/>
  <c r="S146" i="26"/>
  <c r="T146" i="26" s="1"/>
  <c r="EL147" i="11"/>
  <c r="CP157" i="11"/>
  <c r="E205" i="18"/>
  <c r="S156" i="10" l="1"/>
  <c r="T156" i="10" s="1"/>
  <c r="S156" i="26"/>
  <c r="T156" i="26" s="1"/>
  <c r="BA205" i="18"/>
  <c r="EL157" i="11"/>
  <c r="GG147" i="11" l="1"/>
  <c r="FH157" i="11"/>
  <c r="GH147" i="11" l="1"/>
  <c r="GG157" i="11"/>
  <c r="FH211" i="11"/>
  <c r="FH229" i="11" s="1"/>
  <c r="FH230" i="11" s="1"/>
  <c r="E147" i="19" l="1"/>
  <c r="GJ147" i="11"/>
  <c r="GH157" i="11"/>
  <c r="E157" i="19" l="1"/>
  <c r="AY147" i="19" l="1"/>
  <c r="AA157" i="19"/>
  <c r="AZ147" i="19" l="1"/>
  <c r="AY157" i="19"/>
  <c r="AA211" i="19"/>
  <c r="AA229" i="19" s="1"/>
  <c r="AA230" i="19" s="1"/>
  <c r="E147" i="18" l="1"/>
  <c r="BB147" i="19"/>
  <c r="AZ157" i="19"/>
  <c r="E157" i="18" l="1"/>
  <c r="AZ147" i="18" l="1"/>
  <c r="AA157" i="18"/>
  <c r="BA147" i="18" l="1"/>
  <c r="AZ157" i="18"/>
  <c r="AA211" i="18"/>
  <c r="AA229" i="18" s="1"/>
  <c r="AA230" i="18" s="1"/>
  <c r="BC147" i="18" l="1"/>
  <c r="BA157" i="18"/>
  <c r="CN370" i="11" l="1"/>
  <c r="CJ433" i="11"/>
  <c r="CJ453" i="11" s="1"/>
  <c r="CJ483" i="11" l="1"/>
  <c r="CN479" i="11"/>
  <c r="CO370" i="11"/>
  <c r="CN433" i="11"/>
  <c r="CN453" i="11" s="1"/>
  <c r="CP370" i="11" l="1"/>
  <c r="CO479" i="11"/>
  <c r="CN483" i="11"/>
  <c r="EK370" i="11"/>
  <c r="EG433" i="11"/>
  <c r="EG453" i="11" s="1"/>
  <c r="S369" i="26" l="1"/>
  <c r="T369" i="26" s="1"/>
  <c r="S369" i="10"/>
  <c r="T369" i="10" s="1"/>
  <c r="CP479" i="11"/>
  <c r="CO483" i="11"/>
  <c r="EG483" i="11"/>
  <c r="EK479" i="11"/>
  <c r="EL370" i="11"/>
  <c r="EK433" i="11"/>
  <c r="EK453" i="11" s="1"/>
  <c r="S478" i="26" l="1"/>
  <c r="T478" i="26" s="1"/>
  <c r="S478" i="10"/>
  <c r="T478" i="10" s="1"/>
  <c r="CP483" i="11"/>
  <c r="GG370" i="11"/>
  <c r="GG433" i="11" s="1"/>
  <c r="GG453" i="11" s="1"/>
  <c r="GC433" i="11"/>
  <c r="GC453" i="11" s="1"/>
  <c r="EL479" i="11"/>
  <c r="EK483" i="11"/>
  <c r="S482" i="26" l="1"/>
  <c r="T482" i="26" s="1"/>
  <c r="S482" i="10"/>
  <c r="T482" i="10" s="1"/>
  <c r="GC483" i="11"/>
  <c r="GG479" i="11"/>
  <c r="GG483" i="11" s="1"/>
  <c r="EL483" i="11"/>
  <c r="GH370" i="11"/>
  <c r="GH479" i="11" l="1"/>
  <c r="AY370" i="19"/>
  <c r="AU433" i="19"/>
  <c r="AU453" i="19" s="1"/>
  <c r="GJ370" i="11"/>
  <c r="E370" i="19"/>
  <c r="AU483" i="19"/>
  <c r="AY479" i="19"/>
  <c r="E479" i="19" l="1"/>
  <c r="E483" i="19" s="1"/>
  <c r="GH483" i="11"/>
  <c r="GJ479" i="11"/>
  <c r="GJ483" i="11" s="1"/>
  <c r="AV483" i="18"/>
  <c r="AZ479" i="18"/>
  <c r="AZ483" i="18" s="1"/>
  <c r="AY483" i="19"/>
  <c r="AZ370" i="18"/>
  <c r="AZ433" i="18" s="1"/>
  <c r="AZ453" i="18" s="1"/>
  <c r="AV433" i="18"/>
  <c r="AV453" i="18" s="1"/>
  <c r="AZ370" i="19"/>
  <c r="AY433" i="19"/>
  <c r="AY453" i="19" s="1"/>
  <c r="AZ479" i="19" l="1"/>
  <c r="BB479" i="19" s="1"/>
  <c r="BB483" i="19" s="1"/>
  <c r="E370" i="18"/>
  <c r="BB370" i="19"/>
  <c r="AZ483" i="19" l="1"/>
  <c r="E479" i="18"/>
  <c r="BA479" i="18" s="1"/>
  <c r="E483" i="18"/>
  <c r="BA370" i="18"/>
  <c r="BC370" i="18" l="1"/>
  <c r="BC479" i="18"/>
  <c r="BC483" i="18" s="1"/>
  <c r="BA483" i="18"/>
  <c r="CJ211" i="11" l="1"/>
  <c r="EG211" i="11" l="1"/>
  <c r="CJ172" i="11" l="1"/>
  <c r="CJ229" i="11" s="1"/>
  <c r="CJ230" i="11" s="1"/>
  <c r="CN158" i="11"/>
  <c r="EG172" i="11" l="1"/>
  <c r="EG229" i="11" s="1"/>
  <c r="EG230" i="11" s="1"/>
  <c r="EK158" i="11"/>
  <c r="CN172" i="11"/>
  <c r="CO158" i="11"/>
  <c r="CO172" i="11" l="1"/>
  <c r="CP158" i="11"/>
  <c r="EK172" i="11"/>
  <c r="GC211" i="11"/>
  <c r="AU211" i="19"/>
  <c r="S157" i="10" l="1"/>
  <c r="T157" i="10" s="1"/>
  <c r="S157" i="26"/>
  <c r="T157" i="26" s="1"/>
  <c r="EL158" i="11"/>
  <c r="EL172" i="11" s="1"/>
  <c r="CP172" i="11"/>
  <c r="GC172" i="11"/>
  <c r="GC229" i="11" s="1"/>
  <c r="GC230" i="11" s="1"/>
  <c r="GG158" i="11"/>
  <c r="GG172" i="11" s="1"/>
  <c r="AV211" i="18"/>
  <c r="S171" i="10" l="1"/>
  <c r="T171" i="10" s="1"/>
  <c r="S171" i="26"/>
  <c r="T171" i="26" s="1"/>
  <c r="AY158" i="19"/>
  <c r="AU172" i="19"/>
  <c r="AU229" i="19" s="1"/>
  <c r="AU230" i="19" s="1"/>
  <c r="GH158" i="11"/>
  <c r="AZ158" i="18"/>
  <c r="AZ172" i="18" s="1"/>
  <c r="AV172" i="18"/>
  <c r="AV229" i="18" s="1"/>
  <c r="AV230" i="18" s="1"/>
  <c r="GH172" i="11" l="1"/>
  <c r="GJ158" i="11"/>
  <c r="GJ172" i="11" s="1"/>
  <c r="E158" i="19"/>
  <c r="E172" i="19" s="1"/>
  <c r="AY172" i="19"/>
  <c r="AZ158" i="19" l="1"/>
  <c r="BB158" i="19" l="1"/>
  <c r="BB172" i="19" s="1"/>
  <c r="AZ172" i="19"/>
  <c r="E158" i="18"/>
  <c r="BA158" i="18" l="1"/>
  <c r="E172" i="18"/>
  <c r="BA172" i="18" l="1"/>
  <c r="BC158" i="18"/>
  <c r="BC172" i="18" s="1"/>
  <c r="CJ520" i="11" l="1"/>
  <c r="CJ523" i="11" s="1"/>
  <c r="G60" i="8" s="1" a="1"/>
  <c r="CN503" i="11"/>
  <c r="EG520" i="11" l="1"/>
  <c r="EG523" i="11" s="1"/>
  <c r="G117" i="8" s="1" a="1"/>
  <c r="EK503" i="11"/>
  <c r="CN520" i="11"/>
  <c r="CN523" i="11" s="1"/>
  <c r="CO503" i="11"/>
  <c r="G79" i="8"/>
  <c r="G86" i="8"/>
  <c r="G99" i="8"/>
  <c r="G92" i="8"/>
  <c r="G67" i="8"/>
  <c r="G77" i="8"/>
  <c r="G78" i="8"/>
  <c r="G90" i="8"/>
  <c r="G102" i="8"/>
  <c r="G82" i="8"/>
  <c r="G69" i="8"/>
  <c r="G101" i="8"/>
  <c r="G94" i="8"/>
  <c r="G95" i="8"/>
  <c r="G103" i="8"/>
  <c r="G85" i="8"/>
  <c r="G91" i="8"/>
  <c r="G100" i="8"/>
  <c r="G80" i="8"/>
  <c r="G89" i="8"/>
  <c r="G63" i="8"/>
  <c r="G66" i="8"/>
  <c r="G68" i="8"/>
  <c r="G81" i="8"/>
  <c r="G70" i="8"/>
  <c r="G84" i="8"/>
  <c r="G65" i="8"/>
  <c r="G73" i="8"/>
  <c r="G96" i="8"/>
  <c r="G74" i="8"/>
  <c r="G61" i="8"/>
  <c r="G76" i="8"/>
  <c r="G71" i="8"/>
  <c r="G72" i="8"/>
  <c r="G87" i="8"/>
  <c r="G60" i="8"/>
  <c r="G104" i="8"/>
  <c r="G62" i="8"/>
  <c r="G83" i="8"/>
  <c r="G88" i="8"/>
  <c r="G98" i="8"/>
  <c r="G93" i="8"/>
  <c r="G105" i="8"/>
  <c r="G64" i="8"/>
  <c r="G97" i="8"/>
  <c r="G75" i="8"/>
  <c r="G108" i="8" l="1"/>
  <c r="EK520" i="11"/>
  <c r="EK523" i="11" s="1"/>
  <c r="G160" i="8"/>
  <c r="G146" i="8"/>
  <c r="G133" i="8"/>
  <c r="G136" i="8"/>
  <c r="G155" i="8"/>
  <c r="G131" i="8"/>
  <c r="G129" i="8"/>
  <c r="G140" i="8"/>
  <c r="G138" i="8"/>
  <c r="G137" i="8"/>
  <c r="G161" i="8"/>
  <c r="G150" i="8"/>
  <c r="G134" i="8"/>
  <c r="G162" i="8"/>
  <c r="G121" i="8"/>
  <c r="G147" i="8"/>
  <c r="G118" i="8"/>
  <c r="G144" i="8"/>
  <c r="G145" i="8"/>
  <c r="G154" i="8"/>
  <c r="G117" i="8"/>
  <c r="G130" i="8"/>
  <c r="G135" i="8"/>
  <c r="G153" i="8"/>
  <c r="G132" i="8"/>
  <c r="G124" i="8"/>
  <c r="G151" i="8"/>
  <c r="G157" i="8"/>
  <c r="G125" i="8"/>
  <c r="G139" i="8"/>
  <c r="G143" i="8"/>
  <c r="G123" i="8"/>
  <c r="G142" i="8"/>
  <c r="G119" i="8"/>
  <c r="G126" i="8"/>
  <c r="G120" i="8"/>
  <c r="G128" i="8"/>
  <c r="G148" i="8"/>
  <c r="G122" i="8"/>
  <c r="G149" i="8"/>
  <c r="G141" i="8"/>
  <c r="G159" i="8"/>
  <c r="G158" i="8"/>
  <c r="G127" i="8"/>
  <c r="G156" i="8"/>
  <c r="G152" i="8"/>
  <c r="GC520" i="11"/>
  <c r="GC523" i="11" s="1"/>
  <c r="G174" i="8" s="1" a="1"/>
  <c r="GG503" i="11"/>
  <c r="GG520" i="11" s="1"/>
  <c r="GG523" i="11" s="1"/>
  <c r="CO520" i="11"/>
  <c r="CP503" i="11"/>
  <c r="S502" i="26" l="1"/>
  <c r="T502" i="26" s="1"/>
  <c r="S502" i="10"/>
  <c r="T502" i="10" s="1"/>
  <c r="CP520" i="11"/>
  <c r="AU520" i="19"/>
  <c r="AU523" i="19" s="1"/>
  <c r="G231" i="8" s="1" a="1"/>
  <c r="AY503" i="19"/>
  <c r="G209" i="8"/>
  <c r="G194" i="8"/>
  <c r="G191" i="8"/>
  <c r="G218" i="8"/>
  <c r="G195" i="8"/>
  <c r="G215" i="8"/>
  <c r="G198" i="8"/>
  <c r="G181" i="8"/>
  <c r="G200" i="8"/>
  <c r="G211" i="8"/>
  <c r="G176" i="8"/>
  <c r="G212" i="8"/>
  <c r="G180" i="8"/>
  <c r="G203" i="8"/>
  <c r="G206" i="8"/>
  <c r="G185" i="8"/>
  <c r="G189" i="8"/>
  <c r="G184" i="8"/>
  <c r="G217" i="8"/>
  <c r="G175" i="8"/>
  <c r="G192" i="8"/>
  <c r="G179" i="8"/>
  <c r="G197" i="8"/>
  <c r="G199" i="8"/>
  <c r="G202" i="8"/>
  <c r="G213" i="8"/>
  <c r="G201" i="8"/>
  <c r="G186" i="8"/>
  <c r="G214" i="8"/>
  <c r="G208" i="8"/>
  <c r="G188" i="8"/>
  <c r="G177" i="8"/>
  <c r="G205" i="8"/>
  <c r="G216" i="8"/>
  <c r="G187" i="8"/>
  <c r="G210" i="8"/>
  <c r="G196" i="8"/>
  <c r="G193" i="8"/>
  <c r="G182" i="8"/>
  <c r="G183" i="8"/>
  <c r="G174" i="8"/>
  <c r="G190" i="8"/>
  <c r="G207" i="8"/>
  <c r="G204" i="8"/>
  <c r="G178" i="8"/>
  <c r="G219" i="8"/>
  <c r="G165" i="8"/>
  <c r="EL503" i="11"/>
  <c r="O108" i="8"/>
  <c r="S519" i="26" l="1"/>
  <c r="T519" i="26" s="1"/>
  <c r="S519" i="10"/>
  <c r="T519" i="10" s="1"/>
  <c r="AZ503" i="18"/>
  <c r="AZ520" i="18" s="1"/>
  <c r="AZ523" i="18" s="1"/>
  <c r="AV520" i="18"/>
  <c r="AV523" i="18" s="1"/>
  <c r="G287" i="8" s="1" a="1"/>
  <c r="G222" i="8"/>
  <c r="GH503" i="11"/>
  <c r="EL520" i="11"/>
  <c r="O165" i="8"/>
  <c r="AY520" i="19"/>
  <c r="AY523" i="19" s="1"/>
  <c r="G242" i="8"/>
  <c r="G259" i="8"/>
  <c r="G254" i="8"/>
  <c r="G265" i="8"/>
  <c r="G231" i="8"/>
  <c r="G252" i="8"/>
  <c r="G267" i="8"/>
  <c r="G243" i="8"/>
  <c r="G248" i="8"/>
  <c r="G244" i="8"/>
  <c r="G258" i="8"/>
  <c r="G268" i="8"/>
  <c r="G237" i="8"/>
  <c r="G235" i="8"/>
  <c r="G272" i="8"/>
  <c r="G241" i="8"/>
  <c r="G234" i="8"/>
  <c r="G269" i="8"/>
  <c r="G240" i="8"/>
  <c r="G238" i="8"/>
  <c r="G263" i="8"/>
  <c r="G264" i="8"/>
  <c r="G266" i="8"/>
  <c r="G249" i="8"/>
  <c r="G260" i="8"/>
  <c r="G236" i="8"/>
  <c r="G256" i="8"/>
  <c r="G261" i="8"/>
  <c r="G275" i="8"/>
  <c r="G251" i="8"/>
  <c r="G246" i="8"/>
  <c r="G253" i="8"/>
  <c r="G232" i="8"/>
  <c r="G257" i="8"/>
  <c r="G274" i="8"/>
  <c r="G273" i="8"/>
  <c r="G239" i="8"/>
  <c r="G245" i="8"/>
  <c r="G255" i="8"/>
  <c r="G271" i="8"/>
  <c r="G262" i="8"/>
  <c r="G247" i="8"/>
  <c r="G270" i="8"/>
  <c r="G233" i="8"/>
  <c r="G250" i="8"/>
  <c r="O222" i="8" l="1"/>
  <c r="G287" i="8"/>
  <c r="G289" i="8"/>
  <c r="G291" i="8"/>
  <c r="G316" i="8"/>
  <c r="G298" i="8"/>
  <c r="G309" i="8"/>
  <c r="G319" i="8"/>
  <c r="G297" i="8"/>
  <c r="G324" i="8"/>
  <c r="G312" i="8"/>
  <c r="G305" i="8"/>
  <c r="G310" i="8"/>
  <c r="G323" i="8"/>
  <c r="G332" i="8"/>
  <c r="G296" i="8"/>
  <c r="G321" i="8"/>
  <c r="G307" i="8"/>
  <c r="G331" i="8"/>
  <c r="G314" i="8"/>
  <c r="G303" i="8"/>
  <c r="G329" i="8"/>
  <c r="G322" i="8"/>
  <c r="G318" i="8"/>
  <c r="G325" i="8"/>
  <c r="G308" i="8"/>
  <c r="G302" i="8"/>
  <c r="G326" i="8"/>
  <c r="G306" i="8"/>
  <c r="G299" i="8"/>
  <c r="G328" i="8"/>
  <c r="G320" i="8"/>
  <c r="G300" i="8"/>
  <c r="G292" i="8"/>
  <c r="G293" i="8"/>
  <c r="G330" i="8"/>
  <c r="G313" i="8"/>
  <c r="G315" i="8"/>
  <c r="G301" i="8"/>
  <c r="G304" i="8"/>
  <c r="G290" i="8"/>
  <c r="G317" i="8"/>
  <c r="G327" i="8"/>
  <c r="G294" i="8"/>
  <c r="G311" i="8"/>
  <c r="G295" i="8"/>
  <c r="G288" i="8"/>
  <c r="G278" i="8"/>
  <c r="E503" i="19"/>
  <c r="GH520" i="11"/>
  <c r="GJ503" i="11"/>
  <c r="GJ520" i="11" s="1"/>
  <c r="O278" i="8" l="1"/>
  <c r="CN206" i="11"/>
  <c r="AX211" i="11"/>
  <c r="AX229" i="11" s="1"/>
  <c r="AX230" i="11" s="1"/>
  <c r="F60" i="8" s="1" a="1"/>
  <c r="G335" i="8"/>
  <c r="E520" i="19"/>
  <c r="AZ503" i="19"/>
  <c r="O335" i="8" l="1"/>
  <c r="E503" i="18"/>
  <c r="BB503" i="19"/>
  <c r="BB520" i="19" s="1"/>
  <c r="AZ520" i="19"/>
  <c r="CO206" i="11"/>
  <c r="CN211" i="11"/>
  <c r="CN229" i="11" s="1"/>
  <c r="CU211" i="11"/>
  <c r="CU229" i="11" s="1"/>
  <c r="CU230" i="11" s="1"/>
  <c r="F117" i="8" s="1" a="1"/>
  <c r="EK206" i="11"/>
  <c r="EQ211" i="11"/>
  <c r="EQ229" i="11" s="1"/>
  <c r="EQ230" i="11" s="1"/>
  <c r="F174" i="8" s="1" a="1"/>
  <c r="GG206" i="11"/>
  <c r="GG211" i="11" s="1"/>
  <c r="GG229" i="11" s="1"/>
  <c r="GG230" i="11" s="1"/>
  <c r="F104" i="8"/>
  <c r="H104" i="8" s="1"/>
  <c r="F92" i="8"/>
  <c r="H92" i="8" s="1"/>
  <c r="F103" i="8"/>
  <c r="H103" i="8" s="1"/>
  <c r="F82" i="8"/>
  <c r="H82" i="8" s="1"/>
  <c r="F102" i="8"/>
  <c r="H102" i="8" s="1"/>
  <c r="F72" i="8"/>
  <c r="H72" i="8" s="1"/>
  <c r="F69" i="8"/>
  <c r="H69" i="8" s="1"/>
  <c r="F77" i="8"/>
  <c r="H77" i="8" s="1"/>
  <c r="F96" i="8"/>
  <c r="H96" i="8" s="1"/>
  <c r="F68" i="8"/>
  <c r="H68" i="8" s="1"/>
  <c r="F81" i="8"/>
  <c r="H81" i="8" s="1"/>
  <c r="F87" i="8"/>
  <c r="H87" i="8" s="1"/>
  <c r="F88" i="8"/>
  <c r="H88" i="8" s="1"/>
  <c r="F94" i="8"/>
  <c r="H94" i="8" s="1"/>
  <c r="F73" i="8"/>
  <c r="H73" i="8" s="1"/>
  <c r="F78" i="8"/>
  <c r="H78" i="8" s="1"/>
  <c r="F66" i="8"/>
  <c r="H66" i="8" s="1"/>
  <c r="F89" i="8"/>
  <c r="H89" i="8" s="1"/>
  <c r="F67" i="8"/>
  <c r="H67" i="8" s="1"/>
  <c r="F64" i="8"/>
  <c r="H64" i="8" s="1"/>
  <c r="F85" i="8"/>
  <c r="H85" i="8" s="1"/>
  <c r="F74" i="8"/>
  <c r="H74" i="8" s="1"/>
  <c r="F99" i="8"/>
  <c r="H99" i="8" s="1"/>
  <c r="F86" i="8"/>
  <c r="H86" i="8" s="1"/>
  <c r="F91" i="8"/>
  <c r="H91" i="8" s="1"/>
  <c r="F105" i="8"/>
  <c r="H105" i="8" s="1"/>
  <c r="F60" i="8"/>
  <c r="F63" i="8"/>
  <c r="H63" i="8" s="1"/>
  <c r="F93" i="8"/>
  <c r="H93" i="8" s="1"/>
  <c r="F84" i="8"/>
  <c r="H84" i="8" s="1"/>
  <c r="F76" i="8"/>
  <c r="H76" i="8" s="1"/>
  <c r="F79" i="8"/>
  <c r="H79" i="8" s="1"/>
  <c r="F100" i="8"/>
  <c r="H100" i="8" s="1"/>
  <c r="F95" i="8"/>
  <c r="H95" i="8" s="1"/>
  <c r="F90" i="8"/>
  <c r="H90" i="8" s="1"/>
  <c r="F75" i="8"/>
  <c r="H75" i="8" s="1"/>
  <c r="F98" i="8"/>
  <c r="H98" i="8" s="1"/>
  <c r="F71" i="8"/>
  <c r="H71" i="8" s="1"/>
  <c r="F65" i="8"/>
  <c r="H65" i="8" s="1"/>
  <c r="F80" i="8"/>
  <c r="H80" i="8" s="1"/>
  <c r="F61" i="8"/>
  <c r="H61" i="8" s="1"/>
  <c r="F62" i="8"/>
  <c r="H62" i="8" s="1"/>
  <c r="F97" i="8"/>
  <c r="H97" i="8" s="1"/>
  <c r="F83" i="8"/>
  <c r="H83" i="8" s="1"/>
  <c r="F101" i="8"/>
  <c r="H101" i="8" s="1"/>
  <c r="F70" i="8"/>
  <c r="H70" i="8" s="1"/>
  <c r="EK211" i="11" l="1"/>
  <c r="EK229" i="11" s="1"/>
  <c r="EK230" i="11" s="1"/>
  <c r="F152" i="8"/>
  <c r="H152" i="8" s="1"/>
  <c r="F154" i="8"/>
  <c r="H154" i="8" s="1"/>
  <c r="F117" i="8"/>
  <c r="F162" i="8"/>
  <c r="H162" i="8" s="1"/>
  <c r="F133" i="8"/>
  <c r="H133" i="8" s="1"/>
  <c r="F144" i="8"/>
  <c r="H144" i="8" s="1"/>
  <c r="F157" i="8"/>
  <c r="H157" i="8" s="1"/>
  <c r="F158" i="8"/>
  <c r="H158" i="8" s="1"/>
  <c r="F147" i="8"/>
  <c r="H147" i="8" s="1"/>
  <c r="F160" i="8"/>
  <c r="H160" i="8" s="1"/>
  <c r="F118" i="8"/>
  <c r="H118" i="8" s="1"/>
  <c r="F131" i="8"/>
  <c r="H131" i="8" s="1"/>
  <c r="F128" i="8"/>
  <c r="H128" i="8" s="1"/>
  <c r="F126" i="8"/>
  <c r="H126" i="8" s="1"/>
  <c r="F143" i="8"/>
  <c r="H143" i="8" s="1"/>
  <c r="F155" i="8"/>
  <c r="H155" i="8" s="1"/>
  <c r="F134" i="8"/>
  <c r="H134" i="8" s="1"/>
  <c r="F125" i="8"/>
  <c r="H125" i="8" s="1"/>
  <c r="F140" i="8"/>
  <c r="H140" i="8" s="1"/>
  <c r="F139" i="8"/>
  <c r="H139" i="8" s="1"/>
  <c r="F150" i="8"/>
  <c r="H150" i="8" s="1"/>
  <c r="F136" i="8"/>
  <c r="H136" i="8" s="1"/>
  <c r="F124" i="8"/>
  <c r="H124" i="8" s="1"/>
  <c r="F145" i="8"/>
  <c r="H145" i="8" s="1"/>
  <c r="F161" i="8"/>
  <c r="H161" i="8" s="1"/>
  <c r="F146" i="8"/>
  <c r="H146" i="8" s="1"/>
  <c r="F159" i="8"/>
  <c r="H159" i="8" s="1"/>
  <c r="F120" i="8"/>
  <c r="H120" i="8" s="1"/>
  <c r="F148" i="8"/>
  <c r="H148" i="8" s="1"/>
  <c r="F149" i="8"/>
  <c r="H149" i="8" s="1"/>
  <c r="F151" i="8"/>
  <c r="H151" i="8" s="1"/>
  <c r="F135" i="8"/>
  <c r="H135" i="8" s="1"/>
  <c r="F138" i="8"/>
  <c r="H138" i="8" s="1"/>
  <c r="F142" i="8"/>
  <c r="H142" i="8" s="1"/>
  <c r="F127" i="8"/>
  <c r="H127" i="8" s="1"/>
  <c r="F132" i="8"/>
  <c r="H132" i="8" s="1"/>
  <c r="F130" i="8"/>
  <c r="H130" i="8" s="1"/>
  <c r="F119" i="8"/>
  <c r="H119" i="8" s="1"/>
  <c r="F156" i="8"/>
  <c r="H156" i="8" s="1"/>
  <c r="F137" i="8"/>
  <c r="H137" i="8" s="1"/>
  <c r="F129" i="8"/>
  <c r="H129" i="8" s="1"/>
  <c r="F121" i="8"/>
  <c r="H121" i="8" s="1"/>
  <c r="F123" i="8"/>
  <c r="H123" i="8" s="1"/>
  <c r="F141" i="8"/>
  <c r="H141" i="8" s="1"/>
  <c r="F153" i="8"/>
  <c r="H153" i="8" s="1"/>
  <c r="F122" i="8"/>
  <c r="H122" i="8" s="1"/>
  <c r="CO229" i="11"/>
  <c r="CO230" i="11" s="1"/>
  <c r="CN230" i="11"/>
  <c r="BA503" i="18"/>
  <c r="E520" i="18"/>
  <c r="J211" i="19"/>
  <c r="J229" i="19" s="1"/>
  <c r="J230" i="19" s="1"/>
  <c r="F231" i="8" s="1" a="1"/>
  <c r="AY206" i="19"/>
  <c r="H60" i="8"/>
  <c r="H108" i="8" s="1"/>
  <c r="F108" i="8"/>
  <c r="F111" i="8" s="1"/>
  <c r="F205" i="8"/>
  <c r="H205" i="8" s="1"/>
  <c r="F190" i="8"/>
  <c r="H190" i="8" s="1"/>
  <c r="F185" i="8"/>
  <c r="H185" i="8" s="1"/>
  <c r="F200" i="8"/>
  <c r="H200" i="8" s="1"/>
  <c r="F191" i="8"/>
  <c r="H191" i="8" s="1"/>
  <c r="F207" i="8"/>
  <c r="H207" i="8" s="1"/>
  <c r="F212" i="8"/>
  <c r="H212" i="8" s="1"/>
  <c r="F204" i="8"/>
  <c r="H204" i="8" s="1"/>
  <c r="F218" i="8"/>
  <c r="H218" i="8" s="1"/>
  <c r="F210" i="8"/>
  <c r="H210" i="8" s="1"/>
  <c r="F192" i="8"/>
  <c r="H192" i="8" s="1"/>
  <c r="F175" i="8"/>
  <c r="H175" i="8" s="1"/>
  <c r="F187" i="8"/>
  <c r="H187" i="8" s="1"/>
  <c r="F208" i="8"/>
  <c r="H208" i="8" s="1"/>
  <c r="F216" i="8"/>
  <c r="H216" i="8" s="1"/>
  <c r="F189" i="8"/>
  <c r="H189" i="8" s="1"/>
  <c r="F194" i="8"/>
  <c r="H194" i="8" s="1"/>
  <c r="F178" i="8"/>
  <c r="H178" i="8" s="1"/>
  <c r="F198" i="8"/>
  <c r="H198" i="8" s="1"/>
  <c r="F182" i="8"/>
  <c r="H182" i="8" s="1"/>
  <c r="F199" i="8"/>
  <c r="H199" i="8" s="1"/>
  <c r="F219" i="8"/>
  <c r="H219" i="8" s="1"/>
  <c r="F179" i="8"/>
  <c r="H179" i="8" s="1"/>
  <c r="F196" i="8"/>
  <c r="H196" i="8" s="1"/>
  <c r="F206" i="8"/>
  <c r="H206" i="8" s="1"/>
  <c r="F177" i="8"/>
  <c r="H177" i="8" s="1"/>
  <c r="F217" i="8"/>
  <c r="H217" i="8" s="1"/>
  <c r="F184" i="8"/>
  <c r="H184" i="8" s="1"/>
  <c r="F186" i="8"/>
  <c r="H186" i="8" s="1"/>
  <c r="F193" i="8"/>
  <c r="H193" i="8" s="1"/>
  <c r="F174" i="8"/>
  <c r="F202" i="8"/>
  <c r="H202" i="8" s="1"/>
  <c r="F176" i="8"/>
  <c r="H176" i="8" s="1"/>
  <c r="F181" i="8"/>
  <c r="H181" i="8" s="1"/>
  <c r="F188" i="8"/>
  <c r="H188" i="8" s="1"/>
  <c r="F209" i="8"/>
  <c r="H209" i="8" s="1"/>
  <c r="F213" i="8"/>
  <c r="H213" i="8" s="1"/>
  <c r="F183" i="8"/>
  <c r="H183" i="8" s="1"/>
  <c r="F214" i="8"/>
  <c r="H214" i="8" s="1"/>
  <c r="F195" i="8"/>
  <c r="H195" i="8" s="1"/>
  <c r="F201" i="8"/>
  <c r="H201" i="8" s="1"/>
  <c r="F197" i="8"/>
  <c r="H197" i="8" s="1"/>
  <c r="F215" i="8"/>
  <c r="H215" i="8" s="1"/>
  <c r="F203" i="8"/>
  <c r="H203" i="8" s="1"/>
  <c r="F180" i="8"/>
  <c r="H180" i="8" s="1"/>
  <c r="F211" i="8"/>
  <c r="H211" i="8" s="1"/>
  <c r="CP206" i="11"/>
  <c r="CO211" i="11"/>
  <c r="S205" i="10" l="1"/>
  <c r="T205" i="10" s="1"/>
  <c r="S205" i="26"/>
  <c r="T205" i="26" s="1"/>
  <c r="CP211" i="11"/>
  <c r="O107" i="8"/>
  <c r="H174" i="8"/>
  <c r="H222" i="8" s="1"/>
  <c r="F222" i="8"/>
  <c r="BC503" i="18"/>
  <c r="BC520" i="18" s="1"/>
  <c r="BA520" i="18"/>
  <c r="AY211" i="19"/>
  <c r="AY229" i="19" s="1"/>
  <c r="AY230" i="19" s="1"/>
  <c r="F266" i="8"/>
  <c r="H266" i="8" s="1"/>
  <c r="F267" i="8"/>
  <c r="H267" i="8" s="1"/>
  <c r="F237" i="8"/>
  <c r="H237" i="8" s="1"/>
  <c r="F244" i="8"/>
  <c r="H244" i="8" s="1"/>
  <c r="F260" i="8"/>
  <c r="H260" i="8" s="1"/>
  <c r="F242" i="8"/>
  <c r="H242" i="8" s="1"/>
  <c r="F274" i="8"/>
  <c r="H274" i="8" s="1"/>
  <c r="F249" i="8"/>
  <c r="H249" i="8" s="1"/>
  <c r="F233" i="8"/>
  <c r="H233" i="8" s="1"/>
  <c r="F240" i="8"/>
  <c r="H240" i="8" s="1"/>
  <c r="F269" i="8"/>
  <c r="H269" i="8" s="1"/>
  <c r="F257" i="8"/>
  <c r="H257" i="8" s="1"/>
  <c r="F272" i="8"/>
  <c r="H272" i="8" s="1"/>
  <c r="F238" i="8"/>
  <c r="H238" i="8" s="1"/>
  <c r="F265" i="8"/>
  <c r="H265" i="8" s="1"/>
  <c r="F245" i="8"/>
  <c r="H245" i="8" s="1"/>
  <c r="F256" i="8"/>
  <c r="H256" i="8" s="1"/>
  <c r="F254" i="8"/>
  <c r="H254" i="8" s="1"/>
  <c r="F264" i="8"/>
  <c r="H264" i="8" s="1"/>
  <c r="F236" i="8"/>
  <c r="H236" i="8" s="1"/>
  <c r="F255" i="8"/>
  <c r="H255" i="8" s="1"/>
  <c r="F234" i="8"/>
  <c r="H234" i="8" s="1"/>
  <c r="F239" i="8"/>
  <c r="H239" i="8" s="1"/>
  <c r="F270" i="8"/>
  <c r="H270" i="8" s="1"/>
  <c r="F241" i="8"/>
  <c r="H241" i="8" s="1"/>
  <c r="F252" i="8"/>
  <c r="H252" i="8" s="1"/>
  <c r="F268" i="8"/>
  <c r="H268" i="8" s="1"/>
  <c r="F251" i="8"/>
  <c r="H251" i="8" s="1"/>
  <c r="F273" i="8"/>
  <c r="H273" i="8" s="1"/>
  <c r="F232" i="8"/>
  <c r="H232" i="8" s="1"/>
  <c r="F247" i="8"/>
  <c r="H247" i="8" s="1"/>
  <c r="F275" i="8"/>
  <c r="H275" i="8" s="1"/>
  <c r="F231" i="8"/>
  <c r="H231" i="8" s="1"/>
  <c r="F259" i="8"/>
  <c r="H259" i="8" s="1"/>
  <c r="F261" i="8"/>
  <c r="H261" i="8" s="1"/>
  <c r="F250" i="8"/>
  <c r="H250" i="8" s="1"/>
  <c r="F243" i="8"/>
  <c r="H243" i="8" s="1"/>
  <c r="F253" i="8"/>
  <c r="H253" i="8" s="1"/>
  <c r="F246" i="8"/>
  <c r="H246" i="8" s="1"/>
  <c r="F258" i="8"/>
  <c r="H258" i="8" s="1"/>
  <c r="F263" i="8"/>
  <c r="H263" i="8" s="1"/>
  <c r="F271" i="8"/>
  <c r="H271" i="8" s="1"/>
  <c r="F235" i="8"/>
  <c r="H235" i="8" s="1"/>
  <c r="F262" i="8"/>
  <c r="H262" i="8" s="1"/>
  <c r="F248" i="8"/>
  <c r="H248" i="8" s="1"/>
  <c r="F165" i="8"/>
  <c r="F168" i="8" s="1"/>
  <c r="H117" i="8"/>
  <c r="H165" i="8" s="1"/>
  <c r="EL206" i="11"/>
  <c r="S210" i="10" l="1"/>
  <c r="T210" i="10" s="1"/>
  <c r="S210" i="26"/>
  <c r="T210" i="26" s="1"/>
  <c r="F225" i="8"/>
  <c r="CP229" i="11"/>
  <c r="H278" i="8"/>
  <c r="O276" i="8" s="1"/>
  <c r="O164" i="8"/>
  <c r="GH206" i="11"/>
  <c r="EL211" i="11"/>
  <c r="EL229" i="11" s="1"/>
  <c r="EL230" i="11" s="1"/>
  <c r="F278" i="8"/>
  <c r="J211" i="18"/>
  <c r="J229" i="18" s="1"/>
  <c r="AZ206" i="18"/>
  <c r="AZ211" i="18" s="1"/>
  <c r="O221" i="8"/>
  <c r="O106" i="8"/>
  <c r="O220" i="8"/>
  <c r="O163" i="8"/>
  <c r="S228" i="10" l="1"/>
  <c r="T228" i="10" s="1"/>
  <c r="S228" i="26"/>
  <c r="T228" i="26" s="1"/>
  <c r="F281" i="8"/>
  <c r="CP230" i="11"/>
  <c r="J230" i="18"/>
  <c r="F287" i="8" s="1" a="1"/>
  <c r="AZ229" i="18"/>
  <c r="AZ230" i="18" s="1"/>
  <c r="E206" i="19"/>
  <c r="GH211" i="11"/>
  <c r="GH229" i="11" s="1"/>
  <c r="GH230" i="11" s="1"/>
  <c r="O277" i="8"/>
  <c r="S229" i="10" l="1"/>
  <c r="T229" i="10" s="1"/>
  <c r="S229" i="26"/>
  <c r="T229" i="26" s="1"/>
  <c r="E211" i="19"/>
  <c r="E229" i="19" s="1"/>
  <c r="E230" i="19" s="1"/>
  <c r="AZ206" i="19"/>
  <c r="F287" i="8"/>
  <c r="H287" i="8" s="1"/>
  <c r="F320" i="8"/>
  <c r="H320" i="8" s="1"/>
  <c r="F304" i="8"/>
  <c r="H304" i="8" s="1"/>
  <c r="F296" i="8"/>
  <c r="H296" i="8" s="1"/>
  <c r="F312" i="8"/>
  <c r="H312" i="8" s="1"/>
  <c r="F328" i="8"/>
  <c r="H328" i="8" s="1"/>
  <c r="F303" i="8"/>
  <c r="H303" i="8" s="1"/>
  <c r="F297" i="8"/>
  <c r="H297" i="8" s="1"/>
  <c r="F299" i="8"/>
  <c r="H299" i="8" s="1"/>
  <c r="F291" i="8"/>
  <c r="H291" i="8" s="1"/>
  <c r="F305" i="8"/>
  <c r="H305" i="8" s="1"/>
  <c r="F331" i="8"/>
  <c r="H331" i="8" s="1"/>
  <c r="F316" i="8"/>
  <c r="H316" i="8" s="1"/>
  <c r="F302" i="8"/>
  <c r="H302" i="8" s="1"/>
  <c r="F313" i="8"/>
  <c r="H313" i="8" s="1"/>
  <c r="F294" i="8"/>
  <c r="H294" i="8" s="1"/>
  <c r="F326" i="8"/>
  <c r="H326" i="8" s="1"/>
  <c r="F295" i="8"/>
  <c r="H295" i="8" s="1"/>
  <c r="F292" i="8"/>
  <c r="H292" i="8" s="1"/>
  <c r="F311" i="8"/>
  <c r="H311" i="8" s="1"/>
  <c r="F293" i="8"/>
  <c r="H293" i="8" s="1"/>
  <c r="F323" i="8"/>
  <c r="H323" i="8" s="1"/>
  <c r="F324" i="8"/>
  <c r="H324" i="8" s="1"/>
  <c r="F310" i="8"/>
  <c r="H310" i="8" s="1"/>
  <c r="F325" i="8"/>
  <c r="H325" i="8" s="1"/>
  <c r="F289" i="8"/>
  <c r="H289" i="8" s="1"/>
  <c r="F321" i="8"/>
  <c r="H321" i="8" s="1"/>
  <c r="F329" i="8"/>
  <c r="H329" i="8" s="1"/>
  <c r="F288" i="8"/>
  <c r="H288" i="8" s="1"/>
  <c r="F317" i="8"/>
  <c r="H317" i="8" s="1"/>
  <c r="F314" i="8"/>
  <c r="H314" i="8" s="1"/>
  <c r="F330" i="8"/>
  <c r="H330" i="8" s="1"/>
  <c r="F309" i="8"/>
  <c r="H309" i="8" s="1"/>
  <c r="F319" i="8"/>
  <c r="H319" i="8" s="1"/>
  <c r="F308" i="8"/>
  <c r="H308" i="8" s="1"/>
  <c r="F306" i="8"/>
  <c r="H306" i="8" s="1"/>
  <c r="F307" i="8"/>
  <c r="H307" i="8" s="1"/>
  <c r="F315" i="8"/>
  <c r="H315" i="8" s="1"/>
  <c r="F300" i="8"/>
  <c r="H300" i="8" s="1"/>
  <c r="F322" i="8"/>
  <c r="H322" i="8" s="1"/>
  <c r="F301" i="8"/>
  <c r="H301" i="8" s="1"/>
  <c r="F298" i="8"/>
  <c r="H298" i="8" s="1"/>
  <c r="F318" i="8"/>
  <c r="H318" i="8" s="1"/>
  <c r="F290" i="8"/>
  <c r="H290" i="8" s="1"/>
  <c r="F332" i="8"/>
  <c r="H332" i="8" s="1"/>
  <c r="F327" i="8"/>
  <c r="H327" i="8" s="1"/>
  <c r="H335" i="8" l="1"/>
  <c r="GJ7" i="11"/>
  <c r="GJ13" i="11" s="1"/>
  <c r="GJ28" i="11" s="1"/>
  <c r="GI13" i="11"/>
  <c r="GI28" i="11" s="1"/>
  <c r="E206" i="18"/>
  <c r="AZ211" i="19"/>
  <c r="AZ229" i="19" s="1"/>
  <c r="AZ230" i="19" s="1"/>
  <c r="F335" i="8"/>
  <c r="F338" i="8" s="1"/>
  <c r="O333" i="8" l="1"/>
  <c r="BA206" i="18"/>
  <c r="BA211" i="18" s="1"/>
  <c r="BA229" i="18" s="1"/>
  <c r="BA230" i="18" s="1"/>
  <c r="E211" i="18"/>
  <c r="E229" i="18" s="1"/>
  <c r="E230" i="18" s="1"/>
  <c r="O334" i="8"/>
  <c r="GJ206" i="11"/>
  <c r="BA13" i="19" l="1"/>
  <c r="BA28" i="19" s="1"/>
  <c r="BB7" i="19"/>
  <c r="BB13" i="19" s="1"/>
  <c r="BB28" i="19" s="1"/>
  <c r="GI211" i="11"/>
  <c r="GJ205" i="11"/>
  <c r="GJ211" i="11" s="1"/>
  <c r="GI136" i="11"/>
  <c r="GJ134" i="11"/>
  <c r="GJ136" i="11" s="1"/>
  <c r="GI157" i="11"/>
  <c r="GJ151" i="11"/>
  <c r="GJ157" i="11" s="1"/>
  <c r="GJ229" i="11" l="1"/>
  <c r="GJ230" i="11" s="1"/>
  <c r="BC7" i="18"/>
  <c r="BC13" i="18" s="1"/>
  <c r="BC28" i="18" s="1"/>
  <c r="BB13" i="18"/>
  <c r="BB28" i="18" s="1"/>
  <c r="GI229" i="11"/>
  <c r="GI230" i="11" s="1"/>
  <c r="BB206" i="19"/>
  <c r="BA157" i="19" l="1"/>
  <c r="BB151" i="19"/>
  <c r="BB157" i="19" s="1"/>
  <c r="BA136" i="19"/>
  <c r="BB134" i="19"/>
  <c r="BB136" i="19" s="1"/>
  <c r="BA211" i="19"/>
  <c r="BB205" i="19"/>
  <c r="BB211" i="19" s="1"/>
  <c r="A1" i="11"/>
  <c r="BC206" i="18"/>
  <c r="BA229" i="19" l="1"/>
  <c r="BA230" i="19" s="1"/>
  <c r="BB229" i="19"/>
  <c r="BB230" i="19" s="1"/>
  <c r="BB211" i="18"/>
  <c r="BC205" i="18"/>
  <c r="BC211" i="18" s="1"/>
  <c r="BB136" i="18"/>
  <c r="BC134" i="18"/>
  <c r="BC136" i="18" s="1"/>
  <c r="BB157" i="18"/>
  <c r="BC151" i="18"/>
  <c r="BC157" i="18" s="1"/>
  <c r="A1" i="19" l="1"/>
  <c r="BB229" i="18"/>
  <c r="BB230" i="18" s="1"/>
  <c r="BC229" i="18"/>
  <c r="BC230" i="18" s="1"/>
  <c r="A1" i="18" l="1"/>
  <c r="GV278" i="11" l="1"/>
  <c r="E294" i="11"/>
  <c r="GV248" i="11"/>
  <c r="E254" i="11"/>
  <c r="GV254" i="11" s="1"/>
  <c r="GV294" i="11" l="1"/>
  <c r="AS278" i="11" l="1"/>
  <c r="X294" i="11"/>
  <c r="AS248" i="11"/>
  <c r="X254" i="11"/>
  <c r="CO278" i="11" l="1"/>
  <c r="AS294" i="11"/>
  <c r="AS254" i="11"/>
  <c r="CO248" i="11"/>
  <c r="CP248" i="11" l="1"/>
  <c r="CO254" i="11"/>
  <c r="CP278" i="11"/>
  <c r="CO294" i="11"/>
  <c r="S277" i="26" l="1"/>
  <c r="T277" i="26" s="1"/>
  <c r="S277" i="10"/>
  <c r="T277" i="10" s="1"/>
  <c r="S247" i="26"/>
  <c r="T247" i="26" s="1"/>
  <c r="S247" i="10"/>
  <c r="T247" i="10" s="1"/>
  <c r="CP254" i="11"/>
  <c r="EL248" i="11"/>
  <c r="EL278" i="11"/>
  <c r="CP294" i="11"/>
  <c r="S293" i="26" l="1"/>
  <c r="T293" i="26" s="1"/>
  <c r="S293" i="10"/>
  <c r="T293" i="10" s="1"/>
  <c r="S253" i="26"/>
  <c r="T253" i="26" s="1"/>
  <c r="S253" i="10"/>
  <c r="T253" i="10" s="1"/>
  <c r="EL254" i="11"/>
  <c r="GH248" i="11"/>
  <c r="GH278" i="11"/>
  <c r="EL294" i="11"/>
  <c r="GJ248" i="11" l="1"/>
  <c r="GJ254" i="11" s="1"/>
  <c r="E248" i="19"/>
  <c r="GH254" i="11"/>
  <c r="E278" i="19"/>
  <c r="GJ278" i="11"/>
  <c r="GJ294" i="11" s="1"/>
  <c r="GH294" i="11"/>
  <c r="AZ278" i="19" l="1"/>
  <c r="E294" i="19"/>
  <c r="AZ248" i="19"/>
  <c r="E254" i="19"/>
  <c r="AZ254" i="19" l="1"/>
  <c r="BB248" i="19"/>
  <c r="BB254" i="19" s="1"/>
  <c r="E248" i="18"/>
  <c r="BB278" i="19"/>
  <c r="BB294" i="19" s="1"/>
  <c r="E278" i="18"/>
  <c r="AZ294" i="19"/>
  <c r="BA248" i="18" l="1"/>
  <c r="E254" i="18"/>
  <c r="BA278" i="18"/>
  <c r="E294" i="18"/>
  <c r="BC278" i="18" l="1"/>
  <c r="BC294" i="18" s="1"/>
  <c r="BA294" i="18"/>
  <c r="BC248" i="18"/>
  <c r="BC254" i="18" s="1"/>
  <c r="BA254" i="18"/>
  <c r="AS302" i="11" l="1"/>
  <c r="CO302" i="11" s="1"/>
  <c r="CP302" i="11" s="1"/>
  <c r="S301" i="26" l="1"/>
  <c r="T301" i="26" s="1"/>
  <c r="S301" i="10"/>
  <c r="T301" i="10" s="1"/>
  <c r="EL302" i="11"/>
  <c r="GH302" i="11" s="1"/>
  <c r="E302" i="19" s="1"/>
  <c r="AZ302" i="19" s="1"/>
  <c r="GV369" i="11"/>
  <c r="E433" i="11"/>
  <c r="GV433" i="11" s="1"/>
  <c r="GV240" i="11"/>
  <c r="E245" i="11"/>
  <c r="GJ302" i="11"/>
  <c r="X245" i="11" l="1"/>
  <c r="AS240" i="11"/>
  <c r="GV245" i="11"/>
  <c r="E324" i="11"/>
  <c r="X433" i="11"/>
  <c r="AS369" i="11"/>
  <c r="BB302" i="19"/>
  <c r="E302" i="18"/>
  <c r="BA302" i="18" s="1"/>
  <c r="BC302" i="18" s="1"/>
  <c r="CO369" i="11" l="1"/>
  <c r="AS433" i="11"/>
  <c r="GV324" i="11"/>
  <c r="AS301" i="11"/>
  <c r="X310" i="11"/>
  <c r="X324" i="11" s="1"/>
  <c r="X453" i="11" s="1"/>
  <c r="X523" i="11" s="1"/>
  <c r="CP352" i="11"/>
  <c r="GV352" i="11"/>
  <c r="E354" i="11"/>
  <c r="GV354" i="11" s="1"/>
  <c r="CO240" i="11"/>
  <c r="AS245" i="11"/>
  <c r="S351" i="26" l="1"/>
  <c r="T351" i="26" s="1"/>
  <c r="S351" i="10"/>
  <c r="T351" i="10" s="1"/>
  <c r="EL352" i="11"/>
  <c r="CP354" i="11"/>
  <c r="CP369" i="11"/>
  <c r="CO433" i="11"/>
  <c r="G14" i="8" a="1"/>
  <c r="E453" i="11"/>
  <c r="CP240" i="11"/>
  <c r="CO245" i="11"/>
  <c r="CO301" i="11"/>
  <c r="AS310" i="11"/>
  <c r="AS324" i="11" s="1"/>
  <c r="AS453" i="11" s="1"/>
  <c r="AS523" i="11" s="1"/>
  <c r="S368" i="26" l="1"/>
  <c r="T368" i="26" s="1"/>
  <c r="S368" i="10"/>
  <c r="T368" i="10" s="1"/>
  <c r="S353" i="26"/>
  <c r="T353" i="26" s="1"/>
  <c r="S353" i="10"/>
  <c r="T353" i="10" s="1"/>
  <c r="S239" i="26"/>
  <c r="T239" i="26" s="1"/>
  <c r="S239" i="10"/>
  <c r="T239" i="10" s="1"/>
  <c r="GH352" i="11"/>
  <c r="EL354" i="11"/>
  <c r="EL240" i="11"/>
  <c r="CP245" i="11"/>
  <c r="GV453" i="11"/>
  <c r="E523" i="11"/>
  <c r="EL369" i="11"/>
  <c r="CP433" i="11"/>
  <c r="CP301" i="11"/>
  <c r="CO310" i="11"/>
  <c r="CO324" i="11" s="1"/>
  <c r="CO453" i="11" s="1"/>
  <c r="CO523" i="11" s="1"/>
  <c r="G19" i="8"/>
  <c r="H19" i="8" s="1"/>
  <c r="G26" i="8"/>
  <c r="H26" i="8" s="1"/>
  <c r="G47" i="8"/>
  <c r="H47" i="8" s="1"/>
  <c r="G42" i="8"/>
  <c r="H42" i="8" s="1"/>
  <c r="G39" i="8"/>
  <c r="H39" i="8" s="1"/>
  <c r="G41" i="8"/>
  <c r="H41" i="8" s="1"/>
  <c r="G48" i="8"/>
  <c r="H48" i="8" s="1"/>
  <c r="G17" i="8"/>
  <c r="H17" i="8" s="1"/>
  <c r="G34" i="8"/>
  <c r="H34" i="8" s="1"/>
  <c r="G16" i="8"/>
  <c r="H16" i="8" s="1"/>
  <c r="G50" i="8"/>
  <c r="H50" i="8" s="1"/>
  <c r="G46" i="8"/>
  <c r="H46" i="8" s="1"/>
  <c r="G14" i="8"/>
  <c r="G45" i="8"/>
  <c r="H45" i="8" s="1"/>
  <c r="G29" i="8"/>
  <c r="H29" i="8" s="1"/>
  <c r="G49" i="8"/>
  <c r="H49" i="8" s="1"/>
  <c r="G23" i="8"/>
  <c r="H23" i="8" s="1"/>
  <c r="G18" i="8"/>
  <c r="H18" i="8" s="1"/>
  <c r="G20" i="8"/>
  <c r="H20" i="8" s="1"/>
  <c r="G21" i="8"/>
  <c r="H21" i="8" s="1"/>
  <c r="G37" i="8"/>
  <c r="H37" i="8" s="1"/>
  <c r="G52" i="8"/>
  <c r="H52" i="8" s="1"/>
  <c r="G40" i="8"/>
  <c r="H40" i="8" s="1"/>
  <c r="G31" i="8"/>
  <c r="H31" i="8" s="1"/>
  <c r="G44" i="8"/>
  <c r="H44" i="8" s="1"/>
  <c r="G32" i="8"/>
  <c r="H32" i="8" s="1"/>
  <c r="G43" i="8"/>
  <c r="H43" i="8" s="1"/>
  <c r="G35" i="8"/>
  <c r="H35" i="8" s="1"/>
  <c r="G36" i="8"/>
  <c r="H36" i="8" s="1"/>
  <c r="G28" i="8"/>
  <c r="H28" i="8" s="1"/>
  <c r="G27" i="8"/>
  <c r="H27" i="8" s="1"/>
  <c r="G30" i="8"/>
  <c r="H30" i="8" s="1"/>
  <c r="G15" i="8"/>
  <c r="H15" i="8" s="1"/>
  <c r="G25" i="8"/>
  <c r="H25" i="8" s="1"/>
  <c r="G24" i="8"/>
  <c r="H24" i="8" s="1"/>
  <c r="G38" i="8"/>
  <c r="H38" i="8" s="1"/>
  <c r="G33" i="8"/>
  <c r="H33" i="8" s="1"/>
  <c r="G51" i="8"/>
  <c r="H51" i="8" s="1"/>
  <c r="G22" i="8"/>
  <c r="H22" i="8" s="1"/>
  <c r="S300" i="26" l="1"/>
  <c r="T300" i="26" s="1"/>
  <c r="S300" i="10"/>
  <c r="T300" i="10" s="1"/>
  <c r="S432" i="26"/>
  <c r="T432" i="26" s="1"/>
  <c r="S432" i="10"/>
  <c r="T432" i="10" s="1"/>
  <c r="S244" i="10"/>
  <c r="T244" i="10" s="1"/>
  <c r="S244" i="26"/>
  <c r="T244" i="26" s="1"/>
  <c r="GV523" i="11"/>
  <c r="E352" i="19"/>
  <c r="GJ352" i="11"/>
  <c r="GJ354" i="11" s="1"/>
  <c r="GH354" i="11"/>
  <c r="G54" i="8"/>
  <c r="H14" i="8"/>
  <c r="H54" i="8" s="1"/>
  <c r="EL301" i="11"/>
  <c r="CP310" i="11"/>
  <c r="GH369" i="11"/>
  <c r="EL433" i="11"/>
  <c r="GH240" i="11"/>
  <c r="EL245" i="11"/>
  <c r="S309" i="26" l="1"/>
  <c r="T309" i="26" s="1"/>
  <c r="S309" i="10"/>
  <c r="T309" i="10" s="1"/>
  <c r="CP324" i="11"/>
  <c r="GJ369" i="11"/>
  <c r="GJ433" i="11" s="1"/>
  <c r="E369" i="19"/>
  <c r="GH433" i="11"/>
  <c r="AZ352" i="19"/>
  <c r="E354" i="19"/>
  <c r="O54" i="8"/>
  <c r="G111" i="8"/>
  <c r="G168" i="8" s="1"/>
  <c r="G225" i="8" s="1"/>
  <c r="G281" i="8" s="1"/>
  <c r="G338" i="8" s="1"/>
  <c r="O52" i="8"/>
  <c r="H111" i="8"/>
  <c r="H168" i="8" s="1"/>
  <c r="H225" i="8" s="1"/>
  <c r="H281" i="8" s="1"/>
  <c r="H338" i="8" s="1"/>
  <c r="GJ240" i="11"/>
  <c r="GJ245" i="11" s="1"/>
  <c r="E240" i="19"/>
  <c r="GH245" i="11"/>
  <c r="GH301" i="11"/>
  <c r="EL310" i="11"/>
  <c r="EL324" i="11" s="1"/>
  <c r="EL453" i="11" s="1"/>
  <c r="EL523" i="11" s="1"/>
  <c r="S323" i="26" l="1"/>
  <c r="T323" i="26" s="1"/>
  <c r="S323" i="10"/>
  <c r="T323" i="10" s="1"/>
  <c r="CP453" i="11"/>
  <c r="AZ240" i="19"/>
  <c r="E245" i="19"/>
  <c r="BB352" i="19"/>
  <c r="BB354" i="19" s="1"/>
  <c r="E352" i="18"/>
  <c r="AZ354" i="19"/>
  <c r="GJ301" i="11"/>
  <c r="GJ310" i="11" s="1"/>
  <c r="GJ324" i="11" s="1"/>
  <c r="GJ453" i="11" s="1"/>
  <c r="GJ523" i="11" s="1"/>
  <c r="E301" i="19"/>
  <c r="GH310" i="11"/>
  <c r="GH324" i="11" s="1"/>
  <c r="GH453" i="11" s="1"/>
  <c r="GH523" i="11" s="1"/>
  <c r="GJ2" i="11" s="1"/>
  <c r="AZ369" i="19"/>
  <c r="E433" i="19"/>
  <c r="S452" i="26" l="1"/>
  <c r="T452" i="26" s="1"/>
  <c r="S452" i="10"/>
  <c r="T452" i="10" s="1"/>
  <c r="CP523" i="11"/>
  <c r="AZ301" i="19"/>
  <c r="E310" i="19"/>
  <c r="E324" i="19" s="1"/>
  <c r="E453" i="19" s="1"/>
  <c r="E523" i="19" s="1"/>
  <c r="BA352" i="18"/>
  <c r="E354" i="18"/>
  <c r="E369" i="18"/>
  <c r="BB369" i="19"/>
  <c r="BB433" i="19" s="1"/>
  <c r="AZ433" i="19"/>
  <c r="E240" i="18"/>
  <c r="BB240" i="19"/>
  <c r="BB245" i="19" s="1"/>
  <c r="AZ245" i="19"/>
  <c r="S522" i="26" l="1"/>
  <c r="T522" i="26" s="1"/>
  <c r="S522" i="10"/>
  <c r="T522" i="10" s="1"/>
  <c r="A2" i="11"/>
  <c r="BA369" i="18"/>
  <c r="E433" i="18"/>
  <c r="BC352" i="18"/>
  <c r="BC354" i="18" s="1"/>
  <c r="BA354" i="18"/>
  <c r="BA240" i="18"/>
  <c r="E245" i="18"/>
  <c r="BB301" i="19"/>
  <c r="BB310" i="19" s="1"/>
  <c r="BB324" i="19" s="1"/>
  <c r="BB453" i="19" s="1"/>
  <c r="BB523" i="19" s="1"/>
  <c r="E301" i="18"/>
  <c r="AZ310" i="19"/>
  <c r="AZ324" i="19" s="1"/>
  <c r="AZ453" i="19" s="1"/>
  <c r="AZ523" i="19" s="1"/>
  <c r="A2" i="19" l="1"/>
  <c r="BC240" i="18"/>
  <c r="BC245" i="18" s="1"/>
  <c r="BA245" i="18"/>
  <c r="BA301" i="18"/>
  <c r="E310" i="18"/>
  <c r="E324" i="18" s="1"/>
  <c r="E453" i="18" s="1"/>
  <c r="E523" i="18" s="1"/>
  <c r="BC369" i="18"/>
  <c r="BC433" i="18" s="1"/>
  <c r="BA433" i="18"/>
  <c r="BC301" i="18" l="1"/>
  <c r="BC310" i="18" s="1"/>
  <c r="BC324" i="18" s="1"/>
  <c r="BC453" i="18" s="1"/>
  <c r="BC523" i="18" s="1"/>
  <c r="BA310" i="18"/>
  <c r="BA324" i="18" s="1"/>
  <c r="BA453" i="18" s="1"/>
  <c r="BA523" i="18" s="1"/>
  <c r="A2" i="18" l="1"/>
</calcChain>
</file>

<file path=xl/comments1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  <comment ref="GU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<sst xmlns="http://schemas.openxmlformats.org/spreadsheetml/2006/main" count="4999" uniqueCount="944">
  <si>
    <t>FERC Acct #</t>
  </si>
  <si>
    <t>Total sales to ultimate customers</t>
  </si>
  <si>
    <t>Total sales of electricity</t>
  </si>
  <si>
    <t>Provision for rate refunds</t>
  </si>
  <si>
    <t>Total revenues net of provision for rate refunds</t>
  </si>
  <si>
    <t>Total administrative and general expenses</t>
  </si>
  <si>
    <t>Administrative and General maintenance expenses</t>
  </si>
  <si>
    <t>Depreciation expense steam production plant</t>
  </si>
  <si>
    <t>Depreciation expense hydraulic production plant</t>
  </si>
  <si>
    <t>Depreciation expense other power generation production plant</t>
  </si>
  <si>
    <t>Depreciation expense transmission</t>
  </si>
  <si>
    <t>Depreciation expense distribution</t>
  </si>
  <si>
    <t>Depreciation expense general plant</t>
  </si>
  <si>
    <t>Depreciation expense common</t>
  </si>
  <si>
    <t>Total depreciation expenses</t>
  </si>
  <si>
    <t>Amortization expense steam production plant</t>
  </si>
  <si>
    <t>Amortization expense hydraulic production plant</t>
  </si>
  <si>
    <t>Amortization expense other power generation production plant</t>
  </si>
  <si>
    <t>Amortization expense transmission</t>
  </si>
  <si>
    <t>Amortization expense distribution</t>
  </si>
  <si>
    <t>Amortization expense general plant</t>
  </si>
  <si>
    <t>Amortization expense common plant</t>
  </si>
  <si>
    <t>Total amortization expenses</t>
  </si>
  <si>
    <t>Regulatory debits and credits</t>
  </si>
  <si>
    <t>Total regulatory debits and credits</t>
  </si>
  <si>
    <t>Taxes</t>
  </si>
  <si>
    <t xml:space="preserve">Taxes other than income </t>
  </si>
  <si>
    <t>Investment Tax credit Adj.</t>
  </si>
  <si>
    <t>Total taxes</t>
  </si>
  <si>
    <t>Total various utility operating income items</t>
  </si>
  <si>
    <t>Electric plant in service</t>
  </si>
  <si>
    <t xml:space="preserve">Intangible plant </t>
  </si>
  <si>
    <t>Miscellaneous power plant equipment</t>
  </si>
  <si>
    <t xml:space="preserve">Steam production plant </t>
  </si>
  <si>
    <t xml:space="preserve">Hydraulic production plant </t>
  </si>
  <si>
    <t xml:space="preserve">Other production plant </t>
  </si>
  <si>
    <t xml:space="preserve">Transmission plant </t>
  </si>
  <si>
    <t>Overhead conductors and devices</t>
  </si>
  <si>
    <t>Underground conductors and devices</t>
  </si>
  <si>
    <t xml:space="preserve">Distribution plant </t>
  </si>
  <si>
    <t xml:space="preserve">General plant </t>
  </si>
  <si>
    <t>Property under capital leases</t>
  </si>
  <si>
    <t>Total property under capital leases</t>
  </si>
  <si>
    <t>Electric plant purchased or sold</t>
  </si>
  <si>
    <t>Total electric plant purchased or sold</t>
  </si>
  <si>
    <t>Electric plant leased to others</t>
  </si>
  <si>
    <t>Total electric plant leased to others</t>
  </si>
  <si>
    <t>Electric plant held for future use</t>
  </si>
  <si>
    <t>Total electric plant for future use</t>
  </si>
  <si>
    <t>Completed construction not classified</t>
  </si>
  <si>
    <t>Total completed construction not classified</t>
  </si>
  <si>
    <t>Construction work in progress</t>
  </si>
  <si>
    <t>Total construction work in progress</t>
  </si>
  <si>
    <t>Accumulated provision for depreciation of electric utility plant</t>
  </si>
  <si>
    <t>Accumulated provision for amortization of electric utility plant</t>
  </si>
  <si>
    <t>Electric plant acquisition adjustments</t>
  </si>
  <si>
    <t>Fuel stock</t>
  </si>
  <si>
    <t>Total current and accrued assets</t>
  </si>
  <si>
    <t>Deferred debits</t>
  </si>
  <si>
    <t>Accumulated provision for property insurance</t>
  </si>
  <si>
    <t>Accumulated provision for injuries and damages</t>
  </si>
  <si>
    <t>Accumulated provision for pensions and benefits</t>
  </si>
  <si>
    <t>Accumulated miscellaneous operating provisions</t>
  </si>
  <si>
    <t>Customer deposits</t>
  </si>
  <si>
    <t>Deferred  credits</t>
  </si>
  <si>
    <t>Customer advances for construction</t>
  </si>
  <si>
    <t>Total deferred credits</t>
  </si>
  <si>
    <t>Working capital allowance</t>
  </si>
  <si>
    <t>N/A</t>
  </si>
  <si>
    <t>Total working capital allowance</t>
  </si>
  <si>
    <t>Total rate base</t>
  </si>
  <si>
    <t>Net Operating Income = electric operating revenues - electric operating expenses</t>
  </si>
  <si>
    <t xml:space="preserve">   Change in rate base</t>
  </si>
  <si>
    <t>ROR</t>
  </si>
  <si>
    <t>Acronym</t>
  </si>
  <si>
    <t>TOTAL</t>
  </si>
  <si>
    <t>Costs</t>
  </si>
  <si>
    <t>Description</t>
  </si>
  <si>
    <t>Transmission expenses</t>
  </si>
  <si>
    <t>Total Washington CBR/ROO</t>
  </si>
  <si>
    <t>Adjustment number</t>
  </si>
  <si>
    <t>Line No.</t>
  </si>
  <si>
    <t>Administrative and general expenses</t>
  </si>
  <si>
    <t>Various utility operating income items</t>
  </si>
  <si>
    <t>Rate Base</t>
  </si>
  <si>
    <t>ELECTRIC COST OF SERVICE TEMPLATE</t>
  </si>
  <si>
    <t>ECOST</t>
  </si>
  <si>
    <t>Functionalization</t>
  </si>
  <si>
    <t>Classification</t>
  </si>
  <si>
    <t>Allocation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</si>
  <si>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</si>
  <si>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</si>
  <si>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</si>
  <si>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</si>
  <si>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</si>
  <si>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</si>
  <si>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</si>
  <si>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</si>
  <si>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</si>
  <si>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C+F</t>
  </si>
  <si>
    <t>G+H</t>
  </si>
  <si>
    <t>Sum of restating adjustments</t>
  </si>
  <si>
    <t>Sum of proforma adjustments</t>
  </si>
  <si>
    <t>Washington Electric</t>
  </si>
  <si>
    <t>Column</t>
  </si>
  <si>
    <t>Description of Adjustment</t>
  </si>
  <si>
    <t xml:space="preserve">NOI   </t>
  </si>
  <si>
    <t>Restating Adjustments</t>
  </si>
  <si>
    <t>E-ROO</t>
  </si>
  <si>
    <t>E-PREV</t>
  </si>
  <si>
    <t>Other</t>
  </si>
  <si>
    <t>Conversion Factor</t>
  </si>
  <si>
    <t>Total</t>
  </si>
  <si>
    <t>Proposed Rate of Return</t>
  </si>
  <si>
    <t>Return Requirement</t>
  </si>
  <si>
    <t>Total Operating Expenses (net of non-rate revenues)</t>
  </si>
  <si>
    <t>Present Revenue from Rates</t>
  </si>
  <si>
    <t>Net Income From Present Rates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</si>
  <si>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</si>
  <si>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</si>
  <si>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</si>
  <si>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</si>
  <si>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</si>
  <si>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</si>
  <si>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</si>
  <si>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</si>
  <si>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</si>
  <si>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Miscellaneous revenues</t>
  </si>
  <si>
    <t>Generation production expenses</t>
  </si>
  <si>
    <t>548.1  </t>
  </si>
  <si>
    <t>Total transmission operation expenses</t>
  </si>
  <si>
    <t>Electric operating revenues</t>
  </si>
  <si>
    <t>Total transmission maintenance expenses</t>
  </si>
  <si>
    <t>Distribution expenses</t>
  </si>
  <si>
    <t>Total distribution operation expenses</t>
  </si>
  <si>
    <t>Total distribution maintenance expenses</t>
  </si>
  <si>
    <t>Customer account expenses</t>
  </si>
  <si>
    <t>Customer service and informational expenses</t>
  </si>
  <si>
    <t>Miscellaneous customer service and informational expenses</t>
  </si>
  <si>
    <t>Rents</t>
  </si>
  <si>
    <t>Depreciation expenses</t>
  </si>
  <si>
    <t>Amortization expenses</t>
  </si>
  <si>
    <t>Installations on customers premises</t>
  </si>
  <si>
    <t>Total current and accrued liabilities</t>
  </si>
  <si>
    <t>Work paper reference</t>
  </si>
  <si>
    <t>UTILITY COMPANY</t>
  </si>
  <si>
    <t>Service = Electric</t>
  </si>
  <si>
    <t>Service territory : Washington</t>
  </si>
  <si>
    <t>Service: Electric</t>
  </si>
  <si>
    <t>Proforma Adjustments</t>
  </si>
  <si>
    <t>Current and accrued assets</t>
  </si>
  <si>
    <t>Miscellaneous customer accounts expenses</t>
  </si>
  <si>
    <t>Total distribution expenses</t>
  </si>
  <si>
    <t>Total customer account expenses</t>
  </si>
  <si>
    <t>Other utility operating income</t>
  </si>
  <si>
    <t>Total customer service and informational expenses</t>
  </si>
  <si>
    <t>Total deferred debits</t>
  </si>
  <si>
    <t>Total steam power generation maintenance expenses</t>
  </si>
  <si>
    <t>Residential sales</t>
  </si>
  <si>
    <t>Sales for resale</t>
  </si>
  <si>
    <t>Commercial and industrial sales</t>
  </si>
  <si>
    <t>Public street and highway lighting</t>
  </si>
  <si>
    <t>Other sales to public authorities</t>
  </si>
  <si>
    <t>Sales to railroads and railways</t>
  </si>
  <si>
    <t>Interdepartmental sales</t>
  </si>
  <si>
    <t>Forfeited discounts</t>
  </si>
  <si>
    <t>Miscellaneous service revenues</t>
  </si>
  <si>
    <t>Sales of water and water power</t>
  </si>
  <si>
    <t>Rent from electric property</t>
  </si>
  <si>
    <t>Interdepartmental rents</t>
  </si>
  <si>
    <t>Other electric revenues</t>
  </si>
  <si>
    <t>Revenues from transmission of electricity of others</t>
  </si>
  <si>
    <t>Regional transmission service revenues</t>
  </si>
  <si>
    <t>Operation supervision and engineering</t>
  </si>
  <si>
    <t>Fuel</t>
  </si>
  <si>
    <t xml:space="preserve">Steam expenses </t>
  </si>
  <si>
    <t>Steam from other sources</t>
  </si>
  <si>
    <t xml:space="preserve">Electric expenses </t>
  </si>
  <si>
    <t xml:space="preserve">Miscellaneous steam power expenses </t>
  </si>
  <si>
    <t xml:space="preserve">Maintenance supervision and engineering </t>
  </si>
  <si>
    <t xml:space="preserve">Maintenance of structures </t>
  </si>
  <si>
    <t xml:space="preserve">Maintenance of boiler plant </t>
  </si>
  <si>
    <t xml:space="preserve">Maintenance of electric plant </t>
  </si>
  <si>
    <t xml:space="preserve">Maintenance of miscellaneous steam plant </t>
  </si>
  <si>
    <t>Water for power</t>
  </si>
  <si>
    <t xml:space="preserve">Hydraulic expenses </t>
  </si>
  <si>
    <t xml:space="preserve">Miscellaneous hydraulic power generation expenses </t>
  </si>
  <si>
    <t xml:space="preserve">Maintenance of reservoirs, dams and waterways </t>
  </si>
  <si>
    <t xml:space="preserve">Maintenance of miscellaneous hydraulic plant </t>
  </si>
  <si>
    <t xml:space="preserve">Generation expenses </t>
  </si>
  <si>
    <t xml:space="preserve">Miscellaneous other power generation expenses </t>
  </si>
  <si>
    <t xml:space="preserve">Maintenance of generating and electric plant </t>
  </si>
  <si>
    <t xml:space="preserve">Maintenance of miscellaneous other power generation plant </t>
  </si>
  <si>
    <t>Purchased power</t>
  </si>
  <si>
    <t xml:space="preserve">System control and load dispatching </t>
  </si>
  <si>
    <t>Other expenses</t>
  </si>
  <si>
    <t>Scheduling, system control and dispatch services</t>
  </si>
  <si>
    <t>Reliability planning and standards development</t>
  </si>
  <si>
    <t>Transmission service studies</t>
  </si>
  <si>
    <t>Generation interconnection studies</t>
  </si>
  <si>
    <t>Reliability planning and standards development services</t>
  </si>
  <si>
    <t xml:space="preserve">Station expenses </t>
  </si>
  <si>
    <t xml:space="preserve">Overhead line expense </t>
  </si>
  <si>
    <t xml:space="preserve">Underground line expenses </t>
  </si>
  <si>
    <t xml:space="preserve">Transmission of electricity by others </t>
  </si>
  <si>
    <t xml:space="preserve">Miscellaneous transmission expenses </t>
  </si>
  <si>
    <t>Maintenance of computer hardware</t>
  </si>
  <si>
    <t>Maintenance of computer software</t>
  </si>
  <si>
    <t>Maintenance of communication equipment</t>
  </si>
  <si>
    <t>Maintenance of miscellaneous regional transmission plant</t>
  </si>
  <si>
    <t xml:space="preserve">Maintenance of station equipment </t>
  </si>
  <si>
    <t xml:space="preserve">Maintenance of overhead lines </t>
  </si>
  <si>
    <t xml:space="preserve">Maintenance of underground lines </t>
  </si>
  <si>
    <t xml:space="preserve">Maintenance of miscellaneous transmission plant </t>
  </si>
  <si>
    <t xml:space="preserve">Load dispatching </t>
  </si>
  <si>
    <t xml:space="preserve">Overhead line expenses </t>
  </si>
  <si>
    <t>Street lighting and signal system expenses</t>
  </si>
  <si>
    <t>Meter expenses</t>
  </si>
  <si>
    <t>Customer installations expenses</t>
  </si>
  <si>
    <t>Miscellaneous distribution expenses</t>
  </si>
  <si>
    <t>Maintenance of line transformers</t>
  </si>
  <si>
    <t>Maintenance of street lighting and signal systems</t>
  </si>
  <si>
    <t>Maintenance of meters</t>
  </si>
  <si>
    <t>Maintenance of miscellaneous distribution plant</t>
  </si>
  <si>
    <t xml:space="preserve">Supervision </t>
  </si>
  <si>
    <t>Meter reading expenses</t>
  </si>
  <si>
    <t>Customer records and collection expenses</t>
  </si>
  <si>
    <t>Uncollectible accounts</t>
  </si>
  <si>
    <t xml:space="preserve">Customer assistance expenses </t>
  </si>
  <si>
    <t xml:space="preserve">Informational and instructional advertising expenses </t>
  </si>
  <si>
    <t>Administrative and general salaries</t>
  </si>
  <si>
    <t>Office supplies and expenses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</si>
  <si>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</si>
  <si>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</si>
  <si>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</si>
  <si>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</si>
  <si>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</si>
  <si>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</si>
  <si>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General advertising expenses</t>
  </si>
  <si>
    <t>Miscellaneous general expenses</t>
  </si>
  <si>
    <t>Provisions for deferred income taxes, utility operating income</t>
  </si>
  <si>
    <t>Gains from disposition of allowances</t>
  </si>
  <si>
    <t>Losses from disposition of allowances</t>
  </si>
  <si>
    <t>Revenues from electric plant leased to others</t>
  </si>
  <si>
    <t>Expenses of electric plant leased to others</t>
  </si>
  <si>
    <t>Land and land rights</t>
  </si>
  <si>
    <t>Structures and improvements</t>
  </si>
  <si>
    <t>Boiler plant equipment</t>
  </si>
  <si>
    <t>Engines and engine-driven generators</t>
  </si>
  <si>
    <t>Turbogenerator units</t>
  </si>
  <si>
    <t>Accessory electric equipment</t>
  </si>
  <si>
    <t>Asset retirement costs for steam production plant</t>
  </si>
  <si>
    <t>Reservoirs, dams, and waterways</t>
  </si>
  <si>
    <t>Water wheels, turbines and generators</t>
  </si>
  <si>
    <t>Roads, railroads and bridges</t>
  </si>
  <si>
    <t>Asset retirement costs for hydraulic production plant</t>
  </si>
  <si>
    <t>Fuel holders, producers, and accessories</t>
  </si>
  <si>
    <t>Prime movers</t>
  </si>
  <si>
    <t>Generators</t>
  </si>
  <si>
    <t>Asset retirement costs for other production plant</t>
  </si>
  <si>
    <t>Station equipment</t>
  </si>
  <si>
    <t>Towers and fixtures</t>
  </si>
  <si>
    <t>Poles and fixtures</t>
  </si>
  <si>
    <t>Underground conduit</t>
  </si>
  <si>
    <t>Roads and trails</t>
  </si>
  <si>
    <t>Asset retirement costs for transmission plant</t>
  </si>
  <si>
    <t>Storage battery equipment</t>
  </si>
  <si>
    <t>Poles, towers and fixtures</t>
  </si>
  <si>
    <t>Line transformers</t>
  </si>
  <si>
    <t>Services</t>
  </si>
  <si>
    <t>Meters</t>
  </si>
  <si>
    <t>Leased property on customers premises</t>
  </si>
  <si>
    <t>Street lighting and signal systems</t>
  </si>
  <si>
    <t>Asset retirement costs for distribution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</si>
  <si>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</si>
  <si>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</si>
  <si>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</si>
  <si>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</si>
  <si>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</si>
  <si>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</si>
  <si>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</si>
  <si>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</si>
  <si>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</si>
  <si>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Total transmission expenses</t>
  </si>
  <si>
    <t>Total other operating revenues</t>
  </si>
  <si>
    <t>Total electric operating revenues</t>
  </si>
  <si>
    <t>Total hydraulic power generation operation expenses</t>
  </si>
  <si>
    <t>Total other power generation operation expenses</t>
  </si>
  <si>
    <t>Total other power generation maintenance expenses</t>
  </si>
  <si>
    <t>Total accumulated provision for depreciation of electric utility plant</t>
  </si>
  <si>
    <t>Total accumulated provision for amortization of electric utility plant</t>
  </si>
  <si>
    <t>Total electric plant acquisition adjustments</t>
  </si>
  <si>
    <t>Total accumulated provision for asset acquisition adjustments</t>
  </si>
  <si>
    <t>Accumulated provision for asset acquisition adjustments</t>
  </si>
  <si>
    <t>Total hydraulic power generation maintenance expenses</t>
  </si>
  <si>
    <t>Total steam power generation operation expenses</t>
  </si>
  <si>
    <t>Revenue Requirement</t>
  </si>
  <si>
    <t>Summary of Results</t>
  </si>
  <si>
    <t>Net Income Deficiency (Sufficiency)</t>
  </si>
  <si>
    <t>Summary of Adjustments</t>
  </si>
  <si>
    <t>Other non-current liabilities</t>
  </si>
  <si>
    <t>Steam transferred—credit</t>
  </si>
  <si>
    <t>Operation supplies and expenses (non-major only)</t>
  </si>
  <si>
    <t>Power purchased for storage operations</t>
  </si>
  <si>
    <t>Maintenance of energy storage equipment</t>
  </si>
  <si>
    <t>Operation of energy storage equipment</t>
  </si>
  <si>
    <t>Load dispatch—reliability</t>
  </si>
  <si>
    <t>Load dispatch—monitor and operate transmission system</t>
  </si>
  <si>
    <t>Load dispatch—transmission service and scheduling</t>
  </si>
  <si>
    <t>Administrative expenses transferred—credit</t>
  </si>
  <si>
    <t>Duplicate charges—credit</t>
  </si>
  <si>
    <t>Provision for deferred income taxes—credit, utility operating income</t>
  </si>
  <si>
    <t>Income Taxes - federal taxes utility operating income</t>
  </si>
  <si>
    <t>Income Taxes - other taxes utility operating income</t>
  </si>
  <si>
    <t>Energy Storage Equipment—production</t>
  </si>
  <si>
    <t>Instructions</t>
  </si>
  <si>
    <t>If a FERC account is not used, please leave it blank. Please do not delete any unused rows.</t>
  </si>
  <si>
    <t xml:space="preserve">If a FERC account is not included in the templates, please contact Staff immediately. </t>
  </si>
  <si>
    <t>Fill out every tab with the appropriate information.</t>
  </si>
  <si>
    <r>
      <rPr>
        <b/>
        <sz val="12"/>
        <color theme="1"/>
        <rFont val="Calibri"/>
        <family val="2"/>
        <scheme val="minor"/>
      </rPr>
      <t xml:space="preserve">Tab A - RR Cross-Reference: </t>
    </r>
    <r>
      <rPr>
        <sz val="12"/>
        <color theme="1"/>
        <rFont val="Calibri"/>
        <family val="2"/>
        <scheme val="minor"/>
      </rPr>
      <t xml:space="preserve">Company's revenue requirement calculation per FERC account by adjustment. </t>
    </r>
  </si>
  <si>
    <r>
      <rPr>
        <b/>
        <sz val="12"/>
        <color theme="1"/>
        <rFont val="Calibri"/>
        <family val="2"/>
        <scheme val="minor"/>
      </rPr>
      <t xml:space="preserve">Tab C - Cost of Service Allocation Factors: </t>
    </r>
    <r>
      <rPr>
        <sz val="12"/>
        <color theme="1"/>
        <rFont val="Calibri"/>
        <family val="2"/>
        <scheme val="minor"/>
      </rPr>
      <t>Ratios used to allocate cost  by customer class on FERC account level.</t>
    </r>
  </si>
  <si>
    <r>
      <rPr>
        <b/>
        <sz val="12"/>
        <color theme="1"/>
        <rFont val="Calibri"/>
        <family val="2"/>
        <scheme val="minor"/>
      </rPr>
      <t xml:space="preserve">Tab D - Summary of Adjustments: </t>
    </r>
    <r>
      <rPr>
        <sz val="12"/>
        <color theme="1"/>
        <rFont val="Calibri"/>
        <family val="2"/>
        <scheme val="minor"/>
      </rPr>
      <t xml:space="preserve"> Presents a summary of all adjustments accounted in the revenue requirement model.</t>
    </r>
  </si>
  <si>
    <r>
      <rPr>
        <b/>
        <sz val="12"/>
        <color theme="1"/>
        <rFont val="Calibri"/>
        <family val="2"/>
        <scheme val="minor"/>
      </rPr>
      <t xml:space="preserve">Tab E - Summary of Results: </t>
    </r>
    <r>
      <rPr>
        <sz val="12"/>
        <color theme="1"/>
        <rFont val="Calibri"/>
        <family val="2"/>
        <scheme val="minor"/>
      </rPr>
      <t xml:space="preserve"> Presents a summary of revenue requirement model results.</t>
    </r>
  </si>
  <si>
    <t>Add as many columns as necessary to tabs A, B, C, and E.</t>
  </si>
  <si>
    <t>Depreciation expense for asset retirement obligation   steam production plant</t>
  </si>
  <si>
    <t>Depreciation expense for asset retirement obligation   hydraulic production plant</t>
  </si>
  <si>
    <t>Depreciation expense for asset retirement obligation   other power generation production plant</t>
  </si>
  <si>
    <t>Depreciation expense for asset retirement obligation   transmission</t>
  </si>
  <si>
    <t>Depreciation expense for asset retirement obligation   distribution</t>
  </si>
  <si>
    <t>Depreciation expense for asset retirement obligation   general plant</t>
  </si>
  <si>
    <t>Depreciation expense for asset retirement obligation   common</t>
  </si>
  <si>
    <t>Amortization expense of limited-term electric plant  steam production plant</t>
  </si>
  <si>
    <t>Amortization expense of limited-term electric plant  hydraulic production plant</t>
  </si>
  <si>
    <t>Amortization expense of limited-term electric plant  other power generation production plant</t>
  </si>
  <si>
    <t>Amortization expense of limited-term electric plant  transmission</t>
  </si>
  <si>
    <t>Amortization expense of limited-term electric plant  distribution</t>
  </si>
  <si>
    <t>Amortization expense of limited-term electric plant  general plant</t>
  </si>
  <si>
    <t>Amortization expense of limited-term electric plant  common plant</t>
  </si>
  <si>
    <t>Miscellaneous nonoperating income</t>
  </si>
  <si>
    <t>Other deductions</t>
  </si>
  <si>
    <t>Other special deposits</t>
  </si>
  <si>
    <t>Other property and investments</t>
  </si>
  <si>
    <t>Other special funds</t>
  </si>
  <si>
    <t xml:space="preserve">Total generation - steam production expenses </t>
  </si>
  <si>
    <t xml:space="preserve">Total generation - hydraulic power production expenses </t>
  </si>
  <si>
    <t xml:space="preserve">Total generation - other production expenses </t>
  </si>
  <si>
    <t>Total generation - other power supply expenses</t>
  </si>
  <si>
    <t>Total generation production expenses</t>
  </si>
  <si>
    <t>Total electric operating expenses</t>
  </si>
  <si>
    <t xml:space="preserve">Total itangible plant </t>
  </si>
  <si>
    <t xml:space="preserve">Total steam production plant </t>
  </si>
  <si>
    <t xml:space="preserve">Total hydraulic production plant </t>
  </si>
  <si>
    <t xml:space="preserve">Total other production plant </t>
  </si>
  <si>
    <t xml:space="preserve">Total transmission plant </t>
  </si>
  <si>
    <t xml:space="preserve">Total distribution plant </t>
  </si>
  <si>
    <t xml:space="preserve">Total general plant </t>
  </si>
  <si>
    <t>Total electric plant in service</t>
  </si>
  <si>
    <t xml:space="preserve"> Total net plant</t>
  </si>
  <si>
    <t>Total other property and investments</t>
  </si>
  <si>
    <t>Total other non current liabilities</t>
  </si>
  <si>
    <t xml:space="preserve">   Revenue requirement impact</t>
  </si>
  <si>
    <t>RR input and revenue sensitive items</t>
  </si>
  <si>
    <t>Total Restating Adjustments</t>
  </si>
  <si>
    <t>Total Proforma Adjustments</t>
  </si>
  <si>
    <t>Revenue Change to Base Rates</t>
  </si>
  <si>
    <t>ROO after Rate Change</t>
  </si>
  <si>
    <t>Total Restating</t>
  </si>
  <si>
    <t>Total Pro Forma</t>
  </si>
  <si>
    <t>Tab A - Revenue Requirement Cross-Reference</t>
  </si>
  <si>
    <t>Tab B - Cost of Service Results</t>
  </si>
  <si>
    <t>Tab C - Cost of Service Allocation Factors</t>
  </si>
  <si>
    <t>J</t>
  </si>
  <si>
    <t>K</t>
  </si>
  <si>
    <t>L</t>
  </si>
  <si>
    <t>Tab D - Summary of Adjustments</t>
  </si>
  <si>
    <t>Tab E - Summary of Results</t>
  </si>
  <si>
    <t>Total Revenue Requirement Change</t>
  </si>
  <si>
    <t>Most Current Version as of:</t>
  </si>
  <si>
    <t>August 2021</t>
  </si>
  <si>
    <t>Time period : Twelve Months ended MONTH DAY, YEAR</t>
  </si>
  <si>
    <r>
      <rPr>
        <b/>
        <sz val="12"/>
        <color theme="1"/>
        <rFont val="Calibri"/>
        <family val="2"/>
        <scheme val="minor"/>
      </rPr>
      <t>Tab B - Cost of Service Results:</t>
    </r>
    <r>
      <rPr>
        <sz val="12"/>
        <color theme="1"/>
        <rFont val="Calibri"/>
        <family val="2"/>
        <scheme val="minor"/>
      </rPr>
      <t xml:space="preserve"> Total costs by customer class on FERC account level.</t>
    </r>
  </si>
  <si>
    <t>Proposed Rate Revenue Change</t>
  </si>
  <si>
    <t>Land and land rights - GIF</t>
  </si>
  <si>
    <t>Structures and improvements - GIF</t>
  </si>
  <si>
    <t>Station equipment - LIF</t>
  </si>
  <si>
    <t>Station equipment - GIF</t>
  </si>
  <si>
    <t>Towers and fixtures - GIF</t>
  </si>
  <si>
    <t>Poles and fixtures - GIF</t>
  </si>
  <si>
    <t>Overhead conductors and devices - GIF</t>
  </si>
  <si>
    <t>Underground conduit - GIF</t>
  </si>
  <si>
    <t>Underground conductors and devices - GIF</t>
  </si>
  <si>
    <t>Roads and trails - GIF</t>
  </si>
  <si>
    <t>Completed construction not classified - Generation</t>
  </si>
  <si>
    <t>Completed construction not classified - Transmission</t>
  </si>
  <si>
    <t>Completed construction not classified - Distribution</t>
  </si>
  <si>
    <t>Steam production plant - 310</t>
  </si>
  <si>
    <t>Steam production plant - 311</t>
  </si>
  <si>
    <t>Steam production plant  - 312</t>
  </si>
  <si>
    <t>Steam production plant  - 313</t>
  </si>
  <si>
    <t>Steam production plant  - 314</t>
  </si>
  <si>
    <t>Steam production plant  - 315</t>
  </si>
  <si>
    <t>Steam production plant  - 316</t>
  </si>
  <si>
    <t>Hydraulic production plant  - 330</t>
  </si>
  <si>
    <t>Hydraulic production plant  - 331</t>
  </si>
  <si>
    <t>Hydraulic production plant  - 332</t>
  </si>
  <si>
    <t>Hydraulic production plant  - 333</t>
  </si>
  <si>
    <t>Hydraulic production plant  - 334</t>
  </si>
  <si>
    <t>Hydraulic production plant  - 335</t>
  </si>
  <si>
    <t>Hydraulic production plant  - 336</t>
  </si>
  <si>
    <t>Hydraulic production plant  - 337</t>
  </si>
  <si>
    <t>Other production plant  - 340</t>
  </si>
  <si>
    <t>Other production plant  - 341</t>
  </si>
  <si>
    <t>Other production plant  - 342</t>
  </si>
  <si>
    <t>Other production plant  - 343</t>
  </si>
  <si>
    <t>Other production plant  - 344</t>
  </si>
  <si>
    <t>Other production plant  - 345</t>
  </si>
  <si>
    <t>Other production plant  - 346</t>
  </si>
  <si>
    <t>Other production plant  - 347</t>
  </si>
  <si>
    <t>Other production plant  - 348</t>
  </si>
  <si>
    <t>Transmission plant - 350</t>
  </si>
  <si>
    <t>Transmission plant - 350 - GIF</t>
  </si>
  <si>
    <t>Transmission plant - 352</t>
  </si>
  <si>
    <t>Transmission plant - 352 - GIF</t>
  </si>
  <si>
    <t>Transmission plant - 353</t>
  </si>
  <si>
    <t>Transmission plant - 353 - LIF</t>
  </si>
  <si>
    <t>Transmission plant - 353 - GIF</t>
  </si>
  <si>
    <t>Transmission plant - 354</t>
  </si>
  <si>
    <t>Transmission plant - 354 - GIF</t>
  </si>
  <si>
    <t>Transmission plant - 355</t>
  </si>
  <si>
    <t>Transmission plant - 355 - GIF</t>
  </si>
  <si>
    <t>Transmission plant - 356</t>
  </si>
  <si>
    <t>Transmission plant - 356 - GIF</t>
  </si>
  <si>
    <t>Transmission plant - 357</t>
  </si>
  <si>
    <t>Transmission plant - 357 - GIF</t>
  </si>
  <si>
    <t>Transmission plant - 358</t>
  </si>
  <si>
    <t>Transmission plant - 358 - GIF</t>
  </si>
  <si>
    <t>Transmission plant - 359</t>
  </si>
  <si>
    <t>Transmission plant - 359 - GIF</t>
  </si>
  <si>
    <t>Distribution plant - 360</t>
  </si>
  <si>
    <t>Distribution plant - 361</t>
  </si>
  <si>
    <t>Distribution plant - 362</t>
  </si>
  <si>
    <t>Distribution plant - 363</t>
  </si>
  <si>
    <t>Distribution plant - 364</t>
  </si>
  <si>
    <t>Distribution plant - 365</t>
  </si>
  <si>
    <t>Distribution plant - 366</t>
  </si>
  <si>
    <t>Distribution plant - 367</t>
  </si>
  <si>
    <t>Distribution plant - 368</t>
  </si>
  <si>
    <t>Distribution plant - 369</t>
  </si>
  <si>
    <t>Distribution plant - 370</t>
  </si>
  <si>
    <t>Distribution plant - 371</t>
  </si>
  <si>
    <t>Distribution plant - 372</t>
  </si>
  <si>
    <t>Distribution plant - 373</t>
  </si>
  <si>
    <t>Distribution plant - 374</t>
  </si>
  <si>
    <t>General Plant - 389</t>
  </si>
  <si>
    <t>General Plant - 390</t>
  </si>
  <si>
    <t>General Plant - 391</t>
  </si>
  <si>
    <t>General Plant - 392</t>
  </si>
  <si>
    <t>General Plant - 393</t>
  </si>
  <si>
    <t>General Plant - 394</t>
  </si>
  <si>
    <t>General Plant - 395</t>
  </si>
  <si>
    <t>General Plant - 396</t>
  </si>
  <si>
    <t>General Plant - 397</t>
  </si>
  <si>
    <t>General Plant - 398</t>
  </si>
  <si>
    <t>General plant - 399</t>
  </si>
  <si>
    <t>Electric plant acquisition adjustments - Generation</t>
  </si>
  <si>
    <t>Electric plant acquisition adjustments - Transmission</t>
  </si>
  <si>
    <t>Electric plant acquisition adjustments - Distribution</t>
  </si>
  <si>
    <t>Electric plant acquisition adjustments - General</t>
  </si>
  <si>
    <t>Accumulated provision for asset acquisition adjustments - Generation</t>
  </si>
  <si>
    <t>Accumulated provision for asset acquisition adjustments - Transmission</t>
  </si>
  <si>
    <t>Accumulated provision for asset acquisition adjustments - Distribution</t>
  </si>
  <si>
    <t>Accumulated provision for asset acquisition adjustments - General</t>
  </si>
  <si>
    <t>Plant materials and operating supplies - Generation</t>
  </si>
  <si>
    <t>Plant materials and operating supplies - Transmission</t>
  </si>
  <si>
    <t>Plant materials and operating supplies - Distribution</t>
  </si>
  <si>
    <t>Plant materials and operating supplies - General</t>
  </si>
  <si>
    <t>Prepayments - Generation</t>
  </si>
  <si>
    <t>Prepayments - Transmission</t>
  </si>
  <si>
    <t>Prepayments - Distribution</t>
  </si>
  <si>
    <t>Prepayments - General</t>
  </si>
  <si>
    <t>Unrecovered plant and regulatory study costs - Generation</t>
  </si>
  <si>
    <t>Unrecovered plant and regulatory study costs - Transmission</t>
  </si>
  <si>
    <t>Unrecovered plant and regulatory study costs - Distribution</t>
  </si>
  <si>
    <t>Unrecovered plant and regulatory study costs - General</t>
  </si>
  <si>
    <t>Other regulatory assets - Generation</t>
  </si>
  <si>
    <t>Other regulatory assets - Transmission</t>
  </si>
  <si>
    <t>Other regulatory assets - Distribution</t>
  </si>
  <si>
    <t>Other regulatory assets - General</t>
  </si>
  <si>
    <t>Miscellaneous deferred debits - Generation</t>
  </si>
  <si>
    <t>Miscellaneous deferred debits - Transmission</t>
  </si>
  <si>
    <t>Miscellaneous deferred debits - Distribution</t>
  </si>
  <si>
    <t>Miscellaneous deferred debits - General</t>
  </si>
  <si>
    <t>Accumulated deferred income taxes - Generation</t>
  </si>
  <si>
    <t>Accumulated deferred income taxes - Transmission</t>
  </si>
  <si>
    <t>Accumulated deferred income taxes - Distribution</t>
  </si>
  <si>
    <t>Accumulated deferred income taxes - General</t>
  </si>
  <si>
    <t>Asset retirement obligations - Generation</t>
  </si>
  <si>
    <t>Asset retirement obligations - Transmission</t>
  </si>
  <si>
    <t>Asset retirement obligations - Distribution</t>
  </si>
  <si>
    <t>Asset retirement obligations - General</t>
  </si>
  <si>
    <t>Deferred credits - Generation</t>
  </si>
  <si>
    <t>Deferred credits - Transmission</t>
  </si>
  <si>
    <t>Deferred credits - Distribution</t>
  </si>
  <si>
    <t>Deferred credits - General</t>
  </si>
  <si>
    <t>Accumulated deferred income taxes—accelerated amortization property - Generation</t>
  </si>
  <si>
    <t>Accumulated deferred income taxes—accelerated amortization property - Transmission</t>
  </si>
  <si>
    <t>Accumulated deferred income taxes—accelerated amortization property - Distribution</t>
  </si>
  <si>
    <t>Accumulated deferred income taxes—accelerated amortization property - General</t>
  </si>
  <si>
    <t>Accumulated deferred income taxes—other property - Transmission</t>
  </si>
  <si>
    <t>Accumulated deferred income taxes—other property - Distribution</t>
  </si>
  <si>
    <t>Accumulated deferred income taxes—other property - General</t>
  </si>
  <si>
    <t>Accumulated deferred income taxes—other - Transmission</t>
  </si>
  <si>
    <t>Accumulated deferred income taxes—other - Distribution</t>
  </si>
  <si>
    <t>Accumulated deferred income taxes—other - General</t>
  </si>
  <si>
    <t>Accumulated deferred investment tax credits - Generation</t>
  </si>
  <si>
    <t>Accumulated deferred investment tax credits - Transmission</t>
  </si>
  <si>
    <t>Accumulated deferred investment tax credits - Distribution</t>
  </si>
  <si>
    <t>Accumulated deferred investment tax credits - General</t>
  </si>
  <si>
    <t>Other regulatory liabilities - Generation</t>
  </si>
  <si>
    <t>Other regulatory liabilities - Transmission</t>
  </si>
  <si>
    <t>Other regulatory liabilities - Distribution</t>
  </si>
  <si>
    <t>Other regulatory liabilities - General</t>
  </si>
  <si>
    <t>Amortization of electric plant acquisition adjustments - Generation</t>
  </si>
  <si>
    <t>Amortization of electric plant acquisition adjustments - Transmission</t>
  </si>
  <si>
    <t>Amortization of electric plant acquisition adjustments - Distribution</t>
  </si>
  <si>
    <t>Amortization of electric plant acquisition adjustments - General</t>
  </si>
  <si>
    <t>Amortization of property losses, unrecovered plant and regulatory costs - Generation</t>
  </si>
  <si>
    <t>Amortization of property losses, unrecovered plant and regulatory costs - Transmission</t>
  </si>
  <si>
    <t>Amortization of property losses, unrecovered plant and regulatory costs - Distribution</t>
  </si>
  <si>
    <t>Amortization of property losses, unrecovered plant and regulatory costs - General</t>
  </si>
  <si>
    <t>Regulatory debits - Generation</t>
  </si>
  <si>
    <t>Regulatory debits - Transmission</t>
  </si>
  <si>
    <t>Regulatory debits - Distribution</t>
  </si>
  <si>
    <t>Regulatory debits - General</t>
  </si>
  <si>
    <t>Regulatory credits  - Generation</t>
  </si>
  <si>
    <t>Regulatory credits  - Transmission</t>
  </si>
  <si>
    <t>Regulatory credits  - Distribution</t>
  </si>
  <si>
    <t>Regulatory credits  - General</t>
  </si>
  <si>
    <t>Gains from disposition of utility plant - Generation</t>
  </si>
  <si>
    <t>Gains from disposition of utility plant - Transmission</t>
  </si>
  <si>
    <t>Gains from disposition of utility plant - Distribution</t>
  </si>
  <si>
    <t>Gains from disposition of utility plant - General</t>
  </si>
  <si>
    <t>Losses from disposition of utility plant - Generation</t>
  </si>
  <si>
    <t>Losses from disposition of utility plant - Transmission</t>
  </si>
  <si>
    <t>Losses from disposition of utility plant - Distribution</t>
  </si>
  <si>
    <t>Losses from disposition of utility plant - General</t>
  </si>
  <si>
    <t>REVENUES AND EXPENSES</t>
  </si>
  <si>
    <t>PASS-THROUGH REVENUE &amp; EXPENSE</t>
  </si>
  <si>
    <t>Check NOI</t>
  </si>
  <si>
    <t>Check Rate Base</t>
  </si>
  <si>
    <t>Demonstration &amp; Selling Expense</t>
  </si>
  <si>
    <t>RESTATING</t>
  </si>
  <si>
    <t>TEMPERATURE NORMALIZATION</t>
  </si>
  <si>
    <t>FEDERAL INCOME TAX</t>
  </si>
  <si>
    <t>TAX BENEFIT OF INTEREST</t>
  </si>
  <si>
    <t>BAD DEBTS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</si>
  <si>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</si>
  <si>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</si>
  <si>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</si>
  <si>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</si>
  <si>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</si>
  <si>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</si>
  <si>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</si>
  <si>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</si>
  <si>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G/L ON PROPERTY SALES</t>
  </si>
  <si>
    <t>D&amp;O INSURANCE</t>
  </si>
  <si>
    <t>PENSION PLAN</t>
  </si>
  <si>
    <t>WAGE INCREASE</t>
  </si>
  <si>
    <t>AMA TO EOP RATE BASE</t>
  </si>
  <si>
    <t>AMA TO EOP DEPRECIATION</t>
  </si>
  <si>
    <t>WUTC FILING FEE</t>
  </si>
  <si>
    <t>PRO FORMA O&amp;M</t>
  </si>
  <si>
    <t>AMR REGULATORY ASSET</t>
  </si>
  <si>
    <t>AMI PLANT AND DEFERRAL</t>
  </si>
  <si>
    <t>GTZ DEFERRAL</t>
  </si>
  <si>
    <t>ENVIRONMENTAL REMEDIATION</t>
  </si>
  <si>
    <t>COVID DEFERRAL</t>
  </si>
  <si>
    <t>POWER COSTS</t>
  </si>
  <si>
    <t>MONTANA TAX</t>
  </si>
  <si>
    <t>WILD HORSE SOLAR</t>
  </si>
  <si>
    <t>STORM EXPENSE NORMALIZATION</t>
  </si>
  <si>
    <t>REGULATORY  ASSETS &amp; LIAB</t>
  </si>
  <si>
    <t>GREEN DIRECT</t>
  </si>
  <si>
    <t>STORM DEFERRAL AMORTIZATION</t>
  </si>
  <si>
    <t>ELECTRIC VEHICLES</t>
  </si>
  <si>
    <t>COLSTRIP D&amp;R TRACKER</t>
  </si>
  <si>
    <t>OPEN 3</t>
  </si>
  <si>
    <t>MONETIZE PTCS FOR COLSTRIP</t>
  </si>
  <si>
    <t>ACQUISITION ADJUSTMENT</t>
  </si>
  <si>
    <t>TOTAL RESTATING</t>
  </si>
  <si>
    <t>PROFORMA</t>
  </si>
  <si>
    <t>OPEN 2</t>
  </si>
  <si>
    <t>TEST YEAR PLANT ROLL FORWARD</t>
  </si>
  <si>
    <t>PROVISIONAL PROFORMA RETIREMENTS</t>
  </si>
  <si>
    <t>CUSTOMER DRIVEN PROGRAMMATIC PROVISIONAL PROFORMA</t>
  </si>
  <si>
    <t>SPECIFIC PROVISIONAL PROFORMA</t>
  </si>
  <si>
    <t>PROJECTED PROVISIONAL PROFORMA</t>
  </si>
  <si>
    <t>Completed construction not classified - General - ADDED INTANGIBLE PLANT</t>
  </si>
  <si>
    <t>ADDED RWIP</t>
  </si>
  <si>
    <t>Steam production plant  - Colstrip TGrants, PTCs</t>
  </si>
  <si>
    <t>T</t>
  </si>
  <si>
    <t xml:space="preserve">Asset retirement costs for general plant </t>
  </si>
  <si>
    <t>GAP YEAR</t>
  </si>
  <si>
    <t>PROGRAMMATIC PROVISIONAL PROFORMA</t>
  </si>
  <si>
    <t>Total GAP Adjustments</t>
  </si>
  <si>
    <t>Sum of Gap adjustments</t>
  </si>
  <si>
    <t xml:space="preserve">Total GAP </t>
  </si>
  <si>
    <t>Total Proforma and Restating Adjustments</t>
  </si>
  <si>
    <t>Total Proforma and RestatingAdjustments</t>
  </si>
  <si>
    <t>RATE YEAR 1 PROVISIONAL ADJUSTMENTS</t>
  </si>
  <si>
    <t>RATE YEAR 1</t>
  </si>
  <si>
    <t>Subtotal Proforma Results of Operations</t>
  </si>
  <si>
    <t>ROO after rate change</t>
  </si>
  <si>
    <t>Revenue change to rates</t>
  </si>
  <si>
    <t>Total Gap Year Adjusted Results of Operations</t>
  </si>
  <si>
    <t>Rate Year 1 Adjusted Results of Operations</t>
  </si>
  <si>
    <t>PROGRAMMATIC PROVISIONAL PROFORMA ADJ</t>
  </si>
  <si>
    <t>RATE YEAR 2 PROVISIONAL ADJUSTMENTS</t>
  </si>
  <si>
    <t>RATE YEAR 3 PROVISIONAL ADJUSTMENTS</t>
  </si>
  <si>
    <t>Transmission plant - GIF 3501</t>
  </si>
  <si>
    <t>Transmission plant - - GIF 3529</t>
  </si>
  <si>
    <t>Transmission plant - LIF - 3538</t>
  </si>
  <si>
    <t>Transmission plant - GIF 3539</t>
  </si>
  <si>
    <t>Transmission plant - GIF 3549</t>
  </si>
  <si>
    <t>Transmission plant - GIF 3559</t>
  </si>
  <si>
    <t>Transmission plant - 3569</t>
  </si>
  <si>
    <t>Transmission plant -GIF 3579</t>
  </si>
  <si>
    <t>Transmission plant - GIF 3589</t>
  </si>
  <si>
    <t>Transmission plant - GIF 3599</t>
  </si>
  <si>
    <t>Steam production plant  - 3170</t>
  </si>
  <si>
    <t>397</t>
  </si>
  <si>
    <t>RATE YEAR 2</t>
  </si>
  <si>
    <t>Rate Year 2 Adjusted Results of Operations</t>
  </si>
  <si>
    <t>RATE YEAR 3</t>
  </si>
  <si>
    <t>Rate Year 3 Adjusted Results of Operations</t>
  </si>
  <si>
    <t xml:space="preserve">Energy Storage Equipment—production  </t>
  </si>
  <si>
    <t>Working Capital</t>
  </si>
  <si>
    <t xml:space="preserve">Energy Storage Equipment—production </t>
  </si>
  <si>
    <t>Other production plant</t>
  </si>
  <si>
    <t>RWIP</t>
  </si>
  <si>
    <t>`</t>
  </si>
  <si>
    <t>GAP Year Adjustments</t>
  </si>
  <si>
    <t>Total GAP Year</t>
  </si>
  <si>
    <t>RY2 Adjustments</t>
  </si>
  <si>
    <t>Total RY1</t>
  </si>
  <si>
    <t>RY3 Adjustments</t>
  </si>
  <si>
    <t>Total RY2</t>
  </si>
  <si>
    <t>Total RY3</t>
  </si>
  <si>
    <t>check===&gt;</t>
  </si>
  <si>
    <t xml:space="preserve">Completed construction not classified - General </t>
  </si>
  <si>
    <t>Accumulated deferred income taxes—other property -  DFIT</t>
  </si>
  <si>
    <t>RY 1 Adjustments</t>
  </si>
  <si>
    <t>FUEL</t>
  </si>
  <si>
    <t xml:space="preserve"> PURCHASED AND INTERCHANGED</t>
  </si>
  <si>
    <t xml:space="preserve"> WHEELING</t>
  </si>
  <si>
    <t>PROD O&amp;M</t>
  </si>
  <si>
    <t>NOI</t>
  </si>
  <si>
    <t>A&amp;G</t>
  </si>
  <si>
    <t>Revenues</t>
  </si>
  <si>
    <t>Accretion Expense</t>
  </si>
  <si>
    <t>TRANSMISSION</t>
  </si>
  <si>
    <t>DISTRIBUTION</t>
  </si>
  <si>
    <t>CUSTOMER ACCOUNTS</t>
  </si>
  <si>
    <t>CUSTOMER SERVICE</t>
  </si>
  <si>
    <t>DEPRECIATION</t>
  </si>
  <si>
    <t>AMORTIZATION 404, 406, 4111.11</t>
  </si>
  <si>
    <t>AMORT PROP GAIN/LOSS 407</t>
  </si>
  <si>
    <t>OTHER</t>
  </si>
  <si>
    <t>ALL TAXES</t>
  </si>
  <si>
    <t xml:space="preserve">Accumulated deferred income taxes—other </t>
  </si>
  <si>
    <t>Franchises and consents 3021</t>
  </si>
  <si>
    <t>Organization  301</t>
  </si>
  <si>
    <t>Franchises and consents 302</t>
  </si>
  <si>
    <t>Miscellaneous   303</t>
  </si>
  <si>
    <t>M</t>
  </si>
  <si>
    <t>N</t>
  </si>
  <si>
    <t>O</t>
  </si>
  <si>
    <t>Res Svc</t>
  </si>
  <si>
    <t>Sec Svc 24</t>
  </si>
  <si>
    <t>Sec Svc 25 / 29 / 7A</t>
  </si>
  <si>
    <t>Sec Svc 26 /26P</t>
  </si>
  <si>
    <t>Pri Svc 31</t>
  </si>
  <si>
    <t>Pri Svc 35</t>
  </si>
  <si>
    <t>Pri Svc 43</t>
  </si>
  <si>
    <t>Special Contract</t>
  </si>
  <si>
    <t>High Volt 46/49</t>
  </si>
  <si>
    <t>Choice/Retail Wheeling</t>
  </si>
  <si>
    <t>Lighting 50-59</t>
  </si>
  <si>
    <t>Firm Resale</t>
  </si>
  <si>
    <t>Check</t>
  </si>
  <si>
    <t>P</t>
  </si>
  <si>
    <t>Q</t>
  </si>
  <si>
    <t>R</t>
  </si>
  <si>
    <t>S</t>
  </si>
  <si>
    <t>PUGET SOUND ENERGY</t>
  </si>
  <si>
    <t>Residential
Sch 7</t>
  </si>
  <si>
    <t>Sec Volt 
Sch 24 
(kW&lt; 50)</t>
  </si>
  <si>
    <t>Sec Volt 
Sch 25
 (kW &gt; 50 &amp; &lt; 350)</t>
  </si>
  <si>
    <t>Sec Volt 
Sch 26 
(kW &gt; 350)</t>
  </si>
  <si>
    <t>Pri Volt 
Sch 31 
(General Service)</t>
  </si>
  <si>
    <t>Pri Volt 
Sch 35 
(Irrigation)</t>
  </si>
  <si>
    <t>Pri Volt 
Sch 43 
(Interruptible)</t>
  </si>
  <si>
    <t>Special 
Contract</t>
  </si>
  <si>
    <t>High Volt
 Sch 46 &amp; 49 
(Interruptible 
&amp; Gen Svc)</t>
  </si>
  <si>
    <t>Choice/Retail 
Wheeling 
Sch 449 &amp; 459</t>
  </si>
  <si>
    <t>Street &amp; 
Area Lighting</t>
  </si>
  <si>
    <t>Firm 
Resale</t>
  </si>
  <si>
    <t>Time period : Twelve Months ended December 2021</t>
  </si>
  <si>
    <t>Summary of Results, per WAC Rules</t>
  </si>
  <si>
    <t>FERC 303, 905-916</t>
  </si>
  <si>
    <t>12 Month Average Customer Counts</t>
  </si>
  <si>
    <t>Customer</t>
  </si>
  <si>
    <t>Customer Counts</t>
  </si>
  <si>
    <t>Misc Rev</t>
  </si>
  <si>
    <t>12 Month Average Customer Counts (Res &amp; Sec Voltage Only)</t>
  </si>
  <si>
    <t>Customer Counts - Res &amp; Sec Volt</t>
  </si>
  <si>
    <t>FERC 903</t>
  </si>
  <si>
    <t>12 Month Average Customer Counts Wtd Cost</t>
  </si>
  <si>
    <t>Customer Counts - Wtd Cost Adj</t>
  </si>
  <si>
    <t>FERC 902</t>
  </si>
  <si>
    <t>12 Month Average Meter Counts</t>
  </si>
  <si>
    <t xml:space="preserve">Meter Counts </t>
  </si>
  <si>
    <t>12 Month Average Customer Counts (Sec &amp; Primary Voltage Only)</t>
  </si>
  <si>
    <t>Customer Counts - Sec &amp; Pri Volt</t>
  </si>
  <si>
    <t>FERC 350-359, Transmission Plant &amp; Accum Depr, Washington</t>
  </si>
  <si>
    <t>Average 12 Monthly CP, All Classes, Excludes Interruptibles</t>
  </si>
  <si>
    <t>Transmission</t>
  </si>
  <si>
    <t>Demand</t>
  </si>
  <si>
    <t>12 Monthly CP</t>
  </si>
  <si>
    <t>FERC 350-359, Transmission Plant &amp; Accum Depr, GIF &amp; Non Washington</t>
  </si>
  <si>
    <t>Average 12 Monthly CP, Excludes Interruptibles, Spec Cont &amp; Retail Wheeling</t>
  </si>
  <si>
    <t>FERC 310-349, Production Plant &amp; Accum Depr</t>
  </si>
  <si>
    <t>Allocates Generation Plant based on the Renewable Peak Credit - Weighted 79% on Demand, Average 12 Monthly CP, Net of Renewable Generation (Excludes Interruptible, Special Contract &amp; Retail Wheeling)</t>
  </si>
  <si>
    <t>Generation</t>
  </si>
  <si>
    <t>12 Monthly CP, Net of Renewables</t>
  </si>
  <si>
    <t>FERC 360-362, Distribution Substation Plant &amp; Accum Depr</t>
  </si>
  <si>
    <t>Average Winter &amp; Summer CP</t>
  </si>
  <si>
    <t>Distribution</t>
  </si>
  <si>
    <t>CP Winter/Summer</t>
  </si>
  <si>
    <t>FERC 364-366, Distribution OH &amp; UG Plant &amp; Accum Depr</t>
  </si>
  <si>
    <t>Average 12 Monthly NCP, Excludes High Voltage, Spec Cont &amp; Retail Wheeling</t>
  </si>
  <si>
    <t>12 Monthly NCP</t>
  </si>
  <si>
    <t>FERC 353, Transmission LIF Plant, Sales Revenue</t>
  </si>
  <si>
    <t>Class Direct Assignment</t>
  </si>
  <si>
    <t>Transmission / Revenue</t>
  </si>
  <si>
    <t>Demand / Revenue</t>
  </si>
  <si>
    <t>Direct Assignment to class</t>
  </si>
  <si>
    <t>Sales Revenue</t>
  </si>
  <si>
    <t>Revenue</t>
  </si>
  <si>
    <t>Distribution Accum Deprec</t>
  </si>
  <si>
    <t>Direct Assignment of Leased Equip (Spec Contract, HV &amp; Retail Wheeling) Accum Depr</t>
  </si>
  <si>
    <t>Direct Assignment Accum Depr</t>
  </si>
  <si>
    <t>Direct Assignment of Leased Equip (Spec Contract) Accum Depr</t>
  </si>
  <si>
    <t>Direct Assignment of Leased Equip (Spec Contract &amp; Retail Wheeling) Accum Depr</t>
  </si>
  <si>
    <t>Customer Deposits (FERC 235)</t>
  </si>
  <si>
    <t>Direct Assignment of Customer Deposits</t>
  </si>
  <si>
    <t>Direct Assignment of Plant</t>
  </si>
  <si>
    <t>Customer Advances (FERC 252)</t>
  </si>
  <si>
    <t xml:space="preserve">Direct Assignment of Customer Advances </t>
  </si>
  <si>
    <t>Distribution Plant (FERC 360)</t>
  </si>
  <si>
    <t>Direct Assignment of Leased Equip &amp; Dedicated Plant (Spec Contract, HV &amp; Retail Wheeling)</t>
  </si>
  <si>
    <t>Direct Assignment of Plant based on load ratio share</t>
  </si>
  <si>
    <t>Distribution Plant (FERC 361)</t>
  </si>
  <si>
    <t>Distribution Plant (FERC 362)</t>
  </si>
  <si>
    <t>Distribution Plant (FERC 364-365)</t>
  </si>
  <si>
    <t>Direct Assignment of Leased Equip &amp; Dedicated Plant (Spec Contract)</t>
  </si>
  <si>
    <t>Distribution Plant (FERC 366-367)</t>
  </si>
  <si>
    <t>Direct Assignment of Leased Equip &amp; Dedicated Plant &amp; Dedicated Plant (Spec Contract &amp; HV)</t>
  </si>
  <si>
    <t>Distribution Plant (FERC 368)</t>
  </si>
  <si>
    <t>Direct Assignment of Leased Equip (Primary Voltage, Spec Contract &amp; High Voltage)</t>
  </si>
  <si>
    <t>Direct Assignment of Plant to Class</t>
  </si>
  <si>
    <t>Distribution Street Light Plant (FERC 373)</t>
  </si>
  <si>
    <t>Direct Assignment of Late Payment Revenue</t>
  </si>
  <si>
    <t>Direct Assignment of Revenue</t>
  </si>
  <si>
    <t>Direct Assignment of Reconnection Charge Revenue</t>
  </si>
  <si>
    <t>Direct Assignment of Account Service Charge Revenue</t>
  </si>
  <si>
    <t>Direct Assignment of NSF Check Return Revenue</t>
  </si>
  <si>
    <t>Leased Equipment Revenue</t>
  </si>
  <si>
    <t>Regulatory Commission Exp (FERC 928)</t>
  </si>
  <si>
    <t>Allocates FERC Fees on a generation level sales basis</t>
  </si>
  <si>
    <t>Energy</t>
  </si>
  <si>
    <t>Energy Sales + Losses</t>
  </si>
  <si>
    <t>Production Plant, Net power cost (FERC 501, 547, 555, 557, 565)</t>
  </si>
  <si>
    <t>Allocates 21% Generation Plant and 100% of  net power cost production revenues and expenses on a generation level sales basis (Excludes Special Contract &amp; Retail Wheeling)</t>
  </si>
  <si>
    <t>Generation / Transmission</t>
  </si>
  <si>
    <t>Meter Plant, Accum Depr &amp; O&amp;M (FERC 370, 586, 587, 597)</t>
  </si>
  <si>
    <t>Allocates Distribution Meter plant &amp; O&amp;M Exp based on meter counts and current installed meter costs</t>
  </si>
  <si>
    <t>Direct Assignment based on Current Cost</t>
  </si>
  <si>
    <t>Distribution Plant (FERC 369)</t>
  </si>
  <si>
    <t>Allocates Distribution Services plant based on Service counts and current installed OH service costs</t>
  </si>
  <si>
    <t>Direct Assignment</t>
  </si>
  <si>
    <t>Allocates Distribution Overhead transformer plant based on OH transformer counts, current transformer costs and kWh load.</t>
  </si>
  <si>
    <t>Revenue Related Costs (904, 928, 408)</t>
  </si>
  <si>
    <t>Allocates costs based on proforma revenue for all classes</t>
  </si>
  <si>
    <t xml:space="preserve">Assigns Proforma Revenue to Rate Class, Excluding Firm Resale, Special Contract and Retail Wheeling </t>
  </si>
  <si>
    <t>Distribution Plant (FERC 369(UG), 371)</t>
  </si>
  <si>
    <t>Distribution/Customer/Revenue</t>
  </si>
  <si>
    <t>Customer/Revenue</t>
  </si>
  <si>
    <t>Allocates Distribution Underground transformer plant based on UG transformer counts, current transformer costs and kWh load.</t>
  </si>
  <si>
    <t>Uncollectible Accounts (FERC 904)</t>
  </si>
  <si>
    <t>Allocates APUA cost directly assigned</t>
  </si>
  <si>
    <t>Administrative &amp; General Expense (FERC 920, 921, 922, 923, 930, 931)</t>
  </si>
  <si>
    <t>Subtotal O&amp;M - Prod, Trans, Distr, Cust Acct &amp; Cust Svc (No Purch Power, fuel or wheeling)</t>
  </si>
  <si>
    <t>Various</t>
  </si>
  <si>
    <t>Internal Alloc</t>
  </si>
  <si>
    <t>Subtotal Customer Accounting Exp (FERC 901-905)</t>
  </si>
  <si>
    <t>Customer Accounting (FERC 901)</t>
  </si>
  <si>
    <t>Subtotal Customer Accounting Exp (FERC 902-905)</t>
  </si>
  <si>
    <t>Subtotal FERC 360 Direct Assign &amp; Allocated Plant</t>
  </si>
  <si>
    <t>Distribution O&amp;M (FERC 591)</t>
  </si>
  <si>
    <t>Subtotal FERC 361 Direct Assign &amp; Allocated Plant</t>
  </si>
  <si>
    <t>Distribution O&amp;M (FERC 582, 592)</t>
  </si>
  <si>
    <t>Subtotal FERC 362 Direct Assign &amp; Allocated Plant</t>
  </si>
  <si>
    <t>Distribution O&amp;M (FERC 583, 593)</t>
  </si>
  <si>
    <t>Subtotal FERC 364 &amp; 365 Direct Assign &amp; Allocated Plant</t>
  </si>
  <si>
    <t>Distribution O&amp;M (FERC 584, 594)</t>
  </si>
  <si>
    <t>Subtotal FERC 366 &amp; 367 Direct Assign &amp; Allocated Plant</t>
  </si>
  <si>
    <t>Distribution O&amp;M (FERC 595)</t>
  </si>
  <si>
    <t>Subtotal FERC 368 Direct Assign &amp; Allocated Plant</t>
  </si>
  <si>
    <t>Subtotal FERC 369 Direct Assign &amp; Allocated Plant</t>
  </si>
  <si>
    <t>Distribution O&amp;M (FERC 580, 588)</t>
  </si>
  <si>
    <t>Subtotal Distrib Oper Exp FERC 581-587, 589</t>
  </si>
  <si>
    <t>Demand / Customer</t>
  </si>
  <si>
    <t>Distribution O&amp;M (FERC 590, 598)</t>
  </si>
  <si>
    <t>Subtotal Distrib Maint Exp FERC 591-597</t>
  </si>
  <si>
    <t>Distribution O&amp;M (FERC 581, 589)</t>
  </si>
  <si>
    <t>Subtotal Distrib Oper Exp FERC 582-587</t>
  </si>
  <si>
    <t>Intangible &amp; Other Ratebase &amp; Expense (FERC 301, 303, 105, 106, 182, 186, 230, 283, 403, 411)</t>
  </si>
  <si>
    <t>Subtotal Distribution Plant (FERC 360-374)</t>
  </si>
  <si>
    <t>Subtotal Electric Plant in Service</t>
  </si>
  <si>
    <t>Intangible &amp; Other Ratebase &amp; Exp(FERC 302, 108, 105, 106, 182, 186, 190, 230, 282, 283, 932, 935, 403, 407, 411, 404)</t>
  </si>
  <si>
    <t>Subtotal General Plant (FERC 389-399)</t>
  </si>
  <si>
    <t>Various / Common</t>
  </si>
  <si>
    <t>Hydro Production Ratebase &amp; O&amp;M (FERC 108, 105, 535-544)</t>
  </si>
  <si>
    <t>Subtotal Hydro Production Plant (FERC 330-337))</t>
  </si>
  <si>
    <t>Demand / Energy</t>
  </si>
  <si>
    <t>Other Amortization (FERC 111)</t>
  </si>
  <si>
    <t>Subtotal Intangible Plant (FERC 301-303)</t>
  </si>
  <si>
    <t>Other Distribution Ratebase (FERC 374, 108)</t>
  </si>
  <si>
    <t>Subtotal Distribution Overhead &amp; Underground Lines Plant (FERC 364-367)</t>
  </si>
  <si>
    <t>Other Production Costs (FERC 108, 105, 545-556)</t>
  </si>
  <si>
    <t>Subtotal Other Production Plant (FERC 340-348)</t>
  </si>
  <si>
    <t>Production Ratebase &amp; Expense (FERC 302, 106, 114, 115, 128, 182, 182, 182, 186, 190, 230, 254, 557 )</t>
  </si>
  <si>
    <t>Subtotal Production Plant (FERC 310-348)</t>
  </si>
  <si>
    <t>Other Plant &amp; Exp (FERC 393, 108, 403, 411, 404, 454)</t>
  </si>
  <si>
    <t>Subtotal Production, Transmission &amp; Distribution Plant (FERC 301-374)</t>
  </si>
  <si>
    <t>Other Plant &amp; Exp (FERC 108, 924, 236)</t>
  </si>
  <si>
    <t>Subtotal Production, Transmission, Distribution &amp; General Plant (FERC 301-399)</t>
  </si>
  <si>
    <t>Tax Expense &amp; Return on Ratebase (FERC 409, 410, ROR)</t>
  </si>
  <si>
    <t>Total Ratebase</t>
  </si>
  <si>
    <t>Steam Production Ratebase &amp; O&amp;M (FERC 108, 105, 500-514)</t>
  </si>
  <si>
    <t>Subtotal Steam Production Plant (FERC 310-317)</t>
  </si>
  <si>
    <t>General Plant, A&amp;G Exp (FERC 303, 389-392, 397-399, 253, 925-926, 236)</t>
  </si>
  <si>
    <t>Salary and Wages</t>
  </si>
  <si>
    <t>General Plant (FERC 394-396)</t>
  </si>
  <si>
    <t>Salary and Wages - Production, Transmission &amp; Distribution Related</t>
  </si>
  <si>
    <t>Transmission O&amp;M (FERC 569)</t>
  </si>
  <si>
    <t>Subtotal Transmission Plant Directly Assigned &amp; Allocated FERC 352 Structures</t>
  </si>
  <si>
    <t>Transmission O&amp;M (FERC 562, 570)</t>
  </si>
  <si>
    <t>Subtotal Transmission Plant Directly Assigned &amp; Allocated FERC 353 Substation Equip</t>
  </si>
  <si>
    <t>Transmission O&amp;M (FERC 563, 571)</t>
  </si>
  <si>
    <t>Subtotal Transmission Plant Directly Assigned &amp; Allocated FERC 356 Overhead Line</t>
  </si>
  <si>
    <t>Transmission O&amp;M (FERC 564, 572)</t>
  </si>
  <si>
    <t>Subtotal Transmission Plant Directly Assigned &amp; Allocated FERC 357 Underground Line</t>
  </si>
  <si>
    <t>Transmission Plant and O&amp;M (FERC 108, 105, 106, 190, 283, 560-561, 566-569, 573, 403)</t>
  </si>
  <si>
    <t>Subtotal Transmission Plant (FERC 350-359)</t>
  </si>
  <si>
    <t>Intangible Plant (FERC 303)</t>
  </si>
  <si>
    <t>Subtotal Transmission and Distribution Plant (FERC 350-374)</t>
  </si>
  <si>
    <t>FERC 350-359, Transmission Plant &amp; Accum Depr, GIF &amp; Non Washington, Wheeling FERC 565</t>
  </si>
  <si>
    <t>Production Plant, Net power cost (FERC 501, 547, 555)</t>
  </si>
  <si>
    <t>CUST_1</t>
  </si>
  <si>
    <t>CUST_2</t>
  </si>
  <si>
    <t>CUST_3</t>
  </si>
  <si>
    <t>CUST_4</t>
  </si>
  <si>
    <t>CUST_5</t>
  </si>
  <si>
    <t>DEM_1A</t>
  </si>
  <si>
    <t>DEM_1B</t>
  </si>
  <si>
    <t>DEM_2B</t>
  </si>
  <si>
    <t>DEM_3</t>
  </si>
  <si>
    <t>DEM_4</t>
  </si>
  <si>
    <t>DIR_449</t>
  </si>
  <si>
    <t>DIR_SC</t>
  </si>
  <si>
    <t>DIR_RESALE_SMALL</t>
  </si>
  <si>
    <t>DIR108.360</t>
  </si>
  <si>
    <t>DIR108.361</t>
  </si>
  <si>
    <t>DIR108.362</t>
  </si>
  <si>
    <t>DIR108.364</t>
  </si>
  <si>
    <t>DIR108.366</t>
  </si>
  <si>
    <t>DIR235.00</t>
  </si>
  <si>
    <t>DIR252.00</t>
  </si>
  <si>
    <t>DIR360.01</t>
  </si>
  <si>
    <t>DIR361.01</t>
  </si>
  <si>
    <t>DIR362.01</t>
  </si>
  <si>
    <t>DIR364.01</t>
  </si>
  <si>
    <t>DIR366.01</t>
  </si>
  <si>
    <t>DIR368.03</t>
  </si>
  <si>
    <t>DIR373.00</t>
  </si>
  <si>
    <t>DIR450.01</t>
  </si>
  <si>
    <t>DIR451.02</t>
  </si>
  <si>
    <t>DIR451.05</t>
  </si>
  <si>
    <t>DIR451.06</t>
  </si>
  <si>
    <t>DIR454.05</t>
  </si>
  <si>
    <t>ENERGY_1</t>
  </si>
  <si>
    <t>ENERGY_2</t>
  </si>
  <si>
    <t>METER</t>
  </si>
  <si>
    <t>OH_SVC</t>
  </si>
  <si>
    <t>OH_TFMR</t>
  </si>
  <si>
    <t>PROFORMA_RETAIL</t>
  </si>
  <si>
    <t>RESID</t>
  </si>
  <si>
    <t>UG_TFMR</t>
  </si>
  <si>
    <t>DIR904</t>
  </si>
  <si>
    <t>ADJPTDCE.T</t>
  </si>
  <si>
    <t>CAE.T</t>
  </si>
  <si>
    <t>CAES1.T</t>
  </si>
  <si>
    <t>D360.T</t>
  </si>
  <si>
    <t>D361.T</t>
  </si>
  <si>
    <t>D362.T</t>
  </si>
  <si>
    <t>D364.T</t>
  </si>
  <si>
    <t>D366.T</t>
  </si>
  <si>
    <t>D368.T</t>
  </si>
  <si>
    <t>D369.T</t>
  </si>
  <si>
    <t>DES1.T</t>
  </si>
  <si>
    <t>DES2.T</t>
  </si>
  <si>
    <t>DES3.T</t>
  </si>
  <si>
    <t>DP.T</t>
  </si>
  <si>
    <t>EPIS.T</t>
  </si>
  <si>
    <t>GP.T</t>
  </si>
  <si>
    <t>HP.T</t>
  </si>
  <si>
    <t>IP.T</t>
  </si>
  <si>
    <t>LINE.T</t>
  </si>
  <si>
    <t>OP.T</t>
  </si>
  <si>
    <t>PP.T</t>
  </si>
  <si>
    <t>PTDP.T</t>
  </si>
  <si>
    <t>PTDGP.T</t>
  </si>
  <si>
    <t>RB.T</t>
  </si>
  <si>
    <t>SP.T</t>
  </si>
  <si>
    <t>SW.T</t>
  </si>
  <si>
    <t>SWPTD.T</t>
  </si>
  <si>
    <t>T352.T</t>
  </si>
  <si>
    <t>T353.T</t>
  </si>
  <si>
    <t>T356.T</t>
  </si>
  <si>
    <t>T357.T</t>
  </si>
  <si>
    <t>TP.T</t>
  </si>
  <si>
    <t>TDP.T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</si>
</sst>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0\ &quot;PP&quot;"/>
    <numFmt numFmtId="167" formatCode="0.0000"/>
  </numFmts>
  <fonts count="2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name val="Calibri"/>
      <family val="2"/>
      <scheme val="minor"/>
    </font>
    <font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rgb="FFFFC000"/>
      <name val="Times New Roman"/>
      <family val="1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C34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7C8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33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5" fillId="0" borderId="0" xfId="0" applyFont="1"/>
    <xf numFmtId="0" fontId="3" fillId="0" borderId="0" xfId="0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6" fillId="0" borderId="3" xfId="0" applyFont="1" applyFill="1" applyBorder="1" applyAlignment="1" applyProtection="1">
      <alignment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5" fillId="3" borderId="0" xfId="0" applyFont="1" applyFill="1"/>
    <xf numFmtId="3" fontId="3" fillId="0" borderId="1" xfId="0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0" fontId="6" fillId="7" borderId="7" xfId="0" applyFont="1" applyFill="1" applyBorder="1" applyAlignment="1" applyProtection="1">
      <alignment horizontal="center" vertic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64" fontId="3" fillId="0" borderId="8" xfId="0" applyNumberFormat="1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vertical="center" wrapText="1"/>
    </xf>
    <xf numFmtId="164" fontId="3" fillId="0" borderId="1" xfId="0" applyNumberFormat="1" applyFont="1" applyFill="1" applyBorder="1" applyAlignment="1" applyProtection="1">
      <alignment horizontal="center" wrapText="1"/>
    </xf>
    <xf numFmtId="164" fontId="3" fillId="0" borderId="9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0" fontId="2" fillId="0" borderId="13" xfId="0" applyFont="1" applyBorder="1" applyAlignment="1">
      <alignment horizontal="center" vertical="center" wrapText="1"/>
    </xf>
    <xf numFmtId="0" fontId="3" fillId="0" borderId="0" xfId="0" applyFont="1"/>
    <xf numFmtId="41" fontId="3" fillId="0" borderId="0" xfId="0" applyNumberFormat="1" applyFont="1"/>
    <xf numFmtId="0" fontId="3" fillId="0" borderId="0" xfId="0" applyFont="1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left"/>
    </xf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3" fontId="3" fillId="0" borderId="0" xfId="0" applyNumberFormat="1" applyFont="1"/>
    <xf numFmtId="165" fontId="3" fillId="0" borderId="0" xfId="0" applyNumberFormat="1" applyFont="1"/>
    <xf numFmtId="165" fontId="3" fillId="0" borderId="0" xfId="0" applyNumberFormat="1" applyFont="1" applyFill="1"/>
    <xf numFmtId="0" fontId="9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3" fontId="8" fillId="0" borderId="0" xfId="0" applyNumberFormat="1" applyFont="1"/>
    <xf numFmtId="41" fontId="8" fillId="0" borderId="0" xfId="0" applyNumberFormat="1" applyFont="1"/>
    <xf numFmtId="0" fontId="3" fillId="0" borderId="0" xfId="0" applyFont="1" applyAlignment="1">
      <alignment horizontal="center"/>
    </xf>
    <xf numFmtId="10" fontId="4" fillId="0" borderId="14" xfId="0" applyNumberFormat="1" applyFont="1" applyBorder="1" applyAlignment="1">
      <alignment horizontal="left"/>
    </xf>
    <xf numFmtId="41" fontId="3" fillId="0" borderId="0" xfId="0" applyNumberFormat="1" applyFont="1" applyFill="1" applyBorder="1"/>
    <xf numFmtId="165" fontId="3" fillId="0" borderId="0" xfId="0" applyNumberFormat="1" applyFont="1" applyFill="1" applyBorder="1"/>
    <xf numFmtId="10" fontId="4" fillId="0" borderId="0" xfId="0" applyNumberFormat="1" applyFont="1" applyBorder="1" applyAlignment="1">
      <alignment horizontal="left"/>
    </xf>
    <xf numFmtId="165" fontId="5" fillId="0" borderId="0" xfId="0" applyNumberFormat="1" applyFont="1" applyFill="1"/>
    <xf numFmtId="10" fontId="5" fillId="0" borderId="0" xfId="0" applyNumberFormat="1" applyFont="1" applyFill="1"/>
    <xf numFmtId="41" fontId="3" fillId="0" borderId="5" xfId="0" applyNumberFormat="1" applyFont="1" applyBorder="1" applyAlignment="1">
      <alignment horizontal="center"/>
    </xf>
    <xf numFmtId="41" fontId="3" fillId="0" borderId="14" xfId="0" applyNumberFormat="1" applyFont="1" applyFill="1" applyBorder="1"/>
    <xf numFmtId="0" fontId="5" fillId="0" borderId="0" xfId="0" applyFont="1" applyAlignment="1">
      <alignment wrapText="1"/>
    </xf>
    <xf numFmtId="0" fontId="5" fillId="0" borderId="15" xfId="0" applyFont="1" applyBorder="1" applyAlignment="1">
      <alignment horizontal="center"/>
    </xf>
    <xf numFmtId="0" fontId="2" fillId="0" borderId="15" xfId="0" applyFont="1" applyFill="1" applyBorder="1"/>
    <xf numFmtId="0" fontId="5" fillId="0" borderId="8" xfId="0" quotePrefix="1" applyFont="1" applyFill="1" applyBorder="1" applyAlignment="1">
      <alignment horizontal="center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 vertical="center"/>
    </xf>
    <xf numFmtId="0" fontId="4" fillId="0" borderId="0" xfId="0" applyNumberFormat="1" applyFont="1" applyFill="1" applyBorder="1" applyAlignment="1"/>
    <xf numFmtId="0" fontId="3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1" xfId="0" applyFont="1" applyFill="1" applyBorder="1" applyAlignment="1" applyProtection="1">
      <alignment wrapText="1"/>
    </xf>
    <xf numFmtId="0" fontId="4" fillId="3" borderId="0" xfId="0" applyFont="1" applyFill="1" applyBorder="1" applyAlignment="1" applyProtection="1">
      <alignment horizontal="center"/>
    </xf>
    <xf numFmtId="3" fontId="3" fillId="0" borderId="9" xfId="0" applyNumberFormat="1" applyFont="1" applyFill="1" applyBorder="1" applyAlignment="1" applyProtection="1">
      <alignment horizontal="center" wrapText="1"/>
    </xf>
    <xf numFmtId="3" fontId="3" fillId="0" borderId="8" xfId="0" applyNumberFormat="1" applyFont="1" applyFill="1" applyBorder="1" applyAlignment="1" applyProtection="1">
      <alignment horizontal="center"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2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2" fillId="6" borderId="3" xfId="0" quotePrefix="1" applyFont="1" applyFill="1" applyBorder="1" applyAlignment="1"/>
    <xf numFmtId="0" fontId="0" fillId="0" borderId="0" xfId="0" quotePrefix="1"/>
    <xf numFmtId="0" fontId="5" fillId="0" borderId="1" xfId="0" applyNumberFormat="1" applyFont="1" applyBorder="1" applyAlignment="1">
      <alignment horizontal="center" vertical="center"/>
    </xf>
    <xf numFmtId="0" fontId="4" fillId="0" borderId="6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3" borderId="6" xfId="0" applyFont="1" applyFill="1" applyBorder="1" applyAlignment="1" applyProtection="1">
      <alignment horizontal="center" wrapText="1"/>
    </xf>
    <xf numFmtId="0" fontId="2" fillId="6" borderId="5" xfId="0" applyFont="1" applyFill="1" applyBorder="1" applyAlignment="1">
      <alignment horizontal="center"/>
    </xf>
    <xf numFmtId="0" fontId="2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/>
    <xf numFmtId="0" fontId="5" fillId="0" borderId="11" xfId="0" applyFont="1" applyFill="1" applyBorder="1" applyAlignment="1"/>
    <xf numFmtId="0" fontId="5" fillId="0" borderId="12" xfId="0" applyFont="1" applyFill="1" applyBorder="1" applyAlignment="1"/>
    <xf numFmtId="0" fontId="5" fillId="0" borderId="2" xfId="0" applyFont="1" applyFill="1" applyBorder="1"/>
    <xf numFmtId="0" fontId="5" fillId="0" borderId="6" xfId="0" applyFont="1" applyFill="1" applyBorder="1" applyAlignment="1">
      <alignment horizontal="center"/>
    </xf>
    <xf numFmtId="41" fontId="3" fillId="0" borderId="19" xfId="0" applyNumberFormat="1" applyFont="1" applyBorder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41" fontId="4" fillId="0" borderId="0" xfId="0" applyNumberFormat="1" applyFont="1" applyAlignment="1">
      <alignment horizontal="center"/>
    </xf>
    <xf numFmtId="49" fontId="5" fillId="0" borderId="0" xfId="0" applyNumberFormat="1" applyFont="1"/>
    <xf numFmtId="49" fontId="0" fillId="0" borderId="0" xfId="0" applyNumberFormat="1"/>
    <xf numFmtId="0" fontId="3" fillId="9" borderId="10" xfId="0" quotePrefix="1" applyFont="1" applyFill="1" applyBorder="1" applyAlignment="1" applyProtection="1">
      <alignment horizontal="left" vertical="center" wrapText="1"/>
    </xf>
    <xf numFmtId="0" fontId="3" fillId="9" borderId="11" xfId="0" applyFont="1" applyFill="1" applyBorder="1" applyAlignment="1" applyProtection="1">
      <alignment vertical="center" wrapText="1"/>
    </xf>
    <xf numFmtId="0" fontId="3" fillId="9" borderId="11" xfId="0" quotePrefix="1" applyFont="1" applyFill="1" applyBorder="1" applyAlignment="1" applyProtection="1">
      <alignment horizontal="left" vertical="center" wrapText="1"/>
    </xf>
    <xf numFmtId="0" fontId="3" fillId="9" borderId="10" xfId="0" applyFont="1" applyFill="1" applyBorder="1" applyAlignment="1" applyProtection="1">
      <alignment vertical="center" wrapText="1"/>
    </xf>
    <xf numFmtId="3" fontId="3" fillId="9" borderId="8" xfId="0" applyNumberFormat="1" applyFont="1" applyFill="1" applyBorder="1" applyAlignment="1" applyProtection="1">
      <alignment horizontal="center" wrapText="1"/>
    </xf>
    <xf numFmtId="3" fontId="3" fillId="9" borderId="1" xfId="0" applyNumberFormat="1" applyFont="1" applyFill="1" applyBorder="1" applyAlignment="1" applyProtection="1">
      <alignment horizontal="center" wrapText="1"/>
    </xf>
    <xf numFmtId="0" fontId="3" fillId="9" borderId="12" xfId="0" applyFont="1" applyFill="1" applyBorder="1" applyAlignment="1" applyProtection="1">
      <alignment vertical="center" wrapText="1"/>
    </xf>
    <xf numFmtId="164" fontId="3" fillId="9" borderId="9" xfId="0" applyNumberFormat="1" applyFont="1" applyFill="1" applyBorder="1" applyAlignment="1" applyProtection="1">
      <alignment horizontal="center" wrapText="1"/>
    </xf>
    <xf numFmtId="0" fontId="5" fillId="9" borderId="10" xfId="0" quotePrefix="1" applyFont="1" applyFill="1" applyBorder="1" applyAlignment="1">
      <alignment horizontal="left"/>
    </xf>
    <xf numFmtId="0" fontId="5" fillId="9" borderId="8" xfId="0" applyFont="1" applyFill="1" applyBorder="1" applyAlignment="1">
      <alignment horizontal="center"/>
    </xf>
    <xf numFmtId="0" fontId="5" fillId="9" borderId="11" xfId="0" quotePrefix="1" applyFont="1" applyFill="1" applyBorder="1" applyAlignment="1">
      <alignment horizontal="left"/>
    </xf>
    <xf numFmtId="0" fontId="5" fillId="9" borderId="1" xfId="0" applyFont="1" applyFill="1" applyBorder="1" applyAlignment="1">
      <alignment horizontal="center"/>
    </xf>
    <xf numFmtId="0" fontId="5" fillId="9" borderId="12" xfId="0" quotePrefix="1" applyFont="1" applyFill="1" applyBorder="1" applyAlignment="1">
      <alignment horizontal="left"/>
    </xf>
    <xf numFmtId="0" fontId="5" fillId="9" borderId="9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lef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41" fontId="7" fillId="9" borderId="0" xfId="0" applyNumberFormat="1" applyFont="1" applyFill="1" applyAlignment="1">
      <alignment horizontal="center"/>
    </xf>
    <xf numFmtId="0" fontId="3" fillId="9" borderId="0" xfId="0" applyFont="1" applyFill="1"/>
    <xf numFmtId="0" fontId="3" fillId="9" borderId="3" xfId="0" applyFont="1" applyFill="1" applyBorder="1" applyAlignment="1">
      <alignment horizontal="left"/>
    </xf>
    <xf numFmtId="42" fontId="5" fillId="0" borderId="0" xfId="0" applyNumberFormat="1" applyFont="1"/>
    <xf numFmtId="41" fontId="5" fillId="0" borderId="0" xfId="0" applyNumberFormat="1" applyFont="1"/>
    <xf numFmtId="42" fontId="2" fillId="0" borderId="2" xfId="0" applyNumberFormat="1" applyFont="1" applyBorder="1"/>
    <xf numFmtId="42" fontId="6" fillId="8" borderId="2" xfId="0" applyNumberFormat="1" applyFont="1" applyFill="1" applyBorder="1"/>
    <xf numFmtId="42" fontId="2" fillId="10" borderId="2" xfId="0" applyNumberFormat="1" applyFont="1" applyFill="1" applyBorder="1"/>
    <xf numFmtId="41" fontId="5" fillId="0" borderId="0" xfId="0" applyNumberFormat="1" applyFont="1" applyFill="1"/>
    <xf numFmtId="42" fontId="5" fillId="0" borderId="0" xfId="0" applyNumberFormat="1" applyFont="1" applyFill="1"/>
    <xf numFmtId="3" fontId="3" fillId="0" borderId="0" xfId="0" applyNumberFormat="1" applyFont="1" applyFill="1" applyBorder="1" applyAlignment="1" applyProtection="1">
      <alignment horizontal="center" wrapText="1"/>
    </xf>
    <xf numFmtId="3" fontId="17" fillId="0" borderId="0" xfId="0" applyNumberFormat="1" applyFont="1" applyFill="1" applyBorder="1" applyAlignment="1" applyProtection="1">
      <alignment horizontal="center" wrapText="1"/>
    </xf>
    <xf numFmtId="0" fontId="17" fillId="0" borderId="3" xfId="0" applyFont="1" applyFill="1" applyBorder="1" applyAlignment="1" applyProtection="1">
      <alignment vertical="center" wrapText="1"/>
    </xf>
    <xf numFmtId="3" fontId="18" fillId="12" borderId="0" xfId="0" applyNumberFormat="1" applyFont="1" applyFill="1" applyAlignment="1">
      <alignment horizontal="right"/>
    </xf>
    <xf numFmtId="2" fontId="2" fillId="6" borderId="5" xfId="0" applyNumberFormat="1" applyFont="1" applyFill="1" applyBorder="1" applyAlignment="1">
      <alignment horizontal="center"/>
    </xf>
    <xf numFmtId="42" fontId="17" fillId="0" borderId="0" xfId="0" applyNumberFormat="1" applyFont="1" applyFill="1"/>
    <xf numFmtId="41" fontId="15" fillId="0" borderId="0" xfId="0" applyNumberFormat="1" applyFont="1" applyFill="1"/>
    <xf numFmtId="43" fontId="5" fillId="0" borderId="0" xfId="0" applyNumberFormat="1" applyFont="1"/>
    <xf numFmtId="0" fontId="16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right"/>
    </xf>
    <xf numFmtId="4" fontId="2" fillId="6" borderId="2" xfId="0" applyNumberFormat="1" applyFont="1" applyFill="1" applyBorder="1"/>
    <xf numFmtId="44" fontId="2" fillId="6" borderId="20" xfId="0" applyNumberFormat="1" applyFont="1" applyFill="1" applyBorder="1"/>
    <xf numFmtId="44" fontId="5" fillId="0" borderId="0" xfId="0" applyNumberFormat="1" applyFont="1"/>
    <xf numFmtId="43" fontId="5" fillId="0" borderId="0" xfId="0" applyNumberFormat="1" applyFont="1" applyFill="1"/>
    <xf numFmtId="0" fontId="3" fillId="11" borderId="1" xfId="0" applyFont="1" applyFill="1" applyBorder="1" applyAlignment="1" applyProtection="1">
      <alignment horizontal="center"/>
    </xf>
    <xf numFmtId="0" fontId="5" fillId="15" borderId="12" xfId="0" quotePrefix="1" applyFont="1" applyFill="1" applyBorder="1" applyAlignment="1">
      <alignment horizontal="left"/>
    </xf>
    <xf numFmtId="0" fontId="5" fillId="15" borderId="9" xfId="0" applyFont="1" applyFill="1" applyBorder="1" applyAlignment="1">
      <alignment horizontal="center"/>
    </xf>
    <xf numFmtId="43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2" fontId="2" fillId="0" borderId="2" xfId="0" applyNumberFormat="1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44" fontId="2" fillId="6" borderId="19" xfId="0" applyNumberFormat="1" applyFont="1" applyFill="1" applyBorder="1"/>
    <xf numFmtId="0" fontId="4" fillId="0" borderId="7" xfId="0" applyFont="1" applyFill="1" applyBorder="1" applyAlignment="1" applyProtection="1">
      <alignment horizontal="center" vertical="center"/>
    </xf>
    <xf numFmtId="17" fontId="5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6" fontId="2" fillId="6" borderId="5" xfId="0" applyNumberFormat="1" applyFont="1" applyFill="1" applyBorder="1" applyAlignment="1">
      <alignment horizont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2" fillId="6" borderId="5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1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Font="1"/>
    <xf numFmtId="165" fontId="5" fillId="0" borderId="0" xfId="0" applyNumberFormat="1" applyFont="1"/>
    <xf numFmtId="0" fontId="6" fillId="7" borderId="7" xfId="0" applyFont="1" applyFill="1" applyBorder="1" applyAlignment="1">
      <alignment horizontal="center" vertical="center" wrapText="1"/>
    </xf>
    <xf numFmtId="43" fontId="5" fillId="14" borderId="0" xfId="0" applyNumberFormat="1" applyFont="1" applyFill="1"/>
    <xf numFmtId="43" fontId="3" fillId="0" borderId="1" xfId="0" applyNumberFormat="1" applyFont="1" applyFill="1" applyBorder="1" applyAlignment="1" applyProtection="1">
      <alignment horizontal="center" wrapText="1"/>
    </xf>
    <xf numFmtId="43" fontId="5" fillId="16" borderId="0" xfId="0" applyNumberFormat="1" applyFont="1" applyFill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5" fillId="16" borderId="0" xfId="0" applyFont="1" applyFill="1"/>
    <xf numFmtId="43" fontId="5" fillId="0" borderId="0" xfId="0" applyNumberFormat="1" applyFont="1"/>
    <xf numFmtId="0" fontId="2" fillId="0" borderId="0" xfId="0" applyFont="1" applyAlignment="1">
      <alignment horizontal="center"/>
    </xf>
    <xf numFmtId="41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/>
    </xf>
    <xf numFmtId="0" fontId="15" fillId="0" borderId="0" xfId="0" applyFont="1"/>
    <xf numFmtId="42" fontId="15" fillId="0" borderId="0" xfId="0" applyNumberFormat="1" applyFont="1"/>
    <xf numFmtId="41" fontId="5" fillId="11" borderId="0" xfId="0" applyNumberFormat="1" applyFont="1" applyFill="1"/>
    <xf numFmtId="42" fontId="2" fillId="11" borderId="2" xfId="0" applyNumberFormat="1" applyFont="1" applyFill="1" applyBorder="1"/>
    <xf numFmtId="43" fontId="5" fillId="0" borderId="0" xfId="0" applyNumberFormat="1" applyFont="1"/>
    <xf numFmtId="0" fontId="20" fillId="17" borderId="1" xfId="0" applyNumberFormat="1" applyFont="1" applyFill="1" applyBorder="1" applyAlignment="1">
      <alignment horizontal="left"/>
    </xf>
    <xf numFmtId="0" fontId="3" fillId="0" borderId="0" xfId="0" applyFont="1" applyFill="1"/>
    <xf numFmtId="4" fontId="2" fillId="0" borderId="2" xfId="0" applyNumberFormat="1" applyFont="1" applyFill="1" applyBorder="1"/>
    <xf numFmtId="42" fontId="4" fillId="8" borderId="2" xfId="0" applyNumberFormat="1" applyFont="1" applyFill="1" applyBorder="1"/>
    <xf numFmtId="41" fontId="3" fillId="0" borderId="3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1" fontId="3" fillId="0" borderId="7" xfId="0" applyNumberFormat="1" applyFont="1" applyBorder="1"/>
    <xf numFmtId="165" fontId="3" fillId="0" borderId="7" xfId="0" applyNumberFormat="1" applyFont="1" applyFill="1" applyBorder="1"/>
    <xf numFmtId="165" fontId="3" fillId="0" borderId="7" xfId="0" applyNumberFormat="1" applyFont="1" applyBorder="1"/>
    <xf numFmtId="0" fontId="3" fillId="0" borderId="7" xfId="0" applyFont="1" applyBorder="1"/>
    <xf numFmtId="43" fontId="5" fillId="0" borderId="7" xfId="0" applyNumberFormat="1" applyFont="1" applyBorder="1"/>
    <xf numFmtId="43" fontId="5" fillId="0" borderId="7" xfId="0" applyNumberFormat="1" applyFont="1" applyBorder="1"/>
    <xf numFmtId="2" fontId="5" fillId="0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41" fontId="3" fillId="0" borderId="3" xfId="0" applyNumberFormat="1" applyFont="1" applyBorder="1" applyAlignment="1">
      <alignment horizontal="center"/>
    </xf>
    <xf numFmtId="0" fontId="5" fillId="16" borderId="1" xfId="0" applyFont="1" applyFill="1" applyBorder="1" applyAlignment="1">
      <alignment vertical="center" wrapText="1"/>
    </xf>
    <xf numFmtId="43" fontId="5" fillId="11" borderId="0" xfId="0" applyNumberFormat="1" applyFont="1" applyFill="1"/>
    <xf numFmtId="0" fontId="2" fillId="0" borderId="0" xfId="0" applyFont="1" applyFill="1" applyAlignment="1">
      <alignment horizontal="center"/>
    </xf>
    <xf numFmtId="10" fontId="5" fillId="0" borderId="7" xfId="0" applyNumberFormat="1" applyFont="1" applyBorder="1"/>
    <xf numFmtId="167" fontId="5" fillId="0" borderId="7" xfId="0" applyNumberFormat="1" applyFont="1" applyBorder="1"/>
    <xf numFmtId="0" fontId="0" fillId="0" borderId="0" xfId="0" applyAlignment="1">
      <alignment horizontal="center"/>
    </xf>
    <xf numFmtId="44" fontId="2" fillId="18" borderId="20" xfId="0" applyNumberFormat="1" applyFont="1" applyFill="1" applyBorder="1"/>
    <xf numFmtId="4" fontId="2" fillId="18" borderId="2" xfId="0" applyNumberFormat="1" applyFont="1" applyFill="1" applyBorder="1"/>
    <xf numFmtId="43" fontId="5" fillId="19" borderId="0" xfId="0" applyNumberFormat="1" applyFont="1" applyFill="1"/>
    <xf numFmtId="43" fontId="5" fillId="20" borderId="0" xfId="0" applyNumberFormat="1" applyFont="1" applyFill="1"/>
    <xf numFmtId="43" fontId="5" fillId="21" borderId="0" xfId="0" applyNumberFormat="1" applyFont="1" applyFill="1"/>
    <xf numFmtId="42" fontId="5" fillId="21" borderId="0" xfId="0" applyNumberFormat="1" applyFont="1" applyFill="1"/>
    <xf numFmtId="42" fontId="5" fillId="22" borderId="0" xfId="0" applyNumberFormat="1" applyFont="1" applyFill="1"/>
    <xf numFmtId="3" fontId="15" fillId="0" borderId="0" xfId="0" applyNumberFormat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12" fillId="0" borderId="21" xfId="0" applyNumberFormat="1" applyFont="1" applyBorder="1" applyAlignment="1">
      <alignment horizontal="center" wrapText="1"/>
    </xf>
    <xf numFmtId="2" fontId="5" fillId="0" borderId="0" xfId="0" applyNumberFormat="1" applyFont="1"/>
    <xf numFmtId="165" fontId="5" fillId="0" borderId="0" xfId="0" applyNumberFormat="1" applyFont="1"/>
    <xf numFmtId="37" fontId="12" fillId="0" borderId="0" xfId="0" applyNumberFormat="1" applyFont="1" applyAlignment="1">
      <alignment horizontal="center" wrapText="1"/>
    </xf>
    <xf numFmtId="0" fontId="0" fillId="0" borderId="0" xfId="0" applyAlignment="1">
      <alignment horizontal="center" vertical="top" wrapText="1"/>
    </xf>
    <xf numFmtId="0" fontId="5" fillId="0" borderId="0" xfId="0" quotePrefix="1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37" fontId="5" fillId="0" borderId="0" xfId="0" applyNumberFormat="1" applyFont="1" applyAlignment="1">
      <alignment vertical="top" wrapText="1"/>
    </xf>
    <xf numFmtId="10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NumberFormat="1" applyFont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Fill="1" applyBorder="1" applyAlignment="1">
      <alignment wrapText="1"/>
    </xf>
    <xf numFmtId="0" fontId="2" fillId="0" borderId="13" xfId="0" quotePrefix="1" applyFont="1" applyBorder="1" applyAlignment="1">
      <alignment horizontal="center" vertical="center" wrapText="1"/>
    </xf>
    <xf numFmtId="0" fontId="6" fillId="13" borderId="7" xfId="0" applyFont="1" applyFill="1" applyBorder="1" applyAlignment="1" applyProtection="1">
      <alignment horizontal="center" vertical="center" wrapText="1"/>
    </xf>
    <xf numFmtId="41" fontId="5" fillId="0" borderId="5" xfId="0" applyNumberFormat="1" applyFont="1" applyBorder="1"/>
    <xf numFmtId="41" fontId="5" fillId="3" borderId="0" xfId="0" applyNumberFormat="1" applyFont="1" applyFill="1"/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6" borderId="3" xfId="0" quotePrefix="1" applyFont="1" applyFill="1" applyBorder="1" applyAlignment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2" fillId="0" borderId="5" xfId="0" quotePrefix="1" applyFont="1" applyFill="1" applyBorder="1" applyAlignment="1">
      <alignment horizontal="right"/>
    </xf>
    <xf numFmtId="0" fontId="2" fillId="0" borderId="6" xfId="0" quotePrefix="1" applyFont="1" applyFill="1" applyBorder="1" applyAlignment="1">
      <alignment horizontal="right"/>
    </xf>
    <xf numFmtId="0" fontId="4" fillId="0" borderId="5" xfId="0" applyFont="1" applyFill="1" applyBorder="1" applyAlignment="1" applyProtection="1">
      <alignment horizontal="right" vertical="center"/>
    </xf>
    <xf numFmtId="0" fontId="4" fillId="0" borderId="6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 applyProtection="1">
      <alignment horizontal="right" vertical="center"/>
    </xf>
    <xf numFmtId="0" fontId="6" fillId="4" borderId="4" xfId="0" applyFont="1" applyFill="1" applyBorder="1" applyAlignment="1" applyProtection="1">
      <alignment horizontal="right"/>
    </xf>
    <xf numFmtId="0" fontId="6" fillId="4" borderId="8" xfId="0" applyFont="1" applyFill="1" applyBorder="1" applyAlignment="1" applyProtection="1">
      <alignment horizontal="right"/>
    </xf>
    <xf numFmtId="0" fontId="4" fillId="0" borderId="5" xfId="0" applyFont="1" applyFill="1" applyBorder="1" applyAlignment="1" applyProtection="1">
      <alignment horizontal="right" vertical="center" wrapText="1"/>
    </xf>
    <xf numFmtId="0" fontId="4" fillId="0" borderId="6" xfId="0" applyFont="1" applyFill="1" applyBorder="1" applyAlignment="1" applyProtection="1">
      <alignment horizontal="right" vertical="center" wrapText="1"/>
    </xf>
    <xf numFmtId="0" fontId="2" fillId="6" borderId="5" xfId="0" quotePrefix="1" applyFont="1" applyFill="1" applyBorder="1" applyAlignment="1">
      <alignment horizontal="right"/>
    </xf>
    <xf numFmtId="0" fontId="2" fillId="6" borderId="6" xfId="0" quotePrefix="1" applyFont="1" applyFill="1" applyBorder="1" applyAlignment="1">
      <alignment horizontal="right"/>
    </xf>
    <xf numFmtId="0" fontId="6" fillId="8" borderId="5" xfId="0" quotePrefix="1" applyFont="1" applyFill="1" applyBorder="1" applyAlignment="1">
      <alignment horizontal="right"/>
    </xf>
    <xf numFmtId="0" fontId="6" fillId="8" borderId="6" xfId="0" quotePrefix="1" applyFont="1" applyFill="1" applyBorder="1" applyAlignment="1">
      <alignment horizontal="right"/>
    </xf>
    <xf numFmtId="0" fontId="6" fillId="8" borderId="5" xfId="0" applyFont="1" applyFill="1" applyBorder="1" applyAlignment="1" applyProtection="1">
      <alignment horizontal="right"/>
    </xf>
    <xf numFmtId="0" fontId="6" fillId="8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6" fillId="8" borderId="4" xfId="0" applyFont="1" applyFill="1" applyBorder="1" applyAlignment="1" applyProtection="1">
      <alignment horizontal="right"/>
    </xf>
    <xf numFmtId="0" fontId="6" fillId="8" borderId="8" xfId="0" applyFont="1" applyFill="1" applyBorder="1" applyAlignment="1" applyProtection="1">
      <alignment horizontal="right"/>
    </xf>
    <xf numFmtId="0" fontId="6" fillId="8" borderId="3" xfId="0" applyFont="1" applyFill="1" applyBorder="1" applyAlignment="1" applyProtection="1">
      <alignment horizontal="right"/>
    </xf>
    <xf numFmtId="0" fontId="6" fillId="8" borderId="9" xfId="0" applyFont="1" applyFill="1" applyBorder="1" applyAlignment="1" applyProtection="1">
      <alignment horizontal="right"/>
    </xf>
    <xf numFmtId="0" fontId="6" fillId="8" borderId="0" xfId="0" applyFont="1" applyFill="1" applyBorder="1" applyAlignment="1" applyProtection="1">
      <alignment horizontal="right"/>
    </xf>
    <xf numFmtId="0" fontId="6" fillId="8" borderId="1" xfId="0" applyFont="1" applyFill="1" applyBorder="1" applyAlignment="1" applyProtection="1">
      <alignment horizontal="right"/>
    </xf>
    <xf numFmtId="0" fontId="4" fillId="0" borderId="16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6" fillId="8" borderId="2" xfId="0" applyFont="1" applyFill="1" applyBorder="1" applyAlignment="1" applyProtection="1">
      <alignment horizontal="right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right"/>
    </xf>
    <xf numFmtId="0" fontId="4" fillId="2" borderId="3" xfId="0" applyFont="1" applyFill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right"/>
    </xf>
    <xf numFmtId="0" fontId="2" fillId="6" borderId="2" xfId="0" quotePrefix="1" applyFont="1" applyFill="1" applyBorder="1" applyAlignment="1">
      <alignment horizontal="right"/>
    </xf>
    <xf numFmtId="0" fontId="2" fillId="6" borderId="0" xfId="0" quotePrefix="1" applyFont="1" applyFill="1" applyBorder="1" applyAlignment="1">
      <alignment horizontal="right"/>
    </xf>
    <xf numFmtId="0" fontId="2" fillId="6" borderId="1" xfId="0" quotePrefix="1" applyFont="1" applyFill="1" applyBorder="1" applyAlignment="1">
      <alignment horizontal="right"/>
    </xf>
    <xf numFmtId="0" fontId="2" fillId="6" borderId="9" xfId="0" quotePrefix="1" applyFont="1" applyFill="1" applyBorder="1" applyAlignment="1">
      <alignment horizontal="right"/>
    </xf>
    <xf numFmtId="0" fontId="4" fillId="2" borderId="6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right"/>
    </xf>
    <xf numFmtId="0" fontId="6" fillId="4" borderId="10" xfId="0" applyFont="1" applyFill="1" applyBorder="1" applyAlignment="1" applyProtection="1">
      <alignment horizontal="right"/>
    </xf>
    <xf numFmtId="0" fontId="4" fillId="2" borderId="4" xfId="0" applyFont="1" applyFill="1" applyBorder="1" applyAlignment="1" applyProtection="1">
      <alignment horizontal="right"/>
    </xf>
    <xf numFmtId="0" fontId="4" fillId="2" borderId="8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right"/>
    </xf>
    <xf numFmtId="0" fontId="6" fillId="4" borderId="1" xfId="0" applyFont="1" applyFill="1" applyBorder="1" applyAlignment="1" applyProtection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right"/>
    </xf>
    <xf numFmtId="0" fontId="4" fillId="5" borderId="0" xfId="0" applyFont="1" applyFill="1" applyBorder="1" applyAlignment="1" applyProtection="1">
      <alignment horizontal="right"/>
    </xf>
    <xf numFmtId="0" fontId="4" fillId="5" borderId="1" xfId="0" applyFont="1" applyFill="1" applyBorder="1" applyAlignment="1" applyProtection="1">
      <alignment horizontal="right"/>
    </xf>
    <xf numFmtId="0" fontId="2" fillId="0" borderId="1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4" fillId="5" borderId="3" xfId="0" applyFont="1" applyFill="1" applyBorder="1" applyAlignment="1" applyProtection="1">
      <alignment horizontal="right"/>
    </xf>
    <xf numFmtId="0" fontId="4" fillId="5" borderId="9" xfId="0" applyFont="1" applyFill="1" applyBorder="1" applyAlignment="1" applyProtection="1">
      <alignment horizontal="right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9" borderId="0" xfId="0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165" fontId="5" fillId="0" borderId="0" xfId="0" applyNumberFormat="1" applyFont="1" applyAlignment="1">
      <alignment horizontal="center"/>
    </xf>
  </cellXfs>
  <cellStyles count="1">
    <cellStyle name="Normal" xfId="0" builtinId="0"/>
  </cellStyles>
  <dxfs count="133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33"/>
      <color rgb="FF99FF99"/>
      <color rgb="FF0000FF"/>
      <color rgb="FFFF9999"/>
      <color rgb="FFCC99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79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1211840</xdr:colOff>
      <xdr:row>3</xdr:row>
      <xdr:rowOff>151696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72" t="6272" r="6755" b="22496"/>
        <a:stretch/>
      </xdr:blipFill>
      <xdr:spPr bwMode="auto">
        <a:xfrm>
          <a:off x="1" y="0"/>
          <a:ext cx="1207942" cy="79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id="1" name="Table1" displayName="Table1" ref="B4:T92" totalsRowShown="0" headerRowDxfId="41" dataDxfId="40">
  <tableColumns count="19">
    <tableColumn id="1" name="Costs" dataDxfId="39"/>
    <tableColumn id="13" name="Description" dataDxfId="38"/>
    <tableColumn id="11" name="Acronym" dataDxfId="37"/>
    <tableColumn id="6" name="Functionalization" dataDxfId="36"/>
    <tableColumn id="7" name="Classification" dataDxfId="35"/>
    <tableColumn id="8" name="Allocation" dataDxfId="34"/>
    <tableColumn id="2" name="Res Svc" dataDxfId="33"/>
    <tableColumn id="3" name="Sec Svc 24" dataDxfId="32"/>
    <tableColumn id="4" name="Sec Svc 25 / 29 / 7A" dataDxfId="31"/>
    <tableColumn id="5" name="Sec Svc 26 /26P" dataDxfId="30"/>
    <tableColumn id="9" name="Pri Svc 31" dataDxfId="29"/>
    <tableColumn id="10" name="Pri Svc 35" dataDxfId="28"/>
    <tableColumn id="14" name="Pri Svc 43" dataDxfId="27"/>
    <tableColumn id="15" name="Special Contract" dataDxfId="26"/>
    <tableColumn id="16" name="High Volt 46/49" dataDxfId="25"/>
    <tableColumn id="17" name="Choice/Retail Wheeling" dataDxfId="24"/>
    <tableColumn id="18" name="Lighting 50-59" dataDxfId="23"/>
    <tableColumn id="19" name="Firm Resale" dataDxfId="22"/>
    <tableColumn id="12" name="TOTAL" dataDxfId="21">
      <calculatedColumnFormula>SUM(Table1[[#This Row],[Res Svc]:[Firm Resale]])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6" name="Table137" displayName="Table137" ref="B4:T93" totalsRowShown="0" headerRowDxfId="20" dataDxfId="19">
  <tableColumns count="19">
    <tableColumn id="1" name="Costs" dataDxfId="18"/>
    <tableColumn id="13" name="Description" dataDxfId="17"/>
    <tableColumn id="11" name="Acronym" dataDxfId="16"/>
    <tableColumn id="6" name="Functionalization" dataDxfId="15"/>
    <tableColumn id="7" name="Classification" dataDxfId="14"/>
    <tableColumn id="8" name="Allocation" dataDxfId="13"/>
    <tableColumn id="2" name="Res Svc" dataDxfId="12"/>
    <tableColumn id="3" name="Sec Svc 24" dataDxfId="11"/>
    <tableColumn id="4" name="Sec Svc 25 / 29 / 7A" dataDxfId="10"/>
    <tableColumn id="9" name="Sec Svc 26 /26P" dataDxfId="9"/>
    <tableColumn id="10" name="Pri Svc 31" dataDxfId="8"/>
    <tableColumn id="14" name="Pri Svc 35" dataDxfId="7"/>
    <tableColumn id="15" name="Pri Svc 43" dataDxfId="6"/>
    <tableColumn id="16" name="Special Contract" dataDxfId="5"/>
    <tableColumn id="17" name="High Volt 46/49" dataDxfId="4"/>
    <tableColumn id="18" name="Choice/Retail Wheeling" dataDxfId="3"/>
    <tableColumn id="19" name="Lighting 50-59" dataDxfId="2"/>
    <tableColumn id="5" name="Firm Resale" dataDxfId="1"/>
    <tableColumn id="12" name="TOTAL" dataDxfId="0">
      <calculatedColumnFormula>SUM(Table137[[#This Row],[Res Svc]:[Firm Resale]])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2"/>
  <sheetViews>
    <sheetView workbookViewId="0">
      <selection activeCell="A19" sqref="A19"/>
    </sheetView>
  </sheetViews>
  <sheetFormatPr defaultColWidth="8.5703125" defaultRowHeight="15.75" x14ac:dyDescent="0.25"/>
  <cols>
    <col min="1" max="1" width="118.85546875" style="7" customWidth="1"/>
    <col min="2" max="16384" width="8.5703125" style="7"/>
  </cols>
  <sheetData>
    <row r="3" spans="1:10" x14ac:dyDescent="0.25">
      <c r="A3" s="14" t="s">
        <v>85</v>
      </c>
    </row>
    <row r="4" spans="1:10" x14ac:dyDescent="0.25">
      <c r="A4" s="14" t="s">
        <v>86</v>
      </c>
    </row>
    <row r="8" spans="1:10" ht="15.6" customHeight="1" x14ac:dyDescent="0.25">
      <c r="A8" s="50" t="s">
        <v>319</v>
      </c>
      <c r="B8" s="50"/>
      <c r="C8" s="50"/>
      <c r="D8" s="50"/>
      <c r="E8" s="50"/>
      <c r="F8" s="50"/>
      <c r="G8" s="50"/>
      <c r="H8" s="50"/>
      <c r="I8" s="50"/>
      <c r="J8" s="50"/>
    </row>
    <row r="9" spans="1:10" ht="14.45" customHeight="1" x14ac:dyDescent="0.25">
      <c r="A9" s="50" t="s">
        <v>380</v>
      </c>
      <c r="B9" s="50"/>
      <c r="C9" s="50"/>
      <c r="D9" s="50"/>
      <c r="E9" s="50"/>
      <c r="F9" s="50"/>
      <c r="G9" s="50"/>
      <c r="H9" s="50"/>
      <c r="I9" s="50"/>
      <c r="J9" s="50"/>
    </row>
    <row r="10" spans="1:10" ht="14.45" customHeight="1" x14ac:dyDescent="0.25">
      <c r="A10" s="50" t="s">
        <v>320</v>
      </c>
      <c r="B10" s="50"/>
      <c r="C10" s="50"/>
      <c r="D10" s="50"/>
      <c r="E10" s="50"/>
      <c r="F10" s="50"/>
      <c r="G10" s="50"/>
      <c r="H10" s="50"/>
      <c r="I10" s="50"/>
      <c r="J10" s="50"/>
    </row>
    <row r="11" spans="1:10" ht="15.6" customHeight="1" x14ac:dyDescent="0.25">
      <c r="A11" s="50" t="s">
        <v>321</v>
      </c>
      <c r="B11" s="50"/>
      <c r="C11" s="50"/>
      <c r="D11" s="50"/>
      <c r="E11" s="50"/>
      <c r="F11" s="50"/>
      <c r="G11" s="50"/>
      <c r="H11" s="50"/>
      <c r="I11" s="50"/>
      <c r="J11" s="50"/>
    </row>
    <row r="12" spans="1:10" ht="15.6" customHeight="1" x14ac:dyDescent="0.25">
      <c r="A12" s="50" t="s">
        <v>322</v>
      </c>
      <c r="B12" s="50"/>
      <c r="C12" s="50"/>
      <c r="D12" s="50"/>
      <c r="E12" s="50"/>
      <c r="F12" s="50"/>
      <c r="G12" s="50"/>
      <c r="H12" s="50"/>
      <c r="I12" s="50"/>
      <c r="J12" s="50"/>
    </row>
    <row r="15" spans="1:10" x14ac:dyDescent="0.25">
      <c r="A15" s="86" t="s">
        <v>315</v>
      </c>
    </row>
    <row r="16" spans="1:10" x14ac:dyDescent="0.25">
      <c r="A16" s="7" t="s">
        <v>318</v>
      </c>
    </row>
    <row r="17" spans="1:1" x14ac:dyDescent="0.25">
      <c r="A17" s="7" t="s">
        <v>323</v>
      </c>
    </row>
    <row r="18" spans="1:1" x14ac:dyDescent="0.25">
      <c r="A18" s="7" t="s">
        <v>316</v>
      </c>
    </row>
    <row r="19" spans="1:1" x14ac:dyDescent="0.25">
      <c r="A19" s="7" t="s">
        <v>317</v>
      </c>
    </row>
    <row r="21" spans="1:1" x14ac:dyDescent="0.25">
      <c r="A21" s="7" t="s">
        <v>377</v>
      </c>
    </row>
    <row r="22" spans="1:1" x14ac:dyDescent="0.25">
      <c r="A22" s="101" t="s">
        <v>378</v>
      </c>
    </row>
  </sheetData>
  <pageMargins left="0.7" right="0.7" top="0.75" bottom="0.75" header="0.3" footer="0.3"/>
  <pageSetup scale="56" orientation="portrait" horizontalDpi="1200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K5" activePane="bottomRight" state="frozen"/>
      <selection pane="topRight" activeCell="H1" sqref="H1"/>
      <selection pane="bottomLeft" activeCell="A5" sqref="A5"/>
      <selection pane="bottomRight" activeCell="T5" sqref="T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s="216" t="s">
        <v>81</v>
      </c>
      <c r="B4" s="242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4">
        <f>SUM(Table137[[#This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4">
        <f>SUM(Table137[[#This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4">
        <f>SUM(Table137[[#This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4">
        <f>SUM(Table137[[#This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4">
        <f>SUM(Table137[[#This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4">
        <f>SUM(Table137[[#This Row],[Res Svc]:[Firm Resale]])</f>
        <v>0.99999999999999989</v>
      </c>
    </row>
    <row r="11" spans="1:20" ht="110.25" x14ac:dyDescent="0.25">
      <c r="A11" s="232">
        <f t="shared" si="0"/>
        <v>7</v>
      </c>
      <c r="B11" s="233" t="s">
        <v>868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4">
        <f>SUM(Table137[[#This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4">
        <f>SUM(Table137[[#This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4">
        <f>SUM(Table137[[#This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4">
        <f>SUM(Table137[[#This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4">
        <f>SUM(Table137[[#This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4">
        <f>SUM(Table137[[#This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4">
        <f>SUM(Table137[[#This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4">
        <f>SUM(Table137[[#This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4">
        <f>SUM(Table137[[#This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4">
        <f>SUM(Table137[[#This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4">
        <f>SUM(Table137[[#This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4">
        <f>SUM(Table137[[#This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4">
        <f>SUM(Table137[[#This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4">
        <f>SUM(Table137[[#This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4">
        <f>SUM(Table137[[#This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4">
        <f>SUM(Table137[[#This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4">
        <f>SUM(Table137[[#This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4">
        <f>SUM(Table137[[#This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4">
        <f>SUM(Table137[[#This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4">
        <f>SUM(Table137[[#This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4">
        <f>SUM(Table137[[#This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4">
        <f>SUM(Table137[[#This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4">
        <f>SUM(Table137[[#This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4">
        <f>SUM(Table137[[#This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SUM(Table137[[#This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SUM(Table137[[#This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SUM(Table137[[#This Row],[Res Svc]:[Firm Resale]])</f>
        <v>1</v>
      </c>
    </row>
    <row r="38" spans="1:20" ht="94.5" x14ac:dyDescent="0.25">
      <c r="A38" s="232">
        <f t="shared" si="0"/>
        <v>34</v>
      </c>
      <c r="B38" s="233" t="s">
        <v>869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SUM(Table137[[#This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SUM(Table137[[#This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SUM(Table137[[#This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SUM(Table137[[#This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SUM(Table137[[#This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SUM(Table137[[#This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SUM(Table137[[#This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SUM(Table137[[#This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SUM(Table137[[#This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SUM(Table137[[#This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SUM(Table137[[#This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SUM(Table137[[#This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SUM(Table137[[#This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SUM(Table137[[#This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SUM(Table137[[#This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SUM(Table137[[#This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SUM(Table137[[#This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SUM(Table137[[#This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SUM(Table137[[#This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SUM(Table137[[#This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SUM(Table137[[#This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SUM(Table137[[#This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SUM(Table137[[#This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SUM(Table137[[#This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SUM(Table137[[#This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SUM(Table137[[#This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SUM(Table137[[#This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SUM(Table137[[#This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SUM(Table137[[#This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SUM(Table137[[#This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SUM(Table137[[#This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SUM(Table137[[#This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SUM(Table137[[#This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SUM(Table137[[#This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SUM(Table137[[#This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SUM(Table137[[#This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SUM(Table137[[#This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SUM(Table137[[#This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SUM(Table137[[#This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SUM(Table137[[#This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SUM(Table137[[#This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SUM(Table137[[#This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SUM(Table137[[#This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SUM(Table137[[#This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SUM(Table137[[#This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SUM(Table137[[#This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SUM(Table137[[#This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SUM(Table137[[#This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SUM(Table137[[#This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SUM(Table137[[#This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SUM(Table137[[#This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SUM(Table137[[#This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SUM(Table137[[#This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SUM(Table137[[#This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SUM(Table137[[#This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>
        <f>SUM(Table137[[#This Row],[Res Svc]:[Firm Resale]])</f>
        <v>0</v>
      </c>
    </row>
  </sheetData>
  <mergeCells count="2">
    <mergeCell ref="A1:B1"/>
    <mergeCell ref="B2:D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P13" sqref="P13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6" t="s">
        <v>708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</row>
    <row r="10" spans="1:16" ht="16.5" thickBot="1" x14ac:dyDescent="0.3">
      <c r="B10" s="99" t="s">
        <v>90</v>
      </c>
      <c r="C10" s="99" t="s">
        <v>91</v>
      </c>
      <c r="D10" s="244" t="s">
        <v>92</v>
      </c>
      <c r="E10" s="244" t="s">
        <v>93</v>
      </c>
      <c r="F10" s="244" t="s">
        <v>94</v>
      </c>
      <c r="G10" s="244" t="s">
        <v>95</v>
      </c>
      <c r="H10" s="244" t="s">
        <v>96</v>
      </c>
      <c r="I10" s="244" t="s">
        <v>97</v>
      </c>
      <c r="J10" s="244" t="s">
        <v>98</v>
      </c>
      <c r="K10" s="244" t="s">
        <v>371</v>
      </c>
      <c r="L10" s="244" t="s">
        <v>372</v>
      </c>
      <c r="M10" s="244" t="s">
        <v>373</v>
      </c>
      <c r="N10" s="244" t="s">
        <v>674</v>
      </c>
      <c r="O10" s="244" t="s">
        <v>675</v>
      </c>
      <c r="P10" s="244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999805266.32757521</v>
      </c>
      <c r="E15" s="209">
        <v>209835204.1389499</v>
      </c>
      <c r="F15" s="209">
        <v>216758393.96412164</v>
      </c>
      <c r="G15" s="209">
        <v>124716637.80685949</v>
      </c>
      <c r="H15" s="209">
        <v>90113101.065564275</v>
      </c>
      <c r="I15" s="209">
        <v>348234.18358746677</v>
      </c>
      <c r="J15" s="209">
        <v>7322018.3212887608</v>
      </c>
      <c r="K15" s="209">
        <v>2998023.7073743725</v>
      </c>
      <c r="L15" s="209">
        <v>29276663.614414882</v>
      </c>
      <c r="M15" s="209">
        <v>4346281.1011987422</v>
      </c>
      <c r="N15" s="209">
        <v>12749275.054304719</v>
      </c>
      <c r="O15" s="209">
        <v>464738.56176124699</v>
      </c>
      <c r="P15" s="209">
        <f t="shared" si="3"/>
        <v>1698733837.8470008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231249918.00818706</v>
      </c>
      <c r="E17" s="209">
        <f t="shared" ref="E17:O17" si="4">E16-E15</f>
        <v>61673851.248612493</v>
      </c>
      <c r="F17" s="209">
        <f t="shared" si="4"/>
        <v>50855227.417880267</v>
      </c>
      <c r="G17" s="209">
        <f t="shared" si="4"/>
        <v>26604195.40914166</v>
      </c>
      <c r="H17" s="209">
        <f t="shared" si="4"/>
        <v>20679721.092585653</v>
      </c>
      <c r="I17" s="209">
        <f t="shared" si="4"/>
        <v>-72684.183194136189</v>
      </c>
      <c r="J17" s="209">
        <f t="shared" si="4"/>
        <v>3050348.6935171522</v>
      </c>
      <c r="K17" s="209">
        <f t="shared" si="4"/>
        <v>790102.22262562718</v>
      </c>
      <c r="L17" s="209">
        <f t="shared" si="4"/>
        <v>11667153.444029894</v>
      </c>
      <c r="M17" s="209">
        <f t="shared" si="4"/>
        <v>5182265.8988012578</v>
      </c>
      <c r="N17" s="209">
        <f t="shared" si="4"/>
        <v>5034470.9710804783</v>
      </c>
      <c r="O17" s="209">
        <f t="shared" si="4"/>
        <v>-119192.18176124699</v>
      </c>
      <c r="P17" s="209">
        <f t="shared" si="3"/>
        <v>416595378.04150617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12402428.430148304</v>
      </c>
      <c r="E18" s="209">
        <f t="shared" ref="E18:O18" si="5">E14-E17</f>
        <v>-14696595.589930125</v>
      </c>
      <c r="F18" s="209">
        <f t="shared" si="5"/>
        <v>535137.70002824813</v>
      </c>
      <c r="G18" s="209">
        <f t="shared" si="5"/>
        <v>1424837.9065704122</v>
      </c>
      <c r="H18" s="209">
        <f t="shared" si="5"/>
        <v>-491670.09125730768</v>
      </c>
      <c r="I18" s="209">
        <f t="shared" si="5"/>
        <v>171403.50709810766</v>
      </c>
      <c r="J18" s="209">
        <f t="shared" si="5"/>
        <v>-1334624.1406935365</v>
      </c>
      <c r="K18" s="209">
        <f t="shared" si="5"/>
        <v>963462.94580856129</v>
      </c>
      <c r="L18" s="209">
        <f t="shared" si="5"/>
        <v>-6864227.546660888</v>
      </c>
      <c r="M18" s="209">
        <f t="shared" si="5"/>
        <v>-1835104.3463501805</v>
      </c>
      <c r="N18" s="209">
        <f t="shared" si="5"/>
        <v>-286316.37624583207</v>
      </c>
      <c r="O18" s="209">
        <f t="shared" si="5"/>
        <v>223417.41190132298</v>
      </c>
      <c r="P18" s="209">
        <f t="shared" si="3"/>
        <v>-9787850.1895829141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1241582646</v>
      </c>
      <c r="E21" s="230">
        <f t="shared" ref="E21:O21" si="6">ROUND(E15+E19+E20+E14,0)</f>
        <v>256398936</v>
      </c>
      <c r="F21" s="230">
        <f t="shared" si="6"/>
        <v>267741168</v>
      </c>
      <c r="G21" s="230">
        <f t="shared" si="6"/>
        <v>152515201</v>
      </c>
      <c r="H21" s="230">
        <f t="shared" si="6"/>
        <v>110132408</v>
      </c>
      <c r="I21" s="230">
        <f t="shared" si="6"/>
        <v>446534</v>
      </c>
      <c r="J21" s="230">
        <f t="shared" si="6"/>
        <v>9021945</v>
      </c>
      <c r="K21" s="230">
        <f t="shared" si="6"/>
        <v>4745819</v>
      </c>
      <c r="L21" s="230">
        <f t="shared" si="6"/>
        <v>34017230</v>
      </c>
      <c r="M21" s="230">
        <f t="shared" si="6"/>
        <v>7678930</v>
      </c>
      <c r="N21" s="230">
        <f t="shared" si="6"/>
        <v>17470344</v>
      </c>
      <c r="O21" s="230">
        <f t="shared" si="6"/>
        <v>568438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0.99152093362600224</v>
      </c>
      <c r="E23" s="229">
        <f t="shared" ref="E23:P23" si="7">E16/E21</f>
        <v>1.0589320674386979</v>
      </c>
      <c r="F23" s="229">
        <f t="shared" si="7"/>
        <v>0.99952361969976133</v>
      </c>
      <c r="G23" s="229">
        <f t="shared" si="7"/>
        <v>0.99216886070262045</v>
      </c>
      <c r="H23" s="229">
        <f t="shared" si="7"/>
        <v>1.0059965469759813</v>
      </c>
      <c r="I23" s="229">
        <f t="shared" si="7"/>
        <v>0.61708626978758752</v>
      </c>
      <c r="J23" s="229">
        <f t="shared" si="7"/>
        <v>1.149681916128497</v>
      </c>
      <c r="K23" s="229">
        <f t="shared" si="7"/>
        <v>0.79820278228057151</v>
      </c>
      <c r="L23" s="229">
        <f t="shared" si="7"/>
        <v>1.203619961367953</v>
      </c>
      <c r="M23" s="229">
        <f t="shared" si="7"/>
        <v>1.2408691054613077</v>
      </c>
      <c r="N23" s="229">
        <f t="shared" si="7"/>
        <v>1.0179390872546756</v>
      </c>
      <c r="O23" s="229">
        <f t="shared" si="7"/>
        <v>0.6078875444639521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0.99</v>
      </c>
      <c r="H24" s="229">
        <f t="shared" si="8"/>
        <v>1</v>
      </c>
      <c r="I24" s="229">
        <f t="shared" si="8"/>
        <v>0.61</v>
      </c>
      <c r="J24" s="229">
        <f t="shared" si="8"/>
        <v>1.1399999999999999</v>
      </c>
      <c r="K24" s="229">
        <f t="shared" si="8"/>
        <v>0.79</v>
      </c>
      <c r="L24" s="229">
        <f t="shared" si="8"/>
        <v>1.2</v>
      </c>
      <c r="M24" s="229">
        <f t="shared" si="8"/>
        <v>1.23</v>
      </c>
      <c r="N24" s="229">
        <f t="shared" si="8"/>
        <v>1.01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-17777917.020781994</v>
      </c>
      <c r="E29" s="230">
        <f t="shared" ref="E29:O29" si="10">E28-E21</f>
        <v>13511032.403314352</v>
      </c>
      <c r="F29" s="230">
        <f t="shared" si="10"/>
        <v>-1703690.8739425838</v>
      </c>
      <c r="G29" s="230">
        <f t="shared" si="10"/>
        <v>-2085591.041475594</v>
      </c>
      <c r="H29" s="230">
        <f t="shared" si="10"/>
        <v>7885.799768820405</v>
      </c>
      <c r="I29" s="230">
        <f t="shared" si="10"/>
        <v>-170983.99960666941</v>
      </c>
      <c r="J29" s="230">
        <f t="shared" si="10"/>
        <v>1274060.2892353293</v>
      </c>
      <c r="K29" s="230">
        <f t="shared" si="10"/>
        <v>-1645557.7700000005</v>
      </c>
      <c r="L29" s="230">
        <f t="shared" si="10"/>
        <v>6564871.367354393</v>
      </c>
      <c r="M29" s="230">
        <f t="shared" si="10"/>
        <v>1809044</v>
      </c>
      <c r="N29" s="230">
        <f t="shared" si="10"/>
        <v>208662.30161961913</v>
      </c>
      <c r="O29" s="230">
        <f t="shared" si="10"/>
        <v>8184</v>
      </c>
      <c r="P29" s="209">
        <f>SUM(D29:O29)</f>
        <v>-0.54451432824134827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0.98568124556342906</v>
      </c>
      <c r="E31" s="148">
        <f t="shared" ref="E31:P31" si="11">E28/E21</f>
        <v>1.0526953528516763</v>
      </c>
      <c r="F31" s="148">
        <f t="shared" si="11"/>
        <v>0.99363679897765078</v>
      </c>
      <c r="G31" s="148">
        <f t="shared" si="11"/>
        <v>0.98632535624120776</v>
      </c>
      <c r="H31" s="148">
        <f t="shared" si="11"/>
        <v>1.0000716028997461</v>
      </c>
      <c r="I31" s="148">
        <f t="shared" si="11"/>
        <v>0.61708626978758752</v>
      </c>
      <c r="J31" s="148">
        <f t="shared" si="11"/>
        <v>1.1412179180027511</v>
      </c>
      <c r="K31" s="148">
        <f t="shared" si="11"/>
        <v>0.65326158245815935</v>
      </c>
      <c r="L31" s="148">
        <f t="shared" si="11"/>
        <v>1.1929866531564854</v>
      </c>
      <c r="M31" s="148">
        <f t="shared" si="11"/>
        <v>1.2355854266154269</v>
      </c>
      <c r="N31" s="148">
        <f t="shared" si="11"/>
        <v>1.0119438003979555</v>
      </c>
      <c r="O31" s="148">
        <f t="shared" si="11"/>
        <v>1.0143973485234978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0.99</v>
      </c>
      <c r="H32" s="148">
        <f t="shared" si="12"/>
        <v>1</v>
      </c>
      <c r="I32" s="148">
        <f t="shared" si="12"/>
        <v>0.62</v>
      </c>
      <c r="J32" s="148">
        <f t="shared" si="12"/>
        <v>1.1399999999999999</v>
      </c>
      <c r="K32" s="148">
        <f t="shared" si="12"/>
        <v>0.65</v>
      </c>
      <c r="L32" s="148">
        <f t="shared" si="12"/>
        <v>1.19</v>
      </c>
      <c r="M32" s="148">
        <f t="shared" si="12"/>
        <v>1.24</v>
      </c>
      <c r="N32" s="148">
        <f t="shared" si="12"/>
        <v>1.01</v>
      </c>
      <c r="O32" s="148">
        <f t="shared" si="12"/>
        <v>1.01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8:P8"/>
    <mergeCell ref="A1:C1"/>
    <mergeCell ref="B2:P2"/>
    <mergeCell ref="C4:P4"/>
    <mergeCell ref="C5:P5"/>
    <mergeCell ref="C6:P6"/>
    <mergeCell ref="C7:P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UF635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7" sqref="B7:D523"/>
    </sheetView>
  </sheetViews>
  <sheetFormatPr defaultColWidth="15.85546875" defaultRowHeight="15.75" outlineLevelRow="4" outlineLevelCol="2" x14ac:dyDescent="0.25"/>
  <cols>
    <col min="1" max="1" width="8" style="7" bestFit="1" customWidth="1"/>
    <col min="2" max="2" width="10.85546875" style="7" customWidth="1"/>
    <col min="3" max="3" width="27.42578125" style="7" customWidth="1"/>
    <col min="4" max="4" width="25.140625" style="7" bestFit="1" customWidth="1"/>
    <col min="5" max="5" width="30.42578125" style="7" bestFit="1" customWidth="1"/>
    <col min="6" max="6" width="22.28515625" style="7" bestFit="1" customWidth="1" outlineLevel="1"/>
    <col min="7" max="7" width="25.140625" style="7" bestFit="1" customWidth="1" outlineLevel="1"/>
    <col min="8" max="8" width="22.5703125" style="7" bestFit="1" customWidth="1" outlineLevel="1"/>
    <col min="9" max="10" width="22.28515625" style="7" bestFit="1" customWidth="1" outlineLevel="1"/>
    <col min="11" max="11" width="19.85546875" style="7" bestFit="1" customWidth="1" outlineLevel="1"/>
    <col min="12" max="12" width="17.5703125" style="7" bestFit="1" customWidth="1" outlineLevel="1"/>
    <col min="13" max="13" width="18.28515625" style="7" bestFit="1" customWidth="1" outlineLevel="1"/>
    <col min="14" max="14" width="18" style="7" bestFit="1" customWidth="1" outlineLevel="1"/>
    <col min="15" max="15" width="17" style="7" bestFit="1" customWidth="1" outlineLevel="1"/>
    <col min="16" max="16" width="19.85546875" style="7" bestFit="1" customWidth="1" outlineLevel="1"/>
    <col min="17" max="17" width="19.42578125" style="7" bestFit="1" customWidth="1" outlineLevel="1"/>
    <col min="18" max="18" width="20.140625" style="7" bestFit="1" customWidth="1" outlineLevel="1"/>
    <col min="19" max="19" width="19" style="7" bestFit="1" customWidth="1" outlineLevel="1"/>
    <col min="20" max="20" width="22.28515625" style="7" bestFit="1" customWidth="1" outlineLevel="1"/>
    <col min="21" max="21" width="18" style="7" bestFit="1" customWidth="1" outlineLevel="1"/>
    <col min="22" max="22" width="19.42578125" style="7" bestFit="1" customWidth="1" outlineLevel="1"/>
    <col min="23" max="23" width="20.42578125" style="7" bestFit="1" customWidth="1" outlineLevel="1"/>
    <col min="24" max="24" width="27" style="7" bestFit="1" customWidth="1"/>
    <col min="25" max="25" width="22.5703125" style="7" bestFit="1" customWidth="1"/>
    <col min="26" max="26" width="19.7109375" style="7" bestFit="1" customWidth="1" outlineLevel="1"/>
    <col min="27" max="27" width="18.7109375" style="7" bestFit="1" customWidth="1" outlineLevel="1"/>
    <col min="28" max="28" width="21.28515625" style="7" bestFit="1" customWidth="1" outlineLevel="1"/>
    <col min="29" max="29" width="28" style="7" bestFit="1" customWidth="1"/>
    <col min="30" max="30" width="16.5703125" style="7" bestFit="1" customWidth="1" outlineLevel="1"/>
    <col min="31" max="31" width="22" style="7" bestFit="1" customWidth="1" outlineLevel="1"/>
    <col min="32" max="32" width="16.5703125" style="7" bestFit="1" customWidth="1" outlineLevel="1"/>
    <col min="33" max="33" width="20.5703125" style="7" bestFit="1" customWidth="1" outlineLevel="1"/>
    <col min="34" max="34" width="22.28515625" style="7" bestFit="1" customWidth="1" outlineLevel="1"/>
    <col min="35" max="35" width="24.85546875" style="7" bestFit="1" customWidth="1"/>
    <col min="36" max="36" width="24.85546875" style="7" bestFit="1" customWidth="1" outlineLevel="1"/>
    <col min="37" max="37" width="21.28515625" style="7" bestFit="1" customWidth="1" outlineLevel="1"/>
    <col min="38" max="38" width="22.28515625" style="7" bestFit="1" customWidth="1"/>
    <col min="39" max="39" width="23" style="7" bestFit="1" customWidth="1"/>
    <col min="40" max="40" width="15.42578125" style="7" bestFit="1" customWidth="1" outlineLevel="1"/>
    <col min="41" max="41" width="21.85546875" style="7" bestFit="1" customWidth="1" outlineLevel="1"/>
    <col min="42" max="42" width="14.85546875" style="7" bestFit="1" customWidth="1" outlineLevel="1"/>
    <col min="43" max="43" width="15.85546875" style="7" bestFit="1" customWidth="1" outlineLevel="1"/>
    <col min="44" max="44" width="20.42578125" style="7" bestFit="1" customWidth="1" outlineLevel="1"/>
    <col min="45" max="45" width="41.5703125" style="7" bestFit="1" customWidth="1" outlineLevel="1"/>
    <col min="46" max="46" width="21.28515625" style="7" bestFit="1" customWidth="1" outlineLevel="1"/>
    <col min="47" max="47" width="25.140625" style="7" bestFit="1" customWidth="1" outlineLevel="1"/>
    <col min="48" max="48" width="22.5703125" style="7" bestFit="1" customWidth="1" outlineLevel="1"/>
    <col min="49" max="49" width="21.5703125" style="7" bestFit="1" customWidth="1"/>
    <col min="50" max="50" width="19.85546875" style="7" bestFit="1" customWidth="1" outlineLevel="1"/>
    <col min="51" max="51" width="17.7109375" style="7" bestFit="1" customWidth="1" outlineLevel="1"/>
    <col min="52" max="52" width="17.5703125" style="7" bestFit="1" customWidth="1" outlineLevel="1"/>
    <col min="53" max="53" width="18.28515625" style="7" bestFit="1" customWidth="1" outlineLevel="1"/>
    <col min="54" max="54" width="18" style="7" bestFit="1" customWidth="1" outlineLevel="1"/>
    <col min="55" max="55" width="17" style="7" bestFit="1" customWidth="1" outlineLevel="1"/>
    <col min="56" max="56" width="18.42578125" style="7" bestFit="1" customWidth="1" outlineLevel="1"/>
    <col min="57" max="57" width="19.42578125" style="7" bestFit="1" customWidth="1" outlineLevel="1"/>
    <col min="58" max="58" width="20.140625" style="7" bestFit="1" customWidth="1" outlineLevel="1"/>
    <col min="59" max="59" width="18" style="7" bestFit="1" customWidth="1" outlineLevel="1"/>
    <col min="60" max="60" width="22.28515625" style="7" bestFit="1" customWidth="1" outlineLevel="1"/>
    <col min="61" max="61" width="18" style="7" bestFit="1" customWidth="1" outlineLevel="1"/>
    <col min="62" max="62" width="19.85546875" style="7" bestFit="1" customWidth="1" outlineLevel="1"/>
    <col min="63" max="63" width="15.5703125" style="7" bestFit="1" customWidth="1" outlineLevel="1"/>
    <col min="64" max="64" width="19.140625" style="7" bestFit="1" customWidth="1" outlineLevel="1"/>
    <col min="65" max="65" width="22.5703125" style="7" bestFit="1" customWidth="1" outlineLevel="1"/>
    <col min="66" max="66" width="19.7109375" style="7" bestFit="1" customWidth="1" outlineLevel="1"/>
    <col min="67" max="67" width="18.7109375" style="7" bestFit="1" customWidth="1" outlineLevel="1"/>
    <col min="68" max="68" width="21.28515625" style="7" bestFit="1" customWidth="1" outlineLevel="1"/>
    <col min="69" max="69" width="27" style="7" bestFit="1" customWidth="1" outlineLevel="1"/>
    <col min="70" max="70" width="20.42578125" style="7" bestFit="1" customWidth="1" outlineLevel="1"/>
    <col min="71" max="71" width="22" style="7" bestFit="1" customWidth="1" outlineLevel="1"/>
    <col min="72" max="72" width="17" style="7" bestFit="1" customWidth="1" outlineLevel="1"/>
    <col min="73" max="73" width="15.42578125" style="7" bestFit="1" customWidth="1" outlineLevel="1"/>
    <col min="74" max="74" width="28" style="7" bestFit="1" customWidth="1"/>
    <col min="75" max="75" width="21.28515625" style="7" bestFit="1" customWidth="1"/>
    <col min="76" max="76" width="27" style="7" bestFit="1" customWidth="1"/>
    <col min="77" max="77" width="38.42578125" style="7" bestFit="1" customWidth="1"/>
    <col min="78" max="78" width="25.140625" style="7" bestFit="1" customWidth="1"/>
    <col min="79" max="79" width="25.5703125" style="7" bestFit="1" customWidth="1"/>
    <col min="80" max="80" width="15.42578125" style="7" bestFit="1" customWidth="1" outlineLevel="1"/>
    <col min="81" max="81" width="22.28515625" style="7" bestFit="1" customWidth="1" outlineLevel="1"/>
    <col min="82" max="82" width="20.5703125" style="7" bestFit="1" customWidth="1"/>
    <col min="83" max="83" width="24.85546875" style="7" bestFit="1" customWidth="1"/>
    <col min="84" max="84" width="22.5703125" style="7" bestFit="1" customWidth="1"/>
    <col min="85" max="85" width="22.28515625" style="7" bestFit="1" customWidth="1"/>
    <col min="86" max="86" width="23" style="7" bestFit="1" customWidth="1"/>
    <col min="87" max="87" width="20.5703125" style="7" bestFit="1" customWidth="1"/>
    <col min="88" max="88" width="28" style="7" bestFit="1" customWidth="1"/>
    <col min="89" max="89" width="15.42578125" style="7" bestFit="1" customWidth="1"/>
    <col min="90" max="90" width="28.42578125" style="7" bestFit="1" customWidth="1"/>
    <col min="91" max="91" width="24.42578125" style="7" bestFit="1" customWidth="1"/>
    <col min="92" max="92" width="41.5703125" style="7" bestFit="1" customWidth="1" outlineLevel="1"/>
    <col min="93" max="93" width="49" style="7" bestFit="1" customWidth="1" outlineLevel="1"/>
    <col min="94" max="94" width="30.85546875" style="7" bestFit="1" customWidth="1" outlineLevel="1"/>
    <col min="95" max="95" width="22.28515625" style="7" bestFit="1" customWidth="1" outlineLevel="1"/>
    <col min="96" max="96" width="25.140625" style="7" bestFit="1" customWidth="1" outlineLevel="1"/>
    <col min="97" max="97" width="22.5703125" style="7" bestFit="1" customWidth="1" outlineLevel="1"/>
    <col min="98" max="98" width="21.5703125" style="7" bestFit="1" customWidth="1"/>
    <col min="99" max="99" width="19.85546875" style="7" bestFit="1" customWidth="1" outlineLevel="1"/>
    <col min="100" max="100" width="17.7109375" style="7" bestFit="1" customWidth="1" outlineLevel="1"/>
    <col min="101" max="101" width="17.5703125" style="7" bestFit="1" customWidth="1" outlineLevel="1"/>
    <col min="102" max="102" width="18.28515625" style="7" bestFit="1" customWidth="1" outlineLevel="1"/>
    <col min="103" max="103" width="18" style="7" bestFit="1" customWidth="1" outlineLevel="1"/>
    <col min="104" max="104" width="17" style="7" bestFit="1" customWidth="1" outlineLevel="1"/>
    <col min="105" max="105" width="16.85546875" style="7" bestFit="1" customWidth="1" outlineLevel="1"/>
    <col min="106" max="106" width="19.42578125" style="7" bestFit="1" customWidth="1" outlineLevel="1"/>
    <col min="107" max="107" width="20.140625" style="7" bestFit="1" customWidth="1" outlineLevel="1"/>
    <col min="108" max="108" width="18" style="7" bestFit="1" customWidth="1" outlineLevel="1"/>
    <col min="109" max="109" width="22.28515625" style="7" bestFit="1" customWidth="1" outlineLevel="1"/>
    <col min="110" max="110" width="18" style="7" bestFit="1" customWidth="1" outlineLevel="1"/>
    <col min="111" max="111" width="14.140625" style="7" bestFit="1" customWidth="1" outlineLevel="1"/>
    <col min="112" max="112" width="15.5703125" style="7" bestFit="1" customWidth="1" outlineLevel="1"/>
    <col min="113" max="113" width="19.140625" style="7" bestFit="1" customWidth="1" outlineLevel="1"/>
    <col min="114" max="114" width="22.5703125" style="7" bestFit="1" customWidth="1" outlineLevel="1"/>
    <col min="115" max="115" width="19.7109375" style="7" bestFit="1" customWidth="1" outlineLevel="1"/>
    <col min="116" max="116" width="18.7109375" style="7" bestFit="1" customWidth="1" outlineLevel="1"/>
    <col min="117" max="117" width="21.28515625" style="7" bestFit="1" customWidth="1" outlineLevel="1"/>
    <col min="118" max="118" width="16.85546875" style="7" bestFit="1" customWidth="1" outlineLevel="1"/>
    <col min="119" max="119" width="19.7109375" style="7" bestFit="1" customWidth="1" outlineLevel="1"/>
    <col min="120" max="120" width="22" style="7" bestFit="1" customWidth="1" outlineLevel="1"/>
    <col min="121" max="121" width="16.5703125" style="7" bestFit="1" customWidth="1" outlineLevel="1"/>
    <col min="122" max="122" width="13.7109375" style="7" bestFit="1" customWidth="1" outlineLevel="1"/>
    <col min="123" max="123" width="28.42578125" style="7" bestFit="1" customWidth="1"/>
    <col min="124" max="124" width="24" style="7" bestFit="1" customWidth="1"/>
    <col min="125" max="125" width="27" style="7" bestFit="1" customWidth="1"/>
    <col min="126" max="126" width="38.42578125" style="7" bestFit="1" customWidth="1"/>
    <col min="127" max="127" width="25.140625" style="7" bestFit="1" customWidth="1"/>
    <col min="128" max="128" width="27" style="7" bestFit="1" customWidth="1"/>
    <col min="129" max="129" width="13.7109375" style="7" bestFit="1" customWidth="1"/>
    <col min="130" max="130" width="22.28515625" style="7" bestFit="1" customWidth="1"/>
    <col min="131" max="131" width="20.5703125" style="7" bestFit="1" customWidth="1"/>
    <col min="132" max="132" width="24.85546875" style="7" bestFit="1" customWidth="1"/>
    <col min="133" max="133" width="23" style="7" bestFit="1" customWidth="1"/>
    <col min="134" max="134" width="22.28515625" style="7" bestFit="1" customWidth="1" outlineLevel="1"/>
    <col min="135" max="135" width="23" style="7" bestFit="1" customWidth="1" outlineLevel="1"/>
    <col min="136" max="136" width="20.140625" style="7" bestFit="1" customWidth="1"/>
    <col min="137" max="137" width="25.140625" style="7" bestFit="1" customWidth="1"/>
    <col min="138" max="138" width="13.7109375" style="7" bestFit="1" customWidth="1"/>
    <col min="139" max="139" width="26.28515625" style="7" bestFit="1" customWidth="1"/>
    <col min="140" max="140" width="24.42578125" style="7" bestFit="1" customWidth="1"/>
    <col min="141" max="141" width="34.85546875" style="7" bestFit="1" customWidth="1" outlineLevel="2"/>
    <col min="142" max="142" width="30.42578125" style="7" bestFit="1" customWidth="1" outlineLevel="2"/>
    <col min="143" max="143" width="20.5703125" style="7" bestFit="1" customWidth="1" outlineLevel="1"/>
    <col min="144" max="144" width="25.140625" style="7" bestFit="1" customWidth="1" outlineLevel="1"/>
    <col min="145" max="145" width="22.5703125" style="7" bestFit="1" customWidth="1" outlineLevel="1"/>
    <col min="146" max="146" width="21.5703125" style="7" bestFit="1" customWidth="1"/>
    <col min="147" max="147" width="19.85546875" style="7" bestFit="1" customWidth="1" outlineLevel="1"/>
    <col min="148" max="148" width="17.7109375" style="7" bestFit="1" customWidth="1" outlineLevel="1"/>
    <col min="149" max="149" width="17.5703125" style="7" bestFit="1" customWidth="1" outlineLevel="1"/>
    <col min="150" max="150" width="18.28515625" style="7" bestFit="1" customWidth="1" outlineLevel="1"/>
    <col min="151" max="151" width="18" style="7" bestFit="1" customWidth="1" outlineLevel="1"/>
    <col min="152" max="152" width="17" style="7" bestFit="1" customWidth="1" outlineLevel="1"/>
    <col min="153" max="153" width="17.28515625" style="7" bestFit="1" customWidth="1" outlineLevel="1"/>
    <col min="154" max="154" width="19.42578125" style="7" bestFit="1" customWidth="1" outlineLevel="1"/>
    <col min="155" max="155" width="20.140625" style="7" bestFit="1" customWidth="1" outlineLevel="1"/>
    <col min="156" max="156" width="18" style="7" bestFit="1" customWidth="1" outlineLevel="1"/>
    <col min="157" max="157" width="22.28515625" style="7" bestFit="1" customWidth="1" outlineLevel="1"/>
    <col min="158" max="158" width="18" style="7" bestFit="1" customWidth="1" outlineLevel="1"/>
    <col min="159" max="159" width="14.140625" style="7" bestFit="1" customWidth="1" outlineLevel="1"/>
    <col min="160" max="160" width="15.5703125" style="7" bestFit="1" customWidth="1" outlineLevel="1"/>
    <col min="161" max="161" width="19.140625" style="7" bestFit="1" customWidth="1" outlineLevel="1"/>
    <col min="162" max="162" width="22.5703125" style="7" bestFit="1" customWidth="1" outlineLevel="1"/>
    <col min="163" max="163" width="19.7109375" style="7" bestFit="1" customWidth="1" outlineLevel="1"/>
    <col min="164" max="165" width="21.85546875" style="7" bestFit="1" customWidth="1" outlineLevel="1"/>
    <col min="166" max="167" width="20.42578125" style="7" bestFit="1" customWidth="1" outlineLevel="1"/>
    <col min="168" max="168" width="22" style="7" bestFit="1" customWidth="1" outlineLevel="1"/>
    <col min="169" max="169" width="18.42578125" style="7" bestFit="1" customWidth="1" outlineLevel="1"/>
    <col min="170" max="170" width="14" style="7" bestFit="1" customWidth="1" outlineLevel="1"/>
    <col min="171" max="171" width="28" style="7" bestFit="1" customWidth="1"/>
    <col min="172" max="172" width="23.42578125" style="7" bestFit="1" customWidth="1"/>
    <col min="173" max="173" width="26.5703125" style="7" bestFit="1" customWidth="1"/>
    <col min="174" max="174" width="38.42578125" style="7" bestFit="1" customWidth="1"/>
    <col min="175" max="175" width="25.140625" style="7" bestFit="1" customWidth="1"/>
    <col min="176" max="176" width="25.5703125" style="7" bestFit="1" customWidth="1"/>
    <col min="177" max="177" width="22.5703125" style="7" bestFit="1" customWidth="1"/>
    <col min="178" max="178" width="22.28515625" style="7" bestFit="1" customWidth="1"/>
    <col min="179" max="179" width="20.140625" style="7" bestFit="1" customWidth="1"/>
    <col min="180" max="180" width="24.85546875" style="7" bestFit="1" customWidth="1"/>
    <col min="181" max="181" width="22.5703125" style="7" bestFit="1" customWidth="1"/>
    <col min="182" max="182" width="22.28515625" style="7" bestFit="1" customWidth="1"/>
    <col min="183" max="183" width="23" style="7" bestFit="1" customWidth="1"/>
    <col min="184" max="184" width="19.85546875" style="7" bestFit="1" customWidth="1"/>
    <col min="185" max="185" width="24.85546875" style="7" bestFit="1" customWidth="1"/>
    <col min="186" max="186" width="14" style="7" bestFit="1" customWidth="1"/>
    <col min="187" max="187" width="15.85546875" style="7" bestFit="1" customWidth="1"/>
    <col min="188" max="188" width="24.85546875" style="7" bestFit="1" customWidth="1"/>
    <col min="189" max="189" width="26.5703125" style="7" bestFit="1" customWidth="1"/>
    <col min="190" max="190" width="29.85546875" style="7" bestFit="1" customWidth="1"/>
    <col min="191" max="191" width="23" style="7" bestFit="1" customWidth="1"/>
    <col min="192" max="192" width="29.85546875" style="7" bestFit="1" customWidth="1"/>
    <col min="193" max="193" width="2.7109375" style="7" bestFit="1" customWidth="1"/>
    <col min="194" max="194" width="42.5703125" style="7" bestFit="1" customWidth="1"/>
    <col min="195" max="202" width="13.42578125" style="7" customWidth="1"/>
    <col min="203" max="203" width="30.42578125" style="7" bestFit="1" customWidth="1"/>
    <col min="204" max="204" width="5.5703125" style="7" bestFit="1" customWidth="1"/>
    <col min="205" max="205" width="13.42578125" style="7" customWidth="1"/>
    <col min="206" max="206" width="9.7109375" style="7" customWidth="1"/>
    <col min="207" max="207" width="16.28515625" style="7" bestFit="1" customWidth="1"/>
    <col min="208" max="208" width="15.85546875" style="7"/>
    <col min="209" max="209" width="16.28515625" style="7" bestFit="1" customWidth="1"/>
    <col min="210" max="16384" width="15.85546875" style="7"/>
  </cols>
  <sheetData>
    <row r="1" spans="1:207" x14ac:dyDescent="0.25">
      <c r="A1" s="133">
        <f>SUM(E1:GJ1)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  <c r="BD1" s="133">
        <v>0</v>
      </c>
      <c r="BE1" s="133">
        <v>0</v>
      </c>
      <c r="BF1" s="133">
        <v>0</v>
      </c>
      <c r="BG1" s="133">
        <v>0</v>
      </c>
      <c r="BH1" s="133">
        <v>0</v>
      </c>
      <c r="BI1" s="133">
        <v>0</v>
      </c>
      <c r="BJ1" s="133">
        <v>0</v>
      </c>
      <c r="BK1" s="133">
        <v>0</v>
      </c>
      <c r="BL1" s="133">
        <v>0</v>
      </c>
      <c r="BM1" s="133">
        <v>0</v>
      </c>
      <c r="BN1" s="133">
        <v>0</v>
      </c>
      <c r="BO1" s="133">
        <v>0</v>
      </c>
      <c r="BP1" s="133">
        <v>0</v>
      </c>
      <c r="BQ1" s="133">
        <v>0</v>
      </c>
      <c r="BR1" s="133">
        <v>0</v>
      </c>
      <c r="BS1" s="133">
        <v>0</v>
      </c>
      <c r="BT1" s="133">
        <v>0</v>
      </c>
      <c r="BU1" s="133">
        <v>0</v>
      </c>
      <c r="BV1" s="133">
        <v>0</v>
      </c>
      <c r="BW1" s="133">
        <v>0</v>
      </c>
      <c r="BX1" s="133">
        <v>0</v>
      </c>
      <c r="BY1" s="133">
        <v>0</v>
      </c>
      <c r="BZ1" s="133">
        <v>0</v>
      </c>
      <c r="CA1" s="133">
        <v>0</v>
      </c>
      <c r="CB1" s="133">
        <v>0</v>
      </c>
      <c r="CC1" s="133">
        <v>0</v>
      </c>
      <c r="CD1" s="133">
        <v>0</v>
      </c>
      <c r="CE1" s="133">
        <v>0</v>
      </c>
      <c r="CF1" s="133">
        <v>0</v>
      </c>
      <c r="CG1" s="133">
        <v>0</v>
      </c>
      <c r="CH1" s="133">
        <v>0</v>
      </c>
      <c r="CI1" s="133">
        <v>0</v>
      </c>
      <c r="CJ1" s="133">
        <v>0</v>
      </c>
      <c r="CK1" s="133">
        <v>0</v>
      </c>
      <c r="CL1" s="133">
        <v>0</v>
      </c>
      <c r="CM1" s="133">
        <v>0</v>
      </c>
      <c r="CN1" s="133">
        <v>0</v>
      </c>
      <c r="CO1" s="133">
        <v>0</v>
      </c>
      <c r="CP1" s="133">
        <v>0</v>
      </c>
      <c r="CQ1" s="133">
        <v>0</v>
      </c>
      <c r="CR1" s="133">
        <v>0</v>
      </c>
      <c r="CS1" s="133">
        <v>0</v>
      </c>
      <c r="CT1" s="133">
        <v>0</v>
      </c>
      <c r="CU1" s="133">
        <v>0</v>
      </c>
      <c r="CV1" s="133">
        <v>0</v>
      </c>
      <c r="CW1" s="133">
        <v>0</v>
      </c>
      <c r="CX1" s="133">
        <v>0</v>
      </c>
      <c r="CY1" s="133">
        <v>0</v>
      </c>
      <c r="CZ1" s="133">
        <v>0</v>
      </c>
      <c r="DA1" s="133">
        <v>0</v>
      </c>
      <c r="DB1" s="133">
        <v>0</v>
      </c>
      <c r="DC1" s="133">
        <v>0</v>
      </c>
      <c r="DD1" s="133">
        <v>0</v>
      </c>
      <c r="DE1" s="133">
        <v>0</v>
      </c>
      <c r="DF1" s="133">
        <v>0</v>
      </c>
      <c r="DG1" s="133">
        <v>0</v>
      </c>
      <c r="DH1" s="133">
        <v>0</v>
      </c>
      <c r="DI1" s="133">
        <v>0</v>
      </c>
      <c r="DJ1" s="133">
        <v>0</v>
      </c>
      <c r="DK1" s="133">
        <v>0</v>
      </c>
      <c r="DL1" s="133">
        <v>0</v>
      </c>
      <c r="DM1" s="133">
        <v>0</v>
      </c>
      <c r="DN1" s="133">
        <v>0</v>
      </c>
      <c r="DO1" s="133">
        <v>0</v>
      </c>
      <c r="DP1" s="133">
        <v>0</v>
      </c>
      <c r="DQ1" s="133">
        <v>0</v>
      </c>
      <c r="DR1" s="133">
        <v>0</v>
      </c>
      <c r="DS1" s="133">
        <v>0</v>
      </c>
      <c r="DT1" s="133">
        <v>0</v>
      </c>
      <c r="DU1" s="133">
        <v>0</v>
      </c>
      <c r="DV1" s="133">
        <v>0</v>
      </c>
      <c r="DW1" s="133">
        <v>0</v>
      </c>
      <c r="DX1" s="133">
        <v>0</v>
      </c>
      <c r="DY1" s="133">
        <v>0</v>
      </c>
      <c r="DZ1" s="133">
        <v>0</v>
      </c>
      <c r="EA1" s="133">
        <v>0</v>
      </c>
      <c r="EB1" s="133">
        <v>0</v>
      </c>
      <c r="EC1" s="133">
        <v>0</v>
      </c>
      <c r="ED1" s="133">
        <v>0</v>
      </c>
      <c r="EE1" s="133">
        <v>0</v>
      </c>
      <c r="EF1" s="133">
        <v>0</v>
      </c>
      <c r="EG1" s="133">
        <v>0</v>
      </c>
      <c r="EH1" s="133">
        <v>0</v>
      </c>
      <c r="EI1" s="133">
        <v>0</v>
      </c>
      <c r="EJ1" s="133">
        <v>0</v>
      </c>
      <c r="EK1" s="133">
        <v>0</v>
      </c>
      <c r="EL1" s="133">
        <v>0</v>
      </c>
      <c r="EM1" s="133">
        <v>0</v>
      </c>
      <c r="EN1" s="133">
        <v>0</v>
      </c>
      <c r="EO1" s="133">
        <v>0</v>
      </c>
      <c r="EP1" s="133">
        <v>0</v>
      </c>
      <c r="EQ1" s="133">
        <v>0</v>
      </c>
      <c r="ER1" s="133">
        <v>0</v>
      </c>
      <c r="ES1" s="133">
        <v>0</v>
      </c>
      <c r="ET1" s="133">
        <v>0</v>
      </c>
      <c r="EU1" s="133">
        <v>0</v>
      </c>
      <c r="EV1" s="133">
        <v>0</v>
      </c>
      <c r="EW1" s="133">
        <v>0</v>
      </c>
      <c r="EX1" s="133">
        <v>0</v>
      </c>
      <c r="EY1" s="133">
        <v>0</v>
      </c>
      <c r="EZ1" s="133">
        <v>0</v>
      </c>
      <c r="FA1" s="133">
        <v>0</v>
      </c>
      <c r="FB1" s="133">
        <v>0</v>
      </c>
      <c r="FC1" s="133">
        <v>0</v>
      </c>
      <c r="FD1" s="133">
        <v>0</v>
      </c>
      <c r="FE1" s="133">
        <v>0</v>
      </c>
      <c r="FF1" s="133">
        <v>0</v>
      </c>
      <c r="FG1" s="133">
        <v>0</v>
      </c>
      <c r="FH1" s="133">
        <v>0</v>
      </c>
      <c r="FI1" s="133">
        <v>0</v>
      </c>
      <c r="FJ1" s="133">
        <v>0</v>
      </c>
      <c r="FK1" s="133">
        <v>0</v>
      </c>
      <c r="FL1" s="133">
        <v>0</v>
      </c>
      <c r="FM1" s="133">
        <v>0</v>
      </c>
      <c r="FN1" s="133">
        <v>0</v>
      </c>
      <c r="FO1" s="133">
        <v>0</v>
      </c>
      <c r="FP1" s="133">
        <v>0</v>
      </c>
      <c r="FQ1" s="133">
        <v>0</v>
      </c>
      <c r="FR1" s="133">
        <v>0</v>
      </c>
      <c r="FS1" s="133">
        <v>0</v>
      </c>
      <c r="FT1" s="133">
        <v>0</v>
      </c>
      <c r="FU1" s="133">
        <v>0</v>
      </c>
      <c r="FV1" s="133">
        <v>0</v>
      </c>
      <c r="FW1" s="133">
        <v>0</v>
      </c>
      <c r="FX1" s="133">
        <v>0</v>
      </c>
      <c r="FY1" s="133">
        <v>0</v>
      </c>
      <c r="FZ1" s="133">
        <v>0</v>
      </c>
      <c r="GA1" s="133">
        <v>0</v>
      </c>
      <c r="GB1" s="133">
        <v>0</v>
      </c>
      <c r="GC1" s="133">
        <v>0</v>
      </c>
      <c r="GD1" s="133">
        <v>0</v>
      </c>
      <c r="GE1" s="133">
        <v>0</v>
      </c>
      <c r="GF1" s="133">
        <v>0</v>
      </c>
      <c r="GG1" s="133">
        <v>0</v>
      </c>
      <c r="GH1" s="133">
        <v>0</v>
      </c>
      <c r="GI1" s="133">
        <v>0</v>
      </c>
      <c r="GJ1" s="133">
        <v>0</v>
      </c>
      <c r="GU1" s="133">
        <v>0</v>
      </c>
      <c r="GX1" s="133">
        <v>0</v>
      </c>
    </row>
    <row r="2" spans="1:207" x14ac:dyDescent="0.25">
      <c r="A2" s="133">
        <f>SUM(E2:GJ2)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B2" s="133">
        <v>0</v>
      </c>
      <c r="BC2" s="133">
        <v>0</v>
      </c>
      <c r="BD2" s="133">
        <v>0</v>
      </c>
      <c r="BE2" s="133">
        <v>0</v>
      </c>
      <c r="BF2" s="133">
        <v>0</v>
      </c>
      <c r="BG2" s="133">
        <v>0</v>
      </c>
      <c r="BH2" s="133">
        <v>0</v>
      </c>
      <c r="BI2" s="133">
        <v>0</v>
      </c>
      <c r="BJ2" s="133">
        <v>0</v>
      </c>
      <c r="BK2" s="133">
        <v>0</v>
      </c>
      <c r="BL2" s="133">
        <v>0</v>
      </c>
      <c r="BM2" s="133">
        <v>0</v>
      </c>
      <c r="BN2" s="133">
        <v>0</v>
      </c>
      <c r="BO2" s="133">
        <v>0</v>
      </c>
      <c r="BP2" s="133">
        <v>0</v>
      </c>
      <c r="BQ2" s="133">
        <v>0</v>
      </c>
      <c r="BR2" s="133">
        <v>0</v>
      </c>
      <c r="BS2" s="133">
        <v>0</v>
      </c>
      <c r="BT2" s="133">
        <v>0</v>
      </c>
      <c r="BU2" s="133">
        <v>0</v>
      </c>
      <c r="BV2" s="133">
        <v>0</v>
      </c>
      <c r="BW2" s="133">
        <v>0</v>
      </c>
      <c r="BX2" s="133">
        <v>0</v>
      </c>
      <c r="BY2" s="133">
        <v>0</v>
      </c>
      <c r="BZ2" s="133">
        <v>0</v>
      </c>
      <c r="CA2" s="133">
        <v>0</v>
      </c>
      <c r="CB2" s="133">
        <v>0</v>
      </c>
      <c r="CC2" s="133">
        <v>0</v>
      </c>
      <c r="CD2" s="133">
        <v>0</v>
      </c>
      <c r="CE2" s="133">
        <v>0</v>
      </c>
      <c r="CF2" s="133">
        <v>0</v>
      </c>
      <c r="CG2" s="133">
        <v>0</v>
      </c>
      <c r="CH2" s="133">
        <v>0</v>
      </c>
      <c r="CI2" s="133">
        <v>0</v>
      </c>
      <c r="CJ2" s="133">
        <v>0</v>
      </c>
      <c r="CK2" s="133">
        <v>0</v>
      </c>
      <c r="CL2" s="133">
        <v>0</v>
      </c>
      <c r="CM2" s="133">
        <v>0</v>
      </c>
      <c r="CN2" s="133">
        <v>0</v>
      </c>
      <c r="CO2" s="133">
        <v>0</v>
      </c>
      <c r="CP2" s="133">
        <v>0</v>
      </c>
      <c r="CQ2" s="133">
        <v>0</v>
      </c>
      <c r="CR2" s="133">
        <v>0</v>
      </c>
      <c r="CS2" s="133">
        <v>0</v>
      </c>
      <c r="CT2" s="133">
        <v>0</v>
      </c>
      <c r="CU2" s="133">
        <v>0</v>
      </c>
      <c r="CV2" s="133">
        <v>0</v>
      </c>
      <c r="CW2" s="133">
        <v>0</v>
      </c>
      <c r="CX2" s="133">
        <v>0</v>
      </c>
      <c r="CY2" s="133">
        <v>0</v>
      </c>
      <c r="CZ2" s="133">
        <v>0</v>
      </c>
      <c r="DA2" s="133">
        <v>0</v>
      </c>
      <c r="DB2" s="133">
        <v>0</v>
      </c>
      <c r="DC2" s="133">
        <v>0</v>
      </c>
      <c r="DD2" s="133">
        <v>0</v>
      </c>
      <c r="DE2" s="133">
        <v>0</v>
      </c>
      <c r="DF2" s="133">
        <v>0</v>
      </c>
      <c r="DG2" s="133">
        <v>0</v>
      </c>
      <c r="DH2" s="133">
        <v>0</v>
      </c>
      <c r="DI2" s="133">
        <v>0</v>
      </c>
      <c r="DJ2" s="133">
        <v>0</v>
      </c>
      <c r="DK2" s="133">
        <v>0</v>
      </c>
      <c r="DL2" s="133">
        <v>0</v>
      </c>
      <c r="DM2" s="133">
        <v>0</v>
      </c>
      <c r="DN2" s="133">
        <v>0</v>
      </c>
      <c r="DO2" s="133">
        <v>0</v>
      </c>
      <c r="DP2" s="133">
        <v>0</v>
      </c>
      <c r="DQ2" s="133">
        <v>0</v>
      </c>
      <c r="DR2" s="133">
        <v>0</v>
      </c>
      <c r="DS2" s="133">
        <v>0</v>
      </c>
      <c r="DT2" s="133">
        <v>0</v>
      </c>
      <c r="DU2" s="133">
        <v>0</v>
      </c>
      <c r="DV2" s="133">
        <v>0</v>
      </c>
      <c r="DW2" s="133">
        <v>0</v>
      </c>
      <c r="DX2" s="133">
        <v>0</v>
      </c>
      <c r="DY2" s="133">
        <v>0</v>
      </c>
      <c r="DZ2" s="133">
        <v>0</v>
      </c>
      <c r="EA2" s="133">
        <v>0</v>
      </c>
      <c r="EB2" s="133">
        <v>0</v>
      </c>
      <c r="EC2" s="133">
        <v>0</v>
      </c>
      <c r="ED2" s="133">
        <v>0</v>
      </c>
      <c r="EE2" s="133">
        <v>0</v>
      </c>
      <c r="EF2" s="133">
        <v>0</v>
      </c>
      <c r="EG2" s="133">
        <v>0</v>
      </c>
      <c r="EH2" s="133">
        <v>0</v>
      </c>
      <c r="EI2" s="133">
        <v>0</v>
      </c>
      <c r="EJ2" s="133">
        <v>0</v>
      </c>
      <c r="EK2" s="133">
        <v>0</v>
      </c>
      <c r="EL2" s="133">
        <v>0</v>
      </c>
      <c r="EM2" s="133">
        <v>0</v>
      </c>
      <c r="EN2" s="133">
        <v>0</v>
      </c>
      <c r="EO2" s="133">
        <v>0</v>
      </c>
      <c r="EP2" s="133">
        <v>0</v>
      </c>
      <c r="EQ2" s="133">
        <v>0</v>
      </c>
      <c r="ER2" s="133">
        <v>0</v>
      </c>
      <c r="ES2" s="133">
        <v>0</v>
      </c>
      <c r="ET2" s="133">
        <v>0</v>
      </c>
      <c r="EU2" s="133">
        <v>0</v>
      </c>
      <c r="EV2" s="133">
        <v>0</v>
      </c>
      <c r="EW2" s="133">
        <v>0</v>
      </c>
      <c r="EX2" s="133">
        <v>0</v>
      </c>
      <c r="EY2" s="133">
        <v>0</v>
      </c>
      <c r="EZ2" s="133">
        <v>0</v>
      </c>
      <c r="FA2" s="133">
        <v>0</v>
      </c>
      <c r="FB2" s="133">
        <v>0</v>
      </c>
      <c r="FC2" s="133">
        <v>0</v>
      </c>
      <c r="FD2" s="133">
        <v>0</v>
      </c>
      <c r="FE2" s="133">
        <v>0</v>
      </c>
      <c r="FF2" s="133">
        <v>0</v>
      </c>
      <c r="FG2" s="133">
        <v>0</v>
      </c>
      <c r="FH2" s="133">
        <v>0</v>
      </c>
      <c r="FI2" s="133">
        <v>0</v>
      </c>
      <c r="FJ2" s="133">
        <v>0</v>
      </c>
      <c r="FK2" s="133">
        <v>0</v>
      </c>
      <c r="FL2" s="133">
        <v>0</v>
      </c>
      <c r="FM2" s="133">
        <v>0</v>
      </c>
      <c r="FN2" s="133">
        <v>0</v>
      </c>
      <c r="FO2" s="133">
        <v>0</v>
      </c>
      <c r="FP2" s="133">
        <v>0</v>
      </c>
      <c r="FQ2" s="133">
        <v>0</v>
      </c>
      <c r="FR2" s="133">
        <v>0</v>
      </c>
      <c r="FS2" s="133">
        <v>0</v>
      </c>
      <c r="FT2" s="133">
        <v>0</v>
      </c>
      <c r="FU2" s="133">
        <v>0</v>
      </c>
      <c r="FV2" s="133">
        <v>0</v>
      </c>
      <c r="FW2" s="133">
        <v>0</v>
      </c>
      <c r="FX2" s="133">
        <v>0</v>
      </c>
      <c r="FY2" s="133">
        <v>0</v>
      </c>
      <c r="FZ2" s="133">
        <v>0</v>
      </c>
      <c r="GA2" s="133">
        <v>0</v>
      </c>
      <c r="GB2" s="133">
        <v>0</v>
      </c>
      <c r="GC2" s="133">
        <v>0</v>
      </c>
      <c r="GD2" s="133">
        <v>0</v>
      </c>
      <c r="GE2" s="133">
        <v>0</v>
      </c>
      <c r="GF2" s="133">
        <v>0</v>
      </c>
      <c r="GG2" s="133">
        <v>0</v>
      </c>
      <c r="GH2" s="133">
        <v>0</v>
      </c>
      <c r="GI2" s="133">
        <v>0</v>
      </c>
      <c r="GJ2" s="133">
        <f>+GH2+GI2</f>
        <v>0</v>
      </c>
      <c r="GU2" s="133">
        <v>0</v>
      </c>
      <c r="GX2" s="133">
        <v>0</v>
      </c>
    </row>
    <row r="3" spans="1:207" ht="26.25" x14ac:dyDescent="0.4">
      <c r="B3" s="253" t="s">
        <v>368</v>
      </c>
      <c r="C3" s="253"/>
      <c r="D3" s="253"/>
      <c r="E3" s="123"/>
      <c r="F3" s="14" t="s">
        <v>551</v>
      </c>
      <c r="G3" s="14" t="s">
        <v>551</v>
      </c>
      <c r="H3" s="14" t="s">
        <v>551</v>
      </c>
      <c r="I3" s="14" t="s">
        <v>551</v>
      </c>
      <c r="J3" s="14" t="s">
        <v>551</v>
      </c>
      <c r="K3" s="14" t="s">
        <v>551</v>
      </c>
      <c r="L3" s="14" t="s">
        <v>551</v>
      </c>
      <c r="M3" s="14" t="s">
        <v>551</v>
      </c>
      <c r="N3" s="14" t="s">
        <v>551</v>
      </c>
      <c r="O3" s="14" t="s">
        <v>551</v>
      </c>
      <c r="P3" s="14" t="s">
        <v>551</v>
      </c>
      <c r="Q3" s="14" t="s">
        <v>551</v>
      </c>
      <c r="R3" s="14" t="s">
        <v>551</v>
      </c>
      <c r="S3" s="14" t="s">
        <v>551</v>
      </c>
      <c r="T3" s="14" t="s">
        <v>551</v>
      </c>
      <c r="U3" s="14" t="s">
        <v>551</v>
      </c>
      <c r="V3" s="14" t="s">
        <v>551</v>
      </c>
      <c r="W3" s="14" t="s">
        <v>551</v>
      </c>
      <c r="X3" s="14" t="s">
        <v>551</v>
      </c>
      <c r="Y3" s="14" t="s">
        <v>551</v>
      </c>
      <c r="Z3" s="14" t="s">
        <v>551</v>
      </c>
      <c r="AA3" s="14" t="s">
        <v>551</v>
      </c>
      <c r="AB3" s="14" t="s">
        <v>551</v>
      </c>
      <c r="AC3" s="14" t="s">
        <v>551</v>
      </c>
      <c r="AD3" s="14" t="s">
        <v>551</v>
      </c>
      <c r="AE3" s="14" t="s">
        <v>551</v>
      </c>
      <c r="AF3" s="14" t="s">
        <v>551</v>
      </c>
      <c r="AG3" s="14" t="s">
        <v>551</v>
      </c>
      <c r="AH3" s="14" t="s">
        <v>551</v>
      </c>
      <c r="AI3" s="14" t="s">
        <v>551</v>
      </c>
      <c r="AJ3" s="14" t="s">
        <v>551</v>
      </c>
      <c r="AK3" s="14" t="s">
        <v>551</v>
      </c>
      <c r="AL3" s="14" t="s">
        <v>551</v>
      </c>
      <c r="AM3" s="14" t="s">
        <v>551</v>
      </c>
      <c r="AN3" s="14" t="s">
        <v>551</v>
      </c>
      <c r="AO3" s="14" t="s">
        <v>551</v>
      </c>
      <c r="AP3" s="14" t="s">
        <v>551</v>
      </c>
      <c r="AQ3" s="14" t="s">
        <v>551</v>
      </c>
      <c r="AR3" s="14" t="s">
        <v>551</v>
      </c>
      <c r="AS3" s="14" t="s">
        <v>589</v>
      </c>
      <c r="AT3" s="14" t="s">
        <v>590</v>
      </c>
      <c r="AU3" s="14" t="s">
        <v>590</v>
      </c>
      <c r="AV3" s="14" t="s">
        <v>590</v>
      </c>
      <c r="AW3" s="14" t="s">
        <v>590</v>
      </c>
      <c r="AX3" s="14" t="s">
        <v>590</v>
      </c>
      <c r="AY3" s="14" t="s">
        <v>590</v>
      </c>
      <c r="AZ3" s="14" t="s">
        <v>590</v>
      </c>
      <c r="BA3" s="14" t="s">
        <v>590</v>
      </c>
      <c r="BB3" s="14" t="s">
        <v>590</v>
      </c>
      <c r="BC3" s="14" t="s">
        <v>590</v>
      </c>
      <c r="BD3" s="14" t="s">
        <v>590</v>
      </c>
      <c r="BE3" s="14" t="s">
        <v>590</v>
      </c>
      <c r="BF3" s="14" t="s">
        <v>590</v>
      </c>
      <c r="BG3" s="14" t="s">
        <v>590</v>
      </c>
      <c r="BH3" s="14" t="s">
        <v>590</v>
      </c>
      <c r="BI3" s="14" t="s">
        <v>590</v>
      </c>
      <c r="BJ3" s="14" t="s">
        <v>590</v>
      </c>
      <c r="BK3" s="14" t="s">
        <v>590</v>
      </c>
      <c r="BL3" s="14" t="s">
        <v>590</v>
      </c>
      <c r="BM3" s="14" t="s">
        <v>590</v>
      </c>
      <c r="BN3" s="14" t="s">
        <v>590</v>
      </c>
      <c r="BO3" s="14" t="s">
        <v>590</v>
      </c>
      <c r="BP3" s="14" t="s">
        <v>590</v>
      </c>
      <c r="BQ3" s="14" t="s">
        <v>590</v>
      </c>
      <c r="BR3" s="14" t="s">
        <v>590</v>
      </c>
      <c r="BS3" s="14" t="s">
        <v>590</v>
      </c>
      <c r="BT3" s="14" t="s">
        <v>590</v>
      </c>
      <c r="BU3" s="14" t="s">
        <v>590</v>
      </c>
      <c r="BV3" s="14" t="s">
        <v>590</v>
      </c>
      <c r="BW3" s="14" t="s">
        <v>590</v>
      </c>
      <c r="BX3" s="14" t="s">
        <v>590</v>
      </c>
      <c r="BY3" s="14" t="s">
        <v>590</v>
      </c>
      <c r="BZ3" s="14" t="s">
        <v>590</v>
      </c>
      <c r="CA3" s="14" t="s">
        <v>590</v>
      </c>
      <c r="CB3" s="14" t="s">
        <v>590</v>
      </c>
      <c r="CC3" s="14" t="s">
        <v>590</v>
      </c>
      <c r="CD3" s="14" t="s">
        <v>590</v>
      </c>
      <c r="CE3" s="14" t="s">
        <v>590</v>
      </c>
      <c r="CF3" s="14" t="s">
        <v>590</v>
      </c>
      <c r="CG3" s="14" t="s">
        <v>590</v>
      </c>
      <c r="CH3" s="14" t="s">
        <v>590</v>
      </c>
      <c r="CI3" s="14" t="s">
        <v>590</v>
      </c>
      <c r="CJ3" s="14" t="s">
        <v>590</v>
      </c>
      <c r="CK3" s="14" t="s">
        <v>590</v>
      </c>
      <c r="CL3" s="14" t="s">
        <v>590</v>
      </c>
      <c r="CM3" s="14" t="s">
        <v>590</v>
      </c>
      <c r="CN3" s="14" t="s">
        <v>363</v>
      </c>
      <c r="CO3" s="14" t="s">
        <v>607</v>
      </c>
      <c r="CP3" s="14"/>
      <c r="CQ3" s="14" t="s">
        <v>602</v>
      </c>
      <c r="CR3" s="14" t="s">
        <v>602</v>
      </c>
      <c r="CS3" s="14" t="s">
        <v>602</v>
      </c>
      <c r="CT3" s="14" t="s">
        <v>602</v>
      </c>
      <c r="CU3" s="14" t="s">
        <v>602</v>
      </c>
      <c r="CV3" s="14" t="s">
        <v>602</v>
      </c>
      <c r="CW3" s="14" t="s">
        <v>602</v>
      </c>
      <c r="CX3" s="14" t="s">
        <v>602</v>
      </c>
      <c r="CY3" s="14" t="s">
        <v>602</v>
      </c>
      <c r="CZ3" s="14" t="s">
        <v>602</v>
      </c>
      <c r="DA3" s="14" t="s">
        <v>602</v>
      </c>
      <c r="DB3" s="14" t="s">
        <v>602</v>
      </c>
      <c r="DC3" s="14" t="s">
        <v>602</v>
      </c>
      <c r="DD3" s="14" t="s">
        <v>602</v>
      </c>
      <c r="DE3" s="14" t="s">
        <v>602</v>
      </c>
      <c r="DF3" s="14" t="s">
        <v>602</v>
      </c>
      <c r="DG3" s="14" t="s">
        <v>602</v>
      </c>
      <c r="DH3" s="14" t="s">
        <v>602</v>
      </c>
      <c r="DI3" s="14" t="s">
        <v>602</v>
      </c>
      <c r="DJ3" s="14" t="s">
        <v>602</v>
      </c>
      <c r="DK3" s="14" t="s">
        <v>602</v>
      </c>
      <c r="DL3" s="14" t="s">
        <v>602</v>
      </c>
      <c r="DM3" s="14" t="s">
        <v>602</v>
      </c>
      <c r="DN3" s="14" t="s">
        <v>602</v>
      </c>
      <c r="DO3" s="14" t="s">
        <v>602</v>
      </c>
      <c r="DP3" s="14" t="s">
        <v>602</v>
      </c>
      <c r="DQ3" s="14" t="s">
        <v>602</v>
      </c>
      <c r="DR3" s="14" t="s">
        <v>602</v>
      </c>
      <c r="DS3" s="14" t="s">
        <v>602</v>
      </c>
      <c r="DT3" s="14" t="s">
        <v>602</v>
      </c>
      <c r="DU3" s="14" t="s">
        <v>602</v>
      </c>
      <c r="DV3" s="14" t="s">
        <v>602</v>
      </c>
      <c r="DW3" s="14" t="s">
        <v>602</v>
      </c>
      <c r="DX3" s="14" t="s">
        <v>602</v>
      </c>
      <c r="DY3" s="14" t="s">
        <v>602</v>
      </c>
      <c r="DZ3" s="14" t="s">
        <v>602</v>
      </c>
      <c r="EA3" s="14" t="s">
        <v>602</v>
      </c>
      <c r="EB3" s="14" t="s">
        <v>602</v>
      </c>
      <c r="EC3" s="14" t="s">
        <v>602</v>
      </c>
      <c r="ED3" s="14" t="s">
        <v>602</v>
      </c>
      <c r="EE3" s="14" t="s">
        <v>602</v>
      </c>
      <c r="EF3" s="14" t="s">
        <v>602</v>
      </c>
      <c r="EG3" s="14" t="s">
        <v>602</v>
      </c>
      <c r="EH3" s="14" t="s">
        <v>602</v>
      </c>
      <c r="EI3" s="14" t="s">
        <v>602</v>
      </c>
      <c r="EJ3" s="14" t="s">
        <v>602</v>
      </c>
      <c r="EK3" s="14" t="s">
        <v>606</v>
      </c>
      <c r="EM3" s="150" t="s">
        <v>610</v>
      </c>
      <c r="EN3" s="150" t="s">
        <v>610</v>
      </c>
      <c r="EO3" s="150" t="s">
        <v>610</v>
      </c>
      <c r="EP3" s="150" t="s">
        <v>610</v>
      </c>
      <c r="EQ3" s="150" t="s">
        <v>610</v>
      </c>
      <c r="ER3" s="150" t="s">
        <v>610</v>
      </c>
      <c r="ES3" s="150" t="s">
        <v>610</v>
      </c>
      <c r="ET3" s="150" t="s">
        <v>610</v>
      </c>
      <c r="EU3" s="150" t="s">
        <v>610</v>
      </c>
      <c r="EV3" s="150" t="s">
        <v>610</v>
      </c>
      <c r="EW3" s="150" t="s">
        <v>610</v>
      </c>
      <c r="EX3" s="150" t="s">
        <v>610</v>
      </c>
      <c r="EY3" s="150" t="s">
        <v>610</v>
      </c>
      <c r="EZ3" s="150" t="s">
        <v>610</v>
      </c>
      <c r="FA3" s="150" t="s">
        <v>610</v>
      </c>
      <c r="FB3" s="150" t="s">
        <v>610</v>
      </c>
      <c r="FC3" s="150" t="s">
        <v>610</v>
      </c>
      <c r="FD3" s="150" t="s">
        <v>610</v>
      </c>
      <c r="FE3" s="150" t="s">
        <v>610</v>
      </c>
      <c r="FF3" s="150" t="s">
        <v>610</v>
      </c>
      <c r="FG3" s="150" t="s">
        <v>610</v>
      </c>
      <c r="FH3" s="150" t="s">
        <v>610</v>
      </c>
      <c r="FI3" s="150" t="s">
        <v>610</v>
      </c>
      <c r="FJ3" s="150" t="s">
        <v>610</v>
      </c>
      <c r="FK3" s="150" t="s">
        <v>610</v>
      </c>
      <c r="FL3" s="150" t="s">
        <v>610</v>
      </c>
      <c r="FM3" s="150" t="s">
        <v>610</v>
      </c>
      <c r="FN3" s="150" t="s">
        <v>610</v>
      </c>
      <c r="FO3" s="150" t="s">
        <v>610</v>
      </c>
      <c r="FP3" s="150" t="s">
        <v>610</v>
      </c>
      <c r="FQ3" s="150" t="s">
        <v>610</v>
      </c>
      <c r="FR3" s="150" t="s">
        <v>610</v>
      </c>
      <c r="FS3" s="150" t="s">
        <v>610</v>
      </c>
      <c r="FT3" s="150" t="s">
        <v>610</v>
      </c>
      <c r="FU3" s="150" t="s">
        <v>610</v>
      </c>
      <c r="FV3" s="150" t="s">
        <v>610</v>
      </c>
      <c r="FW3" s="150" t="s">
        <v>610</v>
      </c>
      <c r="FX3" s="150" t="s">
        <v>610</v>
      </c>
      <c r="FY3" s="150" t="s">
        <v>610</v>
      </c>
      <c r="FZ3" s="150" t="s">
        <v>610</v>
      </c>
      <c r="GA3" s="150" t="s">
        <v>610</v>
      </c>
      <c r="GB3" s="150" t="s">
        <v>610</v>
      </c>
      <c r="GC3" s="150" t="s">
        <v>610</v>
      </c>
      <c r="GD3" s="150" t="s">
        <v>610</v>
      </c>
      <c r="GE3" s="150" t="s">
        <v>610</v>
      </c>
      <c r="GF3" s="150" t="s">
        <v>610</v>
      </c>
      <c r="GG3" s="150" t="s">
        <v>610</v>
      </c>
      <c r="GU3" s="123"/>
      <c r="GX3" s="14" t="s">
        <v>590</v>
      </c>
    </row>
    <row r="4" spans="1:207" s="2" customFormat="1" x14ac:dyDescent="0.25">
      <c r="A4" s="2" t="s">
        <v>90</v>
      </c>
      <c r="B4" s="254" t="s">
        <v>91</v>
      </c>
      <c r="C4" s="254"/>
      <c r="D4" s="254"/>
      <c r="E4" s="2" t="s">
        <v>92</v>
      </c>
      <c r="AS4" s="139" t="s">
        <v>93</v>
      </c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49"/>
      <c r="BR4" s="139"/>
      <c r="BS4" s="139"/>
      <c r="BT4" s="139"/>
      <c r="BU4" s="139"/>
      <c r="BV4" s="139"/>
      <c r="BW4" s="139"/>
      <c r="BX4" s="164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51" t="s">
        <v>94</v>
      </c>
      <c r="CO4" s="160" t="s">
        <v>94</v>
      </c>
      <c r="CP4" s="164"/>
      <c r="CQ4" s="159">
        <v>44896</v>
      </c>
      <c r="CR4" s="159">
        <v>44896</v>
      </c>
      <c r="CS4" s="159">
        <v>44896</v>
      </c>
      <c r="CT4" s="159">
        <v>44896</v>
      </c>
      <c r="CU4" s="159">
        <v>44896</v>
      </c>
      <c r="CV4" s="159">
        <v>44896</v>
      </c>
      <c r="CW4" s="159">
        <v>44896</v>
      </c>
      <c r="CX4" s="159">
        <v>44896</v>
      </c>
      <c r="CY4" s="159">
        <v>44896</v>
      </c>
      <c r="CZ4" s="159">
        <v>44896</v>
      </c>
      <c r="DA4" s="159">
        <v>44896</v>
      </c>
      <c r="DB4" s="159">
        <v>44896</v>
      </c>
      <c r="DC4" s="159">
        <v>44896</v>
      </c>
      <c r="DD4" s="159">
        <v>44896</v>
      </c>
      <c r="DE4" s="159">
        <v>44896</v>
      </c>
      <c r="DF4" s="159">
        <v>44896</v>
      </c>
      <c r="DG4" s="159">
        <v>44896</v>
      </c>
      <c r="DH4" s="159">
        <v>44896</v>
      </c>
      <c r="DI4" s="159">
        <v>44896</v>
      </c>
      <c r="DJ4" s="159">
        <v>44896</v>
      </c>
      <c r="DK4" s="159">
        <v>44896</v>
      </c>
      <c r="DL4" s="159">
        <v>44896</v>
      </c>
      <c r="DM4" s="159">
        <v>44896</v>
      </c>
      <c r="DN4" s="159">
        <v>44896</v>
      </c>
      <c r="DO4" s="159">
        <v>44896</v>
      </c>
      <c r="DP4" s="159">
        <v>44896</v>
      </c>
      <c r="DQ4" s="159">
        <v>44896</v>
      </c>
      <c r="DR4" s="159">
        <v>44896</v>
      </c>
      <c r="DS4" s="159">
        <v>44896</v>
      </c>
      <c r="DT4" s="159">
        <v>44896</v>
      </c>
      <c r="DU4" s="159">
        <v>44896</v>
      </c>
      <c r="DV4" s="159">
        <v>44896</v>
      </c>
      <c r="DW4" s="159">
        <v>44896</v>
      </c>
      <c r="DX4" s="159">
        <v>44896</v>
      </c>
      <c r="DY4" s="159">
        <v>44896</v>
      </c>
      <c r="DZ4" s="159">
        <v>44896</v>
      </c>
      <c r="EA4" s="159">
        <v>44896</v>
      </c>
      <c r="EB4" s="159">
        <v>44896</v>
      </c>
      <c r="EC4" s="159">
        <v>44896</v>
      </c>
      <c r="ED4" s="159">
        <v>44896</v>
      </c>
      <c r="EE4" s="159">
        <v>44896</v>
      </c>
      <c r="EF4" s="159">
        <v>44896</v>
      </c>
      <c r="EG4" s="159">
        <v>44896</v>
      </c>
      <c r="EH4" s="159">
        <v>44896</v>
      </c>
      <c r="EI4" s="159">
        <v>44896</v>
      </c>
      <c r="EJ4" s="159">
        <v>44896</v>
      </c>
      <c r="EK4" s="159">
        <v>44896</v>
      </c>
      <c r="EL4" s="164"/>
      <c r="EM4" s="159">
        <v>45261</v>
      </c>
      <c r="EN4" s="159">
        <v>45261</v>
      </c>
      <c r="EO4" s="159">
        <v>45261</v>
      </c>
      <c r="EP4" s="159">
        <v>45261</v>
      </c>
      <c r="EQ4" s="159">
        <v>45261</v>
      </c>
      <c r="ER4" s="159">
        <v>45261</v>
      </c>
      <c r="ES4" s="159">
        <v>45261</v>
      </c>
      <c r="ET4" s="159">
        <v>45261</v>
      </c>
      <c r="EU4" s="159">
        <v>45261</v>
      </c>
      <c r="EV4" s="159">
        <v>45261</v>
      </c>
      <c r="EW4" s="159">
        <v>45261</v>
      </c>
      <c r="EX4" s="159">
        <v>45261</v>
      </c>
      <c r="EY4" s="159">
        <v>45261</v>
      </c>
      <c r="EZ4" s="159">
        <v>45261</v>
      </c>
      <c r="FA4" s="159">
        <v>45261</v>
      </c>
      <c r="FB4" s="159">
        <v>45261</v>
      </c>
      <c r="FC4" s="159">
        <v>45261</v>
      </c>
      <c r="FD4" s="159">
        <v>45261</v>
      </c>
      <c r="FE4" s="159">
        <v>45261</v>
      </c>
      <c r="FF4" s="159">
        <v>45261</v>
      </c>
      <c r="FG4" s="159">
        <v>45261</v>
      </c>
      <c r="FH4" s="159">
        <v>45261</v>
      </c>
      <c r="FI4" s="159">
        <v>45261</v>
      </c>
      <c r="FJ4" s="159">
        <v>45261</v>
      </c>
      <c r="FK4" s="159">
        <v>45261</v>
      </c>
      <c r="FL4" s="159">
        <v>45261</v>
      </c>
      <c r="FM4" s="159">
        <v>45261</v>
      </c>
      <c r="FN4" s="159">
        <v>45261</v>
      </c>
      <c r="FO4" s="159">
        <v>45261</v>
      </c>
      <c r="FP4" s="159">
        <v>45261</v>
      </c>
      <c r="FQ4" s="159">
        <v>45261</v>
      </c>
      <c r="FR4" s="159">
        <v>45261</v>
      </c>
      <c r="FS4" s="159">
        <v>45261</v>
      </c>
      <c r="FT4" s="159">
        <v>45261</v>
      </c>
      <c r="FU4" s="159">
        <v>45261</v>
      </c>
      <c r="FV4" s="159">
        <v>45261</v>
      </c>
      <c r="FW4" s="159">
        <v>45261</v>
      </c>
      <c r="FX4" s="159">
        <v>45261</v>
      </c>
      <c r="FY4" s="159">
        <v>45261</v>
      </c>
      <c r="FZ4" s="159">
        <v>45261</v>
      </c>
      <c r="GA4" s="159">
        <v>45261</v>
      </c>
      <c r="GB4" s="159">
        <v>45261</v>
      </c>
      <c r="GC4" s="159">
        <v>45261</v>
      </c>
      <c r="GD4" s="159">
        <v>45261</v>
      </c>
      <c r="GE4" s="159">
        <v>45261</v>
      </c>
      <c r="GF4" s="159">
        <v>45261</v>
      </c>
      <c r="GG4" s="159">
        <v>45261</v>
      </c>
      <c r="GU4" s="213" t="s">
        <v>92</v>
      </c>
      <c r="GX4" s="213"/>
    </row>
    <row r="5" spans="1:207" s="9" customFormat="1" ht="60.75" customHeight="1" x14ac:dyDescent="0.25">
      <c r="A5" s="9" t="s">
        <v>81</v>
      </c>
      <c r="B5" s="10"/>
      <c r="C5" s="11"/>
      <c r="D5" s="78" t="s">
        <v>0</v>
      </c>
      <c r="E5" s="247" t="s">
        <v>79</v>
      </c>
      <c r="F5" s="162" t="s">
        <v>546</v>
      </c>
      <c r="G5" s="162" t="s">
        <v>547</v>
      </c>
      <c r="H5" s="162" t="s">
        <v>552</v>
      </c>
      <c r="I5" s="162" t="s">
        <v>553</v>
      </c>
      <c r="J5" s="162" t="s">
        <v>554</v>
      </c>
      <c r="K5" s="162" t="s">
        <v>555</v>
      </c>
      <c r="L5" s="162" t="s">
        <v>556</v>
      </c>
      <c r="M5" s="162" t="s">
        <v>557</v>
      </c>
      <c r="N5" s="162" t="s">
        <v>558</v>
      </c>
      <c r="O5" s="162" t="s">
        <v>559</v>
      </c>
      <c r="P5" s="162" t="s">
        <v>560</v>
      </c>
      <c r="Q5" s="162" t="s">
        <v>561</v>
      </c>
      <c r="R5" s="162" t="s">
        <v>562</v>
      </c>
      <c r="S5" s="162" t="s">
        <v>563</v>
      </c>
      <c r="T5" s="162" t="s">
        <v>564</v>
      </c>
      <c r="U5" s="162" t="s">
        <v>565</v>
      </c>
      <c r="V5" s="162" t="s">
        <v>566</v>
      </c>
      <c r="W5" s="162" t="s">
        <v>567</v>
      </c>
      <c r="X5" s="162" t="s">
        <v>568</v>
      </c>
      <c r="Y5" s="162" t="s">
        <v>569</v>
      </c>
      <c r="Z5" s="162" t="s">
        <v>570</v>
      </c>
      <c r="AA5" s="162" t="s">
        <v>571</v>
      </c>
      <c r="AB5" s="162" t="s">
        <v>572</v>
      </c>
      <c r="AC5" s="162" t="s">
        <v>573</v>
      </c>
      <c r="AD5" s="162" t="s">
        <v>574</v>
      </c>
      <c r="AE5" s="162" t="s">
        <v>575</v>
      </c>
      <c r="AF5" s="162" t="s">
        <v>576</v>
      </c>
      <c r="AG5" s="162" t="s">
        <v>577</v>
      </c>
      <c r="AH5" s="162" t="s">
        <v>578</v>
      </c>
      <c r="AI5" s="162" t="s">
        <v>579</v>
      </c>
      <c r="AJ5" s="162" t="s">
        <v>580</v>
      </c>
      <c r="AK5" s="162" t="s">
        <v>581</v>
      </c>
      <c r="AL5" s="162" t="s">
        <v>582</v>
      </c>
      <c r="AM5" s="162" t="s">
        <v>583</v>
      </c>
      <c r="AN5" s="162" t="s">
        <v>584</v>
      </c>
      <c r="AO5" s="162" t="s">
        <v>585</v>
      </c>
      <c r="AP5" s="162" t="s">
        <v>586</v>
      </c>
      <c r="AQ5" s="162" t="s">
        <v>587</v>
      </c>
      <c r="AR5" s="162" t="s">
        <v>588</v>
      </c>
      <c r="AS5" s="16" t="s">
        <v>362</v>
      </c>
      <c r="AT5" s="162" t="s">
        <v>546</v>
      </c>
      <c r="AU5" s="162" t="s">
        <v>547</v>
      </c>
      <c r="AV5" s="162" t="s">
        <v>552</v>
      </c>
      <c r="AW5" s="162" t="s">
        <v>553</v>
      </c>
      <c r="AX5" s="162" t="s">
        <v>554</v>
      </c>
      <c r="AY5" s="162" t="s">
        <v>555</v>
      </c>
      <c r="AZ5" s="162" t="s">
        <v>556</v>
      </c>
      <c r="BA5" s="162" t="s">
        <v>557</v>
      </c>
      <c r="BB5" s="162" t="s">
        <v>558</v>
      </c>
      <c r="BC5" s="162" t="s">
        <v>559</v>
      </c>
      <c r="BD5" s="162" t="s">
        <v>560</v>
      </c>
      <c r="BE5" s="162" t="s">
        <v>561</v>
      </c>
      <c r="BF5" s="162" t="s">
        <v>562</v>
      </c>
      <c r="BG5" s="162" t="s">
        <v>563</v>
      </c>
      <c r="BH5" s="162" t="s">
        <v>564</v>
      </c>
      <c r="BI5" s="162" t="s">
        <v>565</v>
      </c>
      <c r="BJ5" s="162" t="s">
        <v>566</v>
      </c>
      <c r="BK5" s="162" t="s">
        <v>567</v>
      </c>
      <c r="BL5" s="162" t="s">
        <v>568</v>
      </c>
      <c r="BM5" s="162" t="s">
        <v>569</v>
      </c>
      <c r="BN5" s="162" t="s">
        <v>570</v>
      </c>
      <c r="BO5" s="162" t="s">
        <v>571</v>
      </c>
      <c r="BP5" s="162" t="s">
        <v>572</v>
      </c>
      <c r="BQ5" s="162" t="s">
        <v>573</v>
      </c>
      <c r="BR5" s="162" t="s">
        <v>574</v>
      </c>
      <c r="BS5" s="162" t="s">
        <v>575</v>
      </c>
      <c r="BT5" s="162" t="s">
        <v>576</v>
      </c>
      <c r="BU5" s="162" t="s">
        <v>591</v>
      </c>
      <c r="BV5" s="162" t="s">
        <v>592</v>
      </c>
      <c r="BW5" s="162" t="s">
        <v>593</v>
      </c>
      <c r="BX5" s="162" t="s">
        <v>616</v>
      </c>
      <c r="BY5" s="162" t="s">
        <v>594</v>
      </c>
      <c r="BZ5" s="162" t="s">
        <v>595</v>
      </c>
      <c r="CA5" s="162" t="s">
        <v>596</v>
      </c>
      <c r="CB5" s="162" t="s">
        <v>577</v>
      </c>
      <c r="CC5" s="162" t="s">
        <v>578</v>
      </c>
      <c r="CD5" s="162" t="s">
        <v>579</v>
      </c>
      <c r="CE5" s="162" t="s">
        <v>580</v>
      </c>
      <c r="CF5" s="162" t="s">
        <v>581</v>
      </c>
      <c r="CG5" s="162" t="s">
        <v>582</v>
      </c>
      <c r="CH5" s="162" t="s">
        <v>583</v>
      </c>
      <c r="CI5" s="162" t="s">
        <v>584</v>
      </c>
      <c r="CJ5" s="162" t="s">
        <v>585</v>
      </c>
      <c r="CK5" s="162" t="s">
        <v>586</v>
      </c>
      <c r="CL5" s="162" t="s">
        <v>587</v>
      </c>
      <c r="CM5" s="162" t="s">
        <v>588</v>
      </c>
      <c r="CN5" s="16" t="s">
        <v>363</v>
      </c>
      <c r="CO5" s="16" t="s">
        <v>608</v>
      </c>
      <c r="CP5" s="16" t="s">
        <v>611</v>
      </c>
      <c r="CQ5" s="162" t="s">
        <v>546</v>
      </c>
      <c r="CR5" s="162" t="s">
        <v>547</v>
      </c>
      <c r="CS5" s="162" t="s">
        <v>552</v>
      </c>
      <c r="CT5" s="162" t="s">
        <v>553</v>
      </c>
      <c r="CU5" s="162" t="s">
        <v>554</v>
      </c>
      <c r="CV5" s="162" t="s">
        <v>555</v>
      </c>
      <c r="CW5" s="162" t="s">
        <v>556</v>
      </c>
      <c r="CX5" s="162" t="s">
        <v>557</v>
      </c>
      <c r="CY5" s="162" t="s">
        <v>558</v>
      </c>
      <c r="CZ5" s="162" t="s">
        <v>559</v>
      </c>
      <c r="DA5" s="162" t="s">
        <v>560</v>
      </c>
      <c r="DB5" s="162" t="s">
        <v>561</v>
      </c>
      <c r="DC5" s="162" t="s">
        <v>562</v>
      </c>
      <c r="DD5" s="162" t="s">
        <v>563</v>
      </c>
      <c r="DE5" s="162" t="s">
        <v>564</v>
      </c>
      <c r="DF5" s="162" t="s">
        <v>565</v>
      </c>
      <c r="DG5" s="162" t="s">
        <v>566</v>
      </c>
      <c r="DH5" s="162" t="s">
        <v>567</v>
      </c>
      <c r="DI5" s="162" t="s">
        <v>568</v>
      </c>
      <c r="DJ5" s="162" t="s">
        <v>569</v>
      </c>
      <c r="DK5" s="162" t="s">
        <v>570</v>
      </c>
      <c r="DL5" s="162" t="s">
        <v>571</v>
      </c>
      <c r="DM5" s="162" t="s">
        <v>572</v>
      </c>
      <c r="DN5" s="162" t="s">
        <v>573</v>
      </c>
      <c r="DO5" s="162" t="s">
        <v>574</v>
      </c>
      <c r="DP5" s="162" t="s">
        <v>575</v>
      </c>
      <c r="DQ5" s="162" t="s">
        <v>576</v>
      </c>
      <c r="DR5" s="162" t="s">
        <v>591</v>
      </c>
      <c r="DS5" s="162" t="s">
        <v>592</v>
      </c>
      <c r="DT5" s="162" t="s">
        <v>593</v>
      </c>
      <c r="DU5" s="162" t="s">
        <v>603</v>
      </c>
      <c r="DV5" s="162" t="s">
        <v>594</v>
      </c>
      <c r="DW5" s="162" t="s">
        <v>595</v>
      </c>
      <c r="DX5" s="162" t="s">
        <v>596</v>
      </c>
      <c r="DY5" s="162" t="s">
        <v>577</v>
      </c>
      <c r="DZ5" s="162" t="s">
        <v>578</v>
      </c>
      <c r="EA5" s="162" t="s">
        <v>579</v>
      </c>
      <c r="EB5" s="162" t="s">
        <v>580</v>
      </c>
      <c r="EC5" s="162" t="s">
        <v>581</v>
      </c>
      <c r="ED5" s="162" t="s">
        <v>582</v>
      </c>
      <c r="EE5" s="162" t="s">
        <v>583</v>
      </c>
      <c r="EF5" s="162" t="s">
        <v>584</v>
      </c>
      <c r="EG5" s="162" t="s">
        <v>585</v>
      </c>
      <c r="EH5" s="162" t="s">
        <v>586</v>
      </c>
      <c r="EI5" s="162" t="s">
        <v>587</v>
      </c>
      <c r="EJ5" s="162" t="s">
        <v>588</v>
      </c>
      <c r="EK5" s="16" t="s">
        <v>604</v>
      </c>
      <c r="EL5" s="16" t="s">
        <v>614</v>
      </c>
      <c r="EM5" s="162" t="s">
        <v>546</v>
      </c>
      <c r="EN5" s="162" t="s">
        <v>547</v>
      </c>
      <c r="EO5" s="162" t="s">
        <v>552</v>
      </c>
      <c r="EP5" s="162" t="s">
        <v>553</v>
      </c>
      <c r="EQ5" s="162" t="s">
        <v>554</v>
      </c>
      <c r="ER5" s="162" t="s">
        <v>555</v>
      </c>
      <c r="ES5" s="162" t="s">
        <v>556</v>
      </c>
      <c r="ET5" s="162" t="s">
        <v>557</v>
      </c>
      <c r="EU5" s="162" t="s">
        <v>558</v>
      </c>
      <c r="EV5" s="162" t="s">
        <v>559</v>
      </c>
      <c r="EW5" s="162" t="s">
        <v>560</v>
      </c>
      <c r="EX5" s="162" t="s">
        <v>561</v>
      </c>
      <c r="EY5" s="162" t="s">
        <v>562</v>
      </c>
      <c r="EZ5" s="162" t="s">
        <v>563</v>
      </c>
      <c r="FA5" s="162" t="s">
        <v>564</v>
      </c>
      <c r="FB5" s="162" t="s">
        <v>565</v>
      </c>
      <c r="FC5" s="162" t="s">
        <v>566</v>
      </c>
      <c r="FD5" s="162" t="s">
        <v>567</v>
      </c>
      <c r="FE5" s="162" t="s">
        <v>568</v>
      </c>
      <c r="FF5" s="162" t="s">
        <v>569</v>
      </c>
      <c r="FG5" s="162" t="s">
        <v>570</v>
      </c>
      <c r="FH5" s="162" t="s">
        <v>571</v>
      </c>
      <c r="FI5" s="162" t="s">
        <v>572</v>
      </c>
      <c r="FJ5" s="162" t="s">
        <v>573</v>
      </c>
      <c r="FK5" s="162" t="s">
        <v>574</v>
      </c>
      <c r="FL5" s="162" t="s">
        <v>575</v>
      </c>
      <c r="FM5" s="162" t="s">
        <v>576</v>
      </c>
      <c r="FN5" s="162" t="s">
        <v>591</v>
      </c>
      <c r="FO5" s="162" t="s">
        <v>592</v>
      </c>
      <c r="FP5" s="162" t="s">
        <v>593</v>
      </c>
      <c r="FQ5" s="162" t="s">
        <v>603</v>
      </c>
      <c r="FR5" s="162" t="s">
        <v>594</v>
      </c>
      <c r="FS5" s="162" t="s">
        <v>595</v>
      </c>
      <c r="FT5" s="162" t="s">
        <v>596</v>
      </c>
      <c r="FU5" s="162" t="s">
        <v>577</v>
      </c>
      <c r="FV5" s="162" t="s">
        <v>578</v>
      </c>
      <c r="FW5" s="162" t="s">
        <v>579</v>
      </c>
      <c r="FX5" s="162" t="s">
        <v>580</v>
      </c>
      <c r="FY5" s="162" t="s">
        <v>581</v>
      </c>
      <c r="FZ5" s="162" t="s">
        <v>582</v>
      </c>
      <c r="GA5" s="162" t="s">
        <v>583</v>
      </c>
      <c r="GB5" s="162" t="s">
        <v>584</v>
      </c>
      <c r="GC5" s="162" t="s">
        <v>585</v>
      </c>
      <c r="GD5" s="162" t="s">
        <v>586</v>
      </c>
      <c r="GE5" s="162" t="s">
        <v>587</v>
      </c>
      <c r="GF5" s="162" t="s">
        <v>588</v>
      </c>
      <c r="GG5" s="16" t="s">
        <v>609</v>
      </c>
      <c r="GH5" s="16" t="s">
        <v>615</v>
      </c>
      <c r="GI5" s="16" t="s">
        <v>613</v>
      </c>
      <c r="GJ5" s="16" t="s">
        <v>612</v>
      </c>
      <c r="GU5" s="247" t="s">
        <v>79</v>
      </c>
      <c r="GX5" s="162" t="s">
        <v>592</v>
      </c>
    </row>
    <row r="6" spans="1:20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/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6.45</v>
      </c>
      <c r="AH6" s="85">
        <v>6.46</v>
      </c>
      <c r="AI6" s="85">
        <v>6.47</v>
      </c>
      <c r="AJ6" s="85">
        <v>6.4799999999999995</v>
      </c>
      <c r="AK6" s="85">
        <v>6.4899999999999993</v>
      </c>
      <c r="AL6" s="85">
        <v>6.4999999999999991</v>
      </c>
      <c r="AM6" s="85">
        <v>6.5099999999999989</v>
      </c>
      <c r="AN6" s="85">
        <v>6.5199999999999987</v>
      </c>
      <c r="AO6" s="85">
        <v>6.5299999999999985</v>
      </c>
      <c r="AP6" s="85">
        <v>6.5399999999999983</v>
      </c>
      <c r="AQ6" s="85">
        <v>6.549999999999998</v>
      </c>
      <c r="AR6" s="85">
        <v>6.5599999999999978</v>
      </c>
      <c r="AS6" s="85" t="s">
        <v>101</v>
      </c>
      <c r="AT6" s="85">
        <v>6.01</v>
      </c>
      <c r="AU6" s="85">
        <v>6.02</v>
      </c>
      <c r="AV6" s="85">
        <v>6.0299999999999994</v>
      </c>
      <c r="AW6" s="85">
        <v>6.0399999999999991</v>
      </c>
      <c r="AX6" s="85">
        <v>6.0499999999999989</v>
      </c>
      <c r="AY6" s="85">
        <v>6.0599999999999987</v>
      </c>
      <c r="AZ6" s="85">
        <v>6.0699999999999985</v>
      </c>
      <c r="BA6" s="85">
        <v>6.0799999999999983</v>
      </c>
      <c r="BB6" s="85">
        <v>6.0899999999999981</v>
      </c>
      <c r="BC6" s="85">
        <v>6.0999999999999979</v>
      </c>
      <c r="BD6" s="85">
        <v>6.1099999999999977</v>
      </c>
      <c r="BE6" s="85">
        <v>6.1199999999999974</v>
      </c>
      <c r="BF6" s="85">
        <v>6.1299999999999972</v>
      </c>
      <c r="BG6" s="85">
        <v>6.139999999999997</v>
      </c>
      <c r="BH6" s="85">
        <v>6.1499999999999968</v>
      </c>
      <c r="BI6" s="85">
        <v>6.1599999999999966</v>
      </c>
      <c r="BJ6" s="85">
        <v>6.1699999999999964</v>
      </c>
      <c r="BK6" s="85">
        <v>6.1799999999999962</v>
      </c>
      <c r="BL6" s="85">
        <v>6.1899999999999959</v>
      </c>
      <c r="BM6" s="85">
        <v>6.1999999999999957</v>
      </c>
      <c r="BN6" s="85">
        <v>6.2099999999999955</v>
      </c>
      <c r="BO6" s="85">
        <v>6.2199999999999953</v>
      </c>
      <c r="BP6" s="85">
        <v>6.2299999999999951</v>
      </c>
      <c r="BQ6" s="85">
        <v>6.2399999999999949</v>
      </c>
      <c r="BR6" s="85">
        <v>6.2499999999999947</v>
      </c>
      <c r="BS6" s="85">
        <v>6.2599999999999945</v>
      </c>
      <c r="BT6" s="85">
        <v>6.2699999999999942</v>
      </c>
      <c r="BU6" s="85">
        <v>6.279999999999994</v>
      </c>
      <c r="BV6" s="85">
        <v>6.2899999999999938</v>
      </c>
      <c r="BW6" s="134">
        <v>6.2999999999999936</v>
      </c>
      <c r="BX6" s="85">
        <v>6.3099999999999934</v>
      </c>
      <c r="BY6" s="85">
        <v>6.3199999999999932</v>
      </c>
      <c r="BZ6" s="85">
        <v>6.329999999999993</v>
      </c>
      <c r="CA6" s="85">
        <v>6.3399999999999928</v>
      </c>
      <c r="CB6" s="85">
        <v>6.45</v>
      </c>
      <c r="CC6" s="85">
        <v>6.46</v>
      </c>
      <c r="CD6" s="85">
        <v>6.47</v>
      </c>
      <c r="CE6" s="85">
        <v>6.4799999999999995</v>
      </c>
      <c r="CF6" s="85">
        <v>6.4899999999999993</v>
      </c>
      <c r="CG6" s="85">
        <v>6.4999999999999991</v>
      </c>
      <c r="CH6" s="85">
        <v>6.5099999999999989</v>
      </c>
      <c r="CI6" s="85">
        <v>6.5199999999999987</v>
      </c>
      <c r="CJ6" s="85">
        <v>6.5299999999999985</v>
      </c>
      <c r="CK6" s="85">
        <v>6.5399999999999983</v>
      </c>
      <c r="CL6" s="85">
        <v>6.549999999999998</v>
      </c>
      <c r="CM6" s="85">
        <v>6.56</v>
      </c>
      <c r="CN6" s="85" t="s">
        <v>102</v>
      </c>
      <c r="CO6" s="85" t="s">
        <v>102</v>
      </c>
      <c r="CP6" s="85"/>
      <c r="CQ6" s="85">
        <v>6.01</v>
      </c>
      <c r="CR6" s="85">
        <v>6.02</v>
      </c>
      <c r="CS6" s="85">
        <v>6.0299999999999994</v>
      </c>
      <c r="CT6" s="85">
        <v>6.0399999999999991</v>
      </c>
      <c r="CU6" s="85">
        <v>6.0499999999999989</v>
      </c>
      <c r="CV6" s="85">
        <v>6.0599999999999987</v>
      </c>
      <c r="CW6" s="85">
        <v>6.0699999999999985</v>
      </c>
      <c r="CX6" s="85">
        <v>6.0799999999999983</v>
      </c>
      <c r="CY6" s="85">
        <v>6.0899999999999981</v>
      </c>
      <c r="CZ6" s="134">
        <v>6.0999999999999979</v>
      </c>
      <c r="DA6" s="85">
        <v>6.1099999999999977</v>
      </c>
      <c r="DB6" s="85">
        <v>6.1199999999999974</v>
      </c>
      <c r="DC6" s="85">
        <v>6.1299999999999972</v>
      </c>
      <c r="DD6" s="85">
        <v>6.139999999999997</v>
      </c>
      <c r="DE6" s="85">
        <v>6.1499999999999968</v>
      </c>
      <c r="DF6" s="85">
        <v>6.1599999999999966</v>
      </c>
      <c r="DG6" s="85">
        <v>6.1699999999999964</v>
      </c>
      <c r="DH6" s="85">
        <v>6.1799999999999962</v>
      </c>
      <c r="DI6" s="85">
        <v>6.1899999999999959</v>
      </c>
      <c r="DJ6" s="134">
        <v>6.2</v>
      </c>
      <c r="DK6" s="85">
        <v>6.2099999999999955</v>
      </c>
      <c r="DL6" s="85">
        <v>6.2199999999999953</v>
      </c>
      <c r="DM6" s="85">
        <v>6.2299999999999951</v>
      </c>
      <c r="DN6" s="85">
        <v>6.2399999999999949</v>
      </c>
      <c r="DO6" s="85">
        <v>6.2499999999999947</v>
      </c>
      <c r="DP6" s="85">
        <v>6.2599999999999945</v>
      </c>
      <c r="DQ6" s="85">
        <v>6.2699999999999942</v>
      </c>
      <c r="DR6" s="85">
        <v>6.279999999999994</v>
      </c>
      <c r="DS6" s="85">
        <v>6.2899999999999938</v>
      </c>
      <c r="DT6" s="134">
        <v>6.2999999999999936</v>
      </c>
      <c r="DU6" s="85">
        <v>6.3099999999999934</v>
      </c>
      <c r="DV6" s="85">
        <v>6.3199999999999932</v>
      </c>
      <c r="DW6" s="85">
        <v>6.329999999999993</v>
      </c>
      <c r="DX6" s="85">
        <v>6.3399999999999928</v>
      </c>
      <c r="DY6" s="85">
        <v>6.45</v>
      </c>
      <c r="DZ6" s="85">
        <v>6.46</v>
      </c>
      <c r="EA6" s="85">
        <v>6.47</v>
      </c>
      <c r="EB6" s="85">
        <v>6.4799999999999995</v>
      </c>
      <c r="EC6" s="85">
        <v>6.4899999999999993</v>
      </c>
      <c r="ED6" s="134">
        <v>6.4999999999999991</v>
      </c>
      <c r="EE6" s="85">
        <v>6.5099999999999989</v>
      </c>
      <c r="EF6" s="85">
        <v>6.5199999999999987</v>
      </c>
      <c r="EG6" s="85">
        <v>6.5299999999999985</v>
      </c>
      <c r="EH6" s="85">
        <v>6.5399999999999983</v>
      </c>
      <c r="EI6" s="85">
        <v>6.549999999999998</v>
      </c>
      <c r="EJ6" s="85">
        <v>6.5599999999999978</v>
      </c>
      <c r="EK6" s="85" t="s">
        <v>605</v>
      </c>
      <c r="EL6" s="85"/>
      <c r="EM6" s="85">
        <v>6.01</v>
      </c>
      <c r="EN6" s="161">
        <v>6.02</v>
      </c>
      <c r="EO6" s="161">
        <v>6.0299999999999994</v>
      </c>
      <c r="EP6" s="161">
        <v>6.0399999999999991</v>
      </c>
      <c r="EQ6" s="161">
        <v>6.0499999999999989</v>
      </c>
      <c r="ER6" s="161">
        <v>6.0599999999999987</v>
      </c>
      <c r="ES6" s="161">
        <v>6.0699999999999985</v>
      </c>
      <c r="ET6" s="161">
        <v>6.0799999999999983</v>
      </c>
      <c r="EU6" s="161">
        <v>6.0899999999999981</v>
      </c>
      <c r="EV6" s="161">
        <v>6.0999999999999979</v>
      </c>
      <c r="EW6" s="161">
        <v>6.1099999999999977</v>
      </c>
      <c r="EX6" s="161">
        <v>6.1199999999999974</v>
      </c>
      <c r="EY6" s="161">
        <v>6.1299999999999972</v>
      </c>
      <c r="EZ6" s="161">
        <v>6.139999999999997</v>
      </c>
      <c r="FA6" s="161">
        <v>6.1499999999999968</v>
      </c>
      <c r="FB6" s="161">
        <v>6.1599999999999966</v>
      </c>
      <c r="FC6" s="161">
        <v>6.1699999999999964</v>
      </c>
      <c r="FD6" s="161">
        <v>6.1799999999999962</v>
      </c>
      <c r="FE6" s="161">
        <v>6.1899999999999959</v>
      </c>
      <c r="FF6" s="161">
        <v>6.1999999999999957</v>
      </c>
      <c r="FG6" s="161">
        <v>6.2099999999999955</v>
      </c>
      <c r="FH6" s="161">
        <v>6.2199999999999953</v>
      </c>
      <c r="FI6" s="161">
        <v>6.2299999999999951</v>
      </c>
      <c r="FJ6" s="161">
        <v>6.2399999999999949</v>
      </c>
      <c r="FK6" s="161">
        <v>6.2499999999999947</v>
      </c>
      <c r="FL6" s="161">
        <v>6.2599999999999945</v>
      </c>
      <c r="FM6" s="161">
        <v>6.2699999999999942</v>
      </c>
      <c r="FN6" s="161">
        <v>6.279999999999994</v>
      </c>
      <c r="FO6" s="161">
        <v>6.2899999999999938</v>
      </c>
      <c r="FP6" s="161">
        <v>6.2999999999999936</v>
      </c>
      <c r="FQ6" s="161">
        <v>6.3099999999999934</v>
      </c>
      <c r="FR6" s="161">
        <v>6.3199999999999932</v>
      </c>
      <c r="FS6" s="161">
        <v>6.329999999999993</v>
      </c>
      <c r="FT6" s="161">
        <v>6.3399999999999928</v>
      </c>
      <c r="FU6" s="161">
        <v>6.45</v>
      </c>
      <c r="FV6" s="161">
        <v>6.46</v>
      </c>
      <c r="FW6" s="161">
        <v>6.47</v>
      </c>
      <c r="FX6" s="161">
        <v>6.4799999999999995</v>
      </c>
      <c r="FY6" s="161">
        <v>6.4899999999999993</v>
      </c>
      <c r="FZ6" s="161">
        <v>6.4999999999999991</v>
      </c>
      <c r="GA6" s="161">
        <v>6.5099999999999989</v>
      </c>
      <c r="GB6" s="161">
        <v>6.5199999999999987</v>
      </c>
      <c r="GC6" s="161">
        <v>6.5299999999999985</v>
      </c>
      <c r="GD6" s="161">
        <v>6.5399999999999983</v>
      </c>
      <c r="GE6" s="161">
        <v>6.549999999999998</v>
      </c>
      <c r="GF6" s="161">
        <v>6.5599999999999978</v>
      </c>
      <c r="GG6" s="163">
        <v>2023</v>
      </c>
      <c r="GH6" s="163">
        <v>2023</v>
      </c>
      <c r="GI6" s="163">
        <v>2023</v>
      </c>
      <c r="GJ6" s="163">
        <v>2023</v>
      </c>
      <c r="GU6" s="85"/>
      <c r="GX6" s="85">
        <v>6.2899999999999938</v>
      </c>
    </row>
    <row r="7" spans="1:20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3">
        <v>1265882169.79</v>
      </c>
      <c r="F7" s="123">
        <v>48901296.971855894</v>
      </c>
      <c r="G7" s="123">
        <v>-86114209.503348768</v>
      </c>
      <c r="H7" s="123">
        <v>2385927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>
        <f>SUM(F7:AR7)</f>
        <v>-34826985.531492874</v>
      </c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>
        <f>SUM(AT7:CM7)</f>
        <v>0</v>
      </c>
      <c r="CO7" s="123">
        <f>+CN7+AS7</f>
        <v>-34826985.531492874</v>
      </c>
      <c r="CP7" s="123">
        <f>+CO7+E7</f>
        <v>1231055184.258507</v>
      </c>
      <c r="CQ7" s="123">
        <v>-55161788.366633415</v>
      </c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>
        <f>SUM(CQ7:EJ7)</f>
        <v>-55161788.366633415</v>
      </c>
      <c r="EL7" s="123">
        <f>EK7+CP7</f>
        <v>1175893395.8918736</v>
      </c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>
        <f>SUM(EM7:GF7)</f>
        <v>0</v>
      </c>
      <c r="GH7" s="123">
        <f>EL7+GG7</f>
        <v>1175893395.8918736</v>
      </c>
      <c r="GI7" s="123">
        <v>330013401.25892699</v>
      </c>
      <c r="GJ7" s="123">
        <f>SUM(GH7:GI7)</f>
        <v>1505906797.1508007</v>
      </c>
      <c r="GU7" s="123">
        <v>1265882169.79</v>
      </c>
      <c r="GV7" s="123">
        <f>+E7-GU7</f>
        <v>0</v>
      </c>
      <c r="GX7" s="123"/>
      <c r="GY7" s="123">
        <f>+BV7</f>
        <v>0</v>
      </c>
    </row>
    <row r="8" spans="1:207" ht="31.5" outlineLevel="3" x14ac:dyDescent="0.25">
      <c r="A8" s="83">
        <f>ROW()</f>
        <v>8</v>
      </c>
      <c r="B8" s="257"/>
      <c r="C8" s="4" t="s">
        <v>160</v>
      </c>
      <c r="D8" s="54">
        <v>442</v>
      </c>
      <c r="E8" s="124">
        <v>961284060.96000004</v>
      </c>
      <c r="F8" s="124">
        <v>38856933.551527612</v>
      </c>
      <c r="G8" s="124">
        <v>-136273093.74152765</v>
      </c>
      <c r="H8" s="124">
        <v>-1285562</v>
      </c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>
        <f t="shared" ref="AS8:AS12" si="0">SUM(F8:AR8)</f>
        <v>-98701722.190000027</v>
      </c>
      <c r="AT8" s="124">
        <v>3562400.2799999989</v>
      </c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>
        <f t="shared" ref="CN8:CN12" si="1">SUM(AT8:CM8)</f>
        <v>3562400.2799999989</v>
      </c>
      <c r="CO8" s="124">
        <f t="shared" ref="CO8:CO26" si="2">+CN8+AS8</f>
        <v>-95139321.910000026</v>
      </c>
      <c r="CP8" s="124">
        <f t="shared" ref="CP8:CP26" si="3">+CO8+E8</f>
        <v>866144739.04999995</v>
      </c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>
        <f t="shared" ref="EK8:EK12" si="4">SUM(CQ8:EJ8)</f>
        <v>0</v>
      </c>
      <c r="EL8" s="124">
        <f t="shared" ref="EL8:EL12" si="5">EK8+CP8</f>
        <v>866144739.04999995</v>
      </c>
      <c r="EM8" s="124">
        <v>17327945.326629162</v>
      </c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>
        <f>SUM(EM8:GF8)</f>
        <v>17327945.326629162</v>
      </c>
      <c r="GH8" s="124">
        <f t="shared" ref="GH8:GH26" si="6">EL8+GG8</f>
        <v>883472684.37662911</v>
      </c>
      <c r="GI8" s="124"/>
      <c r="GJ8" s="124">
        <f t="shared" ref="GJ8:GJ26" si="7">SUM(GH8:GI8)</f>
        <v>883472684.37662911</v>
      </c>
      <c r="GU8" s="124">
        <v>961284060.96000004</v>
      </c>
      <c r="GV8" s="123">
        <f t="shared" ref="GV8:GV71" si="8">+E8-GU8</f>
        <v>0</v>
      </c>
      <c r="GX8" s="124"/>
      <c r="GY8" s="123">
        <f t="shared" ref="GY8:GY71" si="9">+BV8</f>
        <v>0</v>
      </c>
    </row>
    <row r="9" spans="1:207" ht="31.5" outlineLevel="3" x14ac:dyDescent="0.25">
      <c r="A9" s="83">
        <f>ROW()</f>
        <v>9</v>
      </c>
      <c r="B9" s="257"/>
      <c r="C9" s="4" t="s">
        <v>161</v>
      </c>
      <c r="D9" s="54">
        <v>444</v>
      </c>
      <c r="E9" s="124">
        <v>18469424.149999999</v>
      </c>
      <c r="F9" s="124">
        <v>1093418.0905063716</v>
      </c>
      <c r="G9" s="124">
        <v>-1779096.0405063711</v>
      </c>
      <c r="H9" s="124">
        <v>0</v>
      </c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>
        <f t="shared" si="0"/>
        <v>-685677.94999999949</v>
      </c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>
        <f t="shared" si="1"/>
        <v>0</v>
      </c>
      <c r="CO9" s="124">
        <f t="shared" si="2"/>
        <v>-685677.94999999949</v>
      </c>
      <c r="CP9" s="124">
        <f t="shared" si="3"/>
        <v>17783746.199999999</v>
      </c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>
        <f t="shared" si="4"/>
        <v>0</v>
      </c>
      <c r="EL9" s="124">
        <f t="shared" si="5"/>
        <v>17783746.199999999</v>
      </c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>
        <f t="shared" ref="GG9:GG12" si="10">SUM(EM9:GF9)</f>
        <v>0</v>
      </c>
      <c r="GH9" s="124">
        <f t="shared" ref="GH9:GH12" si="11">EL9+GG9</f>
        <v>17783746.199999999</v>
      </c>
      <c r="GI9" s="124"/>
      <c r="GJ9" s="124">
        <f t="shared" si="7"/>
        <v>17783746.199999999</v>
      </c>
      <c r="GU9" s="124">
        <v>18469424.149999999</v>
      </c>
      <c r="GV9" s="123">
        <f t="shared" si="8"/>
        <v>0</v>
      </c>
      <c r="GX9" s="124"/>
      <c r="GY9" s="123">
        <f t="shared" si="9"/>
        <v>0</v>
      </c>
    </row>
    <row r="10" spans="1:207" ht="31.5" outlineLevel="3" x14ac:dyDescent="0.25">
      <c r="A10" s="83">
        <f>ROW()</f>
        <v>10</v>
      </c>
      <c r="B10" s="257"/>
      <c r="C10" s="4" t="s">
        <v>162</v>
      </c>
      <c r="D10" s="55">
        <v>445</v>
      </c>
      <c r="AS10" s="124">
        <f t="shared" si="0"/>
        <v>0</v>
      </c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>
        <f t="shared" si="1"/>
        <v>0</v>
      </c>
      <c r="CO10" s="124">
        <f t="shared" si="2"/>
        <v>0</v>
      </c>
      <c r="CP10" s="124">
        <f t="shared" si="3"/>
        <v>0</v>
      </c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>
        <f t="shared" si="4"/>
        <v>0</v>
      </c>
      <c r="EL10" s="124">
        <f t="shared" si="5"/>
        <v>0</v>
      </c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>
        <f t="shared" si="10"/>
        <v>0</v>
      </c>
      <c r="GH10" s="124">
        <f t="shared" si="11"/>
        <v>0</v>
      </c>
      <c r="GI10" s="124"/>
      <c r="GJ10" s="124">
        <f t="shared" si="7"/>
        <v>0</v>
      </c>
      <c r="GV10" s="123">
        <f t="shared" si="8"/>
        <v>0</v>
      </c>
      <c r="GX10" s="124"/>
      <c r="GY10" s="123">
        <f t="shared" si="9"/>
        <v>0</v>
      </c>
    </row>
    <row r="11" spans="1:207" ht="31.5" outlineLevel="3" x14ac:dyDescent="0.25">
      <c r="A11" s="83">
        <f>ROW()</f>
        <v>11</v>
      </c>
      <c r="B11" s="257"/>
      <c r="C11" s="4" t="s">
        <v>163</v>
      </c>
      <c r="D11" s="55">
        <v>446</v>
      </c>
      <c r="AS11" s="124">
        <f t="shared" si="0"/>
        <v>0</v>
      </c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>
        <f t="shared" si="1"/>
        <v>0</v>
      </c>
      <c r="CO11" s="124">
        <f t="shared" si="2"/>
        <v>0</v>
      </c>
      <c r="CP11" s="124">
        <f t="shared" si="3"/>
        <v>0</v>
      </c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>
        <f t="shared" si="4"/>
        <v>0</v>
      </c>
      <c r="EL11" s="124">
        <f t="shared" si="5"/>
        <v>0</v>
      </c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>
        <f t="shared" si="10"/>
        <v>0</v>
      </c>
      <c r="GH11" s="124">
        <f t="shared" si="11"/>
        <v>0</v>
      </c>
      <c r="GI11" s="124"/>
      <c r="GJ11" s="124">
        <f t="shared" si="7"/>
        <v>0</v>
      </c>
      <c r="GV11" s="123">
        <f t="shared" si="8"/>
        <v>0</v>
      </c>
      <c r="GX11" s="124"/>
      <c r="GY11" s="123">
        <f t="shared" si="9"/>
        <v>0</v>
      </c>
    </row>
    <row r="12" spans="1:207" outlineLevel="3" x14ac:dyDescent="0.25">
      <c r="A12" s="83">
        <f>ROW()</f>
        <v>12</v>
      </c>
      <c r="B12" s="257"/>
      <c r="C12" s="4" t="s">
        <v>164</v>
      </c>
      <c r="D12" s="55">
        <v>448</v>
      </c>
      <c r="AS12" s="124">
        <f t="shared" si="0"/>
        <v>0</v>
      </c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>
        <f t="shared" si="1"/>
        <v>0</v>
      </c>
      <c r="CO12" s="124">
        <f t="shared" si="2"/>
        <v>0</v>
      </c>
      <c r="CP12" s="124">
        <f t="shared" si="3"/>
        <v>0</v>
      </c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>
        <f t="shared" si="4"/>
        <v>0</v>
      </c>
      <c r="EL12" s="124">
        <f t="shared" si="5"/>
        <v>0</v>
      </c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>
        <f t="shared" si="10"/>
        <v>0</v>
      </c>
      <c r="GH12" s="124">
        <f t="shared" si="11"/>
        <v>0</v>
      </c>
      <c r="GI12" s="124"/>
      <c r="GJ12" s="124">
        <f t="shared" si="7"/>
        <v>0</v>
      </c>
      <c r="GV12" s="123">
        <f t="shared" si="8"/>
        <v>0</v>
      </c>
      <c r="GX12" s="124"/>
      <c r="GY12" s="123">
        <f t="shared" si="9"/>
        <v>0</v>
      </c>
    </row>
    <row r="13" spans="1:207" outlineLevel="2" x14ac:dyDescent="0.25">
      <c r="A13" s="83">
        <f>ROW()</f>
        <v>13</v>
      </c>
      <c r="B13" s="257"/>
      <c r="C13" s="259" t="s">
        <v>1</v>
      </c>
      <c r="D13" s="260"/>
      <c r="E13" s="125">
        <f t="shared" ref="E13:AJ13" si="12">SUM(E7:E12)</f>
        <v>2245635654.9000001</v>
      </c>
      <c r="F13" s="125">
        <f t="shared" si="12"/>
        <v>88851648.613889873</v>
      </c>
      <c r="G13" s="125">
        <f t="shared" si="12"/>
        <v>-224166399.28538278</v>
      </c>
      <c r="H13" s="125">
        <f t="shared" si="12"/>
        <v>1100365</v>
      </c>
      <c r="I13" s="125">
        <f t="shared" si="12"/>
        <v>0</v>
      </c>
      <c r="J13" s="125">
        <f t="shared" si="12"/>
        <v>0</v>
      </c>
      <c r="K13" s="125">
        <f t="shared" si="12"/>
        <v>0</v>
      </c>
      <c r="L13" s="125">
        <f t="shared" si="12"/>
        <v>0</v>
      </c>
      <c r="M13" s="125">
        <f t="shared" si="12"/>
        <v>0</v>
      </c>
      <c r="N13" s="125">
        <f t="shared" si="12"/>
        <v>0</v>
      </c>
      <c r="O13" s="125">
        <f t="shared" si="12"/>
        <v>0</v>
      </c>
      <c r="P13" s="125">
        <f t="shared" si="12"/>
        <v>0</v>
      </c>
      <c r="Q13" s="125">
        <f t="shared" si="12"/>
        <v>0</v>
      </c>
      <c r="R13" s="125">
        <f t="shared" si="12"/>
        <v>0</v>
      </c>
      <c r="S13" s="125">
        <f t="shared" si="12"/>
        <v>0</v>
      </c>
      <c r="T13" s="125">
        <f t="shared" si="12"/>
        <v>0</v>
      </c>
      <c r="U13" s="125">
        <f t="shared" si="12"/>
        <v>0</v>
      </c>
      <c r="V13" s="125">
        <f t="shared" si="12"/>
        <v>0</v>
      </c>
      <c r="W13" s="125">
        <f t="shared" si="12"/>
        <v>0</v>
      </c>
      <c r="X13" s="125">
        <f t="shared" si="12"/>
        <v>0</v>
      </c>
      <c r="Y13" s="125">
        <f t="shared" si="12"/>
        <v>0</v>
      </c>
      <c r="Z13" s="125">
        <f t="shared" si="12"/>
        <v>0</v>
      </c>
      <c r="AA13" s="125">
        <f t="shared" si="12"/>
        <v>0</v>
      </c>
      <c r="AB13" s="125">
        <f t="shared" si="12"/>
        <v>0</v>
      </c>
      <c r="AC13" s="125">
        <f t="shared" si="12"/>
        <v>0</v>
      </c>
      <c r="AD13" s="125">
        <f t="shared" si="12"/>
        <v>0</v>
      </c>
      <c r="AE13" s="125">
        <f t="shared" si="12"/>
        <v>0</v>
      </c>
      <c r="AF13" s="125">
        <f t="shared" si="12"/>
        <v>0</v>
      </c>
      <c r="AG13" s="125">
        <f t="shared" si="12"/>
        <v>0</v>
      </c>
      <c r="AH13" s="125">
        <f t="shared" si="12"/>
        <v>0</v>
      </c>
      <c r="AI13" s="125">
        <f t="shared" si="12"/>
        <v>0</v>
      </c>
      <c r="AJ13" s="125">
        <f t="shared" si="12"/>
        <v>0</v>
      </c>
      <c r="AK13" s="125">
        <f t="shared" ref="AK13:BP13" si="13">SUM(AK7:AK12)</f>
        <v>0</v>
      </c>
      <c r="AL13" s="125">
        <f t="shared" si="13"/>
        <v>0</v>
      </c>
      <c r="AM13" s="125">
        <f t="shared" si="13"/>
        <v>0</v>
      </c>
      <c r="AN13" s="125">
        <f t="shared" si="13"/>
        <v>0</v>
      </c>
      <c r="AO13" s="125">
        <f t="shared" si="13"/>
        <v>0</v>
      </c>
      <c r="AP13" s="125">
        <f t="shared" si="13"/>
        <v>0</v>
      </c>
      <c r="AQ13" s="125">
        <f t="shared" si="13"/>
        <v>0</v>
      </c>
      <c r="AR13" s="125">
        <f t="shared" si="13"/>
        <v>0</v>
      </c>
      <c r="AS13" s="125">
        <f t="shared" si="13"/>
        <v>-134214385.6714929</v>
      </c>
      <c r="AT13" s="125">
        <f t="shared" si="13"/>
        <v>3562400.2799999989</v>
      </c>
      <c r="AU13" s="125">
        <f t="shared" si="13"/>
        <v>0</v>
      </c>
      <c r="AV13" s="125">
        <f t="shared" si="13"/>
        <v>0</v>
      </c>
      <c r="AW13" s="125">
        <f t="shared" si="13"/>
        <v>0</v>
      </c>
      <c r="AX13" s="125">
        <f t="shared" si="13"/>
        <v>0</v>
      </c>
      <c r="AY13" s="125">
        <f>SUM(AX7:AY12)</f>
        <v>0</v>
      </c>
      <c r="AZ13" s="125">
        <f t="shared" si="13"/>
        <v>0</v>
      </c>
      <c r="BA13" s="125">
        <f t="shared" si="13"/>
        <v>0</v>
      </c>
      <c r="BB13" s="125">
        <f t="shared" si="13"/>
        <v>0</v>
      </c>
      <c r="BC13" s="125">
        <f t="shared" si="13"/>
        <v>0</v>
      </c>
      <c r="BD13" s="125">
        <f t="shared" si="13"/>
        <v>0</v>
      </c>
      <c r="BE13" s="125">
        <f t="shared" si="13"/>
        <v>0</v>
      </c>
      <c r="BF13" s="125">
        <f t="shared" si="13"/>
        <v>0</v>
      </c>
      <c r="BG13" s="125">
        <f t="shared" si="13"/>
        <v>0</v>
      </c>
      <c r="BH13" s="125">
        <f t="shared" si="13"/>
        <v>0</v>
      </c>
      <c r="BI13" s="125">
        <f t="shared" si="13"/>
        <v>0</v>
      </c>
      <c r="BJ13" s="125">
        <f t="shared" si="13"/>
        <v>0</v>
      </c>
      <c r="BK13" s="125">
        <f t="shared" si="13"/>
        <v>0</v>
      </c>
      <c r="BL13" s="125">
        <f t="shared" si="13"/>
        <v>0</v>
      </c>
      <c r="BM13" s="125">
        <f t="shared" si="13"/>
        <v>0</v>
      </c>
      <c r="BN13" s="125">
        <f t="shared" si="13"/>
        <v>0</v>
      </c>
      <c r="BO13" s="125">
        <f t="shared" si="13"/>
        <v>0</v>
      </c>
      <c r="BP13" s="125">
        <f t="shared" si="13"/>
        <v>0</v>
      </c>
      <c r="BQ13" s="125">
        <f t="shared" ref="BQ13:CV13" si="14">SUM(BQ7:BQ12)</f>
        <v>0</v>
      </c>
      <c r="BR13" s="125">
        <f t="shared" si="14"/>
        <v>0</v>
      </c>
      <c r="BS13" s="125">
        <f t="shared" si="14"/>
        <v>0</v>
      </c>
      <c r="BT13" s="125">
        <f t="shared" si="14"/>
        <v>0</v>
      </c>
      <c r="BU13" s="125">
        <f t="shared" si="14"/>
        <v>0</v>
      </c>
      <c r="BV13" s="125">
        <f t="shared" si="14"/>
        <v>0</v>
      </c>
      <c r="BW13" s="125">
        <f t="shared" si="14"/>
        <v>0</v>
      </c>
      <c r="BX13" s="125">
        <f t="shared" si="14"/>
        <v>0</v>
      </c>
      <c r="BY13" s="125">
        <f t="shared" si="14"/>
        <v>0</v>
      </c>
      <c r="BZ13" s="125">
        <f t="shared" si="14"/>
        <v>0</v>
      </c>
      <c r="CA13" s="125">
        <f t="shared" si="14"/>
        <v>0</v>
      </c>
      <c r="CB13" s="125">
        <f t="shared" si="14"/>
        <v>0</v>
      </c>
      <c r="CC13" s="125">
        <f t="shared" si="14"/>
        <v>0</v>
      </c>
      <c r="CD13" s="125">
        <f t="shared" si="14"/>
        <v>0</v>
      </c>
      <c r="CE13" s="125">
        <f t="shared" si="14"/>
        <v>0</v>
      </c>
      <c r="CF13" s="125">
        <f t="shared" si="14"/>
        <v>0</v>
      </c>
      <c r="CG13" s="125">
        <f t="shared" si="14"/>
        <v>0</v>
      </c>
      <c r="CH13" s="125">
        <f t="shared" si="14"/>
        <v>0</v>
      </c>
      <c r="CI13" s="125">
        <f t="shared" si="14"/>
        <v>0</v>
      </c>
      <c r="CJ13" s="125">
        <f t="shared" si="14"/>
        <v>0</v>
      </c>
      <c r="CK13" s="125">
        <f t="shared" si="14"/>
        <v>0</v>
      </c>
      <c r="CL13" s="125">
        <f t="shared" si="14"/>
        <v>0</v>
      </c>
      <c r="CM13" s="125">
        <f t="shared" si="14"/>
        <v>0</v>
      </c>
      <c r="CN13" s="125">
        <f t="shared" si="14"/>
        <v>3562400.2799999989</v>
      </c>
      <c r="CO13" s="125">
        <f t="shared" si="14"/>
        <v>-130651985.3914929</v>
      </c>
      <c r="CP13" s="125">
        <f t="shared" si="14"/>
        <v>2114983669.508507</v>
      </c>
      <c r="CQ13" s="125">
        <f t="shared" si="14"/>
        <v>-55161788.366633415</v>
      </c>
      <c r="CR13" s="125">
        <f t="shared" si="14"/>
        <v>0</v>
      </c>
      <c r="CS13" s="125">
        <f t="shared" si="14"/>
        <v>0</v>
      </c>
      <c r="CT13" s="125">
        <f t="shared" si="14"/>
        <v>0</v>
      </c>
      <c r="CU13" s="125">
        <f t="shared" si="14"/>
        <v>0</v>
      </c>
      <c r="CV13" s="125">
        <f t="shared" si="14"/>
        <v>0</v>
      </c>
      <c r="CW13" s="125">
        <f t="shared" ref="CW13:EB13" si="15">SUM(CW7:CW12)</f>
        <v>0</v>
      </c>
      <c r="CX13" s="125">
        <f t="shared" si="15"/>
        <v>0</v>
      </c>
      <c r="CY13" s="125">
        <f t="shared" si="15"/>
        <v>0</v>
      </c>
      <c r="CZ13" s="125">
        <f t="shared" si="15"/>
        <v>0</v>
      </c>
      <c r="DA13" s="125">
        <f t="shared" si="15"/>
        <v>0</v>
      </c>
      <c r="DB13" s="125">
        <f t="shared" si="15"/>
        <v>0</v>
      </c>
      <c r="DC13" s="125">
        <f t="shared" si="15"/>
        <v>0</v>
      </c>
      <c r="DD13" s="125">
        <f t="shared" si="15"/>
        <v>0</v>
      </c>
      <c r="DE13" s="125">
        <f t="shared" si="15"/>
        <v>0</v>
      </c>
      <c r="DF13" s="125">
        <f t="shared" si="15"/>
        <v>0</v>
      </c>
      <c r="DG13" s="125">
        <f t="shared" si="15"/>
        <v>0</v>
      </c>
      <c r="DH13" s="125">
        <f t="shared" si="15"/>
        <v>0</v>
      </c>
      <c r="DI13" s="125">
        <f t="shared" si="15"/>
        <v>0</v>
      </c>
      <c r="DJ13" s="125">
        <f t="shared" si="15"/>
        <v>0</v>
      </c>
      <c r="DK13" s="125">
        <f t="shared" si="15"/>
        <v>0</v>
      </c>
      <c r="DL13" s="125">
        <f t="shared" si="15"/>
        <v>0</v>
      </c>
      <c r="DM13" s="125">
        <f t="shared" si="15"/>
        <v>0</v>
      </c>
      <c r="DN13" s="125">
        <f t="shared" si="15"/>
        <v>0</v>
      </c>
      <c r="DO13" s="125">
        <f t="shared" si="15"/>
        <v>0</v>
      </c>
      <c r="DP13" s="125">
        <f t="shared" si="15"/>
        <v>0</v>
      </c>
      <c r="DQ13" s="125">
        <f t="shared" si="15"/>
        <v>0</v>
      </c>
      <c r="DR13" s="125">
        <f t="shared" si="15"/>
        <v>0</v>
      </c>
      <c r="DS13" s="125">
        <f t="shared" si="15"/>
        <v>0</v>
      </c>
      <c r="DT13" s="125">
        <f t="shared" si="15"/>
        <v>0</v>
      </c>
      <c r="DU13" s="125">
        <f t="shared" si="15"/>
        <v>0</v>
      </c>
      <c r="DV13" s="125">
        <f t="shared" si="15"/>
        <v>0</v>
      </c>
      <c r="DW13" s="125">
        <f t="shared" si="15"/>
        <v>0</v>
      </c>
      <c r="DX13" s="125">
        <f t="shared" si="15"/>
        <v>0</v>
      </c>
      <c r="DY13" s="125">
        <f t="shared" si="15"/>
        <v>0</v>
      </c>
      <c r="DZ13" s="125">
        <f t="shared" si="15"/>
        <v>0</v>
      </c>
      <c r="EA13" s="125">
        <f t="shared" si="15"/>
        <v>0</v>
      </c>
      <c r="EB13" s="125">
        <f t="shared" si="15"/>
        <v>0</v>
      </c>
      <c r="EC13" s="125">
        <f t="shared" ref="EC13:FH13" si="16">SUM(EC7:EC12)</f>
        <v>0</v>
      </c>
      <c r="ED13" s="125">
        <f t="shared" si="16"/>
        <v>0</v>
      </c>
      <c r="EE13" s="125">
        <f t="shared" si="16"/>
        <v>0</v>
      </c>
      <c r="EF13" s="125">
        <f t="shared" si="16"/>
        <v>0</v>
      </c>
      <c r="EG13" s="125">
        <f t="shared" si="16"/>
        <v>0</v>
      </c>
      <c r="EH13" s="125">
        <f t="shared" si="16"/>
        <v>0</v>
      </c>
      <c r="EI13" s="125">
        <f t="shared" si="16"/>
        <v>0</v>
      </c>
      <c r="EJ13" s="125">
        <f t="shared" si="16"/>
        <v>0</v>
      </c>
      <c r="EK13" s="125">
        <f t="shared" si="16"/>
        <v>-55161788.366633415</v>
      </c>
      <c r="EL13" s="125">
        <f t="shared" si="16"/>
        <v>2059821881.1418736</v>
      </c>
      <c r="EM13" s="125">
        <f t="shared" si="16"/>
        <v>17327945.326629162</v>
      </c>
      <c r="EN13" s="125">
        <f t="shared" si="16"/>
        <v>0</v>
      </c>
      <c r="EO13" s="125">
        <f t="shared" si="16"/>
        <v>0</v>
      </c>
      <c r="EP13" s="125">
        <f t="shared" si="16"/>
        <v>0</v>
      </c>
      <c r="EQ13" s="125">
        <f t="shared" si="16"/>
        <v>0</v>
      </c>
      <c r="ER13" s="125">
        <f t="shared" si="16"/>
        <v>0</v>
      </c>
      <c r="ES13" s="125">
        <f t="shared" si="16"/>
        <v>0</v>
      </c>
      <c r="ET13" s="125">
        <f t="shared" si="16"/>
        <v>0</v>
      </c>
      <c r="EU13" s="125">
        <f t="shared" si="16"/>
        <v>0</v>
      </c>
      <c r="EV13" s="125">
        <f t="shared" si="16"/>
        <v>0</v>
      </c>
      <c r="EW13" s="125">
        <f t="shared" si="16"/>
        <v>0</v>
      </c>
      <c r="EX13" s="125">
        <f t="shared" si="16"/>
        <v>0</v>
      </c>
      <c r="EY13" s="125">
        <f t="shared" si="16"/>
        <v>0</v>
      </c>
      <c r="EZ13" s="125">
        <f t="shared" si="16"/>
        <v>0</v>
      </c>
      <c r="FA13" s="125">
        <f t="shared" si="16"/>
        <v>0</v>
      </c>
      <c r="FB13" s="125">
        <f t="shared" si="16"/>
        <v>0</v>
      </c>
      <c r="FC13" s="125">
        <f t="shared" si="16"/>
        <v>0</v>
      </c>
      <c r="FD13" s="125">
        <f t="shared" si="16"/>
        <v>0</v>
      </c>
      <c r="FE13" s="125">
        <f t="shared" si="16"/>
        <v>0</v>
      </c>
      <c r="FF13" s="125">
        <f t="shared" si="16"/>
        <v>0</v>
      </c>
      <c r="FG13" s="125">
        <f t="shared" si="16"/>
        <v>0</v>
      </c>
      <c r="FH13" s="125">
        <f t="shared" si="16"/>
        <v>0</v>
      </c>
      <c r="FI13" s="125">
        <f t="shared" ref="FI13:GJ13" si="17">SUM(FI7:FI12)</f>
        <v>0</v>
      </c>
      <c r="FJ13" s="125">
        <f t="shared" si="17"/>
        <v>0</v>
      </c>
      <c r="FK13" s="125">
        <f t="shared" si="17"/>
        <v>0</v>
      </c>
      <c r="FL13" s="125">
        <f t="shared" si="17"/>
        <v>0</v>
      </c>
      <c r="FM13" s="125">
        <f t="shared" si="17"/>
        <v>0</v>
      </c>
      <c r="FN13" s="125">
        <f t="shared" si="17"/>
        <v>0</v>
      </c>
      <c r="FO13" s="125">
        <f t="shared" si="17"/>
        <v>0</v>
      </c>
      <c r="FP13" s="125">
        <f t="shared" si="17"/>
        <v>0</v>
      </c>
      <c r="FQ13" s="125">
        <f t="shared" si="17"/>
        <v>0</v>
      </c>
      <c r="FR13" s="125">
        <f t="shared" si="17"/>
        <v>0</v>
      </c>
      <c r="FS13" s="125">
        <f t="shared" si="17"/>
        <v>0</v>
      </c>
      <c r="FT13" s="125">
        <f t="shared" si="17"/>
        <v>0</v>
      </c>
      <c r="FU13" s="125">
        <f t="shared" si="17"/>
        <v>0</v>
      </c>
      <c r="FV13" s="125">
        <f t="shared" si="17"/>
        <v>0</v>
      </c>
      <c r="FW13" s="125">
        <f t="shared" si="17"/>
        <v>0</v>
      </c>
      <c r="FX13" s="125">
        <f t="shared" si="17"/>
        <v>0</v>
      </c>
      <c r="FY13" s="125">
        <f t="shared" si="17"/>
        <v>0</v>
      </c>
      <c r="FZ13" s="125">
        <f t="shared" si="17"/>
        <v>0</v>
      </c>
      <c r="GA13" s="125">
        <f t="shared" si="17"/>
        <v>0</v>
      </c>
      <c r="GB13" s="125">
        <f t="shared" si="17"/>
        <v>0</v>
      </c>
      <c r="GC13" s="125">
        <f t="shared" si="17"/>
        <v>0</v>
      </c>
      <c r="GD13" s="125">
        <f t="shared" si="17"/>
        <v>0</v>
      </c>
      <c r="GE13" s="125">
        <f t="shared" si="17"/>
        <v>0</v>
      </c>
      <c r="GF13" s="125">
        <f t="shared" si="17"/>
        <v>0</v>
      </c>
      <c r="GG13" s="125">
        <f t="shared" si="17"/>
        <v>17327945.326629162</v>
      </c>
      <c r="GH13" s="125">
        <f t="shared" si="17"/>
        <v>2077149826.4685028</v>
      </c>
      <c r="GI13" s="125">
        <f t="shared" si="17"/>
        <v>330013401.25892699</v>
      </c>
      <c r="GJ13" s="125">
        <f t="shared" si="17"/>
        <v>2407163227.7274294</v>
      </c>
      <c r="GU13" s="125">
        <v>2245635654.9000001</v>
      </c>
      <c r="GV13" s="123">
        <f t="shared" si="8"/>
        <v>0</v>
      </c>
      <c r="GX13" s="125">
        <v>0</v>
      </c>
      <c r="GY13" s="123">
        <f t="shared" si="9"/>
        <v>0</v>
      </c>
    </row>
    <row r="14" spans="1:20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4">
        <v>175611504.03</v>
      </c>
      <c r="F14" s="124">
        <v>8604.8990455658641</v>
      </c>
      <c r="G14" s="124">
        <v>-17248.959045565829</v>
      </c>
      <c r="H14" s="124">
        <v>2590</v>
      </c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>
        <f t="shared" ref="AS14:AS26" si="18">SUM(F14:AR14)</f>
        <v>-6054.0599999999649</v>
      </c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>
        <f>SUM(AT14:CM14)</f>
        <v>0</v>
      </c>
      <c r="CO14" s="124">
        <f t="shared" si="2"/>
        <v>-6054.0599999999649</v>
      </c>
      <c r="CP14" s="124">
        <f t="shared" si="3"/>
        <v>175605449.97</v>
      </c>
      <c r="CQ14" s="124">
        <v>655535</v>
      </c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>
        <f t="shared" ref="EK14:EK26" si="19">SUM(CQ14:EJ14)</f>
        <v>655535</v>
      </c>
      <c r="EL14" s="124">
        <f t="shared" ref="EL14:EL26" si="20">EK14+CP14</f>
        <v>176260984.97</v>
      </c>
      <c r="EM14" s="124">
        <v>3818698.993774578</v>
      </c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>
        <v>-46724701.670000017</v>
      </c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>
        <f t="shared" ref="GG14:GG26" si="21">SUM(EM14:GF14)</f>
        <v>-42906002.676225439</v>
      </c>
      <c r="GH14" s="124">
        <f t="shared" si="6"/>
        <v>133354982.29377456</v>
      </c>
      <c r="GI14" s="124"/>
      <c r="GJ14" s="124">
        <f t="shared" si="7"/>
        <v>133354982.29377456</v>
      </c>
      <c r="GU14" s="124">
        <v>175611504.03</v>
      </c>
      <c r="GV14" s="123">
        <f t="shared" si="8"/>
        <v>0</v>
      </c>
      <c r="GX14" s="124"/>
      <c r="GY14" s="123">
        <f t="shared" si="9"/>
        <v>0</v>
      </c>
    </row>
    <row r="15" spans="1:20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175611504.03</v>
      </c>
      <c r="F15" s="125">
        <f t="shared" ref="F15:AR15" si="22">F14</f>
        <v>8604.8990455658641</v>
      </c>
      <c r="G15" s="125">
        <f t="shared" si="22"/>
        <v>-17248.959045565829</v>
      </c>
      <c r="H15" s="125">
        <f t="shared" si="22"/>
        <v>2590</v>
      </c>
      <c r="I15" s="125">
        <f t="shared" si="22"/>
        <v>0</v>
      </c>
      <c r="J15" s="125">
        <f t="shared" si="22"/>
        <v>0</v>
      </c>
      <c r="K15" s="125">
        <f t="shared" si="22"/>
        <v>0</v>
      </c>
      <c r="L15" s="125">
        <f t="shared" si="22"/>
        <v>0</v>
      </c>
      <c r="M15" s="125">
        <f t="shared" si="22"/>
        <v>0</v>
      </c>
      <c r="N15" s="125">
        <f t="shared" si="22"/>
        <v>0</v>
      </c>
      <c r="O15" s="125">
        <f t="shared" si="22"/>
        <v>0</v>
      </c>
      <c r="P15" s="125">
        <f t="shared" si="22"/>
        <v>0</v>
      </c>
      <c r="Q15" s="125">
        <f t="shared" si="22"/>
        <v>0</v>
      </c>
      <c r="R15" s="125">
        <f t="shared" si="22"/>
        <v>0</v>
      </c>
      <c r="S15" s="125">
        <f t="shared" si="22"/>
        <v>0</v>
      </c>
      <c r="T15" s="125">
        <f t="shared" si="22"/>
        <v>0</v>
      </c>
      <c r="U15" s="125">
        <f t="shared" si="22"/>
        <v>0</v>
      </c>
      <c r="V15" s="125">
        <f t="shared" si="22"/>
        <v>0</v>
      </c>
      <c r="W15" s="125">
        <f t="shared" si="22"/>
        <v>0</v>
      </c>
      <c r="X15" s="125">
        <f t="shared" si="22"/>
        <v>0</v>
      </c>
      <c r="Y15" s="125">
        <f t="shared" si="22"/>
        <v>0</v>
      </c>
      <c r="Z15" s="125">
        <f t="shared" si="22"/>
        <v>0</v>
      </c>
      <c r="AA15" s="125">
        <f t="shared" si="22"/>
        <v>0</v>
      </c>
      <c r="AB15" s="125">
        <f t="shared" si="22"/>
        <v>0</v>
      </c>
      <c r="AC15" s="125">
        <f t="shared" si="22"/>
        <v>0</v>
      </c>
      <c r="AD15" s="125">
        <f t="shared" si="22"/>
        <v>0</v>
      </c>
      <c r="AE15" s="125">
        <f t="shared" si="22"/>
        <v>0</v>
      </c>
      <c r="AF15" s="125">
        <f t="shared" si="22"/>
        <v>0</v>
      </c>
      <c r="AG15" s="125">
        <f t="shared" si="22"/>
        <v>0</v>
      </c>
      <c r="AH15" s="125">
        <f t="shared" si="22"/>
        <v>0</v>
      </c>
      <c r="AI15" s="125">
        <f t="shared" si="22"/>
        <v>0</v>
      </c>
      <c r="AJ15" s="125">
        <f t="shared" si="22"/>
        <v>0</v>
      </c>
      <c r="AK15" s="125">
        <f t="shared" si="22"/>
        <v>0</v>
      </c>
      <c r="AL15" s="125">
        <f t="shared" si="22"/>
        <v>0</v>
      </c>
      <c r="AM15" s="125">
        <f t="shared" si="22"/>
        <v>0</v>
      </c>
      <c r="AN15" s="125">
        <f t="shared" si="22"/>
        <v>0</v>
      </c>
      <c r="AO15" s="125">
        <f t="shared" si="22"/>
        <v>0</v>
      </c>
      <c r="AP15" s="125">
        <f t="shared" si="22"/>
        <v>0</v>
      </c>
      <c r="AQ15" s="125">
        <f t="shared" si="22"/>
        <v>0</v>
      </c>
      <c r="AR15" s="125">
        <f t="shared" si="22"/>
        <v>0</v>
      </c>
      <c r="AS15" s="125">
        <f>AS14</f>
        <v>-6054.0599999999649</v>
      </c>
      <c r="AT15" s="125">
        <f t="shared" ref="AT15:EK15" si="23">AT14</f>
        <v>0</v>
      </c>
      <c r="AU15" s="125">
        <f t="shared" si="23"/>
        <v>0</v>
      </c>
      <c r="AV15" s="125">
        <f t="shared" si="23"/>
        <v>0</v>
      </c>
      <c r="AW15" s="125">
        <f t="shared" si="23"/>
        <v>0</v>
      </c>
      <c r="AX15" s="125">
        <f t="shared" si="23"/>
        <v>0</v>
      </c>
      <c r="AY15" s="125">
        <f t="shared" si="23"/>
        <v>0</v>
      </c>
      <c r="AZ15" s="125">
        <f t="shared" si="23"/>
        <v>0</v>
      </c>
      <c r="BA15" s="125">
        <f t="shared" si="23"/>
        <v>0</v>
      </c>
      <c r="BB15" s="125">
        <f t="shared" si="23"/>
        <v>0</v>
      </c>
      <c r="BC15" s="125">
        <f t="shared" si="23"/>
        <v>0</v>
      </c>
      <c r="BD15" s="125">
        <f t="shared" si="23"/>
        <v>0</v>
      </c>
      <c r="BE15" s="125">
        <f t="shared" si="23"/>
        <v>0</v>
      </c>
      <c r="BF15" s="125">
        <f t="shared" si="23"/>
        <v>0</v>
      </c>
      <c r="BG15" s="125">
        <f t="shared" si="23"/>
        <v>0</v>
      </c>
      <c r="BH15" s="125">
        <f t="shared" si="23"/>
        <v>0</v>
      </c>
      <c r="BI15" s="125">
        <f t="shared" si="23"/>
        <v>0</v>
      </c>
      <c r="BJ15" s="125">
        <f t="shared" si="23"/>
        <v>0</v>
      </c>
      <c r="BK15" s="125">
        <f t="shared" si="23"/>
        <v>0</v>
      </c>
      <c r="BL15" s="125">
        <f t="shared" si="23"/>
        <v>0</v>
      </c>
      <c r="BM15" s="125">
        <f t="shared" si="23"/>
        <v>0</v>
      </c>
      <c r="BN15" s="125">
        <f t="shared" si="23"/>
        <v>0</v>
      </c>
      <c r="BO15" s="125">
        <f t="shared" si="23"/>
        <v>0</v>
      </c>
      <c r="BP15" s="125">
        <f t="shared" si="23"/>
        <v>0</v>
      </c>
      <c r="BQ15" s="125">
        <f t="shared" si="23"/>
        <v>0</v>
      </c>
      <c r="BR15" s="125">
        <f t="shared" si="23"/>
        <v>0</v>
      </c>
      <c r="BS15" s="125">
        <f t="shared" si="23"/>
        <v>0</v>
      </c>
      <c r="BT15" s="125">
        <f t="shared" si="23"/>
        <v>0</v>
      </c>
      <c r="BU15" s="125">
        <f t="shared" si="23"/>
        <v>0</v>
      </c>
      <c r="BV15" s="125">
        <f t="shared" si="23"/>
        <v>0</v>
      </c>
      <c r="BW15" s="125">
        <f t="shared" si="23"/>
        <v>0</v>
      </c>
      <c r="BX15" s="125">
        <f t="shared" si="23"/>
        <v>0</v>
      </c>
      <c r="BY15" s="125">
        <f t="shared" si="23"/>
        <v>0</v>
      </c>
      <c r="BZ15" s="125">
        <f t="shared" si="23"/>
        <v>0</v>
      </c>
      <c r="CA15" s="125">
        <f t="shared" si="23"/>
        <v>0</v>
      </c>
      <c r="CB15" s="125">
        <f t="shared" si="23"/>
        <v>0</v>
      </c>
      <c r="CC15" s="125">
        <f t="shared" si="23"/>
        <v>0</v>
      </c>
      <c r="CD15" s="125">
        <f t="shared" si="23"/>
        <v>0</v>
      </c>
      <c r="CE15" s="125">
        <f t="shared" si="23"/>
        <v>0</v>
      </c>
      <c r="CF15" s="125">
        <f t="shared" si="23"/>
        <v>0</v>
      </c>
      <c r="CG15" s="125">
        <f t="shared" si="23"/>
        <v>0</v>
      </c>
      <c r="CH15" s="125">
        <f t="shared" si="23"/>
        <v>0</v>
      </c>
      <c r="CI15" s="125">
        <f t="shared" si="23"/>
        <v>0</v>
      </c>
      <c r="CJ15" s="125">
        <f t="shared" si="23"/>
        <v>0</v>
      </c>
      <c r="CK15" s="125">
        <f t="shared" si="23"/>
        <v>0</v>
      </c>
      <c r="CL15" s="125">
        <f t="shared" si="23"/>
        <v>0</v>
      </c>
      <c r="CM15" s="125">
        <f t="shared" si="23"/>
        <v>0</v>
      </c>
      <c r="CN15" s="125">
        <f t="shared" si="23"/>
        <v>0</v>
      </c>
      <c r="CO15" s="125">
        <f t="shared" ref="CO15:CP15" si="24">CO14</f>
        <v>-6054.0599999999649</v>
      </c>
      <c r="CP15" s="125">
        <f t="shared" si="24"/>
        <v>175605449.97</v>
      </c>
      <c r="CQ15" s="125">
        <f t="shared" si="23"/>
        <v>655535</v>
      </c>
      <c r="CR15" s="125">
        <f t="shared" si="23"/>
        <v>0</v>
      </c>
      <c r="CS15" s="125">
        <f t="shared" si="23"/>
        <v>0</v>
      </c>
      <c r="CT15" s="125">
        <f t="shared" si="23"/>
        <v>0</v>
      </c>
      <c r="CU15" s="125">
        <f t="shared" si="23"/>
        <v>0</v>
      </c>
      <c r="CV15" s="125">
        <f t="shared" si="23"/>
        <v>0</v>
      </c>
      <c r="CW15" s="125">
        <f t="shared" si="23"/>
        <v>0</v>
      </c>
      <c r="CX15" s="125">
        <f t="shared" si="23"/>
        <v>0</v>
      </c>
      <c r="CY15" s="125">
        <f t="shared" si="23"/>
        <v>0</v>
      </c>
      <c r="CZ15" s="125">
        <f t="shared" si="23"/>
        <v>0</v>
      </c>
      <c r="DA15" s="125">
        <f t="shared" si="23"/>
        <v>0</v>
      </c>
      <c r="DB15" s="125">
        <f t="shared" si="23"/>
        <v>0</v>
      </c>
      <c r="DC15" s="125">
        <f t="shared" si="23"/>
        <v>0</v>
      </c>
      <c r="DD15" s="125">
        <f t="shared" si="23"/>
        <v>0</v>
      </c>
      <c r="DE15" s="125">
        <f t="shared" si="23"/>
        <v>0</v>
      </c>
      <c r="DF15" s="125">
        <f t="shared" si="23"/>
        <v>0</v>
      </c>
      <c r="DG15" s="125">
        <f t="shared" si="23"/>
        <v>0</v>
      </c>
      <c r="DH15" s="125">
        <f t="shared" si="23"/>
        <v>0</v>
      </c>
      <c r="DI15" s="125">
        <f t="shared" si="23"/>
        <v>0</v>
      </c>
      <c r="DJ15" s="125">
        <f t="shared" si="23"/>
        <v>0</v>
      </c>
      <c r="DK15" s="125">
        <f t="shared" si="23"/>
        <v>0</v>
      </c>
      <c r="DL15" s="125">
        <f t="shared" si="23"/>
        <v>0</v>
      </c>
      <c r="DM15" s="125">
        <f t="shared" si="23"/>
        <v>0</v>
      </c>
      <c r="DN15" s="125">
        <f t="shared" si="23"/>
        <v>0</v>
      </c>
      <c r="DO15" s="125">
        <f t="shared" si="23"/>
        <v>0</v>
      </c>
      <c r="DP15" s="125">
        <f t="shared" si="23"/>
        <v>0</v>
      </c>
      <c r="DQ15" s="125">
        <f t="shared" si="23"/>
        <v>0</v>
      </c>
      <c r="DR15" s="125">
        <f t="shared" si="23"/>
        <v>0</v>
      </c>
      <c r="DS15" s="125">
        <f t="shared" si="23"/>
        <v>0</v>
      </c>
      <c r="DT15" s="125">
        <f t="shared" si="23"/>
        <v>0</v>
      </c>
      <c r="DU15" s="125">
        <f t="shared" si="23"/>
        <v>0</v>
      </c>
      <c r="DV15" s="125">
        <f t="shared" si="23"/>
        <v>0</v>
      </c>
      <c r="DW15" s="125">
        <f t="shared" si="23"/>
        <v>0</v>
      </c>
      <c r="DX15" s="125">
        <f t="shared" si="23"/>
        <v>0</v>
      </c>
      <c r="DY15" s="125">
        <f t="shared" si="23"/>
        <v>0</v>
      </c>
      <c r="DZ15" s="125">
        <f t="shared" si="23"/>
        <v>0</v>
      </c>
      <c r="EA15" s="125">
        <f t="shared" si="23"/>
        <v>0</v>
      </c>
      <c r="EB15" s="125">
        <f t="shared" si="23"/>
        <v>0</v>
      </c>
      <c r="EC15" s="125">
        <f t="shared" si="23"/>
        <v>0</v>
      </c>
      <c r="ED15" s="125">
        <f t="shared" si="23"/>
        <v>0</v>
      </c>
      <c r="EE15" s="125">
        <f t="shared" si="23"/>
        <v>0</v>
      </c>
      <c r="EF15" s="125">
        <f t="shared" si="23"/>
        <v>0</v>
      </c>
      <c r="EG15" s="125">
        <f t="shared" si="23"/>
        <v>0</v>
      </c>
      <c r="EH15" s="125">
        <f t="shared" si="23"/>
        <v>0</v>
      </c>
      <c r="EI15" s="125">
        <f t="shared" si="23"/>
        <v>0</v>
      </c>
      <c r="EJ15" s="125">
        <f t="shared" si="23"/>
        <v>0</v>
      </c>
      <c r="EK15" s="125">
        <f t="shared" si="23"/>
        <v>655535</v>
      </c>
      <c r="EL15" s="125">
        <f t="shared" ref="EL15" si="25">EL14</f>
        <v>176260984.97</v>
      </c>
      <c r="EM15" s="125">
        <f t="shared" ref="EM15:EN15" si="26">EM14</f>
        <v>3818698.993774578</v>
      </c>
      <c r="EN15" s="125">
        <f t="shared" si="26"/>
        <v>0</v>
      </c>
      <c r="EO15" s="125">
        <f t="shared" ref="EO15:GG15" si="27">EO14</f>
        <v>0</v>
      </c>
      <c r="EP15" s="125">
        <f t="shared" si="27"/>
        <v>0</v>
      </c>
      <c r="EQ15" s="125">
        <f t="shared" si="27"/>
        <v>0</v>
      </c>
      <c r="ER15" s="125">
        <f t="shared" si="27"/>
        <v>0</v>
      </c>
      <c r="ES15" s="125">
        <f t="shared" si="27"/>
        <v>0</v>
      </c>
      <c r="ET15" s="125">
        <f t="shared" si="27"/>
        <v>0</v>
      </c>
      <c r="EU15" s="125">
        <f t="shared" si="27"/>
        <v>0</v>
      </c>
      <c r="EV15" s="125">
        <f t="shared" si="27"/>
        <v>0</v>
      </c>
      <c r="EW15" s="125">
        <f t="shared" si="27"/>
        <v>0</v>
      </c>
      <c r="EX15" s="125">
        <f t="shared" si="27"/>
        <v>0</v>
      </c>
      <c r="EY15" s="125">
        <f t="shared" si="27"/>
        <v>0</v>
      </c>
      <c r="EZ15" s="125">
        <f t="shared" si="27"/>
        <v>0</v>
      </c>
      <c r="FA15" s="125">
        <f t="shared" si="27"/>
        <v>0</v>
      </c>
      <c r="FB15" s="125">
        <f t="shared" si="27"/>
        <v>0</v>
      </c>
      <c r="FC15" s="125">
        <f t="shared" si="27"/>
        <v>0</v>
      </c>
      <c r="FD15" s="125">
        <f t="shared" si="27"/>
        <v>0</v>
      </c>
      <c r="FE15" s="125">
        <f t="shared" si="27"/>
        <v>0</v>
      </c>
      <c r="FF15" s="125">
        <f t="shared" si="27"/>
        <v>0</v>
      </c>
      <c r="FG15" s="125">
        <f t="shared" si="27"/>
        <v>0</v>
      </c>
      <c r="FH15" s="125">
        <f t="shared" si="27"/>
        <v>0</v>
      </c>
      <c r="FI15" s="125">
        <f t="shared" si="27"/>
        <v>0</v>
      </c>
      <c r="FJ15" s="125">
        <f t="shared" si="27"/>
        <v>0</v>
      </c>
      <c r="FK15" s="125">
        <f t="shared" si="27"/>
        <v>0</v>
      </c>
      <c r="FL15" s="125">
        <f t="shared" si="27"/>
        <v>0</v>
      </c>
      <c r="FM15" s="125">
        <f t="shared" si="27"/>
        <v>0</v>
      </c>
      <c r="FN15" s="125">
        <f t="shared" si="27"/>
        <v>0</v>
      </c>
      <c r="FO15" s="125">
        <f t="shared" si="27"/>
        <v>0</v>
      </c>
      <c r="FP15" s="125">
        <f t="shared" si="27"/>
        <v>0</v>
      </c>
      <c r="FQ15" s="125">
        <f t="shared" si="27"/>
        <v>0</v>
      </c>
      <c r="FR15" s="125">
        <f t="shared" si="27"/>
        <v>0</v>
      </c>
      <c r="FS15" s="125">
        <f t="shared" si="27"/>
        <v>0</v>
      </c>
      <c r="FT15" s="125">
        <f t="shared" si="27"/>
        <v>0</v>
      </c>
      <c r="FU15" s="125">
        <f t="shared" si="27"/>
        <v>-46724701.670000017</v>
      </c>
      <c r="FV15" s="125">
        <f t="shared" si="27"/>
        <v>0</v>
      </c>
      <c r="FW15" s="125">
        <f t="shared" si="27"/>
        <v>0</v>
      </c>
      <c r="FX15" s="125">
        <f t="shared" si="27"/>
        <v>0</v>
      </c>
      <c r="FY15" s="125">
        <f t="shared" si="27"/>
        <v>0</v>
      </c>
      <c r="FZ15" s="125">
        <f t="shared" si="27"/>
        <v>0</v>
      </c>
      <c r="GA15" s="125">
        <f t="shared" si="27"/>
        <v>0</v>
      </c>
      <c r="GB15" s="125">
        <f t="shared" si="27"/>
        <v>0</v>
      </c>
      <c r="GC15" s="125">
        <f t="shared" si="27"/>
        <v>0</v>
      </c>
      <c r="GD15" s="125">
        <f t="shared" si="27"/>
        <v>0</v>
      </c>
      <c r="GE15" s="125">
        <f t="shared" si="27"/>
        <v>0</v>
      </c>
      <c r="GF15" s="125">
        <f t="shared" si="27"/>
        <v>0</v>
      </c>
      <c r="GG15" s="125">
        <f t="shared" si="27"/>
        <v>-42906002.676225439</v>
      </c>
      <c r="GH15" s="125">
        <f t="shared" ref="GH15:GJ15" si="28">GH14</f>
        <v>133354982.29377456</v>
      </c>
      <c r="GI15" s="125">
        <f t="shared" si="28"/>
        <v>0</v>
      </c>
      <c r="GJ15" s="125">
        <f t="shared" si="28"/>
        <v>133354982.29377456</v>
      </c>
      <c r="GU15" s="125">
        <v>175611504.03</v>
      </c>
      <c r="GV15" s="123">
        <f t="shared" si="8"/>
        <v>0</v>
      </c>
      <c r="GX15" s="125">
        <v>0</v>
      </c>
      <c r="GY15" s="123">
        <f t="shared" si="9"/>
        <v>0</v>
      </c>
    </row>
    <row r="16" spans="1:20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4">
        <v>982036.84</v>
      </c>
      <c r="F16" s="124">
        <v>-982036.84</v>
      </c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>
        <f t="shared" si="18"/>
        <v>-982036.84</v>
      </c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>
        <f>SUM(AT16:CM16)</f>
        <v>0</v>
      </c>
      <c r="CO16" s="124">
        <f t="shared" si="2"/>
        <v>-982036.84</v>
      </c>
      <c r="CP16" s="124">
        <f t="shared" si="3"/>
        <v>0</v>
      </c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>
        <f t="shared" si="19"/>
        <v>0</v>
      </c>
      <c r="EL16" s="124">
        <f t="shared" si="20"/>
        <v>0</v>
      </c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>
        <f t="shared" si="21"/>
        <v>0</v>
      </c>
      <c r="GH16" s="124">
        <f t="shared" si="6"/>
        <v>0</v>
      </c>
      <c r="GI16" s="124"/>
      <c r="GJ16" s="124">
        <f t="shared" si="7"/>
        <v>0</v>
      </c>
      <c r="GU16" s="124">
        <v>982036.84</v>
      </c>
      <c r="GV16" s="123">
        <f t="shared" si="8"/>
        <v>0</v>
      </c>
      <c r="GX16" s="124"/>
      <c r="GY16" s="123">
        <f t="shared" si="9"/>
        <v>0</v>
      </c>
    </row>
    <row r="17" spans="1:20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982036.84</v>
      </c>
      <c r="F17" s="125">
        <f t="shared" ref="F17:AR17" si="29">F16</f>
        <v>-982036.84</v>
      </c>
      <c r="G17" s="125">
        <f t="shared" si="29"/>
        <v>0</v>
      </c>
      <c r="H17" s="125">
        <f t="shared" si="29"/>
        <v>0</v>
      </c>
      <c r="I17" s="125">
        <f t="shared" si="29"/>
        <v>0</v>
      </c>
      <c r="J17" s="125">
        <f t="shared" si="29"/>
        <v>0</v>
      </c>
      <c r="K17" s="125">
        <f t="shared" si="29"/>
        <v>0</v>
      </c>
      <c r="L17" s="125">
        <f t="shared" si="29"/>
        <v>0</v>
      </c>
      <c r="M17" s="125">
        <f t="shared" si="29"/>
        <v>0</v>
      </c>
      <c r="N17" s="125">
        <f t="shared" si="29"/>
        <v>0</v>
      </c>
      <c r="O17" s="125">
        <f t="shared" si="29"/>
        <v>0</v>
      </c>
      <c r="P17" s="125">
        <f t="shared" si="29"/>
        <v>0</v>
      </c>
      <c r="Q17" s="125">
        <f t="shared" si="29"/>
        <v>0</v>
      </c>
      <c r="R17" s="125">
        <f t="shared" si="29"/>
        <v>0</v>
      </c>
      <c r="S17" s="125">
        <f t="shared" si="29"/>
        <v>0</v>
      </c>
      <c r="T17" s="125">
        <f t="shared" si="29"/>
        <v>0</v>
      </c>
      <c r="U17" s="125">
        <f t="shared" si="29"/>
        <v>0</v>
      </c>
      <c r="V17" s="125">
        <f t="shared" si="29"/>
        <v>0</v>
      </c>
      <c r="W17" s="125">
        <f t="shared" si="29"/>
        <v>0</v>
      </c>
      <c r="X17" s="125">
        <f t="shared" si="29"/>
        <v>0</v>
      </c>
      <c r="Y17" s="125">
        <f t="shared" si="29"/>
        <v>0</v>
      </c>
      <c r="Z17" s="125">
        <f t="shared" si="29"/>
        <v>0</v>
      </c>
      <c r="AA17" s="125">
        <f t="shared" si="29"/>
        <v>0</v>
      </c>
      <c r="AB17" s="125">
        <f t="shared" si="29"/>
        <v>0</v>
      </c>
      <c r="AC17" s="125">
        <f t="shared" si="29"/>
        <v>0</v>
      </c>
      <c r="AD17" s="125">
        <f t="shared" si="29"/>
        <v>0</v>
      </c>
      <c r="AE17" s="125">
        <f t="shared" si="29"/>
        <v>0</v>
      </c>
      <c r="AF17" s="125">
        <f t="shared" si="29"/>
        <v>0</v>
      </c>
      <c r="AG17" s="125">
        <f t="shared" si="29"/>
        <v>0</v>
      </c>
      <c r="AH17" s="125">
        <f t="shared" si="29"/>
        <v>0</v>
      </c>
      <c r="AI17" s="125">
        <f t="shared" si="29"/>
        <v>0</v>
      </c>
      <c r="AJ17" s="125">
        <f t="shared" si="29"/>
        <v>0</v>
      </c>
      <c r="AK17" s="125">
        <f t="shared" si="29"/>
        <v>0</v>
      </c>
      <c r="AL17" s="125">
        <f t="shared" si="29"/>
        <v>0</v>
      </c>
      <c r="AM17" s="125">
        <f t="shared" si="29"/>
        <v>0</v>
      </c>
      <c r="AN17" s="125">
        <f t="shared" si="29"/>
        <v>0</v>
      </c>
      <c r="AO17" s="125">
        <f t="shared" si="29"/>
        <v>0</v>
      </c>
      <c r="AP17" s="125">
        <f t="shared" si="29"/>
        <v>0</v>
      </c>
      <c r="AQ17" s="125">
        <f t="shared" si="29"/>
        <v>0</v>
      </c>
      <c r="AR17" s="125">
        <f t="shared" si="29"/>
        <v>0</v>
      </c>
      <c r="AS17" s="125">
        <f>AS16</f>
        <v>-982036.84</v>
      </c>
      <c r="AT17" s="125">
        <f t="shared" ref="AT17:EK17" si="30">AT16</f>
        <v>0</v>
      </c>
      <c r="AU17" s="125">
        <f t="shared" si="30"/>
        <v>0</v>
      </c>
      <c r="AV17" s="125">
        <f t="shared" si="30"/>
        <v>0</v>
      </c>
      <c r="AW17" s="125">
        <f t="shared" si="30"/>
        <v>0</v>
      </c>
      <c r="AX17" s="125">
        <f t="shared" si="30"/>
        <v>0</v>
      </c>
      <c r="AY17" s="125">
        <f t="shared" si="30"/>
        <v>0</v>
      </c>
      <c r="AZ17" s="125">
        <f t="shared" si="30"/>
        <v>0</v>
      </c>
      <c r="BA17" s="125">
        <f t="shared" si="30"/>
        <v>0</v>
      </c>
      <c r="BB17" s="125">
        <f t="shared" si="30"/>
        <v>0</v>
      </c>
      <c r="BC17" s="125">
        <f t="shared" si="30"/>
        <v>0</v>
      </c>
      <c r="BD17" s="125">
        <f t="shared" si="30"/>
        <v>0</v>
      </c>
      <c r="BE17" s="125">
        <f t="shared" si="30"/>
        <v>0</v>
      </c>
      <c r="BF17" s="125">
        <f t="shared" si="30"/>
        <v>0</v>
      </c>
      <c r="BG17" s="125">
        <f t="shared" si="30"/>
        <v>0</v>
      </c>
      <c r="BH17" s="125">
        <f t="shared" si="30"/>
        <v>0</v>
      </c>
      <c r="BI17" s="125">
        <f t="shared" si="30"/>
        <v>0</v>
      </c>
      <c r="BJ17" s="125">
        <f t="shared" si="30"/>
        <v>0</v>
      </c>
      <c r="BK17" s="125">
        <f t="shared" si="30"/>
        <v>0</v>
      </c>
      <c r="BL17" s="125">
        <f t="shared" si="30"/>
        <v>0</v>
      </c>
      <c r="BM17" s="125">
        <f t="shared" si="30"/>
        <v>0</v>
      </c>
      <c r="BN17" s="125">
        <f t="shared" si="30"/>
        <v>0</v>
      </c>
      <c r="BO17" s="125">
        <f t="shared" si="30"/>
        <v>0</v>
      </c>
      <c r="BP17" s="125">
        <f t="shared" si="30"/>
        <v>0</v>
      </c>
      <c r="BQ17" s="125">
        <f t="shared" si="30"/>
        <v>0</v>
      </c>
      <c r="BR17" s="125">
        <f t="shared" si="30"/>
        <v>0</v>
      </c>
      <c r="BS17" s="125">
        <f t="shared" si="30"/>
        <v>0</v>
      </c>
      <c r="BT17" s="125">
        <f t="shared" si="30"/>
        <v>0</v>
      </c>
      <c r="BU17" s="125">
        <f t="shared" si="30"/>
        <v>0</v>
      </c>
      <c r="BV17" s="125">
        <f t="shared" si="30"/>
        <v>0</v>
      </c>
      <c r="BW17" s="125">
        <f t="shared" si="30"/>
        <v>0</v>
      </c>
      <c r="BX17" s="125">
        <f t="shared" si="30"/>
        <v>0</v>
      </c>
      <c r="BY17" s="125">
        <f t="shared" si="30"/>
        <v>0</v>
      </c>
      <c r="BZ17" s="125">
        <f t="shared" si="30"/>
        <v>0</v>
      </c>
      <c r="CA17" s="125">
        <f t="shared" si="30"/>
        <v>0</v>
      </c>
      <c r="CB17" s="125">
        <f t="shared" si="30"/>
        <v>0</v>
      </c>
      <c r="CC17" s="125">
        <f t="shared" si="30"/>
        <v>0</v>
      </c>
      <c r="CD17" s="125">
        <f t="shared" si="30"/>
        <v>0</v>
      </c>
      <c r="CE17" s="125">
        <f t="shared" si="30"/>
        <v>0</v>
      </c>
      <c r="CF17" s="125">
        <f t="shared" si="30"/>
        <v>0</v>
      </c>
      <c r="CG17" s="125">
        <f t="shared" si="30"/>
        <v>0</v>
      </c>
      <c r="CH17" s="125">
        <f t="shared" si="30"/>
        <v>0</v>
      </c>
      <c r="CI17" s="125">
        <f t="shared" si="30"/>
        <v>0</v>
      </c>
      <c r="CJ17" s="125">
        <f t="shared" si="30"/>
        <v>0</v>
      </c>
      <c r="CK17" s="125">
        <f t="shared" si="30"/>
        <v>0</v>
      </c>
      <c r="CL17" s="125">
        <f t="shared" si="30"/>
        <v>0</v>
      </c>
      <c r="CM17" s="125">
        <f t="shared" si="30"/>
        <v>0</v>
      </c>
      <c r="CN17" s="125">
        <f t="shared" si="30"/>
        <v>0</v>
      </c>
      <c r="CO17" s="125">
        <f t="shared" ref="CO17:CP17" si="31">CO16</f>
        <v>-982036.84</v>
      </c>
      <c r="CP17" s="125">
        <f t="shared" si="31"/>
        <v>0</v>
      </c>
      <c r="CQ17" s="125">
        <f t="shared" si="30"/>
        <v>0</v>
      </c>
      <c r="CR17" s="125">
        <f t="shared" si="30"/>
        <v>0</v>
      </c>
      <c r="CS17" s="125">
        <f t="shared" si="30"/>
        <v>0</v>
      </c>
      <c r="CT17" s="125">
        <f t="shared" si="30"/>
        <v>0</v>
      </c>
      <c r="CU17" s="125">
        <f t="shared" si="30"/>
        <v>0</v>
      </c>
      <c r="CV17" s="125">
        <f t="shared" si="30"/>
        <v>0</v>
      </c>
      <c r="CW17" s="125">
        <f t="shared" si="30"/>
        <v>0</v>
      </c>
      <c r="CX17" s="125">
        <f t="shared" si="30"/>
        <v>0</v>
      </c>
      <c r="CY17" s="125">
        <f t="shared" si="30"/>
        <v>0</v>
      </c>
      <c r="CZ17" s="125">
        <f t="shared" si="30"/>
        <v>0</v>
      </c>
      <c r="DA17" s="125">
        <f t="shared" si="30"/>
        <v>0</v>
      </c>
      <c r="DB17" s="125">
        <f t="shared" si="30"/>
        <v>0</v>
      </c>
      <c r="DC17" s="125">
        <f t="shared" si="30"/>
        <v>0</v>
      </c>
      <c r="DD17" s="125">
        <f t="shared" si="30"/>
        <v>0</v>
      </c>
      <c r="DE17" s="125">
        <f t="shared" si="30"/>
        <v>0</v>
      </c>
      <c r="DF17" s="125">
        <f t="shared" si="30"/>
        <v>0</v>
      </c>
      <c r="DG17" s="125">
        <f t="shared" si="30"/>
        <v>0</v>
      </c>
      <c r="DH17" s="125">
        <f t="shared" si="30"/>
        <v>0</v>
      </c>
      <c r="DI17" s="125">
        <f t="shared" si="30"/>
        <v>0</v>
      </c>
      <c r="DJ17" s="125">
        <f t="shared" si="30"/>
        <v>0</v>
      </c>
      <c r="DK17" s="125">
        <f t="shared" si="30"/>
        <v>0</v>
      </c>
      <c r="DL17" s="125">
        <f t="shared" si="30"/>
        <v>0</v>
      </c>
      <c r="DM17" s="125">
        <f t="shared" si="30"/>
        <v>0</v>
      </c>
      <c r="DN17" s="125">
        <f t="shared" si="30"/>
        <v>0</v>
      </c>
      <c r="DO17" s="125">
        <f t="shared" si="30"/>
        <v>0</v>
      </c>
      <c r="DP17" s="125">
        <f t="shared" si="30"/>
        <v>0</v>
      </c>
      <c r="DQ17" s="125">
        <f t="shared" si="30"/>
        <v>0</v>
      </c>
      <c r="DR17" s="125">
        <f t="shared" si="30"/>
        <v>0</v>
      </c>
      <c r="DS17" s="125">
        <f t="shared" si="30"/>
        <v>0</v>
      </c>
      <c r="DT17" s="125">
        <f t="shared" si="30"/>
        <v>0</v>
      </c>
      <c r="DU17" s="125">
        <f t="shared" si="30"/>
        <v>0</v>
      </c>
      <c r="DV17" s="125">
        <f t="shared" si="30"/>
        <v>0</v>
      </c>
      <c r="DW17" s="125">
        <f t="shared" si="30"/>
        <v>0</v>
      </c>
      <c r="DX17" s="125">
        <f t="shared" si="30"/>
        <v>0</v>
      </c>
      <c r="DY17" s="125">
        <f t="shared" si="30"/>
        <v>0</v>
      </c>
      <c r="DZ17" s="125">
        <f t="shared" si="30"/>
        <v>0</v>
      </c>
      <c r="EA17" s="125">
        <f t="shared" si="30"/>
        <v>0</v>
      </c>
      <c r="EB17" s="125">
        <f t="shared" si="30"/>
        <v>0</v>
      </c>
      <c r="EC17" s="125">
        <f t="shared" si="30"/>
        <v>0</v>
      </c>
      <c r="ED17" s="125">
        <f t="shared" si="30"/>
        <v>0</v>
      </c>
      <c r="EE17" s="125">
        <f t="shared" si="30"/>
        <v>0</v>
      </c>
      <c r="EF17" s="125">
        <f t="shared" si="30"/>
        <v>0</v>
      </c>
      <c r="EG17" s="125">
        <f t="shared" si="30"/>
        <v>0</v>
      </c>
      <c r="EH17" s="125">
        <f t="shared" si="30"/>
        <v>0</v>
      </c>
      <c r="EI17" s="125">
        <f t="shared" si="30"/>
        <v>0</v>
      </c>
      <c r="EJ17" s="125">
        <f t="shared" si="30"/>
        <v>0</v>
      </c>
      <c r="EK17" s="125">
        <f t="shared" si="30"/>
        <v>0</v>
      </c>
      <c r="EL17" s="125">
        <f t="shared" ref="EL17" si="32">EL16</f>
        <v>0</v>
      </c>
      <c r="EM17" s="125">
        <f t="shared" ref="EM17:EN17" si="33">EM16</f>
        <v>0</v>
      </c>
      <c r="EN17" s="125">
        <f t="shared" si="33"/>
        <v>0</v>
      </c>
      <c r="EO17" s="125">
        <f t="shared" ref="EO17:GG17" si="34">EO16</f>
        <v>0</v>
      </c>
      <c r="EP17" s="125">
        <f t="shared" si="34"/>
        <v>0</v>
      </c>
      <c r="EQ17" s="125">
        <f t="shared" si="34"/>
        <v>0</v>
      </c>
      <c r="ER17" s="125">
        <f t="shared" si="34"/>
        <v>0</v>
      </c>
      <c r="ES17" s="125">
        <f t="shared" si="34"/>
        <v>0</v>
      </c>
      <c r="ET17" s="125">
        <f t="shared" si="34"/>
        <v>0</v>
      </c>
      <c r="EU17" s="125">
        <f t="shared" si="34"/>
        <v>0</v>
      </c>
      <c r="EV17" s="125">
        <f t="shared" si="34"/>
        <v>0</v>
      </c>
      <c r="EW17" s="125">
        <f t="shared" si="34"/>
        <v>0</v>
      </c>
      <c r="EX17" s="125">
        <f t="shared" si="34"/>
        <v>0</v>
      </c>
      <c r="EY17" s="125">
        <f t="shared" si="34"/>
        <v>0</v>
      </c>
      <c r="EZ17" s="125">
        <f t="shared" si="34"/>
        <v>0</v>
      </c>
      <c r="FA17" s="125">
        <f t="shared" si="34"/>
        <v>0</v>
      </c>
      <c r="FB17" s="125">
        <f t="shared" si="34"/>
        <v>0</v>
      </c>
      <c r="FC17" s="125">
        <f t="shared" si="34"/>
        <v>0</v>
      </c>
      <c r="FD17" s="125">
        <f t="shared" si="34"/>
        <v>0</v>
      </c>
      <c r="FE17" s="125">
        <f t="shared" si="34"/>
        <v>0</v>
      </c>
      <c r="FF17" s="125">
        <f t="shared" si="34"/>
        <v>0</v>
      </c>
      <c r="FG17" s="125">
        <f t="shared" si="34"/>
        <v>0</v>
      </c>
      <c r="FH17" s="125">
        <f t="shared" si="34"/>
        <v>0</v>
      </c>
      <c r="FI17" s="125">
        <f t="shared" si="34"/>
        <v>0</v>
      </c>
      <c r="FJ17" s="125">
        <f t="shared" si="34"/>
        <v>0</v>
      </c>
      <c r="FK17" s="125">
        <f t="shared" si="34"/>
        <v>0</v>
      </c>
      <c r="FL17" s="125">
        <f t="shared" si="34"/>
        <v>0</v>
      </c>
      <c r="FM17" s="125">
        <f t="shared" si="34"/>
        <v>0</v>
      </c>
      <c r="FN17" s="125">
        <f t="shared" si="34"/>
        <v>0</v>
      </c>
      <c r="FO17" s="125">
        <f t="shared" si="34"/>
        <v>0</v>
      </c>
      <c r="FP17" s="125">
        <f t="shared" si="34"/>
        <v>0</v>
      </c>
      <c r="FQ17" s="125">
        <f t="shared" si="34"/>
        <v>0</v>
      </c>
      <c r="FR17" s="125">
        <f t="shared" si="34"/>
        <v>0</v>
      </c>
      <c r="FS17" s="125">
        <f t="shared" si="34"/>
        <v>0</v>
      </c>
      <c r="FT17" s="125">
        <f t="shared" si="34"/>
        <v>0</v>
      </c>
      <c r="FU17" s="125">
        <f t="shared" si="34"/>
        <v>0</v>
      </c>
      <c r="FV17" s="125">
        <f t="shared" si="34"/>
        <v>0</v>
      </c>
      <c r="FW17" s="125">
        <f t="shared" si="34"/>
        <v>0</v>
      </c>
      <c r="FX17" s="125">
        <f t="shared" si="34"/>
        <v>0</v>
      </c>
      <c r="FY17" s="125">
        <f t="shared" si="34"/>
        <v>0</v>
      </c>
      <c r="FZ17" s="125">
        <f t="shared" si="34"/>
        <v>0</v>
      </c>
      <c r="GA17" s="125">
        <f t="shared" si="34"/>
        <v>0</v>
      </c>
      <c r="GB17" s="125">
        <f t="shared" si="34"/>
        <v>0</v>
      </c>
      <c r="GC17" s="125">
        <f t="shared" si="34"/>
        <v>0</v>
      </c>
      <c r="GD17" s="125">
        <f t="shared" si="34"/>
        <v>0</v>
      </c>
      <c r="GE17" s="125">
        <f t="shared" si="34"/>
        <v>0</v>
      </c>
      <c r="GF17" s="125">
        <f t="shared" si="34"/>
        <v>0</v>
      </c>
      <c r="GG17" s="125">
        <f t="shared" si="34"/>
        <v>0</v>
      </c>
      <c r="GH17" s="125">
        <f t="shared" ref="GH17:GJ17" si="35">GH16</f>
        <v>0</v>
      </c>
      <c r="GI17" s="125">
        <f t="shared" si="35"/>
        <v>0</v>
      </c>
      <c r="GJ17" s="125">
        <f t="shared" si="35"/>
        <v>0</v>
      </c>
      <c r="GU17" s="125">
        <v>982036.84</v>
      </c>
      <c r="GV17" s="123">
        <f t="shared" si="8"/>
        <v>0</v>
      </c>
      <c r="GX17" s="125">
        <v>0</v>
      </c>
      <c r="GY17" s="123">
        <f t="shared" si="9"/>
        <v>0</v>
      </c>
    </row>
    <row r="18" spans="1:20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4">
        <v>-2333.52</v>
      </c>
      <c r="F18" s="124">
        <v>1913184.8454166665</v>
      </c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8">
        <f t="shared" si="18"/>
        <v>1913184.8454166665</v>
      </c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8">
        <f t="shared" ref="CN18:CN26" si="36">SUM(AT18:CM18)</f>
        <v>0</v>
      </c>
      <c r="CO18" s="124">
        <f t="shared" si="2"/>
        <v>1913184.8454166665</v>
      </c>
      <c r="CP18" s="124">
        <f t="shared" si="3"/>
        <v>1910851.3254166665</v>
      </c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92">
        <f t="shared" si="19"/>
        <v>0</v>
      </c>
      <c r="EL18" s="124">
        <f t="shared" si="20"/>
        <v>1910851.3254166665</v>
      </c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92">
        <f t="shared" si="21"/>
        <v>0</v>
      </c>
      <c r="GH18" s="124">
        <f t="shared" si="6"/>
        <v>1910851.3254166665</v>
      </c>
      <c r="GI18" s="124"/>
      <c r="GJ18" s="124">
        <f t="shared" si="7"/>
        <v>1910851.3254166665</v>
      </c>
      <c r="GU18" s="124">
        <v>-2333.52</v>
      </c>
      <c r="GV18" s="123">
        <f t="shared" si="8"/>
        <v>0</v>
      </c>
      <c r="GX18" s="124"/>
      <c r="GY18" s="123">
        <f t="shared" si="9"/>
        <v>0</v>
      </c>
    </row>
    <row r="19" spans="1:20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4">
        <v>13734792.359999999</v>
      </c>
      <c r="F19" s="124">
        <v>-558689.26766798238</v>
      </c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8">
        <f t="shared" si="18"/>
        <v>-558689.26766798238</v>
      </c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8">
        <f t="shared" si="36"/>
        <v>0</v>
      </c>
      <c r="CO19" s="124">
        <f t="shared" si="2"/>
        <v>-558689.26766798238</v>
      </c>
      <c r="CP19" s="124">
        <f t="shared" si="3"/>
        <v>13176103.092332017</v>
      </c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92">
        <f t="shared" si="19"/>
        <v>0</v>
      </c>
      <c r="EL19" s="124">
        <f t="shared" si="20"/>
        <v>13176103.092332017</v>
      </c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92">
        <f t="shared" si="21"/>
        <v>0</v>
      </c>
      <c r="GH19" s="124">
        <f t="shared" si="6"/>
        <v>13176103.092332017</v>
      </c>
      <c r="GI19" s="124"/>
      <c r="GJ19" s="124">
        <f t="shared" si="7"/>
        <v>13176103.092332017</v>
      </c>
      <c r="GU19" s="124">
        <v>13734792.359999999</v>
      </c>
      <c r="GV19" s="123">
        <f t="shared" si="8"/>
        <v>0</v>
      </c>
      <c r="GX19" s="124"/>
      <c r="GY19" s="123">
        <f t="shared" si="9"/>
        <v>0</v>
      </c>
    </row>
    <row r="20" spans="1:20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7">
        <v>0</v>
      </c>
      <c r="AS20" s="128">
        <f t="shared" si="18"/>
        <v>0</v>
      </c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8">
        <f t="shared" si="36"/>
        <v>0</v>
      </c>
      <c r="CO20" s="124">
        <f t="shared" si="2"/>
        <v>0</v>
      </c>
      <c r="CP20" s="124">
        <f t="shared" si="3"/>
        <v>0</v>
      </c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92">
        <f t="shared" si="19"/>
        <v>0</v>
      </c>
      <c r="EL20" s="124">
        <f t="shared" si="20"/>
        <v>0</v>
      </c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92">
        <f t="shared" si="21"/>
        <v>0</v>
      </c>
      <c r="GH20" s="124">
        <f t="shared" si="6"/>
        <v>0</v>
      </c>
      <c r="GI20" s="124"/>
      <c r="GJ20" s="124">
        <f t="shared" si="7"/>
        <v>0</v>
      </c>
      <c r="GU20" s="7">
        <v>0</v>
      </c>
      <c r="GV20" s="123">
        <f t="shared" si="8"/>
        <v>0</v>
      </c>
      <c r="GX20" s="124"/>
      <c r="GY20" s="123">
        <f t="shared" si="9"/>
        <v>0</v>
      </c>
    </row>
    <row r="21" spans="1:20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4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8">
        <f t="shared" si="18"/>
        <v>0</v>
      </c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8">
        <f t="shared" si="36"/>
        <v>0</v>
      </c>
      <c r="CO21" s="124">
        <f t="shared" si="2"/>
        <v>0</v>
      </c>
      <c r="CP21" s="124">
        <f t="shared" si="3"/>
        <v>17704795.23</v>
      </c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92">
        <f t="shared" si="19"/>
        <v>0</v>
      </c>
      <c r="EL21" s="124">
        <f t="shared" si="20"/>
        <v>17704795.23</v>
      </c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92">
        <f t="shared" si="21"/>
        <v>0</v>
      </c>
      <c r="GH21" s="124">
        <f t="shared" si="6"/>
        <v>17704795.23</v>
      </c>
      <c r="GI21" s="124"/>
      <c r="GJ21" s="124">
        <f t="shared" si="7"/>
        <v>17704795.23</v>
      </c>
      <c r="GU21" s="124">
        <v>17704795.23</v>
      </c>
      <c r="GV21" s="123">
        <f t="shared" si="8"/>
        <v>0</v>
      </c>
      <c r="GX21" s="124"/>
      <c r="GY21" s="123">
        <f t="shared" si="9"/>
        <v>0</v>
      </c>
    </row>
    <row r="22" spans="1:207" outlineLevel="3" x14ac:dyDescent="0.25">
      <c r="A22" s="83">
        <f>ROW()</f>
        <v>22</v>
      </c>
      <c r="B22" s="257"/>
      <c r="C22" s="56" t="s">
        <v>169</v>
      </c>
      <c r="D22" s="57">
        <v>455</v>
      </c>
      <c r="AS22" s="128">
        <f t="shared" si="18"/>
        <v>0</v>
      </c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8">
        <f t="shared" si="36"/>
        <v>0</v>
      </c>
      <c r="CO22" s="124">
        <f t="shared" si="2"/>
        <v>0</v>
      </c>
      <c r="CP22" s="124">
        <f t="shared" si="3"/>
        <v>0</v>
      </c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92">
        <f t="shared" si="19"/>
        <v>0</v>
      </c>
      <c r="EL22" s="124">
        <f t="shared" si="20"/>
        <v>0</v>
      </c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92">
        <f t="shared" si="21"/>
        <v>0</v>
      </c>
      <c r="GH22" s="124">
        <f t="shared" si="6"/>
        <v>0</v>
      </c>
      <c r="GI22" s="124"/>
      <c r="GJ22" s="124">
        <f t="shared" si="7"/>
        <v>0</v>
      </c>
      <c r="GV22" s="123">
        <f t="shared" si="8"/>
        <v>0</v>
      </c>
      <c r="GX22" s="124"/>
      <c r="GY22" s="123">
        <f t="shared" si="9"/>
        <v>0</v>
      </c>
    </row>
    <row r="23" spans="1:20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4">
        <v>38445611.549999997</v>
      </c>
      <c r="F23" s="124">
        <v>-15933544.380000001</v>
      </c>
      <c r="G23" s="124">
        <v>18000928.779999997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8">
        <f t="shared" si="18"/>
        <v>2067384.3999999966</v>
      </c>
      <c r="AT23" s="124">
        <v>-11404908.870000001</v>
      </c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>
        <v>-6268196.7300000004</v>
      </c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>
        <v>-58170.11</v>
      </c>
      <c r="CJ23" s="124"/>
      <c r="CK23" s="124"/>
      <c r="CL23" s="124"/>
      <c r="CM23" s="124"/>
      <c r="CN23" s="128">
        <f t="shared" si="36"/>
        <v>-17731275.710000001</v>
      </c>
      <c r="CO23" s="124">
        <f t="shared" si="2"/>
        <v>-15663891.310000004</v>
      </c>
      <c r="CP23" s="124">
        <f t="shared" si="3"/>
        <v>22781720.239999995</v>
      </c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92">
        <f t="shared" si="19"/>
        <v>0</v>
      </c>
      <c r="EL23" s="124">
        <f t="shared" si="20"/>
        <v>22781720.239999995</v>
      </c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>
        <v>-8344283.9914029716</v>
      </c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>
        <v>22913419.171165917</v>
      </c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92">
        <f t="shared" si="21"/>
        <v>14569135.179762945</v>
      </c>
      <c r="GH23" s="124">
        <f t="shared" si="6"/>
        <v>37350855.419762939</v>
      </c>
      <c r="GI23" s="124"/>
      <c r="GJ23" s="124">
        <f t="shared" si="7"/>
        <v>37350855.419762939</v>
      </c>
      <c r="GU23" s="124">
        <v>38445611.549999997</v>
      </c>
      <c r="GV23" s="123">
        <f t="shared" si="8"/>
        <v>0</v>
      </c>
      <c r="GX23" s="124"/>
      <c r="GY23" s="123">
        <f t="shared" si="9"/>
        <v>0</v>
      </c>
    </row>
    <row r="24" spans="1:20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4">
        <v>28076968.41</v>
      </c>
      <c r="F24" s="124">
        <v>-8794531.2800000012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8">
        <f t="shared" si="18"/>
        <v>-8794531.2800000012</v>
      </c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8">
        <f t="shared" si="36"/>
        <v>0</v>
      </c>
      <c r="CO24" s="124">
        <f t="shared" si="2"/>
        <v>-8794531.2800000012</v>
      </c>
      <c r="CP24" s="124">
        <f t="shared" si="3"/>
        <v>19282437.129999999</v>
      </c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92">
        <f t="shared" si="19"/>
        <v>0</v>
      </c>
      <c r="EL24" s="124">
        <f t="shared" si="20"/>
        <v>19282437.129999999</v>
      </c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92">
        <f t="shared" si="21"/>
        <v>0</v>
      </c>
      <c r="GH24" s="124">
        <f t="shared" si="6"/>
        <v>19282437.129999999</v>
      </c>
      <c r="GI24" s="124"/>
      <c r="GJ24" s="124">
        <f t="shared" si="7"/>
        <v>19282437.129999999</v>
      </c>
      <c r="GU24" s="124">
        <v>28076968.41</v>
      </c>
      <c r="GV24" s="123">
        <f t="shared" si="8"/>
        <v>0</v>
      </c>
      <c r="GX24" s="124"/>
      <c r="GY24" s="123">
        <f t="shared" si="9"/>
        <v>0</v>
      </c>
    </row>
    <row r="25" spans="1:207" outlineLevel="3" x14ac:dyDescent="0.25">
      <c r="A25" s="83">
        <f>ROW()</f>
        <v>25</v>
      </c>
      <c r="B25" s="257"/>
      <c r="C25" s="56" t="s">
        <v>172</v>
      </c>
      <c r="D25" s="57">
        <v>457.1</v>
      </c>
      <c r="AS25" s="128">
        <f t="shared" si="18"/>
        <v>0</v>
      </c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8">
        <f t="shared" si="36"/>
        <v>0</v>
      </c>
      <c r="CO25" s="124">
        <f t="shared" si="2"/>
        <v>0</v>
      </c>
      <c r="CP25" s="124">
        <f t="shared" si="3"/>
        <v>0</v>
      </c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92">
        <f t="shared" si="19"/>
        <v>0</v>
      </c>
      <c r="EL25" s="124">
        <f t="shared" si="20"/>
        <v>0</v>
      </c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92">
        <f t="shared" si="21"/>
        <v>0</v>
      </c>
      <c r="GH25" s="124">
        <f t="shared" si="6"/>
        <v>0</v>
      </c>
      <c r="GI25" s="124"/>
      <c r="GJ25" s="124">
        <f t="shared" si="7"/>
        <v>0</v>
      </c>
      <c r="GV25" s="123">
        <f t="shared" si="8"/>
        <v>0</v>
      </c>
      <c r="GX25" s="124"/>
      <c r="GY25" s="123">
        <f t="shared" si="9"/>
        <v>0</v>
      </c>
    </row>
    <row r="26" spans="1:207" outlineLevel="3" x14ac:dyDescent="0.25">
      <c r="A26" s="83">
        <f>ROW()</f>
        <v>26</v>
      </c>
      <c r="B26" s="257"/>
      <c r="C26" s="56" t="s">
        <v>127</v>
      </c>
      <c r="D26" s="57">
        <v>457.2</v>
      </c>
      <c r="AS26" s="128">
        <f t="shared" si="18"/>
        <v>0</v>
      </c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8">
        <f t="shared" si="36"/>
        <v>0</v>
      </c>
      <c r="CO26" s="124">
        <f t="shared" si="2"/>
        <v>0</v>
      </c>
      <c r="CP26" s="124">
        <f t="shared" si="3"/>
        <v>0</v>
      </c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92">
        <f t="shared" si="19"/>
        <v>0</v>
      </c>
      <c r="EL26" s="124">
        <f t="shared" si="20"/>
        <v>0</v>
      </c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92">
        <f t="shared" si="21"/>
        <v>0</v>
      </c>
      <c r="GH26" s="124">
        <f t="shared" si="6"/>
        <v>0</v>
      </c>
      <c r="GI26" s="124"/>
      <c r="GJ26" s="124">
        <f t="shared" si="7"/>
        <v>0</v>
      </c>
      <c r="GV26" s="123">
        <f t="shared" si="8"/>
        <v>0</v>
      </c>
      <c r="GX26" s="124"/>
      <c r="GY26" s="123">
        <f t="shared" si="9"/>
        <v>0</v>
      </c>
    </row>
    <row r="27" spans="1:20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97959834.030000001</v>
      </c>
      <c r="F27" s="125">
        <f t="shared" ref="F27:AR27" si="37">SUM(F18:F26)</f>
        <v>-23373580.082251318</v>
      </c>
      <c r="G27" s="125">
        <f t="shared" si="37"/>
        <v>18000928.779999997</v>
      </c>
      <c r="H27" s="125">
        <f>SUM(H18:H26)</f>
        <v>0</v>
      </c>
      <c r="I27" s="125">
        <f t="shared" si="37"/>
        <v>0</v>
      </c>
      <c r="J27" s="125">
        <f t="shared" si="37"/>
        <v>0</v>
      </c>
      <c r="K27" s="125">
        <f t="shared" si="37"/>
        <v>0</v>
      </c>
      <c r="L27" s="125">
        <f t="shared" si="37"/>
        <v>0</v>
      </c>
      <c r="M27" s="125">
        <f t="shared" si="37"/>
        <v>0</v>
      </c>
      <c r="N27" s="125">
        <f t="shared" si="37"/>
        <v>0</v>
      </c>
      <c r="O27" s="125">
        <f t="shared" si="37"/>
        <v>0</v>
      </c>
      <c r="P27" s="125">
        <f t="shared" si="37"/>
        <v>0</v>
      </c>
      <c r="Q27" s="125">
        <f t="shared" si="37"/>
        <v>0</v>
      </c>
      <c r="R27" s="125">
        <f t="shared" si="37"/>
        <v>0</v>
      </c>
      <c r="S27" s="125">
        <f t="shared" si="37"/>
        <v>0</v>
      </c>
      <c r="T27" s="125">
        <f t="shared" si="37"/>
        <v>0</v>
      </c>
      <c r="U27" s="125">
        <f t="shared" si="37"/>
        <v>0</v>
      </c>
      <c r="V27" s="125">
        <f t="shared" si="37"/>
        <v>0</v>
      </c>
      <c r="W27" s="125">
        <f t="shared" si="37"/>
        <v>0</v>
      </c>
      <c r="X27" s="125">
        <f t="shared" si="37"/>
        <v>0</v>
      </c>
      <c r="Y27" s="125">
        <f t="shared" si="37"/>
        <v>0</v>
      </c>
      <c r="Z27" s="125">
        <f t="shared" si="37"/>
        <v>0</v>
      </c>
      <c r="AA27" s="125">
        <f t="shared" si="37"/>
        <v>0</v>
      </c>
      <c r="AB27" s="125">
        <f t="shared" si="37"/>
        <v>0</v>
      </c>
      <c r="AC27" s="125">
        <f t="shared" si="37"/>
        <v>0</v>
      </c>
      <c r="AD27" s="125">
        <f t="shared" si="37"/>
        <v>0</v>
      </c>
      <c r="AE27" s="125">
        <f t="shared" si="37"/>
        <v>0</v>
      </c>
      <c r="AF27" s="125">
        <f t="shared" si="37"/>
        <v>0</v>
      </c>
      <c r="AG27" s="125">
        <f t="shared" si="37"/>
        <v>0</v>
      </c>
      <c r="AH27" s="125">
        <f t="shared" si="37"/>
        <v>0</v>
      </c>
      <c r="AI27" s="125">
        <f t="shared" si="37"/>
        <v>0</v>
      </c>
      <c r="AJ27" s="125">
        <f t="shared" si="37"/>
        <v>0</v>
      </c>
      <c r="AK27" s="125">
        <f t="shared" si="37"/>
        <v>0</v>
      </c>
      <c r="AL27" s="125">
        <f t="shared" si="37"/>
        <v>0</v>
      </c>
      <c r="AM27" s="125">
        <f t="shared" si="37"/>
        <v>0</v>
      </c>
      <c r="AN27" s="125">
        <f t="shared" si="37"/>
        <v>0</v>
      </c>
      <c r="AO27" s="125">
        <f t="shared" si="37"/>
        <v>0</v>
      </c>
      <c r="AP27" s="125">
        <f t="shared" si="37"/>
        <v>0</v>
      </c>
      <c r="AQ27" s="125">
        <f t="shared" si="37"/>
        <v>0</v>
      </c>
      <c r="AR27" s="125">
        <f t="shared" si="37"/>
        <v>0</v>
      </c>
      <c r="AS27" s="152">
        <f>SUM(AS18:AS26)</f>
        <v>-5372651.3022513203</v>
      </c>
      <c r="AT27" s="125">
        <f t="shared" ref="AT27:DG27" si="38">SUM(AT18:AT26)</f>
        <v>-11404908.870000001</v>
      </c>
      <c r="AU27" s="125">
        <f t="shared" si="38"/>
        <v>0</v>
      </c>
      <c r="AV27" s="125">
        <f t="shared" si="38"/>
        <v>0</v>
      </c>
      <c r="AW27" s="125">
        <f t="shared" si="38"/>
        <v>0</v>
      </c>
      <c r="AX27" s="125">
        <f t="shared" si="38"/>
        <v>0</v>
      </c>
      <c r="AY27" s="125">
        <f>SUM(AX18:AY26)</f>
        <v>0</v>
      </c>
      <c r="AZ27" s="125">
        <f t="shared" si="38"/>
        <v>0</v>
      </c>
      <c r="BA27" s="125">
        <f t="shared" si="38"/>
        <v>0</v>
      </c>
      <c r="BB27" s="125">
        <f t="shared" si="38"/>
        <v>0</v>
      </c>
      <c r="BC27" s="125">
        <f t="shared" si="38"/>
        <v>0</v>
      </c>
      <c r="BD27" s="125">
        <f t="shared" si="38"/>
        <v>0</v>
      </c>
      <c r="BE27" s="125">
        <f t="shared" si="38"/>
        <v>0</v>
      </c>
      <c r="BF27" s="125">
        <f t="shared" si="38"/>
        <v>0</v>
      </c>
      <c r="BG27" s="125">
        <f t="shared" si="38"/>
        <v>0</v>
      </c>
      <c r="BH27" s="125">
        <f t="shared" si="38"/>
        <v>0</v>
      </c>
      <c r="BI27" s="125">
        <f t="shared" si="38"/>
        <v>0</v>
      </c>
      <c r="BJ27" s="125">
        <f t="shared" si="38"/>
        <v>0</v>
      </c>
      <c r="BK27" s="125">
        <f t="shared" si="38"/>
        <v>0</v>
      </c>
      <c r="BL27" s="125">
        <f t="shared" si="38"/>
        <v>0</v>
      </c>
      <c r="BM27" s="125">
        <f t="shared" si="38"/>
        <v>0</v>
      </c>
      <c r="BN27" s="125">
        <f t="shared" si="38"/>
        <v>0</v>
      </c>
      <c r="BO27" s="125">
        <f t="shared" si="38"/>
        <v>0</v>
      </c>
      <c r="BP27" s="125">
        <f t="shared" si="38"/>
        <v>0</v>
      </c>
      <c r="BQ27" s="125">
        <f t="shared" si="38"/>
        <v>-6268196.7300000004</v>
      </c>
      <c r="BR27" s="125">
        <f t="shared" si="38"/>
        <v>0</v>
      </c>
      <c r="BS27" s="125">
        <f t="shared" si="38"/>
        <v>0</v>
      </c>
      <c r="BT27" s="125">
        <f t="shared" si="38"/>
        <v>0</v>
      </c>
      <c r="BU27" s="125">
        <f t="shared" si="38"/>
        <v>0</v>
      </c>
      <c r="BV27" s="125">
        <f t="shared" si="38"/>
        <v>0</v>
      </c>
      <c r="BW27" s="125">
        <f t="shared" si="38"/>
        <v>0</v>
      </c>
      <c r="BX27" s="125">
        <f t="shared" si="38"/>
        <v>0</v>
      </c>
      <c r="BY27" s="125">
        <f t="shared" si="38"/>
        <v>0</v>
      </c>
      <c r="BZ27" s="125">
        <f t="shared" si="38"/>
        <v>0</v>
      </c>
      <c r="CA27" s="125">
        <f t="shared" si="38"/>
        <v>0</v>
      </c>
      <c r="CB27" s="125">
        <f t="shared" si="38"/>
        <v>0</v>
      </c>
      <c r="CC27" s="125">
        <f t="shared" si="38"/>
        <v>0</v>
      </c>
      <c r="CD27" s="125">
        <f t="shared" si="38"/>
        <v>0</v>
      </c>
      <c r="CE27" s="125">
        <f t="shared" si="38"/>
        <v>0</v>
      </c>
      <c r="CF27" s="125">
        <f t="shared" si="38"/>
        <v>0</v>
      </c>
      <c r="CG27" s="125">
        <f t="shared" si="38"/>
        <v>0</v>
      </c>
      <c r="CH27" s="125">
        <f t="shared" si="38"/>
        <v>0</v>
      </c>
      <c r="CI27" s="125">
        <f t="shared" si="38"/>
        <v>-58170.11</v>
      </c>
      <c r="CJ27" s="125">
        <f t="shared" si="38"/>
        <v>0</v>
      </c>
      <c r="CK27" s="125">
        <f t="shared" si="38"/>
        <v>0</v>
      </c>
      <c r="CL27" s="125">
        <f t="shared" si="38"/>
        <v>0</v>
      </c>
      <c r="CM27" s="125">
        <f t="shared" si="38"/>
        <v>0</v>
      </c>
      <c r="CN27" s="125">
        <f t="shared" si="38"/>
        <v>-17731275.710000001</v>
      </c>
      <c r="CO27" s="125">
        <f t="shared" ref="CO27:CP27" si="39">SUM(CO18:CO26)</f>
        <v>-23103927.012251321</v>
      </c>
      <c r="CP27" s="125">
        <f t="shared" si="39"/>
        <v>74855907.017748669</v>
      </c>
      <c r="CQ27" s="125">
        <f t="shared" si="38"/>
        <v>0</v>
      </c>
      <c r="CR27" s="125">
        <f t="shared" si="38"/>
        <v>0</v>
      </c>
      <c r="CS27" s="125">
        <f t="shared" si="38"/>
        <v>0</v>
      </c>
      <c r="CT27" s="125">
        <f t="shared" si="38"/>
        <v>0</v>
      </c>
      <c r="CU27" s="125">
        <f t="shared" si="38"/>
        <v>0</v>
      </c>
      <c r="CV27" s="125">
        <f t="shared" si="38"/>
        <v>0</v>
      </c>
      <c r="CW27" s="125">
        <f t="shared" si="38"/>
        <v>0</v>
      </c>
      <c r="CX27" s="125">
        <f t="shared" si="38"/>
        <v>0</v>
      </c>
      <c r="CY27" s="125">
        <f t="shared" si="38"/>
        <v>0</v>
      </c>
      <c r="CZ27" s="125">
        <f t="shared" si="38"/>
        <v>0</v>
      </c>
      <c r="DA27" s="125">
        <f t="shared" si="38"/>
        <v>0</v>
      </c>
      <c r="DB27" s="125">
        <f t="shared" si="38"/>
        <v>0</v>
      </c>
      <c r="DC27" s="125">
        <f t="shared" si="38"/>
        <v>0</v>
      </c>
      <c r="DD27" s="125">
        <f t="shared" si="38"/>
        <v>0</v>
      </c>
      <c r="DE27" s="125">
        <f t="shared" si="38"/>
        <v>0</v>
      </c>
      <c r="DF27" s="125">
        <f t="shared" si="38"/>
        <v>0</v>
      </c>
      <c r="DG27" s="125">
        <f t="shared" si="38"/>
        <v>0</v>
      </c>
      <c r="DH27" s="125">
        <f t="shared" ref="DH27:EJ27" si="40">SUM(DH18:DH26)</f>
        <v>0</v>
      </c>
      <c r="DI27" s="125">
        <f t="shared" si="40"/>
        <v>0</v>
      </c>
      <c r="DJ27" s="125">
        <f t="shared" si="40"/>
        <v>0</v>
      </c>
      <c r="DK27" s="125">
        <f t="shared" si="40"/>
        <v>0</v>
      </c>
      <c r="DL27" s="125">
        <f t="shared" si="40"/>
        <v>0</v>
      </c>
      <c r="DM27" s="125">
        <f t="shared" si="40"/>
        <v>0</v>
      </c>
      <c r="DN27" s="125">
        <f t="shared" si="40"/>
        <v>0</v>
      </c>
      <c r="DO27" s="125">
        <f t="shared" si="40"/>
        <v>0</v>
      </c>
      <c r="DP27" s="125">
        <f t="shared" si="40"/>
        <v>0</v>
      </c>
      <c r="DQ27" s="125">
        <f t="shared" si="40"/>
        <v>0</v>
      </c>
      <c r="DR27" s="125">
        <f t="shared" si="40"/>
        <v>0</v>
      </c>
      <c r="DS27" s="125">
        <f t="shared" si="40"/>
        <v>0</v>
      </c>
      <c r="DT27" s="125">
        <f t="shared" si="40"/>
        <v>0</v>
      </c>
      <c r="DU27" s="125">
        <f t="shared" si="40"/>
        <v>0</v>
      </c>
      <c r="DV27" s="125">
        <f t="shared" si="40"/>
        <v>0</v>
      </c>
      <c r="DW27" s="125">
        <f t="shared" si="40"/>
        <v>0</v>
      </c>
      <c r="DX27" s="125">
        <f t="shared" si="40"/>
        <v>0</v>
      </c>
      <c r="DY27" s="125">
        <f t="shared" si="40"/>
        <v>0</v>
      </c>
      <c r="DZ27" s="125">
        <f t="shared" si="40"/>
        <v>0</v>
      </c>
      <c r="EA27" s="125">
        <f t="shared" si="40"/>
        <v>0</v>
      </c>
      <c r="EB27" s="125">
        <f t="shared" si="40"/>
        <v>0</v>
      </c>
      <c r="EC27" s="125">
        <f t="shared" si="40"/>
        <v>0</v>
      </c>
      <c r="ED27" s="125">
        <f t="shared" si="40"/>
        <v>0</v>
      </c>
      <c r="EE27" s="125">
        <f t="shared" si="40"/>
        <v>0</v>
      </c>
      <c r="EF27" s="125">
        <f t="shared" si="40"/>
        <v>0</v>
      </c>
      <c r="EG27" s="125">
        <f t="shared" si="40"/>
        <v>0</v>
      </c>
      <c r="EH27" s="125">
        <f t="shared" si="40"/>
        <v>0</v>
      </c>
      <c r="EI27" s="125">
        <f t="shared" si="40"/>
        <v>0</v>
      </c>
      <c r="EJ27" s="125">
        <f t="shared" si="40"/>
        <v>0</v>
      </c>
      <c r="EK27" s="193">
        <f t="shared" ref="EK27:EL27" si="41">SUM(EK18:EK26)</f>
        <v>0</v>
      </c>
      <c r="EL27" s="125">
        <f t="shared" si="41"/>
        <v>74855907.017748669</v>
      </c>
      <c r="EM27" s="125">
        <f t="shared" ref="EM27" si="42">SUM(EM18:EM26)</f>
        <v>0</v>
      </c>
      <c r="EN27" s="125">
        <f t="shared" ref="EN27:GG27" si="43">SUM(EN18:EN26)</f>
        <v>0</v>
      </c>
      <c r="EO27" s="125">
        <f t="shared" si="43"/>
        <v>0</v>
      </c>
      <c r="EP27" s="125">
        <f t="shared" si="43"/>
        <v>0</v>
      </c>
      <c r="EQ27" s="125">
        <f t="shared" si="43"/>
        <v>0</v>
      </c>
      <c r="ER27" s="125">
        <f t="shared" si="43"/>
        <v>0</v>
      </c>
      <c r="ES27" s="125">
        <f t="shared" si="43"/>
        <v>0</v>
      </c>
      <c r="ET27" s="125">
        <f t="shared" si="43"/>
        <v>0</v>
      </c>
      <c r="EU27" s="125">
        <f t="shared" si="43"/>
        <v>0</v>
      </c>
      <c r="EV27" s="125">
        <f t="shared" si="43"/>
        <v>0</v>
      </c>
      <c r="EW27" s="125">
        <f t="shared" si="43"/>
        <v>0</v>
      </c>
      <c r="EX27" s="125">
        <f t="shared" si="43"/>
        <v>0</v>
      </c>
      <c r="EY27" s="125">
        <f t="shared" si="43"/>
        <v>0</v>
      </c>
      <c r="EZ27" s="125">
        <f t="shared" si="43"/>
        <v>0</v>
      </c>
      <c r="FA27" s="125">
        <f t="shared" si="43"/>
        <v>0</v>
      </c>
      <c r="FB27" s="125">
        <f t="shared" si="43"/>
        <v>0</v>
      </c>
      <c r="FC27" s="125">
        <f t="shared" si="43"/>
        <v>0</v>
      </c>
      <c r="FD27" s="125">
        <f t="shared" si="43"/>
        <v>0</v>
      </c>
      <c r="FE27" s="125">
        <f t="shared" si="43"/>
        <v>0</v>
      </c>
      <c r="FF27" s="125">
        <f t="shared" si="43"/>
        <v>0</v>
      </c>
      <c r="FG27" s="125">
        <f t="shared" si="43"/>
        <v>0</v>
      </c>
      <c r="FH27" s="125">
        <f t="shared" si="43"/>
        <v>0</v>
      </c>
      <c r="FI27" s="125">
        <f t="shared" si="43"/>
        <v>0</v>
      </c>
      <c r="FJ27" s="125">
        <f t="shared" si="43"/>
        <v>-8344283.9914029716</v>
      </c>
      <c r="FK27" s="125">
        <f t="shared" si="43"/>
        <v>0</v>
      </c>
      <c r="FL27" s="125">
        <f t="shared" si="43"/>
        <v>0</v>
      </c>
      <c r="FM27" s="125">
        <f t="shared" si="43"/>
        <v>0</v>
      </c>
      <c r="FN27" s="125">
        <f t="shared" si="43"/>
        <v>0</v>
      </c>
      <c r="FO27" s="125">
        <f t="shared" si="43"/>
        <v>0</v>
      </c>
      <c r="FP27" s="125">
        <f t="shared" si="43"/>
        <v>0</v>
      </c>
      <c r="FQ27" s="125">
        <f t="shared" si="43"/>
        <v>0</v>
      </c>
      <c r="FR27" s="125">
        <f t="shared" si="43"/>
        <v>0</v>
      </c>
      <c r="FS27" s="125">
        <f t="shared" si="43"/>
        <v>0</v>
      </c>
      <c r="FT27" s="125">
        <f t="shared" si="43"/>
        <v>0</v>
      </c>
      <c r="FU27" s="125">
        <f t="shared" si="43"/>
        <v>22913419.171165917</v>
      </c>
      <c r="FV27" s="125">
        <f t="shared" si="43"/>
        <v>0</v>
      </c>
      <c r="FW27" s="125">
        <f t="shared" si="43"/>
        <v>0</v>
      </c>
      <c r="FX27" s="125">
        <f t="shared" si="43"/>
        <v>0</v>
      </c>
      <c r="FY27" s="125">
        <f t="shared" si="43"/>
        <v>0</v>
      </c>
      <c r="FZ27" s="125">
        <f t="shared" si="43"/>
        <v>0</v>
      </c>
      <c r="GA27" s="125">
        <f t="shared" si="43"/>
        <v>0</v>
      </c>
      <c r="GB27" s="125">
        <f t="shared" si="43"/>
        <v>0</v>
      </c>
      <c r="GC27" s="125">
        <f t="shared" si="43"/>
        <v>0</v>
      </c>
      <c r="GD27" s="125">
        <f t="shared" si="43"/>
        <v>0</v>
      </c>
      <c r="GE27" s="125">
        <f t="shared" si="43"/>
        <v>0</v>
      </c>
      <c r="GF27" s="125">
        <f t="shared" si="43"/>
        <v>0</v>
      </c>
      <c r="GG27" s="125">
        <f t="shared" si="43"/>
        <v>14569135.179762945</v>
      </c>
      <c r="GH27" s="125">
        <f t="shared" ref="GH27:GJ27" si="44">SUM(GH18:GH26)</f>
        <v>89425042.197511613</v>
      </c>
      <c r="GI27" s="125">
        <f t="shared" si="44"/>
        <v>0</v>
      </c>
      <c r="GJ27" s="125">
        <f t="shared" si="44"/>
        <v>89425042.197511613</v>
      </c>
      <c r="GU27" s="125">
        <v>97959834.030000001</v>
      </c>
      <c r="GV27" s="123">
        <f t="shared" si="8"/>
        <v>0</v>
      </c>
      <c r="GX27" s="125">
        <v>0</v>
      </c>
      <c r="GY27" s="123">
        <f t="shared" si="9"/>
        <v>0</v>
      </c>
    </row>
    <row r="28" spans="1:20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2520189029.8000007</v>
      </c>
      <c r="F28" s="126">
        <f t="shared" ref="F28:AR28" si="45">F13+F15+F17+F27</f>
        <v>64504636.590684123</v>
      </c>
      <c r="G28" s="126">
        <f t="shared" si="45"/>
        <v>-206182719.46442834</v>
      </c>
      <c r="H28" s="126">
        <f t="shared" si="45"/>
        <v>1102955</v>
      </c>
      <c r="I28" s="126">
        <f t="shared" si="45"/>
        <v>0</v>
      </c>
      <c r="J28" s="126">
        <f t="shared" si="45"/>
        <v>0</v>
      </c>
      <c r="K28" s="126">
        <f t="shared" si="45"/>
        <v>0</v>
      </c>
      <c r="L28" s="126">
        <f t="shared" si="45"/>
        <v>0</v>
      </c>
      <c r="M28" s="126">
        <f t="shared" si="45"/>
        <v>0</v>
      </c>
      <c r="N28" s="126">
        <f t="shared" si="45"/>
        <v>0</v>
      </c>
      <c r="O28" s="126">
        <f t="shared" si="45"/>
        <v>0</v>
      </c>
      <c r="P28" s="126">
        <f t="shared" si="45"/>
        <v>0</v>
      </c>
      <c r="Q28" s="126">
        <f t="shared" si="45"/>
        <v>0</v>
      </c>
      <c r="R28" s="126">
        <f t="shared" si="45"/>
        <v>0</v>
      </c>
      <c r="S28" s="126">
        <f t="shared" si="45"/>
        <v>0</v>
      </c>
      <c r="T28" s="126">
        <f t="shared" si="45"/>
        <v>0</v>
      </c>
      <c r="U28" s="126">
        <f t="shared" si="45"/>
        <v>0</v>
      </c>
      <c r="V28" s="126">
        <f t="shared" si="45"/>
        <v>0</v>
      </c>
      <c r="W28" s="126">
        <f t="shared" si="45"/>
        <v>0</v>
      </c>
      <c r="X28" s="126">
        <f t="shared" si="45"/>
        <v>0</v>
      </c>
      <c r="Y28" s="126">
        <f t="shared" si="45"/>
        <v>0</v>
      </c>
      <c r="Z28" s="126">
        <f t="shared" si="45"/>
        <v>0</v>
      </c>
      <c r="AA28" s="126">
        <f t="shared" si="45"/>
        <v>0</v>
      </c>
      <c r="AB28" s="126">
        <f t="shared" si="45"/>
        <v>0</v>
      </c>
      <c r="AC28" s="126">
        <f t="shared" si="45"/>
        <v>0</v>
      </c>
      <c r="AD28" s="126">
        <f t="shared" si="45"/>
        <v>0</v>
      </c>
      <c r="AE28" s="126">
        <f t="shared" si="45"/>
        <v>0</v>
      </c>
      <c r="AF28" s="126">
        <f t="shared" si="45"/>
        <v>0</v>
      </c>
      <c r="AG28" s="126">
        <f t="shared" si="45"/>
        <v>0</v>
      </c>
      <c r="AH28" s="126">
        <f t="shared" si="45"/>
        <v>0</v>
      </c>
      <c r="AI28" s="126">
        <f t="shared" si="45"/>
        <v>0</v>
      </c>
      <c r="AJ28" s="126">
        <f t="shared" si="45"/>
        <v>0</v>
      </c>
      <c r="AK28" s="126">
        <f t="shared" si="45"/>
        <v>0</v>
      </c>
      <c r="AL28" s="126">
        <f t="shared" si="45"/>
        <v>0</v>
      </c>
      <c r="AM28" s="126">
        <f t="shared" si="45"/>
        <v>0</v>
      </c>
      <c r="AN28" s="126">
        <f t="shared" si="45"/>
        <v>0</v>
      </c>
      <c r="AO28" s="126">
        <f t="shared" si="45"/>
        <v>0</v>
      </c>
      <c r="AP28" s="126">
        <f t="shared" si="45"/>
        <v>0</v>
      </c>
      <c r="AQ28" s="126">
        <f t="shared" si="45"/>
        <v>0</v>
      </c>
      <c r="AR28" s="126">
        <f t="shared" si="45"/>
        <v>0</v>
      </c>
      <c r="AS28" s="126">
        <f>AS13+AS15+AS17+AS27</f>
        <v>-140575127.87374422</v>
      </c>
      <c r="AT28" s="126">
        <f t="shared" ref="AT28:DG28" si="46">AT13+AT15+AT17+AT27</f>
        <v>-7842508.5900000017</v>
      </c>
      <c r="AU28" s="126">
        <f t="shared" si="46"/>
        <v>0</v>
      </c>
      <c r="AV28" s="126">
        <f t="shared" si="46"/>
        <v>0</v>
      </c>
      <c r="AW28" s="126">
        <f t="shared" si="46"/>
        <v>0</v>
      </c>
      <c r="AX28" s="126">
        <f t="shared" si="46"/>
        <v>0</v>
      </c>
      <c r="AY28" s="126">
        <f t="shared" si="46"/>
        <v>0</v>
      </c>
      <c r="AZ28" s="126">
        <f t="shared" si="46"/>
        <v>0</v>
      </c>
      <c r="BA28" s="126">
        <f t="shared" si="46"/>
        <v>0</v>
      </c>
      <c r="BB28" s="126">
        <f t="shared" si="46"/>
        <v>0</v>
      </c>
      <c r="BC28" s="126">
        <f t="shared" si="46"/>
        <v>0</v>
      </c>
      <c r="BD28" s="126">
        <f t="shared" si="46"/>
        <v>0</v>
      </c>
      <c r="BE28" s="126">
        <f t="shared" si="46"/>
        <v>0</v>
      </c>
      <c r="BF28" s="126">
        <f t="shared" si="46"/>
        <v>0</v>
      </c>
      <c r="BG28" s="126">
        <f t="shared" si="46"/>
        <v>0</v>
      </c>
      <c r="BH28" s="126">
        <f t="shared" si="46"/>
        <v>0</v>
      </c>
      <c r="BI28" s="126">
        <f t="shared" si="46"/>
        <v>0</v>
      </c>
      <c r="BJ28" s="126">
        <f t="shared" si="46"/>
        <v>0</v>
      </c>
      <c r="BK28" s="126">
        <f t="shared" si="46"/>
        <v>0</v>
      </c>
      <c r="BL28" s="126">
        <f t="shared" si="46"/>
        <v>0</v>
      </c>
      <c r="BM28" s="126">
        <f t="shared" si="46"/>
        <v>0</v>
      </c>
      <c r="BN28" s="126">
        <f t="shared" si="46"/>
        <v>0</v>
      </c>
      <c r="BO28" s="126">
        <f t="shared" si="46"/>
        <v>0</v>
      </c>
      <c r="BP28" s="126">
        <f t="shared" si="46"/>
        <v>0</v>
      </c>
      <c r="BQ28" s="126">
        <f t="shared" si="46"/>
        <v>-6268196.7300000004</v>
      </c>
      <c r="BR28" s="126">
        <f t="shared" si="46"/>
        <v>0</v>
      </c>
      <c r="BS28" s="126">
        <f t="shared" si="46"/>
        <v>0</v>
      </c>
      <c r="BT28" s="126">
        <f t="shared" si="46"/>
        <v>0</v>
      </c>
      <c r="BU28" s="126">
        <f t="shared" si="46"/>
        <v>0</v>
      </c>
      <c r="BV28" s="126">
        <f t="shared" si="46"/>
        <v>0</v>
      </c>
      <c r="BW28" s="126">
        <f t="shared" si="46"/>
        <v>0</v>
      </c>
      <c r="BX28" s="126">
        <f t="shared" si="46"/>
        <v>0</v>
      </c>
      <c r="BY28" s="126">
        <f t="shared" si="46"/>
        <v>0</v>
      </c>
      <c r="BZ28" s="126">
        <f t="shared" si="46"/>
        <v>0</v>
      </c>
      <c r="CA28" s="126">
        <f t="shared" si="46"/>
        <v>0</v>
      </c>
      <c r="CB28" s="126">
        <f t="shared" si="46"/>
        <v>0</v>
      </c>
      <c r="CC28" s="126">
        <f t="shared" si="46"/>
        <v>0</v>
      </c>
      <c r="CD28" s="126">
        <f t="shared" si="46"/>
        <v>0</v>
      </c>
      <c r="CE28" s="126">
        <f t="shared" si="46"/>
        <v>0</v>
      </c>
      <c r="CF28" s="126">
        <f t="shared" si="46"/>
        <v>0</v>
      </c>
      <c r="CG28" s="126">
        <f t="shared" si="46"/>
        <v>0</v>
      </c>
      <c r="CH28" s="126">
        <f t="shared" si="46"/>
        <v>0</v>
      </c>
      <c r="CI28" s="126">
        <f t="shared" si="46"/>
        <v>-58170.11</v>
      </c>
      <c r="CJ28" s="198">
        <f t="shared" si="46"/>
        <v>0</v>
      </c>
      <c r="CK28" s="126">
        <f t="shared" si="46"/>
        <v>0</v>
      </c>
      <c r="CL28" s="126">
        <f t="shared" si="46"/>
        <v>0</v>
      </c>
      <c r="CM28" s="126">
        <f t="shared" si="46"/>
        <v>0</v>
      </c>
      <c r="CN28" s="126">
        <f t="shared" si="46"/>
        <v>-14168875.430000002</v>
      </c>
      <c r="CO28" s="126">
        <f t="shared" ref="CO28:CP28" si="47">CO13+CO15+CO17+CO27</f>
        <v>-154744003.30374423</v>
      </c>
      <c r="CP28" s="126">
        <f t="shared" si="47"/>
        <v>2365445026.4962559</v>
      </c>
      <c r="CQ28" s="126">
        <f t="shared" si="46"/>
        <v>-54506253.366633415</v>
      </c>
      <c r="CR28" s="126">
        <f t="shared" si="46"/>
        <v>0</v>
      </c>
      <c r="CS28" s="126">
        <f t="shared" si="46"/>
        <v>0</v>
      </c>
      <c r="CT28" s="126">
        <f t="shared" si="46"/>
        <v>0</v>
      </c>
      <c r="CU28" s="126">
        <f t="shared" si="46"/>
        <v>0</v>
      </c>
      <c r="CV28" s="126">
        <f t="shared" si="46"/>
        <v>0</v>
      </c>
      <c r="CW28" s="126">
        <f t="shared" si="46"/>
        <v>0</v>
      </c>
      <c r="CX28" s="126">
        <f t="shared" si="46"/>
        <v>0</v>
      </c>
      <c r="CY28" s="126">
        <f t="shared" si="46"/>
        <v>0</v>
      </c>
      <c r="CZ28" s="126">
        <f t="shared" si="46"/>
        <v>0</v>
      </c>
      <c r="DA28" s="126">
        <f t="shared" si="46"/>
        <v>0</v>
      </c>
      <c r="DB28" s="126">
        <f t="shared" si="46"/>
        <v>0</v>
      </c>
      <c r="DC28" s="126">
        <f t="shared" si="46"/>
        <v>0</v>
      </c>
      <c r="DD28" s="126">
        <f t="shared" si="46"/>
        <v>0</v>
      </c>
      <c r="DE28" s="126">
        <f t="shared" si="46"/>
        <v>0</v>
      </c>
      <c r="DF28" s="126">
        <f t="shared" si="46"/>
        <v>0</v>
      </c>
      <c r="DG28" s="126">
        <f t="shared" si="46"/>
        <v>0</v>
      </c>
      <c r="DH28" s="126">
        <f t="shared" ref="DH28:EJ28" si="48">DH13+DH15+DH17+DH27</f>
        <v>0</v>
      </c>
      <c r="DI28" s="126">
        <f t="shared" si="48"/>
        <v>0</v>
      </c>
      <c r="DJ28" s="126">
        <f t="shared" si="48"/>
        <v>0</v>
      </c>
      <c r="DK28" s="126">
        <f t="shared" si="48"/>
        <v>0</v>
      </c>
      <c r="DL28" s="126">
        <f t="shared" si="48"/>
        <v>0</v>
      </c>
      <c r="DM28" s="126">
        <f t="shared" si="48"/>
        <v>0</v>
      </c>
      <c r="DN28" s="126">
        <f t="shared" si="48"/>
        <v>0</v>
      </c>
      <c r="DO28" s="126">
        <f t="shared" si="48"/>
        <v>0</v>
      </c>
      <c r="DP28" s="126">
        <f t="shared" si="48"/>
        <v>0</v>
      </c>
      <c r="DQ28" s="126">
        <f t="shared" si="48"/>
        <v>0</v>
      </c>
      <c r="DR28" s="126">
        <f t="shared" si="48"/>
        <v>0</v>
      </c>
      <c r="DS28" s="126">
        <f t="shared" si="48"/>
        <v>0</v>
      </c>
      <c r="DT28" s="126">
        <f t="shared" si="48"/>
        <v>0</v>
      </c>
      <c r="DU28" s="126">
        <f t="shared" si="48"/>
        <v>0</v>
      </c>
      <c r="DV28" s="126">
        <f t="shared" si="48"/>
        <v>0</v>
      </c>
      <c r="DW28" s="126">
        <f t="shared" si="48"/>
        <v>0</v>
      </c>
      <c r="DX28" s="126">
        <f t="shared" si="48"/>
        <v>0</v>
      </c>
      <c r="DY28" s="126">
        <f t="shared" si="48"/>
        <v>0</v>
      </c>
      <c r="DZ28" s="126">
        <f t="shared" si="48"/>
        <v>0</v>
      </c>
      <c r="EA28" s="126">
        <f t="shared" si="48"/>
        <v>0</v>
      </c>
      <c r="EB28" s="126">
        <f t="shared" si="48"/>
        <v>0</v>
      </c>
      <c r="EC28" s="126">
        <f t="shared" si="48"/>
        <v>0</v>
      </c>
      <c r="ED28" s="126">
        <f t="shared" si="48"/>
        <v>0</v>
      </c>
      <c r="EE28" s="126">
        <f t="shared" si="48"/>
        <v>0</v>
      </c>
      <c r="EF28" s="126">
        <f t="shared" si="48"/>
        <v>0</v>
      </c>
      <c r="EG28" s="126">
        <f t="shared" si="48"/>
        <v>0</v>
      </c>
      <c r="EH28" s="126">
        <f t="shared" si="48"/>
        <v>0</v>
      </c>
      <c r="EI28" s="126">
        <f t="shared" si="48"/>
        <v>0</v>
      </c>
      <c r="EJ28" s="126">
        <f t="shared" si="48"/>
        <v>0</v>
      </c>
      <c r="EK28" s="126">
        <f t="shared" ref="EK28:EL28" si="49">EK13+EK15+EK17+EK27</f>
        <v>-54506253.366633415</v>
      </c>
      <c r="EL28" s="126">
        <f t="shared" si="49"/>
        <v>2310938773.1296225</v>
      </c>
      <c r="EM28" s="126">
        <f t="shared" ref="EM28:EN28" si="50">EM13+EM15+EM17+EM27</f>
        <v>21146644.32040374</v>
      </c>
      <c r="EN28" s="126">
        <f t="shared" si="50"/>
        <v>0</v>
      </c>
      <c r="EO28" s="126">
        <f t="shared" ref="EO28:GG28" si="51">EO13+EO15+EO17+EO27</f>
        <v>0</v>
      </c>
      <c r="EP28" s="126">
        <f t="shared" si="51"/>
        <v>0</v>
      </c>
      <c r="EQ28" s="126">
        <f t="shared" si="51"/>
        <v>0</v>
      </c>
      <c r="ER28" s="126">
        <f t="shared" si="51"/>
        <v>0</v>
      </c>
      <c r="ES28" s="126">
        <f t="shared" si="51"/>
        <v>0</v>
      </c>
      <c r="ET28" s="126">
        <f t="shared" si="51"/>
        <v>0</v>
      </c>
      <c r="EU28" s="126">
        <f t="shared" si="51"/>
        <v>0</v>
      </c>
      <c r="EV28" s="126">
        <f t="shared" si="51"/>
        <v>0</v>
      </c>
      <c r="EW28" s="126">
        <f t="shared" si="51"/>
        <v>0</v>
      </c>
      <c r="EX28" s="126">
        <f t="shared" si="51"/>
        <v>0</v>
      </c>
      <c r="EY28" s="126">
        <f t="shared" si="51"/>
        <v>0</v>
      </c>
      <c r="EZ28" s="126">
        <f t="shared" si="51"/>
        <v>0</v>
      </c>
      <c r="FA28" s="126">
        <f t="shared" si="51"/>
        <v>0</v>
      </c>
      <c r="FB28" s="126">
        <f t="shared" si="51"/>
        <v>0</v>
      </c>
      <c r="FC28" s="126">
        <f t="shared" si="51"/>
        <v>0</v>
      </c>
      <c r="FD28" s="126">
        <f t="shared" si="51"/>
        <v>0</v>
      </c>
      <c r="FE28" s="126">
        <f t="shared" si="51"/>
        <v>0</v>
      </c>
      <c r="FF28" s="126">
        <f t="shared" si="51"/>
        <v>0</v>
      </c>
      <c r="FG28" s="126">
        <f t="shared" si="51"/>
        <v>0</v>
      </c>
      <c r="FH28" s="126">
        <f t="shared" si="51"/>
        <v>0</v>
      </c>
      <c r="FI28" s="126">
        <f t="shared" si="51"/>
        <v>0</v>
      </c>
      <c r="FJ28" s="126">
        <f t="shared" si="51"/>
        <v>-8344283.9914029716</v>
      </c>
      <c r="FK28" s="126">
        <f t="shared" si="51"/>
        <v>0</v>
      </c>
      <c r="FL28" s="126">
        <f t="shared" si="51"/>
        <v>0</v>
      </c>
      <c r="FM28" s="126">
        <f t="shared" si="51"/>
        <v>0</v>
      </c>
      <c r="FN28" s="126">
        <f t="shared" si="51"/>
        <v>0</v>
      </c>
      <c r="FO28" s="126">
        <f t="shared" si="51"/>
        <v>0</v>
      </c>
      <c r="FP28" s="126">
        <f t="shared" si="51"/>
        <v>0</v>
      </c>
      <c r="FQ28" s="126">
        <f t="shared" si="51"/>
        <v>0</v>
      </c>
      <c r="FR28" s="126">
        <f t="shared" si="51"/>
        <v>0</v>
      </c>
      <c r="FS28" s="126">
        <f t="shared" si="51"/>
        <v>0</v>
      </c>
      <c r="FT28" s="126">
        <f t="shared" si="51"/>
        <v>0</v>
      </c>
      <c r="FU28" s="126">
        <f t="shared" si="51"/>
        <v>-23811282.4988341</v>
      </c>
      <c r="FV28" s="126">
        <f t="shared" si="51"/>
        <v>0</v>
      </c>
      <c r="FW28" s="126">
        <f t="shared" si="51"/>
        <v>0</v>
      </c>
      <c r="FX28" s="126">
        <f t="shared" si="51"/>
        <v>0</v>
      </c>
      <c r="FY28" s="126">
        <f t="shared" si="51"/>
        <v>0</v>
      </c>
      <c r="FZ28" s="126">
        <f t="shared" si="51"/>
        <v>0</v>
      </c>
      <c r="GA28" s="126">
        <f t="shared" si="51"/>
        <v>0</v>
      </c>
      <c r="GB28" s="126">
        <f t="shared" si="51"/>
        <v>0</v>
      </c>
      <c r="GC28" s="126">
        <f t="shared" si="51"/>
        <v>0</v>
      </c>
      <c r="GD28" s="126">
        <f t="shared" si="51"/>
        <v>0</v>
      </c>
      <c r="GE28" s="126">
        <f t="shared" si="51"/>
        <v>0</v>
      </c>
      <c r="GF28" s="126">
        <f t="shared" si="51"/>
        <v>0</v>
      </c>
      <c r="GG28" s="126">
        <f t="shared" si="51"/>
        <v>-11008922.169833332</v>
      </c>
      <c r="GH28" s="126">
        <f t="shared" ref="GH28:GJ28" si="52">GH13+GH15+GH17+GH27</f>
        <v>2299929850.9597888</v>
      </c>
      <c r="GI28" s="126">
        <f t="shared" si="52"/>
        <v>330013401.25892699</v>
      </c>
      <c r="GJ28" s="126">
        <f t="shared" si="52"/>
        <v>2629943252.2187157</v>
      </c>
      <c r="GK28" s="133">
        <v>0</v>
      </c>
      <c r="GL28" s="195" t="s">
        <v>658</v>
      </c>
      <c r="GU28" s="126">
        <v>2520189029.8000007</v>
      </c>
      <c r="GV28" s="123">
        <f t="shared" si="8"/>
        <v>0</v>
      </c>
      <c r="GX28" s="126">
        <v>0</v>
      </c>
      <c r="GY28" s="123">
        <f t="shared" si="9"/>
        <v>0</v>
      </c>
    </row>
    <row r="29" spans="1:20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v>1295094.28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3402.2328966449813</v>
      </c>
      <c r="Q29" s="124"/>
      <c r="R29" s="124"/>
      <c r="S29" s="124"/>
      <c r="T29" s="124"/>
      <c r="U29" s="124"/>
      <c r="V29" s="124"/>
      <c r="W29" s="124">
        <v>1061.2821152270735</v>
      </c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>
        <f>SUM(F29:AR29)</f>
        <v>4463.5150118720549</v>
      </c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>
        <v>-1203.7502762612185</v>
      </c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>
        <v>-40373.62999999999</v>
      </c>
      <c r="CK29" s="124"/>
      <c r="CL29" s="124"/>
      <c r="CM29" s="124"/>
      <c r="CN29" s="124">
        <f t="shared" ref="CN29:CN37" si="53">SUM(AT29:CM29)</f>
        <v>-41577.38027626121</v>
      </c>
      <c r="CO29" s="124">
        <f t="shared" ref="CO29:CO43" si="54">+CN29+AS29</f>
        <v>-37113.865264389155</v>
      </c>
      <c r="CP29" s="124">
        <f t="shared" ref="CP29:CP37" si="55">+CO29+E29</f>
        <v>1257980.4147356108</v>
      </c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>
        <v>239.20068397386279</v>
      </c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>
        <f t="shared" ref="EK29:EK43" si="56">SUM(CQ29:EJ29)</f>
        <v>239.20068397386279</v>
      </c>
      <c r="EL29" s="124">
        <f t="shared" ref="EL29:EL43" si="57">EK29+CP29</f>
        <v>1258219.6154195848</v>
      </c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>
        <v>441.05772302946019</v>
      </c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>
        <v>-328949.02420350246</v>
      </c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>
        <v>161591.39884193474</v>
      </c>
      <c r="FV29" s="124"/>
      <c r="FW29" s="124"/>
      <c r="FX29" s="124"/>
      <c r="FY29" s="124"/>
      <c r="FZ29" s="124"/>
      <c r="GA29" s="124"/>
      <c r="GB29" s="124"/>
      <c r="GC29" s="124">
        <v>-56844.697714022332</v>
      </c>
      <c r="GD29" s="124"/>
      <c r="GE29" s="124"/>
      <c r="GF29" s="124"/>
      <c r="GG29" s="124">
        <f t="shared" ref="GG29:GG42" si="58">SUM(EM29:GF29)</f>
        <v>-223761.26535256059</v>
      </c>
      <c r="GH29" s="124">
        <f t="shared" ref="GH29:GH43" si="59">EL29+GG29</f>
        <v>1034458.3500670242</v>
      </c>
      <c r="GI29" s="124"/>
      <c r="GJ29" s="124">
        <f t="shared" ref="GJ29:GJ43" si="60">SUM(GH29:GI29)</f>
        <v>1034458.3500670242</v>
      </c>
      <c r="GU29" s="128">
        <v>1295094.28</v>
      </c>
      <c r="GV29" s="123">
        <f t="shared" si="8"/>
        <v>0</v>
      </c>
      <c r="GX29" s="124"/>
      <c r="GY29" s="123">
        <f t="shared" si="9"/>
        <v>0</v>
      </c>
    </row>
    <row r="30" spans="1:20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v>40481079.530000001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>
        <f t="shared" ref="AS30:AS37" si="61">SUM(F30:AR30)</f>
        <v>0</v>
      </c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>
        <f t="shared" si="53"/>
        <v>0</v>
      </c>
      <c r="CO30" s="124">
        <f t="shared" si="54"/>
        <v>0</v>
      </c>
      <c r="CP30" s="124">
        <f t="shared" si="55"/>
        <v>40481079.530000001</v>
      </c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>
        <f t="shared" si="56"/>
        <v>0</v>
      </c>
      <c r="EL30" s="124">
        <f t="shared" si="57"/>
        <v>40481079.530000001</v>
      </c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>
        <v>6651949.3599999994</v>
      </c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>
        <f t="shared" si="58"/>
        <v>6651949.3599999994</v>
      </c>
      <c r="GH30" s="124">
        <f t="shared" si="59"/>
        <v>47133028.890000001</v>
      </c>
      <c r="GI30" s="124"/>
      <c r="GJ30" s="124">
        <f t="shared" si="60"/>
        <v>47133028.890000001</v>
      </c>
      <c r="GK30" s="133">
        <v>0</v>
      </c>
      <c r="GL30" s="7" t="s">
        <v>652</v>
      </c>
      <c r="GU30" s="128">
        <v>40481079.530000001</v>
      </c>
      <c r="GV30" s="123">
        <f t="shared" si="8"/>
        <v>0</v>
      </c>
      <c r="GX30" s="124"/>
      <c r="GY30" s="123">
        <f t="shared" si="9"/>
        <v>0</v>
      </c>
    </row>
    <row r="31" spans="1:20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v>7364004.54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30.763112840626512</v>
      </c>
      <c r="Q31" s="124"/>
      <c r="R31" s="124"/>
      <c r="S31" s="124"/>
      <c r="T31" s="124"/>
      <c r="U31" s="124"/>
      <c r="V31" s="124"/>
      <c r="W31" s="124">
        <v>9.5961512507460949</v>
      </c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>
        <f t="shared" si="61"/>
        <v>40.359264091372609</v>
      </c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>
        <v>-10.884353512975672</v>
      </c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>
        <v>-4403884.6100000003</v>
      </c>
      <c r="CK31" s="124"/>
      <c r="CL31" s="124"/>
      <c r="CM31" s="124"/>
      <c r="CN31" s="124">
        <f t="shared" si="53"/>
        <v>-4403895.4943535132</v>
      </c>
      <c r="CO31" s="124">
        <f t="shared" si="54"/>
        <v>-4403855.1350894216</v>
      </c>
      <c r="CP31" s="124">
        <f t="shared" si="55"/>
        <v>2960149.4049105784</v>
      </c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>
        <v>2.1628612314869513</v>
      </c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>
        <f t="shared" si="56"/>
        <v>2.1628612314869513</v>
      </c>
      <c r="EL31" s="124">
        <f t="shared" si="57"/>
        <v>2960151.5677718101</v>
      </c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>
        <v>3.9880598756672692</v>
      </c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>
        <v>-2363834.2784881946</v>
      </c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>
        <v>918820.9793475098</v>
      </c>
      <c r="FV31" s="124"/>
      <c r="FW31" s="124"/>
      <c r="FX31" s="124"/>
      <c r="FY31" s="124"/>
      <c r="FZ31" s="124"/>
      <c r="GA31" s="124"/>
      <c r="GB31" s="124"/>
      <c r="GC31" s="124">
        <v>532796.08619777486</v>
      </c>
      <c r="GD31" s="124"/>
      <c r="GE31" s="124"/>
      <c r="GF31" s="124"/>
      <c r="GG31" s="124">
        <f t="shared" si="58"/>
        <v>-912213.22488303436</v>
      </c>
      <c r="GH31" s="124">
        <f t="shared" si="59"/>
        <v>2047938.3428887757</v>
      </c>
      <c r="GI31" s="124"/>
      <c r="GJ31" s="124">
        <f t="shared" si="60"/>
        <v>2047938.3428887757</v>
      </c>
      <c r="GU31" s="128">
        <v>7364004.54</v>
      </c>
      <c r="GV31" s="123">
        <f t="shared" si="8"/>
        <v>0</v>
      </c>
      <c r="GX31" s="124"/>
      <c r="GY31" s="123">
        <f t="shared" si="9"/>
        <v>0</v>
      </c>
    </row>
    <row r="32" spans="1:20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23"/>
      <c r="AS32" s="124">
        <f t="shared" si="61"/>
        <v>0</v>
      </c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>
        <f t="shared" si="53"/>
        <v>0</v>
      </c>
      <c r="CO32" s="124">
        <f t="shared" si="54"/>
        <v>0</v>
      </c>
      <c r="CP32" s="124">
        <f t="shared" si="55"/>
        <v>0</v>
      </c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>
        <f t="shared" si="56"/>
        <v>0</v>
      </c>
      <c r="EL32" s="124">
        <f t="shared" si="57"/>
        <v>0</v>
      </c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>
        <f t="shared" si="58"/>
        <v>0</v>
      </c>
      <c r="GH32" s="124">
        <f t="shared" si="59"/>
        <v>0</v>
      </c>
      <c r="GI32" s="124"/>
      <c r="GJ32" s="124">
        <f t="shared" si="60"/>
        <v>0</v>
      </c>
      <c r="GU32" s="23"/>
      <c r="GV32" s="123">
        <f t="shared" si="8"/>
        <v>0</v>
      </c>
      <c r="GX32" s="124"/>
      <c r="GY32" s="123">
        <f t="shared" si="9"/>
        <v>0</v>
      </c>
    </row>
    <row r="33" spans="1:207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23"/>
      <c r="AS33" s="124">
        <f t="shared" si="61"/>
        <v>0</v>
      </c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>
        <f t="shared" si="53"/>
        <v>0</v>
      </c>
      <c r="CO33" s="124">
        <f t="shared" si="54"/>
        <v>0</v>
      </c>
      <c r="CP33" s="124">
        <f t="shared" si="55"/>
        <v>0</v>
      </c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>
        <f t="shared" si="56"/>
        <v>0</v>
      </c>
      <c r="EL33" s="124">
        <f t="shared" si="57"/>
        <v>0</v>
      </c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>
        <f t="shared" si="58"/>
        <v>0</v>
      </c>
      <c r="GH33" s="124">
        <f t="shared" si="59"/>
        <v>0</v>
      </c>
      <c r="GI33" s="124"/>
      <c r="GJ33" s="124">
        <f t="shared" si="60"/>
        <v>0</v>
      </c>
      <c r="GU33" s="23"/>
      <c r="GV33" s="123">
        <f t="shared" si="8"/>
        <v>0</v>
      </c>
      <c r="GX33" s="124"/>
      <c r="GY33" s="123">
        <f t="shared" si="9"/>
        <v>0</v>
      </c>
    </row>
    <row r="34" spans="1:207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v>1461150.83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>
        <f t="shared" si="61"/>
        <v>0</v>
      </c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>
        <v>-30037.71</v>
      </c>
      <c r="CK34" s="124"/>
      <c r="CL34" s="124"/>
      <c r="CM34" s="124"/>
      <c r="CN34" s="124">
        <f t="shared" si="53"/>
        <v>-30037.71</v>
      </c>
      <c r="CO34" s="124">
        <f t="shared" si="54"/>
        <v>-30037.71</v>
      </c>
      <c r="CP34" s="124">
        <f t="shared" si="55"/>
        <v>1431113.12</v>
      </c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>
        <f t="shared" si="56"/>
        <v>0</v>
      </c>
      <c r="EL34" s="124">
        <f t="shared" si="57"/>
        <v>1431113.12</v>
      </c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>
        <v>-54495.701044630026</v>
      </c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>
        <v>182310.59327877965</v>
      </c>
      <c r="FV34" s="124"/>
      <c r="FW34" s="124"/>
      <c r="FX34" s="124"/>
      <c r="FY34" s="124"/>
      <c r="FZ34" s="124"/>
      <c r="GA34" s="124"/>
      <c r="GB34" s="124"/>
      <c r="GC34" s="124">
        <v>-121680.20573497025</v>
      </c>
      <c r="GD34" s="124"/>
      <c r="GE34" s="124"/>
      <c r="GF34" s="124"/>
      <c r="GG34" s="124">
        <f t="shared" si="58"/>
        <v>6134.68649917937</v>
      </c>
      <c r="GH34" s="124">
        <f t="shared" si="59"/>
        <v>1437247.8064991795</v>
      </c>
      <c r="GI34" s="124"/>
      <c r="GJ34" s="124">
        <f t="shared" si="60"/>
        <v>1437247.8064991795</v>
      </c>
      <c r="GU34" s="128">
        <v>1461150.83</v>
      </c>
      <c r="GV34" s="123">
        <f t="shared" si="8"/>
        <v>0</v>
      </c>
      <c r="GX34" s="124"/>
      <c r="GY34" s="123">
        <f t="shared" si="9"/>
        <v>0</v>
      </c>
    </row>
    <row r="35" spans="1:207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v>11091633.619999999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9287.4364526814479</v>
      </c>
      <c r="Q35" s="124"/>
      <c r="R35" s="124"/>
      <c r="S35" s="124"/>
      <c r="T35" s="124"/>
      <c r="U35" s="124"/>
      <c r="V35" s="124"/>
      <c r="W35" s="124">
        <v>2897.09449733985</v>
      </c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>
        <f t="shared" si="61"/>
        <v>12184.530950021297</v>
      </c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>
        <v>-3286.004966531953</v>
      </c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>
        <v>-11296373.93</v>
      </c>
      <c r="CK35" s="124"/>
      <c r="CL35" s="124"/>
      <c r="CM35" s="124"/>
      <c r="CN35" s="124">
        <f t="shared" si="53"/>
        <v>-11299659.934966533</v>
      </c>
      <c r="CO35" s="124">
        <f t="shared" si="54"/>
        <v>-11287475.404016512</v>
      </c>
      <c r="CP35" s="124">
        <f t="shared" si="55"/>
        <v>-195841.78401651233</v>
      </c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>
        <v>652.97150998566849</v>
      </c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>
        <f t="shared" si="56"/>
        <v>652.97150998566849</v>
      </c>
      <c r="EL35" s="124">
        <f t="shared" si="57"/>
        <v>-195188.81250652668</v>
      </c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>
        <v>1204.0021065694636</v>
      </c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>
        <v>-7152627.8194552651</v>
      </c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>
        <v>1383924.4136712828</v>
      </c>
      <c r="FV35" s="124"/>
      <c r="FW35" s="124"/>
      <c r="FX35" s="124"/>
      <c r="FY35" s="124"/>
      <c r="FZ35" s="124"/>
      <c r="GA35" s="124"/>
      <c r="GB35" s="124"/>
      <c r="GC35" s="124">
        <v>3045723.2652146909</v>
      </c>
      <c r="GD35" s="124"/>
      <c r="GE35" s="124"/>
      <c r="GF35" s="124"/>
      <c r="GG35" s="124">
        <f t="shared" si="58"/>
        <v>-2721776.1384627214</v>
      </c>
      <c r="GH35" s="124">
        <f t="shared" si="59"/>
        <v>-2916964.9509692481</v>
      </c>
      <c r="GI35" s="124"/>
      <c r="GJ35" s="124">
        <f t="shared" si="60"/>
        <v>-2916964.9509692481</v>
      </c>
      <c r="GU35" s="128">
        <v>11091633.619999999</v>
      </c>
      <c r="GV35" s="123">
        <f t="shared" si="8"/>
        <v>0</v>
      </c>
      <c r="GX35" s="124"/>
      <c r="GY35" s="123">
        <f t="shared" si="9"/>
        <v>0</v>
      </c>
    </row>
    <row r="36" spans="1:207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v>-18.62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>
        <f t="shared" si="61"/>
        <v>0</v>
      </c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>
        <v>18.620000000000005</v>
      </c>
      <c r="CK36" s="124"/>
      <c r="CL36" s="124"/>
      <c r="CM36" s="124"/>
      <c r="CN36" s="124">
        <f t="shared" si="53"/>
        <v>18.620000000000005</v>
      </c>
      <c r="CO36" s="124">
        <f t="shared" si="54"/>
        <v>18.620000000000005</v>
      </c>
      <c r="CP36" s="124">
        <f t="shared" si="55"/>
        <v>0</v>
      </c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>
        <f t="shared" si="56"/>
        <v>0</v>
      </c>
      <c r="EL36" s="124">
        <f t="shared" si="57"/>
        <v>0</v>
      </c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>
        <v>37.482850702606811</v>
      </c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>
        <v>-2.3232531352364747</v>
      </c>
      <c r="FV36" s="124"/>
      <c r="FW36" s="124"/>
      <c r="FX36" s="124"/>
      <c r="FY36" s="124"/>
      <c r="FZ36" s="124"/>
      <c r="GA36" s="124"/>
      <c r="GB36" s="124"/>
      <c r="GC36" s="124">
        <v>-32684.187963472952</v>
      </c>
      <c r="GD36" s="124"/>
      <c r="GE36" s="124"/>
      <c r="GF36" s="124"/>
      <c r="GG36" s="124">
        <f t="shared" si="58"/>
        <v>-32649.028365905582</v>
      </c>
      <c r="GH36" s="124">
        <f t="shared" si="59"/>
        <v>-32649.028365905582</v>
      </c>
      <c r="GI36" s="124"/>
      <c r="GJ36" s="124">
        <f t="shared" si="60"/>
        <v>-32649.028365905582</v>
      </c>
      <c r="GU36" s="128">
        <v>-18.62</v>
      </c>
      <c r="GV36" s="123">
        <f t="shared" si="8"/>
        <v>0</v>
      </c>
      <c r="GX36" s="124"/>
      <c r="GY36" s="123">
        <f t="shared" si="9"/>
        <v>0</v>
      </c>
    </row>
    <row r="37" spans="1:207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23"/>
      <c r="AS37" s="124">
        <f t="shared" si="61"/>
        <v>0</v>
      </c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>
        <f t="shared" si="53"/>
        <v>0</v>
      </c>
      <c r="CO37" s="124">
        <f t="shared" si="54"/>
        <v>0</v>
      </c>
      <c r="CP37" s="124">
        <f t="shared" si="55"/>
        <v>0</v>
      </c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>
        <f t="shared" si="56"/>
        <v>0</v>
      </c>
      <c r="EL37" s="124">
        <f t="shared" si="57"/>
        <v>0</v>
      </c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>
        <f t="shared" si="58"/>
        <v>0</v>
      </c>
      <c r="GH37" s="124">
        <f t="shared" si="59"/>
        <v>0</v>
      </c>
      <c r="GI37" s="124"/>
      <c r="GJ37" s="124">
        <f t="shared" si="60"/>
        <v>0</v>
      </c>
      <c r="GU37" s="23"/>
      <c r="GV37" s="123">
        <f t="shared" si="8"/>
        <v>0</v>
      </c>
      <c r="GX37" s="124"/>
      <c r="GY37" s="123">
        <f t="shared" si="9"/>
        <v>0</v>
      </c>
    </row>
    <row r="38" spans="1:207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61692944.18</v>
      </c>
      <c r="F38" s="125">
        <f t="shared" ref="F38:AR38" si="62">SUM(F29:F37)</f>
        <v>0</v>
      </c>
      <c r="G38" s="125">
        <f t="shared" si="62"/>
        <v>0</v>
      </c>
      <c r="H38" s="125">
        <f t="shared" si="62"/>
        <v>0</v>
      </c>
      <c r="I38" s="125">
        <f t="shared" si="62"/>
        <v>0</v>
      </c>
      <c r="J38" s="125">
        <f t="shared" si="62"/>
        <v>0</v>
      </c>
      <c r="K38" s="125">
        <f t="shared" si="62"/>
        <v>0</v>
      </c>
      <c r="L38" s="125">
        <f t="shared" si="62"/>
        <v>0</v>
      </c>
      <c r="M38" s="125">
        <f t="shared" si="62"/>
        <v>0</v>
      </c>
      <c r="N38" s="125">
        <f t="shared" si="62"/>
        <v>0</v>
      </c>
      <c r="O38" s="125">
        <f t="shared" si="62"/>
        <v>0</v>
      </c>
      <c r="P38" s="125">
        <f t="shared" si="62"/>
        <v>12720.432462167057</v>
      </c>
      <c r="Q38" s="125">
        <f t="shared" si="62"/>
        <v>0</v>
      </c>
      <c r="R38" s="125">
        <f t="shared" si="62"/>
        <v>0</v>
      </c>
      <c r="S38" s="125">
        <f t="shared" si="62"/>
        <v>0</v>
      </c>
      <c r="T38" s="125">
        <f t="shared" si="62"/>
        <v>0</v>
      </c>
      <c r="U38" s="125">
        <f t="shared" si="62"/>
        <v>0</v>
      </c>
      <c r="V38" s="125">
        <f t="shared" si="62"/>
        <v>0</v>
      </c>
      <c r="W38" s="125">
        <f t="shared" si="62"/>
        <v>3967.9727638176696</v>
      </c>
      <c r="X38" s="125">
        <f t="shared" si="62"/>
        <v>0</v>
      </c>
      <c r="Y38" s="125">
        <f t="shared" si="62"/>
        <v>0</v>
      </c>
      <c r="Z38" s="125">
        <f t="shared" si="62"/>
        <v>0</v>
      </c>
      <c r="AA38" s="125">
        <f t="shared" si="62"/>
        <v>0</v>
      </c>
      <c r="AB38" s="125">
        <f t="shared" si="62"/>
        <v>0</v>
      </c>
      <c r="AC38" s="125">
        <f t="shared" si="62"/>
        <v>0</v>
      </c>
      <c r="AD38" s="125">
        <f t="shared" si="62"/>
        <v>0</v>
      </c>
      <c r="AE38" s="125">
        <f t="shared" si="62"/>
        <v>0</v>
      </c>
      <c r="AF38" s="125">
        <f t="shared" si="62"/>
        <v>0</v>
      </c>
      <c r="AG38" s="125">
        <f t="shared" si="62"/>
        <v>0</v>
      </c>
      <c r="AH38" s="125">
        <f t="shared" si="62"/>
        <v>0</v>
      </c>
      <c r="AI38" s="125">
        <f t="shared" si="62"/>
        <v>0</v>
      </c>
      <c r="AJ38" s="125">
        <f t="shared" si="62"/>
        <v>0</v>
      </c>
      <c r="AK38" s="125">
        <f t="shared" si="62"/>
        <v>0</v>
      </c>
      <c r="AL38" s="125">
        <f t="shared" si="62"/>
        <v>0</v>
      </c>
      <c r="AM38" s="125">
        <f t="shared" si="62"/>
        <v>0</v>
      </c>
      <c r="AN38" s="125">
        <f t="shared" si="62"/>
        <v>0</v>
      </c>
      <c r="AO38" s="125">
        <f t="shared" si="62"/>
        <v>0</v>
      </c>
      <c r="AP38" s="125">
        <f t="shared" si="62"/>
        <v>0</v>
      </c>
      <c r="AQ38" s="125">
        <f t="shared" si="62"/>
        <v>0</v>
      </c>
      <c r="AR38" s="125">
        <f t="shared" si="62"/>
        <v>0</v>
      </c>
      <c r="AS38" s="125">
        <f>SUM(AS29:AS37)</f>
        <v>16688.405225984723</v>
      </c>
      <c r="AT38" s="125">
        <f t="shared" ref="AT38:EK38" si="63">SUM(AT29:AT37)</f>
        <v>0</v>
      </c>
      <c r="AU38" s="125">
        <f t="shared" si="63"/>
        <v>0</v>
      </c>
      <c r="AV38" s="125">
        <f t="shared" si="63"/>
        <v>0</v>
      </c>
      <c r="AW38" s="125">
        <f t="shared" si="63"/>
        <v>0</v>
      </c>
      <c r="AX38" s="125">
        <f t="shared" si="63"/>
        <v>0</v>
      </c>
      <c r="AY38" s="125">
        <f>SUM(AX29:AY37)</f>
        <v>0</v>
      </c>
      <c r="AZ38" s="125">
        <f t="shared" si="63"/>
        <v>0</v>
      </c>
      <c r="BA38" s="125">
        <f t="shared" si="63"/>
        <v>0</v>
      </c>
      <c r="BB38" s="125">
        <f t="shared" si="63"/>
        <v>0</v>
      </c>
      <c r="BC38" s="125">
        <f t="shared" si="63"/>
        <v>0</v>
      </c>
      <c r="BD38" s="125">
        <f t="shared" si="63"/>
        <v>-4500.6395963061468</v>
      </c>
      <c r="BE38" s="125">
        <f t="shared" si="63"/>
        <v>0</v>
      </c>
      <c r="BF38" s="125">
        <f t="shared" si="63"/>
        <v>0</v>
      </c>
      <c r="BG38" s="125">
        <f t="shared" si="63"/>
        <v>0</v>
      </c>
      <c r="BH38" s="125">
        <f t="shared" si="63"/>
        <v>0</v>
      </c>
      <c r="BI38" s="125">
        <f t="shared" si="63"/>
        <v>0</v>
      </c>
      <c r="BJ38" s="125">
        <f t="shared" si="63"/>
        <v>0</v>
      </c>
      <c r="BK38" s="125">
        <f t="shared" si="63"/>
        <v>0</v>
      </c>
      <c r="BL38" s="125">
        <f t="shared" si="63"/>
        <v>0</v>
      </c>
      <c r="BM38" s="125">
        <f t="shared" si="63"/>
        <v>0</v>
      </c>
      <c r="BN38" s="125">
        <f t="shared" si="63"/>
        <v>0</v>
      </c>
      <c r="BO38" s="125">
        <f t="shared" si="63"/>
        <v>0</v>
      </c>
      <c r="BP38" s="125">
        <f t="shared" si="63"/>
        <v>0</v>
      </c>
      <c r="BQ38" s="125">
        <f t="shared" si="63"/>
        <v>0</v>
      </c>
      <c r="BR38" s="125">
        <f t="shared" si="63"/>
        <v>0</v>
      </c>
      <c r="BS38" s="125">
        <f t="shared" si="63"/>
        <v>0</v>
      </c>
      <c r="BT38" s="125">
        <f t="shared" si="63"/>
        <v>0</v>
      </c>
      <c r="BU38" s="125">
        <f t="shared" si="63"/>
        <v>0</v>
      </c>
      <c r="BV38" s="125">
        <f t="shared" si="63"/>
        <v>0</v>
      </c>
      <c r="BW38" s="125">
        <f t="shared" si="63"/>
        <v>0</v>
      </c>
      <c r="BX38" s="125">
        <f t="shared" si="63"/>
        <v>0</v>
      </c>
      <c r="BY38" s="125">
        <f t="shared" si="63"/>
        <v>0</v>
      </c>
      <c r="BZ38" s="125">
        <f t="shared" si="63"/>
        <v>0</v>
      </c>
      <c r="CA38" s="125">
        <f t="shared" si="63"/>
        <v>0</v>
      </c>
      <c r="CB38" s="125">
        <f t="shared" si="63"/>
        <v>0</v>
      </c>
      <c r="CC38" s="125">
        <f t="shared" si="63"/>
        <v>0</v>
      </c>
      <c r="CD38" s="125">
        <f t="shared" si="63"/>
        <v>0</v>
      </c>
      <c r="CE38" s="125">
        <f t="shared" si="63"/>
        <v>0</v>
      </c>
      <c r="CF38" s="125">
        <f t="shared" si="63"/>
        <v>0</v>
      </c>
      <c r="CG38" s="125">
        <f t="shared" si="63"/>
        <v>0</v>
      </c>
      <c r="CH38" s="125">
        <f t="shared" si="63"/>
        <v>0</v>
      </c>
      <c r="CI38" s="125">
        <f t="shared" si="63"/>
        <v>0</v>
      </c>
      <c r="CJ38" s="125">
        <f t="shared" si="63"/>
        <v>-15770651.26</v>
      </c>
      <c r="CK38" s="125">
        <f t="shared" si="63"/>
        <v>0</v>
      </c>
      <c r="CL38" s="125">
        <f t="shared" si="63"/>
        <v>0</v>
      </c>
      <c r="CM38" s="125">
        <f t="shared" si="63"/>
        <v>0</v>
      </c>
      <c r="CN38" s="125">
        <f t="shared" si="63"/>
        <v>-15775151.899596307</v>
      </c>
      <c r="CO38" s="125">
        <f t="shared" ref="CO38:CP38" si="64">SUM(CO29:CO37)</f>
        <v>-15758463.494370323</v>
      </c>
      <c r="CP38" s="125">
        <f t="shared" si="64"/>
        <v>45934480.685629673</v>
      </c>
      <c r="CQ38" s="125">
        <f t="shared" si="63"/>
        <v>0</v>
      </c>
      <c r="CR38" s="125">
        <f t="shared" si="63"/>
        <v>0</v>
      </c>
      <c r="CS38" s="125">
        <f t="shared" si="63"/>
        <v>0</v>
      </c>
      <c r="CT38" s="125">
        <f t="shared" si="63"/>
        <v>0</v>
      </c>
      <c r="CU38" s="125">
        <f t="shared" si="63"/>
        <v>0</v>
      </c>
      <c r="CV38" s="125">
        <f t="shared" si="63"/>
        <v>0</v>
      </c>
      <c r="CW38" s="125">
        <f t="shared" si="63"/>
        <v>0</v>
      </c>
      <c r="CX38" s="125">
        <f t="shared" si="63"/>
        <v>0</v>
      </c>
      <c r="CY38" s="125">
        <f t="shared" si="63"/>
        <v>0</v>
      </c>
      <c r="CZ38" s="125">
        <f t="shared" si="63"/>
        <v>0</v>
      </c>
      <c r="DA38" s="125">
        <f t="shared" si="63"/>
        <v>894.33505519101823</v>
      </c>
      <c r="DB38" s="125">
        <f t="shared" si="63"/>
        <v>0</v>
      </c>
      <c r="DC38" s="125">
        <f t="shared" si="63"/>
        <v>0</v>
      </c>
      <c r="DD38" s="125">
        <f t="shared" si="63"/>
        <v>0</v>
      </c>
      <c r="DE38" s="125">
        <f t="shared" si="63"/>
        <v>0</v>
      </c>
      <c r="DF38" s="125">
        <f t="shared" si="63"/>
        <v>0</v>
      </c>
      <c r="DG38" s="125">
        <f t="shared" si="63"/>
        <v>0</v>
      </c>
      <c r="DH38" s="125">
        <f t="shared" si="63"/>
        <v>0</v>
      </c>
      <c r="DI38" s="125">
        <f t="shared" si="63"/>
        <v>0</v>
      </c>
      <c r="DJ38" s="125">
        <f t="shared" si="63"/>
        <v>0</v>
      </c>
      <c r="DK38" s="125">
        <f t="shared" si="63"/>
        <v>0</v>
      </c>
      <c r="DL38" s="125">
        <f t="shared" si="63"/>
        <v>0</v>
      </c>
      <c r="DM38" s="125">
        <f t="shared" si="63"/>
        <v>0</v>
      </c>
      <c r="DN38" s="125">
        <f t="shared" si="63"/>
        <v>0</v>
      </c>
      <c r="DO38" s="125">
        <f t="shared" si="63"/>
        <v>0</v>
      </c>
      <c r="DP38" s="125">
        <f t="shared" si="63"/>
        <v>0</v>
      </c>
      <c r="DQ38" s="125">
        <f t="shared" si="63"/>
        <v>0</v>
      </c>
      <c r="DR38" s="125">
        <f t="shared" si="63"/>
        <v>0</v>
      </c>
      <c r="DS38" s="125">
        <f t="shared" si="63"/>
        <v>0</v>
      </c>
      <c r="DT38" s="125">
        <f t="shared" si="63"/>
        <v>0</v>
      </c>
      <c r="DU38" s="125">
        <f t="shared" si="63"/>
        <v>0</v>
      </c>
      <c r="DV38" s="125">
        <f t="shared" si="63"/>
        <v>0</v>
      </c>
      <c r="DW38" s="125">
        <f t="shared" si="63"/>
        <v>0</v>
      </c>
      <c r="DX38" s="125">
        <f t="shared" si="63"/>
        <v>0</v>
      </c>
      <c r="DY38" s="125">
        <f t="shared" si="63"/>
        <v>0</v>
      </c>
      <c r="DZ38" s="125">
        <f t="shared" si="63"/>
        <v>0</v>
      </c>
      <c r="EA38" s="125">
        <f t="shared" si="63"/>
        <v>0</v>
      </c>
      <c r="EB38" s="125">
        <f t="shared" si="63"/>
        <v>0</v>
      </c>
      <c r="EC38" s="125">
        <f t="shared" si="63"/>
        <v>0</v>
      </c>
      <c r="ED38" s="125">
        <f t="shared" si="63"/>
        <v>0</v>
      </c>
      <c r="EE38" s="125">
        <f t="shared" si="63"/>
        <v>0</v>
      </c>
      <c r="EF38" s="125">
        <f t="shared" si="63"/>
        <v>0</v>
      </c>
      <c r="EG38" s="125">
        <f t="shared" si="63"/>
        <v>0</v>
      </c>
      <c r="EH38" s="125">
        <f t="shared" si="63"/>
        <v>0</v>
      </c>
      <c r="EI38" s="125">
        <f t="shared" si="63"/>
        <v>0</v>
      </c>
      <c r="EJ38" s="125">
        <f t="shared" si="63"/>
        <v>0</v>
      </c>
      <c r="EK38" s="125">
        <f t="shared" si="63"/>
        <v>894.33505519101823</v>
      </c>
      <c r="EL38" s="125">
        <f t="shared" ref="EL38" si="65">SUM(EL29:EL37)</f>
        <v>45935375.020684861</v>
      </c>
      <c r="EM38" s="125">
        <f t="shared" ref="EM38:EN38" si="66">SUM(EM29:EM37)</f>
        <v>0</v>
      </c>
      <c r="EN38" s="125">
        <f t="shared" si="66"/>
        <v>0</v>
      </c>
      <c r="EO38" s="125">
        <f t="shared" ref="EO38:GG38" si="67">SUM(EO29:EO37)</f>
        <v>0</v>
      </c>
      <c r="EP38" s="125">
        <f t="shared" si="67"/>
        <v>0</v>
      </c>
      <c r="EQ38" s="125">
        <f t="shared" si="67"/>
        <v>0</v>
      </c>
      <c r="ER38" s="125">
        <f t="shared" si="67"/>
        <v>0</v>
      </c>
      <c r="ES38" s="125">
        <f t="shared" si="67"/>
        <v>0</v>
      </c>
      <c r="ET38" s="125">
        <f t="shared" si="67"/>
        <v>0</v>
      </c>
      <c r="EU38" s="125">
        <f t="shared" si="67"/>
        <v>0</v>
      </c>
      <c r="EV38" s="125">
        <f t="shared" si="67"/>
        <v>0</v>
      </c>
      <c r="EW38" s="125">
        <f t="shared" si="67"/>
        <v>1649.0478894745911</v>
      </c>
      <c r="EX38" s="125">
        <f t="shared" si="67"/>
        <v>0</v>
      </c>
      <c r="EY38" s="125">
        <f t="shared" si="67"/>
        <v>0</v>
      </c>
      <c r="EZ38" s="125">
        <f t="shared" si="67"/>
        <v>0</v>
      </c>
      <c r="FA38" s="125">
        <f t="shared" si="67"/>
        <v>0</v>
      </c>
      <c r="FB38" s="125">
        <f t="shared" si="67"/>
        <v>0</v>
      </c>
      <c r="FC38" s="125">
        <f t="shared" si="67"/>
        <v>0</v>
      </c>
      <c r="FD38" s="125">
        <f t="shared" si="67"/>
        <v>0</v>
      </c>
      <c r="FE38" s="125">
        <f t="shared" si="67"/>
        <v>0</v>
      </c>
      <c r="FF38" s="125">
        <f t="shared" si="67"/>
        <v>0</v>
      </c>
      <c r="FG38" s="125">
        <f t="shared" si="67"/>
        <v>0</v>
      </c>
      <c r="FH38" s="125">
        <f t="shared" si="67"/>
        <v>-9899869.34034089</v>
      </c>
      <c r="FI38" s="125">
        <f t="shared" si="67"/>
        <v>0</v>
      </c>
      <c r="FJ38" s="125">
        <f t="shared" si="67"/>
        <v>0</v>
      </c>
      <c r="FK38" s="125">
        <f t="shared" si="67"/>
        <v>0</v>
      </c>
      <c r="FL38" s="125">
        <f t="shared" si="67"/>
        <v>0</v>
      </c>
      <c r="FM38" s="125">
        <f t="shared" si="67"/>
        <v>0</v>
      </c>
      <c r="FN38" s="125">
        <f t="shared" si="67"/>
        <v>0</v>
      </c>
      <c r="FO38" s="125">
        <f t="shared" si="67"/>
        <v>0</v>
      </c>
      <c r="FP38" s="125">
        <f t="shared" si="67"/>
        <v>0</v>
      </c>
      <c r="FQ38" s="125">
        <f t="shared" si="67"/>
        <v>0</v>
      </c>
      <c r="FR38" s="125">
        <f t="shared" si="67"/>
        <v>0</v>
      </c>
      <c r="FS38" s="125">
        <f t="shared" si="67"/>
        <v>0</v>
      </c>
      <c r="FT38" s="125">
        <f t="shared" si="67"/>
        <v>0</v>
      </c>
      <c r="FU38" s="125">
        <f t="shared" si="67"/>
        <v>9298594.4218863696</v>
      </c>
      <c r="FV38" s="125">
        <f t="shared" si="67"/>
        <v>0</v>
      </c>
      <c r="FW38" s="125">
        <f t="shared" si="67"/>
        <v>0</v>
      </c>
      <c r="FX38" s="125">
        <f t="shared" si="67"/>
        <v>0</v>
      </c>
      <c r="FY38" s="125">
        <f t="shared" si="67"/>
        <v>0</v>
      </c>
      <c r="FZ38" s="125">
        <f t="shared" si="67"/>
        <v>0</v>
      </c>
      <c r="GA38" s="125">
        <f t="shared" si="67"/>
        <v>0</v>
      </c>
      <c r="GB38" s="125">
        <f t="shared" si="67"/>
        <v>0</v>
      </c>
      <c r="GC38" s="125">
        <f t="shared" si="67"/>
        <v>3367310.2600000002</v>
      </c>
      <c r="GD38" s="125">
        <f t="shared" si="67"/>
        <v>0</v>
      </c>
      <c r="GE38" s="125">
        <f t="shared" si="67"/>
        <v>0</v>
      </c>
      <c r="GF38" s="125">
        <f t="shared" si="67"/>
        <v>0</v>
      </c>
      <c r="GG38" s="125">
        <f t="shared" si="67"/>
        <v>2767684.3894349569</v>
      </c>
      <c r="GH38" s="125">
        <f t="shared" ref="GH38:GJ38" si="68">SUM(GH29:GH37)</f>
        <v>48703059.410119824</v>
      </c>
      <c r="GI38" s="125">
        <f t="shared" si="68"/>
        <v>0</v>
      </c>
      <c r="GJ38" s="125">
        <f t="shared" si="68"/>
        <v>48703059.410119824</v>
      </c>
      <c r="GU38" s="125">
        <v>61692944.18</v>
      </c>
      <c r="GV38" s="123">
        <f t="shared" si="8"/>
        <v>0</v>
      </c>
      <c r="GX38" s="125">
        <v>0</v>
      </c>
      <c r="GY38" s="123">
        <f t="shared" si="9"/>
        <v>0</v>
      </c>
    </row>
    <row r="39" spans="1:207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4">
        <v>1156751.58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>
        <f>SUM(F39:AR39)</f>
        <v>0</v>
      </c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>
        <v>-1112015.8199999998</v>
      </c>
      <c r="CK39" s="124"/>
      <c r="CL39" s="124"/>
      <c r="CM39" s="124"/>
      <c r="CN39" s="124">
        <f>SUM(AT39:CM39)</f>
        <v>-1112015.8199999998</v>
      </c>
      <c r="CO39" s="124">
        <f t="shared" si="54"/>
        <v>-1112015.8199999998</v>
      </c>
      <c r="CP39" s="124">
        <f t="shared" ref="CP39:CP43" si="69">+CO39+E39</f>
        <v>44735.760000000242</v>
      </c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>
        <f t="shared" si="56"/>
        <v>0</v>
      </c>
      <c r="EL39" s="124">
        <f t="shared" si="57"/>
        <v>44735.760000000242</v>
      </c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>
        <v>-276914.37852315512</v>
      </c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>
        <v>144330.11465761255</v>
      </c>
      <c r="FV39" s="124"/>
      <c r="FW39" s="124"/>
      <c r="FX39" s="124"/>
      <c r="FY39" s="124"/>
      <c r="FZ39" s="124"/>
      <c r="GA39" s="124"/>
      <c r="GB39" s="124"/>
      <c r="GC39" s="124">
        <v>139115.32521348807</v>
      </c>
      <c r="GD39" s="124"/>
      <c r="GE39" s="124"/>
      <c r="GF39" s="124"/>
      <c r="GG39" s="124">
        <f t="shared" si="58"/>
        <v>6531.061347945506</v>
      </c>
      <c r="GH39" s="124">
        <f t="shared" si="59"/>
        <v>51266.821347945748</v>
      </c>
      <c r="GI39" s="124"/>
      <c r="GJ39" s="124">
        <f t="shared" si="60"/>
        <v>51266.821347945748</v>
      </c>
      <c r="GU39" s="124">
        <v>1156751.58</v>
      </c>
      <c r="GV39" s="123">
        <f t="shared" si="8"/>
        <v>0</v>
      </c>
      <c r="GX39" s="124"/>
      <c r="GY39" s="123">
        <f t="shared" si="9"/>
        <v>0</v>
      </c>
    </row>
    <row r="40" spans="1:207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4">
        <v>1387943.26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>
        <v>935.77490253375777</v>
      </c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>
        <f t="shared" ref="AS40:AS43" si="70">SUM(F40:AR40)</f>
        <v>935.77490253375777</v>
      </c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>
        <v>-1293625.6100000001</v>
      </c>
      <c r="CK40" s="124"/>
      <c r="CL40" s="124"/>
      <c r="CM40" s="124"/>
      <c r="CN40" s="124">
        <f>SUM(AT40:CM40)</f>
        <v>-1293625.6100000001</v>
      </c>
      <c r="CO40" s="124">
        <f t="shared" si="54"/>
        <v>-1292689.8350974664</v>
      </c>
      <c r="CP40" s="124">
        <f t="shared" si="69"/>
        <v>95253.424902533647</v>
      </c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>
        <f t="shared" si="56"/>
        <v>0</v>
      </c>
      <c r="EL40" s="124">
        <f t="shared" si="57"/>
        <v>95253.424902533647</v>
      </c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>
        <v>-219941.48841226578</v>
      </c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>
        <v>173176.34427096311</v>
      </c>
      <c r="FV40" s="124"/>
      <c r="FW40" s="124"/>
      <c r="FX40" s="124"/>
      <c r="FY40" s="124"/>
      <c r="FZ40" s="124"/>
      <c r="GA40" s="124"/>
      <c r="GB40" s="124"/>
      <c r="GC40" s="124">
        <v>47262.915680291131</v>
      </c>
      <c r="GD40" s="124"/>
      <c r="GE40" s="124"/>
      <c r="GF40" s="124"/>
      <c r="GG40" s="124">
        <f t="shared" si="58"/>
        <v>497.77153898845427</v>
      </c>
      <c r="GH40" s="124">
        <f t="shared" si="59"/>
        <v>95751.196441522101</v>
      </c>
      <c r="GI40" s="124"/>
      <c r="GJ40" s="124">
        <f t="shared" si="60"/>
        <v>95751.196441522101</v>
      </c>
      <c r="GU40" s="124">
        <v>1387943.26</v>
      </c>
      <c r="GV40" s="123">
        <f t="shared" si="8"/>
        <v>0</v>
      </c>
      <c r="GX40" s="124"/>
      <c r="GY40" s="123">
        <f t="shared" si="9"/>
        <v>0</v>
      </c>
    </row>
    <row r="41" spans="1:207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4">
        <v>10048285.199999999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>
        <v>4306.4216732073301</v>
      </c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>
        <f t="shared" si="70"/>
        <v>4306.4216732073301</v>
      </c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>
        <v>-8108133.3999999994</v>
      </c>
      <c r="CK41" s="124"/>
      <c r="CL41" s="124"/>
      <c r="CM41" s="124"/>
      <c r="CN41" s="124">
        <f>SUM(AT41:CM41)</f>
        <v>-8108133.3999999994</v>
      </c>
      <c r="CO41" s="124">
        <f t="shared" si="54"/>
        <v>-8103826.9783267919</v>
      </c>
      <c r="CP41" s="124">
        <f t="shared" si="69"/>
        <v>1944458.2216732074</v>
      </c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>
        <f t="shared" si="56"/>
        <v>0</v>
      </c>
      <c r="EL41" s="124">
        <f t="shared" si="57"/>
        <v>1944458.2216732074</v>
      </c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>
        <v>-1263266.3920780462</v>
      </c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>
        <v>1253743.8289285856</v>
      </c>
      <c r="FV41" s="124"/>
      <c r="FW41" s="124"/>
      <c r="FX41" s="124"/>
      <c r="FY41" s="124"/>
      <c r="FZ41" s="124"/>
      <c r="GA41" s="124"/>
      <c r="GB41" s="124"/>
      <c r="GC41" s="124">
        <v>186851.67909161467</v>
      </c>
      <c r="GD41" s="124"/>
      <c r="GE41" s="124"/>
      <c r="GF41" s="124"/>
      <c r="GG41" s="124">
        <f t="shared" si="58"/>
        <v>177329.11594215408</v>
      </c>
      <c r="GH41" s="124">
        <f t="shared" si="59"/>
        <v>2121787.3376153614</v>
      </c>
      <c r="GI41" s="124"/>
      <c r="GJ41" s="124">
        <f t="shared" si="60"/>
        <v>2121787.3376153614</v>
      </c>
      <c r="GU41" s="124">
        <v>10048285.199999999</v>
      </c>
      <c r="GV41" s="123">
        <f t="shared" si="8"/>
        <v>0</v>
      </c>
      <c r="GX41" s="124"/>
      <c r="GY41" s="123">
        <f t="shared" si="9"/>
        <v>0</v>
      </c>
    </row>
    <row r="42" spans="1:207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4">
        <v>5293635.71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>
        <v>3849.9754629690369</v>
      </c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>
        <f t="shared" si="70"/>
        <v>3849.9754629690369</v>
      </c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>
        <v>-3426984.13</v>
      </c>
      <c r="CK42" s="124"/>
      <c r="CL42" s="124"/>
      <c r="CM42" s="124"/>
      <c r="CN42" s="124">
        <f>SUM(AT42:CM42)</f>
        <v>-3426984.13</v>
      </c>
      <c r="CO42" s="124">
        <f t="shared" si="54"/>
        <v>-3423134.154537031</v>
      </c>
      <c r="CP42" s="124">
        <f t="shared" si="69"/>
        <v>1870501.555462969</v>
      </c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>
        <f t="shared" si="56"/>
        <v>0</v>
      </c>
      <c r="EL42" s="124">
        <f t="shared" si="57"/>
        <v>1870501.555462969</v>
      </c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>
        <v>52729.304576572962</v>
      </c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>
        <v>660497.08700629754</v>
      </c>
      <c r="FV42" s="124"/>
      <c r="FW42" s="124"/>
      <c r="FX42" s="124"/>
      <c r="FY42" s="124"/>
      <c r="FZ42" s="124"/>
      <c r="GA42" s="124"/>
      <c r="GB42" s="124"/>
      <c r="GC42" s="124">
        <v>246800.7532980442</v>
      </c>
      <c r="GD42" s="124"/>
      <c r="GE42" s="124"/>
      <c r="GF42" s="124"/>
      <c r="GG42" s="124">
        <f t="shared" si="58"/>
        <v>960027.14488091471</v>
      </c>
      <c r="GH42" s="124">
        <f t="shared" si="59"/>
        <v>2830528.7003438836</v>
      </c>
      <c r="GI42" s="124"/>
      <c r="GJ42" s="124">
        <f t="shared" si="60"/>
        <v>2830528.7003438836</v>
      </c>
      <c r="GU42" s="124">
        <v>5293635.71</v>
      </c>
      <c r="GV42" s="123">
        <f t="shared" si="8"/>
        <v>0</v>
      </c>
      <c r="GX42" s="124"/>
      <c r="GY42" s="123">
        <f t="shared" si="9"/>
        <v>0</v>
      </c>
    </row>
    <row r="43" spans="1:207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4">
        <v>2016123.71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>
        <v>686.01384026287587</v>
      </c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>
        <f t="shared" si="70"/>
        <v>686.01384026287587</v>
      </c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>
        <v>-834075.22</v>
      </c>
      <c r="CK43" s="124"/>
      <c r="CL43" s="124"/>
      <c r="CM43" s="124"/>
      <c r="CN43" s="124">
        <f>SUM(AT43:CM43)</f>
        <v>-834075.22</v>
      </c>
      <c r="CO43" s="124">
        <f t="shared" si="54"/>
        <v>-833389.20615973708</v>
      </c>
      <c r="CP43" s="124">
        <f t="shared" si="69"/>
        <v>1182734.503840263</v>
      </c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>
        <f t="shared" si="56"/>
        <v>0</v>
      </c>
      <c r="EL43" s="124">
        <f t="shared" si="57"/>
        <v>1182734.503840263</v>
      </c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>
        <v>-233714.97373284446</v>
      </c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>
        <v>251555.62461235726</v>
      </c>
      <c r="FV43" s="124"/>
      <c r="FW43" s="124"/>
      <c r="FX43" s="124"/>
      <c r="FY43" s="124"/>
      <c r="FZ43" s="124"/>
      <c r="GA43" s="124"/>
      <c r="GB43" s="124"/>
      <c r="GC43" s="124">
        <v>-143684.51661677158</v>
      </c>
      <c r="GD43" s="124"/>
      <c r="GE43" s="124"/>
      <c r="GF43" s="124"/>
      <c r="GG43" s="124">
        <f>SUM(EM43:GF43)</f>
        <v>-125843.86573725878</v>
      </c>
      <c r="GH43" s="124">
        <f t="shared" si="59"/>
        <v>1056890.6381030043</v>
      </c>
      <c r="GI43" s="124"/>
      <c r="GJ43" s="124">
        <f t="shared" si="60"/>
        <v>1056890.6381030043</v>
      </c>
      <c r="GU43" s="124">
        <v>2016123.71</v>
      </c>
      <c r="GV43" s="123">
        <f t="shared" si="8"/>
        <v>0</v>
      </c>
      <c r="GX43" s="124"/>
      <c r="GY43" s="123">
        <f t="shared" si="9"/>
        <v>0</v>
      </c>
    </row>
    <row r="44" spans="1:207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19902739.460000001</v>
      </c>
      <c r="F44" s="125">
        <f t="shared" ref="F44:AR44" si="71">SUM(F39:F43)</f>
        <v>0</v>
      </c>
      <c r="G44" s="125">
        <f t="shared" si="71"/>
        <v>0</v>
      </c>
      <c r="H44" s="125">
        <f t="shared" si="71"/>
        <v>0</v>
      </c>
      <c r="I44" s="125">
        <f t="shared" si="71"/>
        <v>0</v>
      </c>
      <c r="J44" s="125">
        <f t="shared" si="71"/>
        <v>0</v>
      </c>
      <c r="K44" s="125">
        <f t="shared" si="71"/>
        <v>0</v>
      </c>
      <c r="L44" s="125">
        <f t="shared" si="71"/>
        <v>0</v>
      </c>
      <c r="M44" s="125">
        <f t="shared" si="71"/>
        <v>0</v>
      </c>
      <c r="N44" s="125">
        <f t="shared" si="71"/>
        <v>0</v>
      </c>
      <c r="O44" s="125">
        <f t="shared" si="71"/>
        <v>0</v>
      </c>
      <c r="P44" s="125">
        <f t="shared" si="71"/>
        <v>0</v>
      </c>
      <c r="Q44" s="125">
        <f t="shared" si="71"/>
        <v>0</v>
      </c>
      <c r="R44" s="125">
        <f t="shared" si="71"/>
        <v>0</v>
      </c>
      <c r="S44" s="125">
        <f t="shared" si="71"/>
        <v>0</v>
      </c>
      <c r="T44" s="125">
        <f t="shared" si="71"/>
        <v>0</v>
      </c>
      <c r="U44" s="125">
        <f t="shared" si="71"/>
        <v>0</v>
      </c>
      <c r="V44" s="125">
        <f t="shared" si="71"/>
        <v>0</v>
      </c>
      <c r="W44" s="125">
        <f t="shared" si="71"/>
        <v>9778.1858789730013</v>
      </c>
      <c r="X44" s="125">
        <f t="shared" si="71"/>
        <v>0</v>
      </c>
      <c r="Y44" s="125">
        <f t="shared" si="71"/>
        <v>0</v>
      </c>
      <c r="Z44" s="125">
        <f t="shared" si="71"/>
        <v>0</v>
      </c>
      <c r="AA44" s="125">
        <f t="shared" si="71"/>
        <v>0</v>
      </c>
      <c r="AB44" s="125">
        <f t="shared" si="71"/>
        <v>0</v>
      </c>
      <c r="AC44" s="125">
        <f t="shared" si="71"/>
        <v>0</v>
      </c>
      <c r="AD44" s="125">
        <f t="shared" si="71"/>
        <v>0</v>
      </c>
      <c r="AE44" s="125">
        <f t="shared" si="71"/>
        <v>0</v>
      </c>
      <c r="AF44" s="125">
        <f t="shared" si="71"/>
        <v>0</v>
      </c>
      <c r="AG44" s="125">
        <f t="shared" si="71"/>
        <v>0</v>
      </c>
      <c r="AH44" s="125">
        <f t="shared" si="71"/>
        <v>0</v>
      </c>
      <c r="AI44" s="125">
        <f t="shared" si="71"/>
        <v>0</v>
      </c>
      <c r="AJ44" s="125">
        <f t="shared" si="71"/>
        <v>0</v>
      </c>
      <c r="AK44" s="125">
        <f t="shared" si="71"/>
        <v>0</v>
      </c>
      <c r="AL44" s="125">
        <f t="shared" si="71"/>
        <v>0</v>
      </c>
      <c r="AM44" s="125">
        <f t="shared" si="71"/>
        <v>0</v>
      </c>
      <c r="AN44" s="125">
        <f t="shared" si="71"/>
        <v>0</v>
      </c>
      <c r="AO44" s="125">
        <f t="shared" si="71"/>
        <v>0</v>
      </c>
      <c r="AP44" s="125">
        <f t="shared" si="71"/>
        <v>0</v>
      </c>
      <c r="AQ44" s="125">
        <f t="shared" si="71"/>
        <v>0</v>
      </c>
      <c r="AR44" s="125">
        <f t="shared" si="71"/>
        <v>0</v>
      </c>
      <c r="AS44" s="125">
        <f>SUM(AS39:AS43)</f>
        <v>9778.1858789730013</v>
      </c>
      <c r="AT44" s="125">
        <f t="shared" ref="AT44:CN44" si="72">SUM(AT39:AT43)</f>
        <v>0</v>
      </c>
      <c r="AU44" s="125">
        <f t="shared" si="72"/>
        <v>0</v>
      </c>
      <c r="AV44" s="125">
        <f t="shared" si="72"/>
        <v>0</v>
      </c>
      <c r="AW44" s="125">
        <f t="shared" si="72"/>
        <v>0</v>
      </c>
      <c r="AX44" s="125">
        <f t="shared" si="72"/>
        <v>0</v>
      </c>
      <c r="AY44" s="125">
        <f>SUM(AX39:AY43)</f>
        <v>0</v>
      </c>
      <c r="AZ44" s="125">
        <f t="shared" si="72"/>
        <v>0</v>
      </c>
      <c r="BA44" s="125">
        <f t="shared" si="72"/>
        <v>0</v>
      </c>
      <c r="BB44" s="125">
        <f t="shared" si="72"/>
        <v>0</v>
      </c>
      <c r="BC44" s="125">
        <f t="shared" si="72"/>
        <v>0</v>
      </c>
      <c r="BD44" s="125">
        <f t="shared" si="72"/>
        <v>0</v>
      </c>
      <c r="BE44" s="125">
        <f t="shared" si="72"/>
        <v>0</v>
      </c>
      <c r="BF44" s="125">
        <f t="shared" si="72"/>
        <v>0</v>
      </c>
      <c r="BG44" s="125">
        <f t="shared" si="72"/>
        <v>0</v>
      </c>
      <c r="BH44" s="125">
        <f t="shared" si="72"/>
        <v>0</v>
      </c>
      <c r="BI44" s="125">
        <f t="shared" si="72"/>
        <v>0</v>
      </c>
      <c r="BJ44" s="125">
        <f t="shared" si="72"/>
        <v>0</v>
      </c>
      <c r="BK44" s="125">
        <f t="shared" si="72"/>
        <v>0</v>
      </c>
      <c r="BL44" s="125">
        <f t="shared" si="72"/>
        <v>0</v>
      </c>
      <c r="BM44" s="125">
        <f t="shared" si="72"/>
        <v>0</v>
      </c>
      <c r="BN44" s="125">
        <f t="shared" si="72"/>
        <v>0</v>
      </c>
      <c r="BO44" s="125">
        <f t="shared" si="72"/>
        <v>0</v>
      </c>
      <c r="BP44" s="125">
        <f t="shared" si="72"/>
        <v>0</v>
      </c>
      <c r="BQ44" s="125">
        <f t="shared" si="72"/>
        <v>0</v>
      </c>
      <c r="BR44" s="125">
        <f t="shared" si="72"/>
        <v>0</v>
      </c>
      <c r="BS44" s="125">
        <f t="shared" si="72"/>
        <v>0</v>
      </c>
      <c r="BT44" s="125">
        <f t="shared" si="72"/>
        <v>0</v>
      </c>
      <c r="BU44" s="125">
        <f t="shared" si="72"/>
        <v>0</v>
      </c>
      <c r="BV44" s="125">
        <f t="shared" si="72"/>
        <v>0</v>
      </c>
      <c r="BW44" s="125">
        <f t="shared" si="72"/>
        <v>0</v>
      </c>
      <c r="BX44" s="125">
        <f t="shared" si="72"/>
        <v>0</v>
      </c>
      <c r="BY44" s="125">
        <f t="shared" si="72"/>
        <v>0</v>
      </c>
      <c r="BZ44" s="125">
        <f t="shared" si="72"/>
        <v>0</v>
      </c>
      <c r="CA44" s="125">
        <f t="shared" si="72"/>
        <v>0</v>
      </c>
      <c r="CB44" s="125">
        <f t="shared" si="72"/>
        <v>0</v>
      </c>
      <c r="CC44" s="125">
        <f t="shared" si="72"/>
        <v>0</v>
      </c>
      <c r="CD44" s="125">
        <f t="shared" si="72"/>
        <v>0</v>
      </c>
      <c r="CE44" s="125">
        <f t="shared" si="72"/>
        <v>0</v>
      </c>
      <c r="CF44" s="125">
        <f t="shared" si="72"/>
        <v>0</v>
      </c>
      <c r="CG44" s="125">
        <f t="shared" si="72"/>
        <v>0</v>
      </c>
      <c r="CH44" s="125">
        <f t="shared" si="72"/>
        <v>0</v>
      </c>
      <c r="CI44" s="125">
        <f t="shared" si="72"/>
        <v>0</v>
      </c>
      <c r="CJ44" s="125">
        <f t="shared" si="72"/>
        <v>-14774834.179999998</v>
      </c>
      <c r="CK44" s="125">
        <f t="shared" si="72"/>
        <v>0</v>
      </c>
      <c r="CL44" s="125">
        <f t="shared" si="72"/>
        <v>0</v>
      </c>
      <c r="CM44" s="125">
        <f t="shared" si="72"/>
        <v>0</v>
      </c>
      <c r="CN44" s="125">
        <f t="shared" si="72"/>
        <v>-14774834.179999998</v>
      </c>
      <c r="CO44" s="125">
        <f t="shared" ref="CO44:CP44" si="73">SUM(CO39:CO43)</f>
        <v>-14765055.994121026</v>
      </c>
      <c r="CP44" s="125">
        <f t="shared" si="73"/>
        <v>5137683.4658789728</v>
      </c>
      <c r="CQ44" s="125">
        <f t="shared" ref="CQ44:EJ44" si="74">SUM(CQ39:CQ43)</f>
        <v>0</v>
      </c>
      <c r="CR44" s="125">
        <f t="shared" si="74"/>
        <v>0</v>
      </c>
      <c r="CS44" s="125">
        <f t="shared" si="74"/>
        <v>0</v>
      </c>
      <c r="CT44" s="125">
        <f t="shared" si="74"/>
        <v>0</v>
      </c>
      <c r="CU44" s="125">
        <f t="shared" si="74"/>
        <v>0</v>
      </c>
      <c r="CV44" s="125">
        <f t="shared" si="74"/>
        <v>0</v>
      </c>
      <c r="CW44" s="125">
        <f t="shared" si="74"/>
        <v>0</v>
      </c>
      <c r="CX44" s="125">
        <f t="shared" si="74"/>
        <v>0</v>
      </c>
      <c r="CY44" s="125">
        <f t="shared" si="74"/>
        <v>0</v>
      </c>
      <c r="CZ44" s="125">
        <f t="shared" si="74"/>
        <v>0</v>
      </c>
      <c r="DA44" s="125">
        <f t="shared" si="74"/>
        <v>0</v>
      </c>
      <c r="DB44" s="125">
        <f t="shared" si="74"/>
        <v>0</v>
      </c>
      <c r="DC44" s="125">
        <f t="shared" si="74"/>
        <v>0</v>
      </c>
      <c r="DD44" s="125">
        <f t="shared" si="74"/>
        <v>0</v>
      </c>
      <c r="DE44" s="125">
        <f t="shared" si="74"/>
        <v>0</v>
      </c>
      <c r="DF44" s="125">
        <f t="shared" si="74"/>
        <v>0</v>
      </c>
      <c r="DG44" s="125">
        <f t="shared" si="74"/>
        <v>0</v>
      </c>
      <c r="DH44" s="125">
        <f t="shared" si="74"/>
        <v>0</v>
      </c>
      <c r="DI44" s="125">
        <f t="shared" si="74"/>
        <v>0</v>
      </c>
      <c r="DJ44" s="125">
        <f t="shared" si="74"/>
        <v>0</v>
      </c>
      <c r="DK44" s="125">
        <f t="shared" si="74"/>
        <v>0</v>
      </c>
      <c r="DL44" s="125">
        <f t="shared" si="74"/>
        <v>0</v>
      </c>
      <c r="DM44" s="125">
        <f t="shared" si="74"/>
        <v>0</v>
      </c>
      <c r="DN44" s="125">
        <f t="shared" si="74"/>
        <v>0</v>
      </c>
      <c r="DO44" s="125">
        <f t="shared" si="74"/>
        <v>0</v>
      </c>
      <c r="DP44" s="125">
        <f t="shared" si="74"/>
        <v>0</v>
      </c>
      <c r="DQ44" s="125">
        <f t="shared" si="74"/>
        <v>0</v>
      </c>
      <c r="DR44" s="125">
        <f t="shared" si="74"/>
        <v>0</v>
      </c>
      <c r="DS44" s="125">
        <f t="shared" si="74"/>
        <v>0</v>
      </c>
      <c r="DT44" s="125">
        <f t="shared" si="74"/>
        <v>0</v>
      </c>
      <c r="DU44" s="125">
        <f t="shared" si="74"/>
        <v>0</v>
      </c>
      <c r="DV44" s="125">
        <f t="shared" si="74"/>
        <v>0</v>
      </c>
      <c r="DW44" s="125">
        <f t="shared" si="74"/>
        <v>0</v>
      </c>
      <c r="DX44" s="125">
        <f t="shared" si="74"/>
        <v>0</v>
      </c>
      <c r="DY44" s="125">
        <f t="shared" si="74"/>
        <v>0</v>
      </c>
      <c r="DZ44" s="125">
        <f t="shared" si="74"/>
        <v>0</v>
      </c>
      <c r="EA44" s="125">
        <f t="shared" si="74"/>
        <v>0</v>
      </c>
      <c r="EB44" s="125">
        <f t="shared" si="74"/>
        <v>0</v>
      </c>
      <c r="EC44" s="125">
        <f t="shared" si="74"/>
        <v>0</v>
      </c>
      <c r="ED44" s="125">
        <f t="shared" si="74"/>
        <v>0</v>
      </c>
      <c r="EE44" s="125">
        <f t="shared" si="74"/>
        <v>0</v>
      </c>
      <c r="EF44" s="125">
        <f t="shared" si="74"/>
        <v>0</v>
      </c>
      <c r="EG44" s="125">
        <f t="shared" si="74"/>
        <v>0</v>
      </c>
      <c r="EH44" s="125">
        <f t="shared" si="74"/>
        <v>0</v>
      </c>
      <c r="EI44" s="125">
        <f t="shared" si="74"/>
        <v>0</v>
      </c>
      <c r="EJ44" s="125">
        <f t="shared" si="74"/>
        <v>0</v>
      </c>
      <c r="EK44" s="125">
        <f t="shared" ref="EK44:EL44" si="75">SUM(EK39:EK43)</f>
        <v>0</v>
      </c>
      <c r="EL44" s="125">
        <f t="shared" si="75"/>
        <v>5137683.4658789728</v>
      </c>
      <c r="EM44" s="125">
        <f t="shared" ref="EM44" si="76">SUM(EM39:EM43)</f>
        <v>0</v>
      </c>
      <c r="EN44" s="125">
        <f t="shared" ref="EN44:GG44" si="77">SUM(EN39:EN43)</f>
        <v>0</v>
      </c>
      <c r="EO44" s="125">
        <f t="shared" si="77"/>
        <v>0</v>
      </c>
      <c r="EP44" s="125">
        <f t="shared" si="77"/>
        <v>0</v>
      </c>
      <c r="EQ44" s="125">
        <f t="shared" si="77"/>
        <v>0</v>
      </c>
      <c r="ER44" s="125">
        <f t="shared" si="77"/>
        <v>0</v>
      </c>
      <c r="ES44" s="125">
        <f t="shared" si="77"/>
        <v>0</v>
      </c>
      <c r="ET44" s="125">
        <f t="shared" si="77"/>
        <v>0</v>
      </c>
      <c r="EU44" s="125">
        <f t="shared" si="77"/>
        <v>0</v>
      </c>
      <c r="EV44" s="125">
        <f t="shared" si="77"/>
        <v>0</v>
      </c>
      <c r="EW44" s="125">
        <f t="shared" si="77"/>
        <v>0</v>
      </c>
      <c r="EX44" s="125">
        <f t="shared" si="77"/>
        <v>0</v>
      </c>
      <c r="EY44" s="125">
        <f t="shared" si="77"/>
        <v>0</v>
      </c>
      <c r="EZ44" s="125">
        <f t="shared" si="77"/>
        <v>0</v>
      </c>
      <c r="FA44" s="125">
        <f t="shared" si="77"/>
        <v>0</v>
      </c>
      <c r="FB44" s="125">
        <f t="shared" si="77"/>
        <v>0</v>
      </c>
      <c r="FC44" s="125">
        <f t="shared" si="77"/>
        <v>0</v>
      </c>
      <c r="FD44" s="125">
        <f t="shared" si="77"/>
        <v>0</v>
      </c>
      <c r="FE44" s="125">
        <f t="shared" si="77"/>
        <v>0</v>
      </c>
      <c r="FF44" s="125">
        <f t="shared" si="77"/>
        <v>0</v>
      </c>
      <c r="FG44" s="125">
        <f t="shared" si="77"/>
        <v>0</v>
      </c>
      <c r="FH44" s="125">
        <f t="shared" si="77"/>
        <v>-1941107.9281697385</v>
      </c>
      <c r="FI44" s="125">
        <f t="shared" si="77"/>
        <v>0</v>
      </c>
      <c r="FJ44" s="125">
        <f t="shared" si="77"/>
        <v>0</v>
      </c>
      <c r="FK44" s="125">
        <f t="shared" si="77"/>
        <v>0</v>
      </c>
      <c r="FL44" s="125">
        <f t="shared" si="77"/>
        <v>0</v>
      </c>
      <c r="FM44" s="125">
        <f t="shared" si="77"/>
        <v>0</v>
      </c>
      <c r="FN44" s="125">
        <f t="shared" si="77"/>
        <v>0</v>
      </c>
      <c r="FO44" s="125">
        <f t="shared" si="77"/>
        <v>0</v>
      </c>
      <c r="FP44" s="125">
        <f t="shared" si="77"/>
        <v>0</v>
      </c>
      <c r="FQ44" s="125">
        <f t="shared" si="77"/>
        <v>0</v>
      </c>
      <c r="FR44" s="125">
        <f t="shared" si="77"/>
        <v>0</v>
      </c>
      <c r="FS44" s="125">
        <f t="shared" si="77"/>
        <v>0</v>
      </c>
      <c r="FT44" s="125">
        <f t="shared" si="77"/>
        <v>0</v>
      </c>
      <c r="FU44" s="125">
        <f t="shared" si="77"/>
        <v>2483302.9994758163</v>
      </c>
      <c r="FV44" s="125">
        <f t="shared" si="77"/>
        <v>0</v>
      </c>
      <c r="FW44" s="125">
        <f t="shared" si="77"/>
        <v>0</v>
      </c>
      <c r="FX44" s="125">
        <f t="shared" si="77"/>
        <v>0</v>
      </c>
      <c r="FY44" s="125">
        <f t="shared" si="77"/>
        <v>0</v>
      </c>
      <c r="FZ44" s="125">
        <f t="shared" si="77"/>
        <v>0</v>
      </c>
      <c r="GA44" s="125">
        <f t="shared" si="77"/>
        <v>0</v>
      </c>
      <c r="GB44" s="125">
        <f t="shared" si="77"/>
        <v>0</v>
      </c>
      <c r="GC44" s="125">
        <f t="shared" si="77"/>
        <v>476346.1566666665</v>
      </c>
      <c r="GD44" s="125">
        <f t="shared" si="77"/>
        <v>0</v>
      </c>
      <c r="GE44" s="125">
        <f t="shared" si="77"/>
        <v>0</v>
      </c>
      <c r="GF44" s="125">
        <f t="shared" si="77"/>
        <v>0</v>
      </c>
      <c r="GG44" s="125">
        <f t="shared" si="77"/>
        <v>1018541.2279727439</v>
      </c>
      <c r="GH44" s="125">
        <f t="shared" ref="GH44:GJ44" si="78">SUM(GH39:GH43)</f>
        <v>6156224.6938517168</v>
      </c>
      <c r="GI44" s="125">
        <f t="shared" si="78"/>
        <v>0</v>
      </c>
      <c r="GJ44" s="125">
        <f t="shared" si="78"/>
        <v>6156224.6938517168</v>
      </c>
      <c r="GU44" s="152">
        <v>19902739.460000001</v>
      </c>
      <c r="GV44" s="123">
        <f t="shared" si="8"/>
        <v>0</v>
      </c>
      <c r="GX44" s="125">
        <v>0</v>
      </c>
      <c r="GY44" s="123">
        <f t="shared" si="9"/>
        <v>0</v>
      </c>
    </row>
    <row r="45" spans="1:207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81595683.640000001</v>
      </c>
      <c r="F45" s="127">
        <f t="shared" ref="F45:AR45" si="79">F38+F44</f>
        <v>0</v>
      </c>
      <c r="G45" s="127">
        <f t="shared" si="79"/>
        <v>0</v>
      </c>
      <c r="H45" s="127">
        <f t="shared" si="79"/>
        <v>0</v>
      </c>
      <c r="I45" s="127">
        <f t="shared" si="79"/>
        <v>0</v>
      </c>
      <c r="J45" s="127">
        <f t="shared" si="79"/>
        <v>0</v>
      </c>
      <c r="K45" s="127">
        <f t="shared" si="79"/>
        <v>0</v>
      </c>
      <c r="L45" s="127">
        <f t="shared" si="79"/>
        <v>0</v>
      </c>
      <c r="M45" s="127">
        <f t="shared" si="79"/>
        <v>0</v>
      </c>
      <c r="N45" s="127">
        <f t="shared" si="79"/>
        <v>0</v>
      </c>
      <c r="O45" s="127">
        <f t="shared" si="79"/>
        <v>0</v>
      </c>
      <c r="P45" s="127">
        <f t="shared" si="79"/>
        <v>12720.432462167057</v>
      </c>
      <c r="Q45" s="127">
        <f t="shared" si="79"/>
        <v>0</v>
      </c>
      <c r="R45" s="127">
        <f t="shared" si="79"/>
        <v>0</v>
      </c>
      <c r="S45" s="127">
        <f t="shared" si="79"/>
        <v>0</v>
      </c>
      <c r="T45" s="127">
        <f t="shared" si="79"/>
        <v>0</v>
      </c>
      <c r="U45" s="127">
        <f t="shared" si="79"/>
        <v>0</v>
      </c>
      <c r="V45" s="127">
        <f t="shared" si="79"/>
        <v>0</v>
      </c>
      <c r="W45" s="127">
        <f t="shared" si="79"/>
        <v>13746.158642790671</v>
      </c>
      <c r="X45" s="127">
        <f t="shared" si="79"/>
        <v>0</v>
      </c>
      <c r="Y45" s="127">
        <f t="shared" si="79"/>
        <v>0</v>
      </c>
      <c r="Z45" s="127">
        <f t="shared" si="79"/>
        <v>0</v>
      </c>
      <c r="AA45" s="127">
        <f t="shared" si="79"/>
        <v>0</v>
      </c>
      <c r="AB45" s="127">
        <f t="shared" si="79"/>
        <v>0</v>
      </c>
      <c r="AC45" s="127">
        <f t="shared" si="79"/>
        <v>0</v>
      </c>
      <c r="AD45" s="127">
        <f t="shared" si="79"/>
        <v>0</v>
      </c>
      <c r="AE45" s="127">
        <f t="shared" si="79"/>
        <v>0</v>
      </c>
      <c r="AF45" s="127">
        <f t="shared" si="79"/>
        <v>0</v>
      </c>
      <c r="AG45" s="127">
        <f t="shared" si="79"/>
        <v>0</v>
      </c>
      <c r="AH45" s="127">
        <f t="shared" si="79"/>
        <v>0</v>
      </c>
      <c r="AI45" s="127">
        <f t="shared" si="79"/>
        <v>0</v>
      </c>
      <c r="AJ45" s="127">
        <f t="shared" si="79"/>
        <v>0</v>
      </c>
      <c r="AK45" s="127">
        <f t="shared" si="79"/>
        <v>0</v>
      </c>
      <c r="AL45" s="127">
        <f t="shared" si="79"/>
        <v>0</v>
      </c>
      <c r="AM45" s="127">
        <f t="shared" si="79"/>
        <v>0</v>
      </c>
      <c r="AN45" s="127">
        <f t="shared" si="79"/>
        <v>0</v>
      </c>
      <c r="AO45" s="127">
        <f t="shared" si="79"/>
        <v>0</v>
      </c>
      <c r="AP45" s="127">
        <f t="shared" si="79"/>
        <v>0</v>
      </c>
      <c r="AQ45" s="127">
        <f t="shared" si="79"/>
        <v>0</v>
      </c>
      <c r="AR45" s="127">
        <f t="shared" si="79"/>
        <v>0</v>
      </c>
      <c r="AS45" s="127">
        <f>AS38+AS44</f>
        <v>26466.591104957726</v>
      </c>
      <c r="AT45" s="127">
        <f t="shared" ref="AT45:CM45" si="80">AT38+AT44</f>
        <v>0</v>
      </c>
      <c r="AU45" s="127">
        <f t="shared" si="80"/>
        <v>0</v>
      </c>
      <c r="AV45" s="127">
        <f t="shared" si="80"/>
        <v>0</v>
      </c>
      <c r="AW45" s="127">
        <f t="shared" si="80"/>
        <v>0</v>
      </c>
      <c r="AX45" s="127">
        <f t="shared" si="80"/>
        <v>0</v>
      </c>
      <c r="AY45" s="127">
        <f t="shared" si="80"/>
        <v>0</v>
      </c>
      <c r="AZ45" s="127">
        <f t="shared" si="80"/>
        <v>0</v>
      </c>
      <c r="BA45" s="127">
        <f t="shared" si="80"/>
        <v>0</v>
      </c>
      <c r="BB45" s="127">
        <f t="shared" si="80"/>
        <v>0</v>
      </c>
      <c r="BC45" s="127">
        <f t="shared" si="80"/>
        <v>0</v>
      </c>
      <c r="BD45" s="127">
        <f t="shared" si="80"/>
        <v>-4500.6395963061468</v>
      </c>
      <c r="BE45" s="127">
        <f t="shared" si="80"/>
        <v>0</v>
      </c>
      <c r="BF45" s="127">
        <f t="shared" si="80"/>
        <v>0</v>
      </c>
      <c r="BG45" s="127">
        <f t="shared" si="80"/>
        <v>0</v>
      </c>
      <c r="BH45" s="127">
        <f t="shared" si="80"/>
        <v>0</v>
      </c>
      <c r="BI45" s="127">
        <f t="shared" si="80"/>
        <v>0</v>
      </c>
      <c r="BJ45" s="127">
        <f t="shared" si="80"/>
        <v>0</v>
      </c>
      <c r="BK45" s="127">
        <f t="shared" si="80"/>
        <v>0</v>
      </c>
      <c r="BL45" s="127">
        <f t="shared" si="80"/>
        <v>0</v>
      </c>
      <c r="BM45" s="127">
        <f t="shared" si="80"/>
        <v>0</v>
      </c>
      <c r="BN45" s="127">
        <f t="shared" si="80"/>
        <v>0</v>
      </c>
      <c r="BO45" s="127">
        <f t="shared" si="80"/>
        <v>0</v>
      </c>
      <c r="BP45" s="127">
        <f t="shared" si="80"/>
        <v>0</v>
      </c>
      <c r="BQ45" s="127">
        <f t="shared" si="80"/>
        <v>0</v>
      </c>
      <c r="BR45" s="127">
        <f t="shared" si="80"/>
        <v>0</v>
      </c>
      <c r="BS45" s="127">
        <f t="shared" si="80"/>
        <v>0</v>
      </c>
      <c r="BT45" s="127">
        <f t="shared" si="80"/>
        <v>0</v>
      </c>
      <c r="BU45" s="127">
        <f t="shared" si="80"/>
        <v>0</v>
      </c>
      <c r="BV45" s="127">
        <f t="shared" si="80"/>
        <v>0</v>
      </c>
      <c r="BW45" s="127">
        <f t="shared" si="80"/>
        <v>0</v>
      </c>
      <c r="BX45" s="127">
        <f t="shared" si="80"/>
        <v>0</v>
      </c>
      <c r="BY45" s="127">
        <f t="shared" si="80"/>
        <v>0</v>
      </c>
      <c r="BZ45" s="127">
        <f t="shared" si="80"/>
        <v>0</v>
      </c>
      <c r="CA45" s="127">
        <f t="shared" si="80"/>
        <v>0</v>
      </c>
      <c r="CB45" s="127">
        <f t="shared" si="80"/>
        <v>0</v>
      </c>
      <c r="CC45" s="127">
        <f t="shared" si="80"/>
        <v>0</v>
      </c>
      <c r="CD45" s="127">
        <f t="shared" si="80"/>
        <v>0</v>
      </c>
      <c r="CE45" s="127">
        <f t="shared" si="80"/>
        <v>0</v>
      </c>
      <c r="CF45" s="127">
        <f t="shared" si="80"/>
        <v>0</v>
      </c>
      <c r="CG45" s="127">
        <f t="shared" si="80"/>
        <v>0</v>
      </c>
      <c r="CH45" s="127">
        <f t="shared" si="80"/>
        <v>0</v>
      </c>
      <c r="CI45" s="127">
        <f t="shared" si="80"/>
        <v>0</v>
      </c>
      <c r="CJ45" s="127">
        <f t="shared" si="80"/>
        <v>-30545485.439999998</v>
      </c>
      <c r="CK45" s="127">
        <f t="shared" si="80"/>
        <v>0</v>
      </c>
      <c r="CL45" s="127">
        <f t="shared" si="80"/>
        <v>0</v>
      </c>
      <c r="CM45" s="127">
        <f t="shared" si="80"/>
        <v>0</v>
      </c>
      <c r="CN45" s="127">
        <f>CN38+CN44</f>
        <v>-30549986.079596303</v>
      </c>
      <c r="CO45" s="127">
        <f>CO38+CO44</f>
        <v>-30523519.488491349</v>
      </c>
      <c r="CP45" s="127">
        <f t="shared" ref="CP45" si="81">CP38+CP44</f>
        <v>51072164.151508644</v>
      </c>
      <c r="CQ45" s="127">
        <f t="shared" ref="CQ45:EJ45" si="82">CQ38+CQ44</f>
        <v>0</v>
      </c>
      <c r="CR45" s="127">
        <f t="shared" si="82"/>
        <v>0</v>
      </c>
      <c r="CS45" s="127">
        <f t="shared" si="82"/>
        <v>0</v>
      </c>
      <c r="CT45" s="127">
        <f t="shared" si="82"/>
        <v>0</v>
      </c>
      <c r="CU45" s="127">
        <f t="shared" si="82"/>
        <v>0</v>
      </c>
      <c r="CV45" s="127">
        <f t="shared" si="82"/>
        <v>0</v>
      </c>
      <c r="CW45" s="127">
        <f t="shared" si="82"/>
        <v>0</v>
      </c>
      <c r="CX45" s="127">
        <f t="shared" si="82"/>
        <v>0</v>
      </c>
      <c r="CY45" s="127">
        <f t="shared" si="82"/>
        <v>0</v>
      </c>
      <c r="CZ45" s="127">
        <f t="shared" si="82"/>
        <v>0</v>
      </c>
      <c r="DA45" s="127">
        <f t="shared" si="82"/>
        <v>894.33505519101823</v>
      </c>
      <c r="DB45" s="127">
        <f t="shared" si="82"/>
        <v>0</v>
      </c>
      <c r="DC45" s="127">
        <f t="shared" si="82"/>
        <v>0</v>
      </c>
      <c r="DD45" s="127">
        <f t="shared" si="82"/>
        <v>0</v>
      </c>
      <c r="DE45" s="127">
        <f t="shared" si="82"/>
        <v>0</v>
      </c>
      <c r="DF45" s="127">
        <f t="shared" si="82"/>
        <v>0</v>
      </c>
      <c r="DG45" s="127">
        <f t="shared" si="82"/>
        <v>0</v>
      </c>
      <c r="DH45" s="127">
        <f t="shared" si="82"/>
        <v>0</v>
      </c>
      <c r="DI45" s="127">
        <f t="shared" si="82"/>
        <v>0</v>
      </c>
      <c r="DJ45" s="127">
        <f t="shared" si="82"/>
        <v>0</v>
      </c>
      <c r="DK45" s="127">
        <f t="shared" si="82"/>
        <v>0</v>
      </c>
      <c r="DL45" s="127">
        <f t="shared" si="82"/>
        <v>0</v>
      </c>
      <c r="DM45" s="127">
        <f t="shared" si="82"/>
        <v>0</v>
      </c>
      <c r="DN45" s="127">
        <f t="shared" si="82"/>
        <v>0</v>
      </c>
      <c r="DO45" s="127">
        <f t="shared" si="82"/>
        <v>0</v>
      </c>
      <c r="DP45" s="127">
        <f t="shared" si="82"/>
        <v>0</v>
      </c>
      <c r="DQ45" s="127">
        <f t="shared" si="82"/>
        <v>0</v>
      </c>
      <c r="DR45" s="127">
        <f t="shared" si="82"/>
        <v>0</v>
      </c>
      <c r="DS45" s="127">
        <f t="shared" si="82"/>
        <v>0</v>
      </c>
      <c r="DT45" s="127">
        <f t="shared" si="82"/>
        <v>0</v>
      </c>
      <c r="DU45" s="127">
        <f t="shared" si="82"/>
        <v>0</v>
      </c>
      <c r="DV45" s="127">
        <f t="shared" si="82"/>
        <v>0</v>
      </c>
      <c r="DW45" s="127">
        <f t="shared" si="82"/>
        <v>0</v>
      </c>
      <c r="DX45" s="127">
        <f t="shared" si="82"/>
        <v>0</v>
      </c>
      <c r="DY45" s="127">
        <f t="shared" si="82"/>
        <v>0</v>
      </c>
      <c r="DZ45" s="127">
        <f t="shared" si="82"/>
        <v>0</v>
      </c>
      <c r="EA45" s="127">
        <f t="shared" si="82"/>
        <v>0</v>
      </c>
      <c r="EB45" s="127">
        <f t="shared" si="82"/>
        <v>0</v>
      </c>
      <c r="EC45" s="127">
        <f t="shared" si="82"/>
        <v>0</v>
      </c>
      <c r="ED45" s="127">
        <f t="shared" si="82"/>
        <v>0</v>
      </c>
      <c r="EE45" s="127">
        <f t="shared" si="82"/>
        <v>0</v>
      </c>
      <c r="EF45" s="127">
        <f t="shared" si="82"/>
        <v>0</v>
      </c>
      <c r="EG45" s="127">
        <f t="shared" si="82"/>
        <v>0</v>
      </c>
      <c r="EH45" s="127">
        <f t="shared" si="82"/>
        <v>0</v>
      </c>
      <c r="EI45" s="127">
        <f t="shared" si="82"/>
        <v>0</v>
      </c>
      <c r="EJ45" s="127">
        <f t="shared" si="82"/>
        <v>0</v>
      </c>
      <c r="EK45" s="127">
        <f>EK38+EK44</f>
        <v>894.33505519101823</v>
      </c>
      <c r="EL45" s="127">
        <f t="shared" ref="EL45" si="83">EL38+EL44</f>
        <v>51073058.486563832</v>
      </c>
      <c r="EM45" s="127">
        <f t="shared" ref="EM45:EN45" si="84">EM38+EM44</f>
        <v>0</v>
      </c>
      <c r="EN45" s="127">
        <f t="shared" si="84"/>
        <v>0</v>
      </c>
      <c r="EO45" s="127">
        <f t="shared" ref="EO45:GG45" si="85">EO38+EO44</f>
        <v>0</v>
      </c>
      <c r="EP45" s="127">
        <f t="shared" si="85"/>
        <v>0</v>
      </c>
      <c r="EQ45" s="127">
        <f t="shared" si="85"/>
        <v>0</v>
      </c>
      <c r="ER45" s="127">
        <f t="shared" si="85"/>
        <v>0</v>
      </c>
      <c r="ES45" s="127">
        <f t="shared" si="85"/>
        <v>0</v>
      </c>
      <c r="ET45" s="127">
        <f t="shared" si="85"/>
        <v>0</v>
      </c>
      <c r="EU45" s="127">
        <f t="shared" si="85"/>
        <v>0</v>
      </c>
      <c r="EV45" s="127">
        <f t="shared" si="85"/>
        <v>0</v>
      </c>
      <c r="EW45" s="127">
        <f t="shared" si="85"/>
        <v>1649.0478894745911</v>
      </c>
      <c r="EX45" s="127">
        <f t="shared" si="85"/>
        <v>0</v>
      </c>
      <c r="EY45" s="127">
        <f t="shared" si="85"/>
        <v>0</v>
      </c>
      <c r="EZ45" s="127">
        <f t="shared" si="85"/>
        <v>0</v>
      </c>
      <c r="FA45" s="127">
        <f t="shared" si="85"/>
        <v>0</v>
      </c>
      <c r="FB45" s="127">
        <f t="shared" si="85"/>
        <v>0</v>
      </c>
      <c r="FC45" s="127">
        <f t="shared" si="85"/>
        <v>0</v>
      </c>
      <c r="FD45" s="127">
        <f t="shared" si="85"/>
        <v>0</v>
      </c>
      <c r="FE45" s="127">
        <f t="shared" si="85"/>
        <v>0</v>
      </c>
      <c r="FF45" s="127">
        <f t="shared" si="85"/>
        <v>0</v>
      </c>
      <c r="FG45" s="127">
        <f t="shared" si="85"/>
        <v>0</v>
      </c>
      <c r="FH45" s="127">
        <f t="shared" si="85"/>
        <v>-11840977.268510628</v>
      </c>
      <c r="FI45" s="127">
        <f t="shared" si="85"/>
        <v>0</v>
      </c>
      <c r="FJ45" s="127">
        <f t="shared" si="85"/>
        <v>0</v>
      </c>
      <c r="FK45" s="127">
        <f t="shared" si="85"/>
        <v>0</v>
      </c>
      <c r="FL45" s="127">
        <f t="shared" si="85"/>
        <v>0</v>
      </c>
      <c r="FM45" s="127">
        <f t="shared" si="85"/>
        <v>0</v>
      </c>
      <c r="FN45" s="127">
        <f t="shared" si="85"/>
        <v>0</v>
      </c>
      <c r="FO45" s="127">
        <f t="shared" si="85"/>
        <v>0</v>
      </c>
      <c r="FP45" s="127">
        <f t="shared" si="85"/>
        <v>0</v>
      </c>
      <c r="FQ45" s="127">
        <f t="shared" si="85"/>
        <v>0</v>
      </c>
      <c r="FR45" s="127">
        <f t="shared" si="85"/>
        <v>0</v>
      </c>
      <c r="FS45" s="127">
        <f t="shared" si="85"/>
        <v>0</v>
      </c>
      <c r="FT45" s="127">
        <f t="shared" si="85"/>
        <v>0</v>
      </c>
      <c r="FU45" s="127">
        <f t="shared" si="85"/>
        <v>11781897.421362186</v>
      </c>
      <c r="FV45" s="127">
        <f t="shared" si="85"/>
        <v>0</v>
      </c>
      <c r="FW45" s="127">
        <f t="shared" si="85"/>
        <v>0</v>
      </c>
      <c r="FX45" s="127">
        <f t="shared" si="85"/>
        <v>0</v>
      </c>
      <c r="FY45" s="127">
        <f t="shared" si="85"/>
        <v>0</v>
      </c>
      <c r="FZ45" s="127">
        <f t="shared" si="85"/>
        <v>0</v>
      </c>
      <c r="GA45" s="127">
        <f t="shared" si="85"/>
        <v>0</v>
      </c>
      <c r="GB45" s="127">
        <f t="shared" si="85"/>
        <v>0</v>
      </c>
      <c r="GC45" s="127">
        <f t="shared" si="85"/>
        <v>3843656.416666667</v>
      </c>
      <c r="GD45" s="127">
        <f t="shared" si="85"/>
        <v>0</v>
      </c>
      <c r="GE45" s="127">
        <f t="shared" si="85"/>
        <v>0</v>
      </c>
      <c r="GF45" s="127">
        <f t="shared" si="85"/>
        <v>0</v>
      </c>
      <c r="GG45" s="127">
        <f t="shared" si="85"/>
        <v>3786225.617407701</v>
      </c>
      <c r="GH45" s="127">
        <f t="shared" ref="GH45:GJ45" si="86">GH38+GH44</f>
        <v>54859284.103971541</v>
      </c>
      <c r="GI45" s="127">
        <f t="shared" si="86"/>
        <v>0</v>
      </c>
      <c r="GJ45" s="127">
        <f t="shared" si="86"/>
        <v>54859284.103971541</v>
      </c>
      <c r="GU45" s="127">
        <v>81595683.640000001</v>
      </c>
      <c r="GV45" s="123">
        <f t="shared" si="8"/>
        <v>0</v>
      </c>
      <c r="GX45" s="127">
        <v>0</v>
      </c>
      <c r="GY45" s="123">
        <f t="shared" si="9"/>
        <v>0</v>
      </c>
    </row>
    <row r="46" spans="1:207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4">
        <v>1784767.31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104784.75926157882</v>
      </c>
      <c r="Q46" s="124"/>
      <c r="R46" s="124"/>
      <c r="S46" s="124"/>
      <c r="T46" s="124"/>
      <c r="U46" s="124"/>
      <c r="V46" s="124"/>
      <c r="W46" s="124">
        <v>32686.237048131232</v>
      </c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>
        <f t="shared" ref="AS46:AS77" si="87">SUM(F46:AR46)</f>
        <v>137470.99630971006</v>
      </c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>
        <v>-37074.088324016571</v>
      </c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>
        <f t="shared" ref="CN46:CN51" si="88">SUM(AT46:CM46)</f>
        <v>-37074.088324016571</v>
      </c>
      <c r="CO46" s="124">
        <f t="shared" ref="CO46:CO57" si="89">+CN46+AS46</f>
        <v>100396.90798569348</v>
      </c>
      <c r="CP46" s="124">
        <f t="shared" ref="CP46:CP51" si="90">+CO46+E46</f>
        <v>1885164.2179856936</v>
      </c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>
        <v>7367.0988573777404</v>
      </c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>
        <f t="shared" ref="EK46:EK57" si="91">SUM(CQ46:EJ46)</f>
        <v>7367.0988573777404</v>
      </c>
      <c r="EL46" s="124">
        <f t="shared" ref="EL46:EL57" si="92">EK46+CP46</f>
        <v>1892531.3168430713</v>
      </c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>
        <v>13584.05750931303</v>
      </c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>
        <v>597188.29568483029</v>
      </c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>
        <v>222688.84256847846</v>
      </c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>
        <f>SUM(EM46:GF46)</f>
        <v>833461.1957626217</v>
      </c>
      <c r="GH46" s="124">
        <f t="shared" ref="GH46:GH57" si="93">EL46+GG46</f>
        <v>2725992.5126056932</v>
      </c>
      <c r="GI46" s="124"/>
      <c r="GJ46" s="124">
        <f t="shared" ref="GJ46:GJ57" si="94">SUM(GH46:GI46)</f>
        <v>2725992.5126056932</v>
      </c>
      <c r="GU46" s="124">
        <v>1784767.31</v>
      </c>
      <c r="GV46" s="123">
        <f t="shared" si="8"/>
        <v>0</v>
      </c>
      <c r="GX46" s="124"/>
      <c r="GY46" s="123">
        <f t="shared" si="9"/>
        <v>0</v>
      </c>
    </row>
    <row r="47" spans="1:207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4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>
        <f t="shared" si="87"/>
        <v>0</v>
      </c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>
        <f t="shared" si="88"/>
        <v>0</v>
      </c>
      <c r="CO47" s="124">
        <f t="shared" si="89"/>
        <v>0</v>
      </c>
      <c r="CP47" s="124">
        <f t="shared" si="90"/>
        <v>0</v>
      </c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>
        <f t="shared" si="91"/>
        <v>0</v>
      </c>
      <c r="EL47" s="124">
        <f t="shared" si="92"/>
        <v>0</v>
      </c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>
        <v>0</v>
      </c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>
        <f t="shared" ref="GG47:GG57" si="95">SUM(EM47:GF47)</f>
        <v>0</v>
      </c>
      <c r="GH47" s="124">
        <f t="shared" si="93"/>
        <v>0</v>
      </c>
      <c r="GI47" s="124"/>
      <c r="GJ47" s="124">
        <f t="shared" si="94"/>
        <v>0</v>
      </c>
      <c r="GU47" s="124">
        <v>0</v>
      </c>
      <c r="GV47" s="123">
        <f t="shared" si="8"/>
        <v>0</v>
      </c>
      <c r="GX47" s="124"/>
      <c r="GY47" s="123">
        <f t="shared" si="9"/>
        <v>0</v>
      </c>
    </row>
    <row r="48" spans="1:207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4">
        <v>3027026.13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103600.88637744274</v>
      </c>
      <c r="Q48" s="124"/>
      <c r="R48" s="124"/>
      <c r="S48" s="124"/>
      <c r="T48" s="124"/>
      <c r="U48" s="124"/>
      <c r="V48" s="124"/>
      <c r="W48" s="124">
        <v>32316.943364599192</v>
      </c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>
        <f t="shared" si="87"/>
        <v>135917.82974204194</v>
      </c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>
        <v>-36655.220082297354</v>
      </c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>
        <f t="shared" si="88"/>
        <v>-36655.220082297354</v>
      </c>
      <c r="CO48" s="124">
        <f t="shared" si="89"/>
        <v>99262.609659744587</v>
      </c>
      <c r="CP48" s="124">
        <f t="shared" si="90"/>
        <v>3126288.7396597443</v>
      </c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>
        <v>7283.8643428027062</v>
      </c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>
        <f t="shared" si="91"/>
        <v>7283.8643428027062</v>
      </c>
      <c r="EL48" s="124">
        <f t="shared" si="92"/>
        <v>3133572.604002547</v>
      </c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>
        <v>13430.582925269038</v>
      </c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>
        <v>-290606.12425945606</v>
      </c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>
        <v>377687.85966515745</v>
      </c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>
        <f t="shared" si="95"/>
        <v>100512.31833097042</v>
      </c>
      <c r="GH48" s="124">
        <f t="shared" si="93"/>
        <v>3234084.9223335176</v>
      </c>
      <c r="GI48" s="124"/>
      <c r="GJ48" s="124">
        <f t="shared" si="94"/>
        <v>3234084.9223335176</v>
      </c>
      <c r="GU48" s="124">
        <v>3027026.13</v>
      </c>
      <c r="GV48" s="123">
        <f t="shared" si="8"/>
        <v>0</v>
      </c>
      <c r="GX48" s="124"/>
      <c r="GY48" s="123">
        <f t="shared" si="9"/>
        <v>0</v>
      </c>
    </row>
    <row r="49" spans="1:20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4">
        <v>256631.17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11404.79063262252</v>
      </c>
      <c r="Q49" s="124"/>
      <c r="R49" s="124"/>
      <c r="S49" s="124"/>
      <c r="T49" s="124"/>
      <c r="U49" s="124"/>
      <c r="V49" s="124"/>
      <c r="W49" s="124">
        <v>3557.5754788119516</v>
      </c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>
        <f t="shared" si="87"/>
        <v>14962.366111434472</v>
      </c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>
        <v>-4035.1499417511113</v>
      </c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>
        <f t="shared" si="88"/>
        <v>-4035.1499417511113</v>
      </c>
      <c r="CO49" s="124">
        <f t="shared" si="89"/>
        <v>10927.216169683361</v>
      </c>
      <c r="CP49" s="124">
        <f t="shared" si="90"/>
        <v>267558.38616968336</v>
      </c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>
        <v>801.83626541033868</v>
      </c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>
        <f t="shared" si="91"/>
        <v>801.83626541033868</v>
      </c>
      <c r="EL49" s="124">
        <f t="shared" si="92"/>
        <v>268360.22243509372</v>
      </c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>
        <v>1478.4910794944612</v>
      </c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>
        <v>111381.45039931877</v>
      </c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>
        <v>32020.363603754278</v>
      </c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>
        <f t="shared" si="95"/>
        <v>144880.3050825675</v>
      </c>
      <c r="GH49" s="124">
        <f t="shared" si="93"/>
        <v>413240.52751766122</v>
      </c>
      <c r="GI49" s="124"/>
      <c r="GJ49" s="124">
        <f t="shared" si="94"/>
        <v>413240.52751766122</v>
      </c>
      <c r="GU49" s="124">
        <v>256631.17</v>
      </c>
      <c r="GV49" s="123">
        <f t="shared" si="8"/>
        <v>0</v>
      </c>
      <c r="GX49" s="124"/>
      <c r="GY49" s="123">
        <f t="shared" si="9"/>
        <v>0</v>
      </c>
    </row>
    <row r="50" spans="1:20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4">
        <v>2312116.39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85533.471848225527</v>
      </c>
      <c r="Q50" s="124"/>
      <c r="R50" s="124"/>
      <c r="S50" s="124"/>
      <c r="T50" s="124"/>
      <c r="U50" s="124"/>
      <c r="V50" s="124"/>
      <c r="W50" s="124">
        <v>26681.049382396941</v>
      </c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>
        <f t="shared" si="87"/>
        <v>112214.52123062247</v>
      </c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>
        <v>-30262.754930273804</v>
      </c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>
        <f t="shared" si="88"/>
        <v>-30262.754930273804</v>
      </c>
      <c r="CO50" s="124">
        <f t="shared" si="89"/>
        <v>81951.766300348667</v>
      </c>
      <c r="CP50" s="124">
        <f t="shared" si="90"/>
        <v>2394068.1563003487</v>
      </c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>
        <v>6013.5991833276385</v>
      </c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>
        <f t="shared" si="91"/>
        <v>6013.5991833276385</v>
      </c>
      <c r="EL50" s="124">
        <f t="shared" si="92"/>
        <v>2400081.7554836762</v>
      </c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>
        <v>11088.364460112198</v>
      </c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>
        <v>1402973.8581623076</v>
      </c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>
        <v>288487.19936085603</v>
      </c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>
        <f t="shared" si="95"/>
        <v>1702549.421983276</v>
      </c>
      <c r="GH50" s="124">
        <f t="shared" si="93"/>
        <v>4102631.1774669522</v>
      </c>
      <c r="GI50" s="124"/>
      <c r="GJ50" s="124">
        <f t="shared" si="94"/>
        <v>4102631.1774669522</v>
      </c>
      <c r="GU50" s="124">
        <v>2312116.39</v>
      </c>
      <c r="GV50" s="123">
        <f t="shared" si="8"/>
        <v>0</v>
      </c>
      <c r="GX50" s="124"/>
      <c r="GY50" s="123">
        <f t="shared" si="9"/>
        <v>0</v>
      </c>
    </row>
    <row r="51" spans="1:20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4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>
        <f t="shared" si="87"/>
        <v>0</v>
      </c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>
        <f t="shared" si="88"/>
        <v>0</v>
      </c>
      <c r="CO51" s="124">
        <f t="shared" si="89"/>
        <v>0</v>
      </c>
      <c r="CP51" s="124">
        <f t="shared" si="90"/>
        <v>0</v>
      </c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>
        <f t="shared" si="91"/>
        <v>0</v>
      </c>
      <c r="EL51" s="124">
        <f t="shared" si="92"/>
        <v>0</v>
      </c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>
        <v>0</v>
      </c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>
        <v>0</v>
      </c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>
        <f t="shared" si="95"/>
        <v>0</v>
      </c>
      <c r="GH51" s="124">
        <f t="shared" si="93"/>
        <v>0</v>
      </c>
      <c r="GI51" s="124"/>
      <c r="GJ51" s="124">
        <f t="shared" si="94"/>
        <v>0</v>
      </c>
      <c r="GU51" s="124">
        <v>0</v>
      </c>
      <c r="GV51" s="123">
        <f t="shared" si="8"/>
        <v>0</v>
      </c>
      <c r="GX51" s="124"/>
      <c r="GY51" s="123">
        <f t="shared" si="9"/>
        <v>0</v>
      </c>
    </row>
    <row r="52" spans="1:20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7380541</v>
      </c>
      <c r="F52" s="125">
        <f t="shared" ref="F52:AR52" si="96">SUM(F46:F51)</f>
        <v>0</v>
      </c>
      <c r="G52" s="125">
        <f t="shared" si="96"/>
        <v>0</v>
      </c>
      <c r="H52" s="125">
        <f t="shared" si="96"/>
        <v>0</v>
      </c>
      <c r="I52" s="125">
        <f t="shared" si="96"/>
        <v>0</v>
      </c>
      <c r="J52" s="125">
        <f t="shared" si="96"/>
        <v>0</v>
      </c>
      <c r="K52" s="125">
        <f t="shared" si="96"/>
        <v>0</v>
      </c>
      <c r="L52" s="125">
        <f t="shared" si="96"/>
        <v>0</v>
      </c>
      <c r="M52" s="125">
        <f t="shared" si="96"/>
        <v>0</v>
      </c>
      <c r="N52" s="125">
        <f t="shared" si="96"/>
        <v>0</v>
      </c>
      <c r="O52" s="125">
        <f t="shared" si="96"/>
        <v>0</v>
      </c>
      <c r="P52" s="125">
        <f t="shared" si="96"/>
        <v>305323.90811986959</v>
      </c>
      <c r="Q52" s="125">
        <f t="shared" si="96"/>
        <v>0</v>
      </c>
      <c r="R52" s="125">
        <f t="shared" si="96"/>
        <v>0</v>
      </c>
      <c r="S52" s="125">
        <f t="shared" si="96"/>
        <v>0</v>
      </c>
      <c r="T52" s="125">
        <f t="shared" si="96"/>
        <v>0</v>
      </c>
      <c r="U52" s="125">
        <f t="shared" si="96"/>
        <v>0</v>
      </c>
      <c r="V52" s="125">
        <f t="shared" si="96"/>
        <v>0</v>
      </c>
      <c r="W52" s="125">
        <f t="shared" si="96"/>
        <v>95241.805273939317</v>
      </c>
      <c r="X52" s="125">
        <f t="shared" si="96"/>
        <v>0</v>
      </c>
      <c r="Y52" s="125">
        <f t="shared" si="96"/>
        <v>0</v>
      </c>
      <c r="Z52" s="125">
        <f t="shared" si="96"/>
        <v>0</v>
      </c>
      <c r="AA52" s="125">
        <f t="shared" si="96"/>
        <v>0</v>
      </c>
      <c r="AB52" s="125">
        <f t="shared" si="96"/>
        <v>0</v>
      </c>
      <c r="AC52" s="125">
        <f t="shared" si="96"/>
        <v>0</v>
      </c>
      <c r="AD52" s="125">
        <f t="shared" si="96"/>
        <v>0</v>
      </c>
      <c r="AE52" s="125">
        <f t="shared" si="96"/>
        <v>0</v>
      </c>
      <c r="AF52" s="125">
        <f t="shared" si="96"/>
        <v>0</v>
      </c>
      <c r="AG52" s="125">
        <f t="shared" si="96"/>
        <v>0</v>
      </c>
      <c r="AH52" s="125">
        <f t="shared" si="96"/>
        <v>0</v>
      </c>
      <c r="AI52" s="125">
        <f t="shared" si="96"/>
        <v>0</v>
      </c>
      <c r="AJ52" s="125">
        <f t="shared" si="96"/>
        <v>0</v>
      </c>
      <c r="AK52" s="125">
        <f t="shared" si="96"/>
        <v>0</v>
      </c>
      <c r="AL52" s="125">
        <f t="shared" si="96"/>
        <v>0</v>
      </c>
      <c r="AM52" s="125">
        <f t="shared" si="96"/>
        <v>0</v>
      </c>
      <c r="AN52" s="125">
        <f t="shared" si="96"/>
        <v>0</v>
      </c>
      <c r="AO52" s="125">
        <f t="shared" si="96"/>
        <v>0</v>
      </c>
      <c r="AP52" s="125">
        <f t="shared" si="96"/>
        <v>0</v>
      </c>
      <c r="AQ52" s="125">
        <f t="shared" si="96"/>
        <v>0</v>
      </c>
      <c r="AR52" s="125">
        <f t="shared" si="96"/>
        <v>0</v>
      </c>
      <c r="AS52" s="125">
        <f>SUM(AS46:AS51)</f>
        <v>400565.71339380892</v>
      </c>
      <c r="AT52" s="125">
        <f t="shared" ref="AT52:EK52" si="97">SUM(AT46:AT51)</f>
        <v>0</v>
      </c>
      <c r="AU52" s="125">
        <f t="shared" si="97"/>
        <v>0</v>
      </c>
      <c r="AV52" s="125">
        <f t="shared" si="97"/>
        <v>0</v>
      </c>
      <c r="AW52" s="125">
        <f t="shared" si="97"/>
        <v>0</v>
      </c>
      <c r="AX52" s="125">
        <f t="shared" si="97"/>
        <v>0</v>
      </c>
      <c r="AY52" s="125">
        <f>SUM(AX46:AY51)</f>
        <v>0</v>
      </c>
      <c r="AZ52" s="125">
        <f t="shared" si="97"/>
        <v>0</v>
      </c>
      <c r="BA52" s="125">
        <f t="shared" si="97"/>
        <v>0</v>
      </c>
      <c r="BB52" s="125">
        <f t="shared" si="97"/>
        <v>0</v>
      </c>
      <c r="BC52" s="125">
        <f t="shared" si="97"/>
        <v>0</v>
      </c>
      <c r="BD52" s="125">
        <f t="shared" si="97"/>
        <v>-108027.21327833884</v>
      </c>
      <c r="BE52" s="125">
        <f t="shared" si="97"/>
        <v>0</v>
      </c>
      <c r="BF52" s="125">
        <f t="shared" si="97"/>
        <v>0</v>
      </c>
      <c r="BG52" s="125">
        <f t="shared" si="97"/>
        <v>0</v>
      </c>
      <c r="BH52" s="125">
        <f t="shared" si="97"/>
        <v>0</v>
      </c>
      <c r="BI52" s="125">
        <f t="shared" si="97"/>
        <v>0</v>
      </c>
      <c r="BJ52" s="125">
        <f t="shared" si="97"/>
        <v>0</v>
      </c>
      <c r="BK52" s="125">
        <f t="shared" si="97"/>
        <v>0</v>
      </c>
      <c r="BL52" s="125">
        <f t="shared" si="97"/>
        <v>0</v>
      </c>
      <c r="BM52" s="125">
        <f t="shared" si="97"/>
        <v>0</v>
      </c>
      <c r="BN52" s="125">
        <f t="shared" si="97"/>
        <v>0</v>
      </c>
      <c r="BO52" s="125">
        <f t="shared" si="97"/>
        <v>0</v>
      </c>
      <c r="BP52" s="125">
        <f t="shared" si="97"/>
        <v>0</v>
      </c>
      <c r="BQ52" s="125">
        <f t="shared" si="97"/>
        <v>0</v>
      </c>
      <c r="BR52" s="125">
        <f t="shared" si="97"/>
        <v>0</v>
      </c>
      <c r="BS52" s="125">
        <f t="shared" si="97"/>
        <v>0</v>
      </c>
      <c r="BT52" s="125">
        <f t="shared" si="97"/>
        <v>0</v>
      </c>
      <c r="BU52" s="125">
        <f t="shared" si="97"/>
        <v>0</v>
      </c>
      <c r="BV52" s="125">
        <f t="shared" si="97"/>
        <v>0</v>
      </c>
      <c r="BW52" s="125">
        <f t="shared" si="97"/>
        <v>0</v>
      </c>
      <c r="BX52" s="125">
        <f t="shared" si="97"/>
        <v>0</v>
      </c>
      <c r="BY52" s="125">
        <f t="shared" si="97"/>
        <v>0</v>
      </c>
      <c r="BZ52" s="125">
        <f t="shared" si="97"/>
        <v>0</v>
      </c>
      <c r="CA52" s="125">
        <f t="shared" si="97"/>
        <v>0</v>
      </c>
      <c r="CB52" s="125">
        <f t="shared" si="97"/>
        <v>0</v>
      </c>
      <c r="CC52" s="125">
        <f t="shared" si="97"/>
        <v>0</v>
      </c>
      <c r="CD52" s="125">
        <f t="shared" si="97"/>
        <v>0</v>
      </c>
      <c r="CE52" s="125">
        <f t="shared" si="97"/>
        <v>0</v>
      </c>
      <c r="CF52" s="125">
        <f t="shared" si="97"/>
        <v>0</v>
      </c>
      <c r="CG52" s="125">
        <f t="shared" si="97"/>
        <v>0</v>
      </c>
      <c r="CH52" s="125">
        <f t="shared" si="97"/>
        <v>0</v>
      </c>
      <c r="CI52" s="125">
        <f t="shared" si="97"/>
        <v>0</v>
      </c>
      <c r="CJ52" s="125">
        <f t="shared" si="97"/>
        <v>0</v>
      </c>
      <c r="CK52" s="125">
        <f t="shared" si="97"/>
        <v>0</v>
      </c>
      <c r="CL52" s="125">
        <f t="shared" si="97"/>
        <v>0</v>
      </c>
      <c r="CM52" s="125">
        <f t="shared" si="97"/>
        <v>0</v>
      </c>
      <c r="CN52" s="125">
        <f t="shared" si="97"/>
        <v>-108027.21327833884</v>
      </c>
      <c r="CO52" s="125">
        <f t="shared" ref="CO52:CP52" si="98">SUM(CO46:CO51)</f>
        <v>292538.50011547009</v>
      </c>
      <c r="CP52" s="125">
        <f t="shared" si="98"/>
        <v>7673079.5001154691</v>
      </c>
      <c r="CQ52" s="125">
        <f t="shared" si="97"/>
        <v>0</v>
      </c>
      <c r="CR52" s="125">
        <f t="shared" si="97"/>
        <v>0</v>
      </c>
      <c r="CS52" s="125">
        <f t="shared" si="97"/>
        <v>0</v>
      </c>
      <c r="CT52" s="125">
        <f t="shared" si="97"/>
        <v>0</v>
      </c>
      <c r="CU52" s="125">
        <f t="shared" si="97"/>
        <v>0</v>
      </c>
      <c r="CV52" s="125">
        <f t="shared" si="97"/>
        <v>0</v>
      </c>
      <c r="CW52" s="125">
        <f t="shared" si="97"/>
        <v>0</v>
      </c>
      <c r="CX52" s="125">
        <f t="shared" si="97"/>
        <v>0</v>
      </c>
      <c r="CY52" s="125">
        <f t="shared" si="97"/>
        <v>0</v>
      </c>
      <c r="CZ52" s="125">
        <f t="shared" si="97"/>
        <v>0</v>
      </c>
      <c r="DA52" s="125">
        <f t="shared" si="97"/>
        <v>21466.398648918424</v>
      </c>
      <c r="DB52" s="125">
        <f t="shared" si="97"/>
        <v>0</v>
      </c>
      <c r="DC52" s="125">
        <f t="shared" si="97"/>
        <v>0</v>
      </c>
      <c r="DD52" s="125">
        <f t="shared" si="97"/>
        <v>0</v>
      </c>
      <c r="DE52" s="125">
        <f t="shared" si="97"/>
        <v>0</v>
      </c>
      <c r="DF52" s="125">
        <f t="shared" si="97"/>
        <v>0</v>
      </c>
      <c r="DG52" s="125">
        <f t="shared" si="97"/>
        <v>0</v>
      </c>
      <c r="DH52" s="125">
        <f t="shared" si="97"/>
        <v>0</v>
      </c>
      <c r="DI52" s="125">
        <f t="shared" si="97"/>
        <v>0</v>
      </c>
      <c r="DJ52" s="125">
        <f t="shared" si="97"/>
        <v>0</v>
      </c>
      <c r="DK52" s="125">
        <f t="shared" si="97"/>
        <v>0</v>
      </c>
      <c r="DL52" s="125">
        <f t="shared" si="97"/>
        <v>0</v>
      </c>
      <c r="DM52" s="125">
        <f t="shared" si="97"/>
        <v>0</v>
      </c>
      <c r="DN52" s="125">
        <f t="shared" si="97"/>
        <v>0</v>
      </c>
      <c r="DO52" s="125">
        <f t="shared" si="97"/>
        <v>0</v>
      </c>
      <c r="DP52" s="125">
        <f t="shared" si="97"/>
        <v>0</v>
      </c>
      <c r="DQ52" s="125">
        <f t="shared" si="97"/>
        <v>0</v>
      </c>
      <c r="DR52" s="125">
        <f t="shared" si="97"/>
        <v>0</v>
      </c>
      <c r="DS52" s="125">
        <f t="shared" si="97"/>
        <v>0</v>
      </c>
      <c r="DT52" s="125">
        <f t="shared" si="97"/>
        <v>0</v>
      </c>
      <c r="DU52" s="125">
        <f t="shared" si="97"/>
        <v>0</v>
      </c>
      <c r="DV52" s="125">
        <f t="shared" si="97"/>
        <v>0</v>
      </c>
      <c r="DW52" s="125">
        <f t="shared" si="97"/>
        <v>0</v>
      </c>
      <c r="DX52" s="125">
        <f t="shared" si="97"/>
        <v>0</v>
      </c>
      <c r="DY52" s="125">
        <f t="shared" si="97"/>
        <v>0</v>
      </c>
      <c r="DZ52" s="125">
        <f t="shared" si="97"/>
        <v>0</v>
      </c>
      <c r="EA52" s="125">
        <f t="shared" si="97"/>
        <v>0</v>
      </c>
      <c r="EB52" s="125">
        <f t="shared" si="97"/>
        <v>0</v>
      </c>
      <c r="EC52" s="125">
        <f t="shared" si="97"/>
        <v>0</v>
      </c>
      <c r="ED52" s="125">
        <f t="shared" si="97"/>
        <v>0</v>
      </c>
      <c r="EE52" s="125">
        <f t="shared" si="97"/>
        <v>0</v>
      </c>
      <c r="EF52" s="125">
        <f t="shared" si="97"/>
        <v>0</v>
      </c>
      <c r="EG52" s="125">
        <f t="shared" si="97"/>
        <v>0</v>
      </c>
      <c r="EH52" s="125">
        <f t="shared" si="97"/>
        <v>0</v>
      </c>
      <c r="EI52" s="125">
        <f t="shared" si="97"/>
        <v>0</v>
      </c>
      <c r="EJ52" s="125">
        <f t="shared" si="97"/>
        <v>0</v>
      </c>
      <c r="EK52" s="125">
        <f t="shared" si="97"/>
        <v>21466.398648918424</v>
      </c>
      <c r="EL52" s="125">
        <f t="shared" ref="EL52" si="99">SUM(EL46:EL51)</f>
        <v>7694545.8987643886</v>
      </c>
      <c r="EM52" s="125">
        <f t="shared" ref="EM52:EN52" si="100">SUM(EM46:EM51)</f>
        <v>0</v>
      </c>
      <c r="EN52" s="125">
        <f t="shared" si="100"/>
        <v>0</v>
      </c>
      <c r="EO52" s="125">
        <f t="shared" ref="EO52:GG52" si="101">SUM(EO46:EO51)</f>
        <v>0</v>
      </c>
      <c r="EP52" s="125">
        <f t="shared" si="101"/>
        <v>0</v>
      </c>
      <c r="EQ52" s="125">
        <f t="shared" si="101"/>
        <v>0</v>
      </c>
      <c r="ER52" s="125">
        <f t="shared" si="101"/>
        <v>0</v>
      </c>
      <c r="ES52" s="125">
        <f t="shared" si="101"/>
        <v>0</v>
      </c>
      <c r="ET52" s="125">
        <f t="shared" si="101"/>
        <v>0</v>
      </c>
      <c r="EU52" s="125">
        <f t="shared" si="101"/>
        <v>0</v>
      </c>
      <c r="EV52" s="125">
        <f t="shared" si="101"/>
        <v>0</v>
      </c>
      <c r="EW52" s="125">
        <f t="shared" si="101"/>
        <v>39581.495974188729</v>
      </c>
      <c r="EX52" s="125">
        <f t="shared" si="101"/>
        <v>0</v>
      </c>
      <c r="EY52" s="125">
        <f t="shared" si="101"/>
        <v>0</v>
      </c>
      <c r="EZ52" s="125">
        <f t="shared" si="101"/>
        <v>0</v>
      </c>
      <c r="FA52" s="125">
        <f t="shared" si="101"/>
        <v>0</v>
      </c>
      <c r="FB52" s="125">
        <f t="shared" si="101"/>
        <v>0</v>
      </c>
      <c r="FC52" s="125">
        <f t="shared" si="101"/>
        <v>0</v>
      </c>
      <c r="FD52" s="125">
        <f t="shared" si="101"/>
        <v>0</v>
      </c>
      <c r="FE52" s="125">
        <f t="shared" si="101"/>
        <v>0</v>
      </c>
      <c r="FF52" s="125">
        <f t="shared" si="101"/>
        <v>0</v>
      </c>
      <c r="FG52" s="125">
        <f t="shared" si="101"/>
        <v>0</v>
      </c>
      <c r="FH52" s="125">
        <f t="shared" si="101"/>
        <v>1820937.4799870006</v>
      </c>
      <c r="FI52" s="125">
        <f t="shared" si="101"/>
        <v>0</v>
      </c>
      <c r="FJ52" s="125">
        <f t="shared" si="101"/>
        <v>0</v>
      </c>
      <c r="FK52" s="125">
        <f t="shared" si="101"/>
        <v>0</v>
      </c>
      <c r="FL52" s="125">
        <f t="shared" si="101"/>
        <v>0</v>
      </c>
      <c r="FM52" s="125">
        <f t="shared" si="101"/>
        <v>0</v>
      </c>
      <c r="FN52" s="125">
        <f t="shared" si="101"/>
        <v>0</v>
      </c>
      <c r="FO52" s="125">
        <f t="shared" si="101"/>
        <v>0</v>
      </c>
      <c r="FP52" s="125">
        <f t="shared" si="101"/>
        <v>0</v>
      </c>
      <c r="FQ52" s="125">
        <f t="shared" si="101"/>
        <v>0</v>
      </c>
      <c r="FR52" s="125">
        <f t="shared" si="101"/>
        <v>0</v>
      </c>
      <c r="FS52" s="125">
        <f t="shared" si="101"/>
        <v>0</v>
      </c>
      <c r="FT52" s="125">
        <f t="shared" si="101"/>
        <v>0</v>
      </c>
      <c r="FU52" s="125">
        <f t="shared" si="101"/>
        <v>920884.26519824634</v>
      </c>
      <c r="FV52" s="125">
        <f t="shared" si="101"/>
        <v>0</v>
      </c>
      <c r="FW52" s="125">
        <f t="shared" si="101"/>
        <v>0</v>
      </c>
      <c r="FX52" s="125">
        <f t="shared" si="101"/>
        <v>0</v>
      </c>
      <c r="FY52" s="125">
        <f t="shared" si="101"/>
        <v>0</v>
      </c>
      <c r="FZ52" s="125">
        <f t="shared" si="101"/>
        <v>0</v>
      </c>
      <c r="GA52" s="125">
        <f t="shared" si="101"/>
        <v>0</v>
      </c>
      <c r="GB52" s="125">
        <f t="shared" si="101"/>
        <v>0</v>
      </c>
      <c r="GC52" s="125">
        <f t="shared" si="101"/>
        <v>0</v>
      </c>
      <c r="GD52" s="125">
        <f t="shared" si="101"/>
        <v>0</v>
      </c>
      <c r="GE52" s="125">
        <f t="shared" si="101"/>
        <v>0</v>
      </c>
      <c r="GF52" s="125">
        <f t="shared" si="101"/>
        <v>0</v>
      </c>
      <c r="GG52" s="125">
        <f t="shared" si="101"/>
        <v>2781403.2411594354</v>
      </c>
      <c r="GH52" s="125">
        <f t="shared" ref="GH52:GJ52" si="102">SUM(GH46:GH51)</f>
        <v>10475949.139923826</v>
      </c>
      <c r="GI52" s="125">
        <f t="shared" si="102"/>
        <v>0</v>
      </c>
      <c r="GJ52" s="125">
        <f t="shared" si="102"/>
        <v>10475949.139923826</v>
      </c>
      <c r="GU52" s="125">
        <v>7380541</v>
      </c>
      <c r="GV52" s="123">
        <f t="shared" si="8"/>
        <v>0</v>
      </c>
      <c r="GX52" s="125">
        <v>0</v>
      </c>
      <c r="GY52" s="123">
        <f t="shared" si="9"/>
        <v>0</v>
      </c>
    </row>
    <row r="53" spans="1:20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4">
        <v>149587.47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>
        <v>2546.9739377416977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>
        <f t="shared" si="87"/>
        <v>2546.9739377416977</v>
      </c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>
        <f>SUM(AT53:CM53)</f>
        <v>0</v>
      </c>
      <c r="CO53" s="124">
        <f t="shared" si="89"/>
        <v>2546.9739377416977</v>
      </c>
      <c r="CP53" s="124">
        <f t="shared" ref="CP53:CP57" si="103">+CO53+E53</f>
        <v>152134.44393774169</v>
      </c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>
        <f t="shared" si="91"/>
        <v>0</v>
      </c>
      <c r="EL53" s="124">
        <f t="shared" si="92"/>
        <v>152134.44393774169</v>
      </c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>
        <v>-169856.93777964995</v>
      </c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>
        <v>18664.315718023205</v>
      </c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>
        <f t="shared" si="95"/>
        <v>-151192.62206162675</v>
      </c>
      <c r="GH53" s="124">
        <f t="shared" si="93"/>
        <v>941.82187611493282</v>
      </c>
      <c r="GI53" s="124"/>
      <c r="GJ53" s="124">
        <f t="shared" si="94"/>
        <v>941.82187611493282</v>
      </c>
      <c r="GU53" s="124">
        <v>149587.47</v>
      </c>
      <c r="GV53" s="123">
        <f t="shared" si="8"/>
        <v>0</v>
      </c>
      <c r="GX53" s="124"/>
      <c r="GY53" s="123">
        <f t="shared" si="9"/>
        <v>0</v>
      </c>
    </row>
    <row r="54" spans="1:20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4">
        <v>346258.71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>
        <v>2262.058348333594</v>
      </c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>
        <f t="shared" si="87"/>
        <v>2262.058348333594</v>
      </c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>
        <f>SUM(AT54:CM54)</f>
        <v>0</v>
      </c>
      <c r="CO54" s="124">
        <f t="shared" si="89"/>
        <v>2262.058348333594</v>
      </c>
      <c r="CP54" s="124">
        <f t="shared" si="103"/>
        <v>348520.7683483336</v>
      </c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>
        <f t="shared" si="91"/>
        <v>0</v>
      </c>
      <c r="EL54" s="124">
        <f t="shared" si="92"/>
        <v>348520.7683483336</v>
      </c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>
        <v>-9189.373439928575</v>
      </c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>
        <v>43203.363781441309</v>
      </c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>
        <f t="shared" si="95"/>
        <v>34013.990341512734</v>
      </c>
      <c r="GH54" s="124">
        <f t="shared" si="93"/>
        <v>382534.75868984632</v>
      </c>
      <c r="GI54" s="124"/>
      <c r="GJ54" s="124">
        <f t="shared" si="94"/>
        <v>382534.75868984632</v>
      </c>
      <c r="GU54" s="124">
        <v>346258.71</v>
      </c>
      <c r="GV54" s="123">
        <f t="shared" si="8"/>
        <v>0</v>
      </c>
      <c r="GX54" s="124"/>
      <c r="GY54" s="123">
        <f t="shared" si="9"/>
        <v>0</v>
      </c>
    </row>
    <row r="55" spans="1:20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4">
        <v>424152.73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>
        <v>4558.0588964312974</v>
      </c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>
        <f t="shared" si="87"/>
        <v>4558.0588964312974</v>
      </c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>
        <f>SUM(AT55:CM55)</f>
        <v>0</v>
      </c>
      <c r="CO55" s="124">
        <f t="shared" si="89"/>
        <v>4558.0588964312974</v>
      </c>
      <c r="CP55" s="124">
        <f t="shared" si="103"/>
        <v>428710.78889643127</v>
      </c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>
        <f t="shared" si="91"/>
        <v>0</v>
      </c>
      <c r="EL55" s="124">
        <f t="shared" si="92"/>
        <v>428710.78889643127</v>
      </c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>
        <v>98975.43068105093</v>
      </c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>
        <v>52922.350149925333</v>
      </c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>
        <f t="shared" si="95"/>
        <v>151897.78083097626</v>
      </c>
      <c r="GH55" s="124">
        <f t="shared" si="93"/>
        <v>580608.56972740754</v>
      </c>
      <c r="GI55" s="124"/>
      <c r="GJ55" s="124">
        <f t="shared" si="94"/>
        <v>580608.56972740754</v>
      </c>
      <c r="GU55" s="124">
        <v>424152.73</v>
      </c>
      <c r="GV55" s="123">
        <f t="shared" si="8"/>
        <v>0</v>
      </c>
      <c r="GX55" s="124"/>
      <c r="GY55" s="123">
        <f t="shared" si="9"/>
        <v>0</v>
      </c>
    </row>
    <row r="56" spans="1:20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4">
        <v>990457.26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>
        <v>12067.075991285657</v>
      </c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>
        <f t="shared" si="87"/>
        <v>12067.075991285657</v>
      </c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>
        <f>SUM(AT56:CM56)</f>
        <v>0</v>
      </c>
      <c r="CO56" s="124">
        <f t="shared" si="89"/>
        <v>12067.075991285657</v>
      </c>
      <c r="CP56" s="124">
        <f t="shared" si="103"/>
        <v>1002524.3359912856</v>
      </c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>
        <f t="shared" si="91"/>
        <v>0</v>
      </c>
      <c r="EL56" s="124">
        <f t="shared" si="92"/>
        <v>1002524.3359912856</v>
      </c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>
        <v>225457.89361354965</v>
      </c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>
        <v>123581.25320154286</v>
      </c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>
        <f t="shared" si="95"/>
        <v>349039.14681509254</v>
      </c>
      <c r="GH56" s="124">
        <f t="shared" si="93"/>
        <v>1351563.482806378</v>
      </c>
      <c r="GI56" s="124"/>
      <c r="GJ56" s="124">
        <f t="shared" si="94"/>
        <v>1351563.482806378</v>
      </c>
      <c r="GU56" s="124">
        <v>990457.26</v>
      </c>
      <c r="GV56" s="123">
        <f t="shared" si="8"/>
        <v>0</v>
      </c>
      <c r="GX56" s="124"/>
      <c r="GY56" s="123">
        <f t="shared" si="9"/>
        <v>0</v>
      </c>
    </row>
    <row r="57" spans="1:20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4">
        <v>2595090.69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>
        <v>16339.350610825639</v>
      </c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>
        <f t="shared" si="87"/>
        <v>16339.350610825639</v>
      </c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>
        <f>SUM(AT57:CM57)</f>
        <v>0</v>
      </c>
      <c r="CO57" s="124">
        <f t="shared" si="89"/>
        <v>16339.350610825639</v>
      </c>
      <c r="CP57" s="124">
        <f t="shared" si="103"/>
        <v>2611430.0406108256</v>
      </c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>
        <f t="shared" si="91"/>
        <v>0</v>
      </c>
      <c r="EL57" s="124">
        <f t="shared" si="92"/>
        <v>2611430.0406108256</v>
      </c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>
        <v>1677663.4679840137</v>
      </c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>
        <v>323794.44585206691</v>
      </c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>
        <f t="shared" si="95"/>
        <v>2001457.9138360806</v>
      </c>
      <c r="GH57" s="124">
        <f t="shared" si="93"/>
        <v>4612887.9544469062</v>
      </c>
      <c r="GI57" s="124"/>
      <c r="GJ57" s="124">
        <f t="shared" si="94"/>
        <v>4612887.9544469062</v>
      </c>
      <c r="GU57" s="124">
        <v>2595090.69</v>
      </c>
      <c r="GV57" s="123">
        <f t="shared" si="8"/>
        <v>0</v>
      </c>
      <c r="GX57" s="124"/>
      <c r="GY57" s="123">
        <f t="shared" si="9"/>
        <v>0</v>
      </c>
    </row>
    <row r="58" spans="1:20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4505546.8599999994</v>
      </c>
      <c r="F58" s="125">
        <f t="shared" ref="F58:AR58" si="104">SUM(F53:F57)</f>
        <v>0</v>
      </c>
      <c r="G58" s="125">
        <f t="shared" si="104"/>
        <v>0</v>
      </c>
      <c r="H58" s="125">
        <f t="shared" si="104"/>
        <v>0</v>
      </c>
      <c r="I58" s="125">
        <f t="shared" si="104"/>
        <v>0</v>
      </c>
      <c r="J58" s="125">
        <f t="shared" si="104"/>
        <v>0</v>
      </c>
      <c r="K58" s="125">
        <f t="shared" si="104"/>
        <v>0</v>
      </c>
      <c r="L58" s="125">
        <f t="shared" si="104"/>
        <v>0</v>
      </c>
      <c r="M58" s="125">
        <f t="shared" si="104"/>
        <v>0</v>
      </c>
      <c r="N58" s="125">
        <f t="shared" si="104"/>
        <v>0</v>
      </c>
      <c r="O58" s="125">
        <f t="shared" si="104"/>
        <v>0</v>
      </c>
      <c r="P58" s="125">
        <f t="shared" si="104"/>
        <v>0</v>
      </c>
      <c r="Q58" s="125">
        <f t="shared" si="104"/>
        <v>0</v>
      </c>
      <c r="R58" s="125">
        <f t="shared" si="104"/>
        <v>0</v>
      </c>
      <c r="S58" s="125">
        <f t="shared" si="104"/>
        <v>0</v>
      </c>
      <c r="T58" s="125">
        <f t="shared" si="104"/>
        <v>0</v>
      </c>
      <c r="U58" s="125">
        <f t="shared" si="104"/>
        <v>0</v>
      </c>
      <c r="V58" s="125">
        <f t="shared" si="104"/>
        <v>0</v>
      </c>
      <c r="W58" s="125">
        <f t="shared" si="104"/>
        <v>37773.517784617885</v>
      </c>
      <c r="X58" s="125">
        <f t="shared" si="104"/>
        <v>0</v>
      </c>
      <c r="Y58" s="125">
        <f t="shared" si="104"/>
        <v>0</v>
      </c>
      <c r="Z58" s="125">
        <f t="shared" si="104"/>
        <v>0</v>
      </c>
      <c r="AA58" s="125">
        <f t="shared" si="104"/>
        <v>0</v>
      </c>
      <c r="AB58" s="125">
        <f t="shared" si="104"/>
        <v>0</v>
      </c>
      <c r="AC58" s="125">
        <f t="shared" si="104"/>
        <v>0</v>
      </c>
      <c r="AD58" s="125">
        <f t="shared" si="104"/>
        <v>0</v>
      </c>
      <c r="AE58" s="125">
        <f t="shared" si="104"/>
        <v>0</v>
      </c>
      <c r="AF58" s="125">
        <f t="shared" si="104"/>
        <v>0</v>
      </c>
      <c r="AG58" s="125">
        <f t="shared" si="104"/>
        <v>0</v>
      </c>
      <c r="AH58" s="125">
        <f t="shared" si="104"/>
        <v>0</v>
      </c>
      <c r="AI58" s="125">
        <f t="shared" si="104"/>
        <v>0</v>
      </c>
      <c r="AJ58" s="125">
        <f t="shared" si="104"/>
        <v>0</v>
      </c>
      <c r="AK58" s="125">
        <f t="shared" si="104"/>
        <v>0</v>
      </c>
      <c r="AL58" s="125">
        <f t="shared" si="104"/>
        <v>0</v>
      </c>
      <c r="AM58" s="125">
        <f t="shared" si="104"/>
        <v>0</v>
      </c>
      <c r="AN58" s="125">
        <f t="shared" si="104"/>
        <v>0</v>
      </c>
      <c r="AO58" s="125">
        <f t="shared" si="104"/>
        <v>0</v>
      </c>
      <c r="AP58" s="125">
        <f t="shared" si="104"/>
        <v>0</v>
      </c>
      <c r="AQ58" s="125">
        <f t="shared" si="104"/>
        <v>0</v>
      </c>
      <c r="AR58" s="125">
        <f t="shared" si="104"/>
        <v>0</v>
      </c>
      <c r="AS58" s="125">
        <f>SUM(AS53:AS57)</f>
        <v>37773.517784617885</v>
      </c>
      <c r="AT58" s="125">
        <f t="shared" ref="AT58:CN58" si="105">SUM(AT53:AT57)</f>
        <v>0</v>
      </c>
      <c r="AU58" s="125">
        <f t="shared" si="105"/>
        <v>0</v>
      </c>
      <c r="AV58" s="125">
        <f t="shared" si="105"/>
        <v>0</v>
      </c>
      <c r="AW58" s="125">
        <f t="shared" si="105"/>
        <v>0</v>
      </c>
      <c r="AX58" s="125">
        <f t="shared" si="105"/>
        <v>0</v>
      </c>
      <c r="AY58" s="125">
        <f>SUM(AX53:AY57)</f>
        <v>0</v>
      </c>
      <c r="AZ58" s="125">
        <f t="shared" si="105"/>
        <v>0</v>
      </c>
      <c r="BA58" s="125">
        <f t="shared" si="105"/>
        <v>0</v>
      </c>
      <c r="BB58" s="125">
        <f t="shared" si="105"/>
        <v>0</v>
      </c>
      <c r="BC58" s="125">
        <f t="shared" si="105"/>
        <v>0</v>
      </c>
      <c r="BD58" s="125">
        <f t="shared" si="105"/>
        <v>0</v>
      </c>
      <c r="BE58" s="125">
        <f t="shared" si="105"/>
        <v>0</v>
      </c>
      <c r="BF58" s="125">
        <f t="shared" si="105"/>
        <v>0</v>
      </c>
      <c r="BG58" s="125">
        <f t="shared" si="105"/>
        <v>0</v>
      </c>
      <c r="BH58" s="125">
        <f t="shared" si="105"/>
        <v>0</v>
      </c>
      <c r="BI58" s="125">
        <f t="shared" si="105"/>
        <v>0</v>
      </c>
      <c r="BJ58" s="125">
        <f t="shared" si="105"/>
        <v>0</v>
      </c>
      <c r="BK58" s="125">
        <f t="shared" si="105"/>
        <v>0</v>
      </c>
      <c r="BL58" s="125">
        <f t="shared" si="105"/>
        <v>0</v>
      </c>
      <c r="BM58" s="125">
        <f t="shared" si="105"/>
        <v>0</v>
      </c>
      <c r="BN58" s="125">
        <f t="shared" si="105"/>
        <v>0</v>
      </c>
      <c r="BO58" s="125">
        <f t="shared" si="105"/>
        <v>0</v>
      </c>
      <c r="BP58" s="125">
        <f t="shared" si="105"/>
        <v>0</v>
      </c>
      <c r="BQ58" s="125">
        <f t="shared" si="105"/>
        <v>0</v>
      </c>
      <c r="BR58" s="125">
        <f t="shared" si="105"/>
        <v>0</v>
      </c>
      <c r="BS58" s="125">
        <f t="shared" si="105"/>
        <v>0</v>
      </c>
      <c r="BT58" s="125">
        <f t="shared" si="105"/>
        <v>0</v>
      </c>
      <c r="BU58" s="125">
        <f t="shared" si="105"/>
        <v>0</v>
      </c>
      <c r="BV58" s="125">
        <f t="shared" si="105"/>
        <v>0</v>
      </c>
      <c r="BW58" s="125">
        <f t="shared" si="105"/>
        <v>0</v>
      </c>
      <c r="BX58" s="125">
        <f t="shared" si="105"/>
        <v>0</v>
      </c>
      <c r="BY58" s="125">
        <f t="shared" si="105"/>
        <v>0</v>
      </c>
      <c r="BZ58" s="125">
        <f t="shared" si="105"/>
        <v>0</v>
      </c>
      <c r="CA58" s="125">
        <f t="shared" si="105"/>
        <v>0</v>
      </c>
      <c r="CB58" s="125">
        <f t="shared" si="105"/>
        <v>0</v>
      </c>
      <c r="CC58" s="125">
        <f t="shared" si="105"/>
        <v>0</v>
      </c>
      <c r="CD58" s="125">
        <f t="shared" si="105"/>
        <v>0</v>
      </c>
      <c r="CE58" s="125">
        <f t="shared" si="105"/>
        <v>0</v>
      </c>
      <c r="CF58" s="125">
        <f t="shared" si="105"/>
        <v>0</v>
      </c>
      <c r="CG58" s="125">
        <f t="shared" si="105"/>
        <v>0</v>
      </c>
      <c r="CH58" s="125">
        <f t="shared" si="105"/>
        <v>0</v>
      </c>
      <c r="CI58" s="125">
        <f t="shared" si="105"/>
        <v>0</v>
      </c>
      <c r="CJ58" s="125">
        <f t="shared" si="105"/>
        <v>0</v>
      </c>
      <c r="CK58" s="125">
        <f t="shared" si="105"/>
        <v>0</v>
      </c>
      <c r="CL58" s="125">
        <f t="shared" si="105"/>
        <v>0</v>
      </c>
      <c r="CM58" s="125">
        <f t="shared" si="105"/>
        <v>0</v>
      </c>
      <c r="CN58" s="125">
        <f t="shared" si="105"/>
        <v>0</v>
      </c>
      <c r="CO58" s="125">
        <f t="shared" ref="CO58:CP58" si="106">SUM(CO53:CO57)</f>
        <v>37773.517784617885</v>
      </c>
      <c r="CP58" s="125">
        <f t="shared" si="106"/>
        <v>4543320.3777846172</v>
      </c>
      <c r="CQ58" s="125">
        <f t="shared" ref="CQ58:EJ58" si="107">SUM(CQ53:CQ57)</f>
        <v>0</v>
      </c>
      <c r="CR58" s="125">
        <f t="shared" si="107"/>
        <v>0</v>
      </c>
      <c r="CS58" s="125">
        <f t="shared" si="107"/>
        <v>0</v>
      </c>
      <c r="CT58" s="125">
        <f t="shared" si="107"/>
        <v>0</v>
      </c>
      <c r="CU58" s="125">
        <f t="shared" si="107"/>
        <v>0</v>
      </c>
      <c r="CV58" s="125">
        <f t="shared" si="107"/>
        <v>0</v>
      </c>
      <c r="CW58" s="125">
        <f t="shared" si="107"/>
        <v>0</v>
      </c>
      <c r="CX58" s="125">
        <f t="shared" si="107"/>
        <v>0</v>
      </c>
      <c r="CY58" s="125">
        <f t="shared" si="107"/>
        <v>0</v>
      </c>
      <c r="CZ58" s="125">
        <f t="shared" si="107"/>
        <v>0</v>
      </c>
      <c r="DA58" s="125">
        <f t="shared" si="107"/>
        <v>0</v>
      </c>
      <c r="DB58" s="125">
        <f t="shared" si="107"/>
        <v>0</v>
      </c>
      <c r="DC58" s="125">
        <f t="shared" si="107"/>
        <v>0</v>
      </c>
      <c r="DD58" s="125">
        <f t="shared" si="107"/>
        <v>0</v>
      </c>
      <c r="DE58" s="125">
        <f t="shared" si="107"/>
        <v>0</v>
      </c>
      <c r="DF58" s="125">
        <f t="shared" si="107"/>
        <v>0</v>
      </c>
      <c r="DG58" s="125">
        <f t="shared" si="107"/>
        <v>0</v>
      </c>
      <c r="DH58" s="125">
        <f t="shared" si="107"/>
        <v>0</v>
      </c>
      <c r="DI58" s="125">
        <f t="shared" si="107"/>
        <v>0</v>
      </c>
      <c r="DJ58" s="125">
        <f t="shared" si="107"/>
        <v>0</v>
      </c>
      <c r="DK58" s="125">
        <f t="shared" si="107"/>
        <v>0</v>
      </c>
      <c r="DL58" s="125">
        <f t="shared" si="107"/>
        <v>0</v>
      </c>
      <c r="DM58" s="125">
        <f t="shared" si="107"/>
        <v>0</v>
      </c>
      <c r="DN58" s="125">
        <f t="shared" si="107"/>
        <v>0</v>
      </c>
      <c r="DO58" s="125">
        <f t="shared" si="107"/>
        <v>0</v>
      </c>
      <c r="DP58" s="125">
        <f t="shared" si="107"/>
        <v>0</v>
      </c>
      <c r="DQ58" s="125">
        <f t="shared" si="107"/>
        <v>0</v>
      </c>
      <c r="DR58" s="125">
        <f t="shared" si="107"/>
        <v>0</v>
      </c>
      <c r="DS58" s="125">
        <f t="shared" si="107"/>
        <v>0</v>
      </c>
      <c r="DT58" s="125">
        <f t="shared" si="107"/>
        <v>0</v>
      </c>
      <c r="DU58" s="125">
        <f t="shared" si="107"/>
        <v>0</v>
      </c>
      <c r="DV58" s="125">
        <f t="shared" si="107"/>
        <v>0</v>
      </c>
      <c r="DW58" s="125">
        <f t="shared" si="107"/>
        <v>0</v>
      </c>
      <c r="DX58" s="125">
        <f t="shared" si="107"/>
        <v>0</v>
      </c>
      <c r="DY58" s="125">
        <f t="shared" si="107"/>
        <v>0</v>
      </c>
      <c r="DZ58" s="125">
        <f t="shared" si="107"/>
        <v>0</v>
      </c>
      <c r="EA58" s="125">
        <f t="shared" si="107"/>
        <v>0</v>
      </c>
      <c r="EB58" s="125">
        <f t="shared" si="107"/>
        <v>0</v>
      </c>
      <c r="EC58" s="125">
        <f t="shared" si="107"/>
        <v>0</v>
      </c>
      <c r="ED58" s="125">
        <f t="shared" si="107"/>
        <v>0</v>
      </c>
      <c r="EE58" s="125">
        <f t="shared" si="107"/>
        <v>0</v>
      </c>
      <c r="EF58" s="125">
        <f t="shared" si="107"/>
        <v>0</v>
      </c>
      <c r="EG58" s="125">
        <f t="shared" si="107"/>
        <v>0</v>
      </c>
      <c r="EH58" s="125">
        <f t="shared" si="107"/>
        <v>0</v>
      </c>
      <c r="EI58" s="125">
        <f t="shared" si="107"/>
        <v>0</v>
      </c>
      <c r="EJ58" s="125">
        <f t="shared" si="107"/>
        <v>0</v>
      </c>
      <c r="EK58" s="125">
        <f t="shared" ref="EK58:EL58" si="108">SUM(EK53:EK57)</f>
        <v>0</v>
      </c>
      <c r="EL58" s="125">
        <f t="shared" si="108"/>
        <v>4543320.3777846172</v>
      </c>
      <c r="EM58" s="125">
        <f t="shared" ref="EM58" si="109">SUM(EM53:EM57)</f>
        <v>0</v>
      </c>
      <c r="EN58" s="125">
        <f t="shared" ref="EN58:GG58" si="110">SUM(EN53:EN57)</f>
        <v>0</v>
      </c>
      <c r="EO58" s="125">
        <f t="shared" si="110"/>
        <v>0</v>
      </c>
      <c r="EP58" s="125">
        <f t="shared" si="110"/>
        <v>0</v>
      </c>
      <c r="EQ58" s="125">
        <f t="shared" si="110"/>
        <v>0</v>
      </c>
      <c r="ER58" s="125">
        <f t="shared" si="110"/>
        <v>0</v>
      </c>
      <c r="ES58" s="125">
        <f t="shared" si="110"/>
        <v>0</v>
      </c>
      <c r="ET58" s="125">
        <f t="shared" si="110"/>
        <v>0</v>
      </c>
      <c r="EU58" s="125">
        <f t="shared" si="110"/>
        <v>0</v>
      </c>
      <c r="EV58" s="125">
        <f t="shared" si="110"/>
        <v>0</v>
      </c>
      <c r="EW58" s="125">
        <f t="shared" si="110"/>
        <v>0</v>
      </c>
      <c r="EX58" s="125">
        <f t="shared" si="110"/>
        <v>0</v>
      </c>
      <c r="EY58" s="125">
        <f t="shared" si="110"/>
        <v>0</v>
      </c>
      <c r="EZ58" s="125">
        <f t="shared" si="110"/>
        <v>0</v>
      </c>
      <c r="FA58" s="125">
        <f t="shared" si="110"/>
        <v>0</v>
      </c>
      <c r="FB58" s="125">
        <f t="shared" si="110"/>
        <v>0</v>
      </c>
      <c r="FC58" s="125">
        <f t="shared" si="110"/>
        <v>0</v>
      </c>
      <c r="FD58" s="125">
        <f t="shared" si="110"/>
        <v>0</v>
      </c>
      <c r="FE58" s="125">
        <f t="shared" si="110"/>
        <v>0</v>
      </c>
      <c r="FF58" s="125">
        <f t="shared" si="110"/>
        <v>0</v>
      </c>
      <c r="FG58" s="125">
        <f t="shared" si="110"/>
        <v>0</v>
      </c>
      <c r="FH58" s="125">
        <f t="shared" si="110"/>
        <v>1823050.4810590358</v>
      </c>
      <c r="FI58" s="125">
        <f t="shared" si="110"/>
        <v>0</v>
      </c>
      <c r="FJ58" s="125">
        <f t="shared" si="110"/>
        <v>0</v>
      </c>
      <c r="FK58" s="125">
        <f t="shared" si="110"/>
        <v>0</v>
      </c>
      <c r="FL58" s="125">
        <f t="shared" si="110"/>
        <v>0</v>
      </c>
      <c r="FM58" s="125">
        <f t="shared" si="110"/>
        <v>0</v>
      </c>
      <c r="FN58" s="125">
        <f t="shared" si="110"/>
        <v>0</v>
      </c>
      <c r="FO58" s="125">
        <f t="shared" si="110"/>
        <v>0</v>
      </c>
      <c r="FP58" s="125">
        <f t="shared" si="110"/>
        <v>0</v>
      </c>
      <c r="FQ58" s="125">
        <f t="shared" si="110"/>
        <v>0</v>
      </c>
      <c r="FR58" s="125">
        <f t="shared" si="110"/>
        <v>0</v>
      </c>
      <c r="FS58" s="125">
        <f t="shared" si="110"/>
        <v>0</v>
      </c>
      <c r="FT58" s="125">
        <f t="shared" si="110"/>
        <v>0</v>
      </c>
      <c r="FU58" s="125">
        <f t="shared" si="110"/>
        <v>562165.72870299965</v>
      </c>
      <c r="FV58" s="125">
        <f t="shared" si="110"/>
        <v>0</v>
      </c>
      <c r="FW58" s="125">
        <f t="shared" si="110"/>
        <v>0</v>
      </c>
      <c r="FX58" s="125">
        <f t="shared" si="110"/>
        <v>0</v>
      </c>
      <c r="FY58" s="125">
        <f t="shared" si="110"/>
        <v>0</v>
      </c>
      <c r="FZ58" s="125">
        <f t="shared" si="110"/>
        <v>0</v>
      </c>
      <c r="GA58" s="125">
        <f t="shared" si="110"/>
        <v>0</v>
      </c>
      <c r="GB58" s="125">
        <f t="shared" si="110"/>
        <v>0</v>
      </c>
      <c r="GC58" s="125">
        <f t="shared" si="110"/>
        <v>0</v>
      </c>
      <c r="GD58" s="125">
        <f t="shared" si="110"/>
        <v>0</v>
      </c>
      <c r="GE58" s="125">
        <f t="shared" si="110"/>
        <v>0</v>
      </c>
      <c r="GF58" s="125">
        <f t="shared" si="110"/>
        <v>0</v>
      </c>
      <c r="GG58" s="125">
        <f t="shared" si="110"/>
        <v>2385216.2097620354</v>
      </c>
      <c r="GH58" s="125">
        <f t="shared" ref="GH58:GJ58" si="111">SUM(GH53:GH57)</f>
        <v>6928536.5875466531</v>
      </c>
      <c r="GI58" s="125">
        <f t="shared" si="111"/>
        <v>0</v>
      </c>
      <c r="GJ58" s="125">
        <f t="shared" si="111"/>
        <v>6928536.5875466531</v>
      </c>
      <c r="GU58" s="125">
        <v>4505546.8599999994</v>
      </c>
      <c r="GV58" s="123">
        <f t="shared" si="8"/>
        <v>0</v>
      </c>
      <c r="GX58" s="125">
        <v>0</v>
      </c>
      <c r="GY58" s="123">
        <f t="shared" si="9"/>
        <v>0</v>
      </c>
    </row>
    <row r="59" spans="1:207" outlineLevel="2" x14ac:dyDescent="0.25">
      <c r="A59" s="83">
        <f>ROW()</f>
        <v>59</v>
      </c>
      <c r="B59" s="257"/>
      <c r="C59" s="268" t="s">
        <v>344</v>
      </c>
      <c r="D59" s="269"/>
      <c r="E59" s="152">
        <f>E52+E58</f>
        <v>11886087.859999999</v>
      </c>
      <c r="F59" s="127">
        <f t="shared" ref="F59:AR59" si="112">F52+F58</f>
        <v>0</v>
      </c>
      <c r="G59" s="127">
        <f t="shared" si="112"/>
        <v>0</v>
      </c>
      <c r="H59" s="127">
        <f t="shared" si="112"/>
        <v>0</v>
      </c>
      <c r="I59" s="127">
        <f t="shared" si="112"/>
        <v>0</v>
      </c>
      <c r="J59" s="127">
        <f t="shared" si="112"/>
        <v>0</v>
      </c>
      <c r="K59" s="127">
        <f t="shared" si="112"/>
        <v>0</v>
      </c>
      <c r="L59" s="127">
        <f t="shared" si="112"/>
        <v>0</v>
      </c>
      <c r="M59" s="127">
        <f t="shared" si="112"/>
        <v>0</v>
      </c>
      <c r="N59" s="127">
        <f t="shared" si="112"/>
        <v>0</v>
      </c>
      <c r="O59" s="127">
        <f t="shared" si="112"/>
        <v>0</v>
      </c>
      <c r="P59" s="127">
        <f t="shared" si="112"/>
        <v>305323.90811986959</v>
      </c>
      <c r="Q59" s="127">
        <f t="shared" si="112"/>
        <v>0</v>
      </c>
      <c r="R59" s="127">
        <f t="shared" si="112"/>
        <v>0</v>
      </c>
      <c r="S59" s="127">
        <f t="shared" si="112"/>
        <v>0</v>
      </c>
      <c r="T59" s="127">
        <f t="shared" si="112"/>
        <v>0</v>
      </c>
      <c r="U59" s="127">
        <f t="shared" si="112"/>
        <v>0</v>
      </c>
      <c r="V59" s="127">
        <f t="shared" si="112"/>
        <v>0</v>
      </c>
      <c r="W59" s="127">
        <f t="shared" si="112"/>
        <v>133015.3230585572</v>
      </c>
      <c r="X59" s="127">
        <f t="shared" si="112"/>
        <v>0</v>
      </c>
      <c r="Y59" s="127">
        <f t="shared" si="112"/>
        <v>0</v>
      </c>
      <c r="Z59" s="127">
        <f t="shared" si="112"/>
        <v>0</v>
      </c>
      <c r="AA59" s="127">
        <f t="shared" si="112"/>
        <v>0</v>
      </c>
      <c r="AB59" s="127">
        <f t="shared" si="112"/>
        <v>0</v>
      </c>
      <c r="AC59" s="127">
        <f t="shared" si="112"/>
        <v>0</v>
      </c>
      <c r="AD59" s="127">
        <f t="shared" si="112"/>
        <v>0</v>
      </c>
      <c r="AE59" s="127">
        <f t="shared" si="112"/>
        <v>0</v>
      </c>
      <c r="AF59" s="127">
        <f t="shared" si="112"/>
        <v>0</v>
      </c>
      <c r="AG59" s="127">
        <f t="shared" si="112"/>
        <v>0</v>
      </c>
      <c r="AH59" s="127">
        <f t="shared" si="112"/>
        <v>0</v>
      </c>
      <c r="AI59" s="127">
        <f t="shared" si="112"/>
        <v>0</v>
      </c>
      <c r="AJ59" s="127">
        <f t="shared" si="112"/>
        <v>0</v>
      </c>
      <c r="AK59" s="127">
        <f t="shared" si="112"/>
        <v>0</v>
      </c>
      <c r="AL59" s="127">
        <f t="shared" si="112"/>
        <v>0</v>
      </c>
      <c r="AM59" s="127">
        <f t="shared" si="112"/>
        <v>0</v>
      </c>
      <c r="AN59" s="127">
        <f t="shared" si="112"/>
        <v>0</v>
      </c>
      <c r="AO59" s="127">
        <f t="shared" si="112"/>
        <v>0</v>
      </c>
      <c r="AP59" s="127">
        <f t="shared" si="112"/>
        <v>0</v>
      </c>
      <c r="AQ59" s="127">
        <f t="shared" si="112"/>
        <v>0</v>
      </c>
      <c r="AR59" s="127">
        <f t="shared" si="112"/>
        <v>0</v>
      </c>
      <c r="AS59" s="127">
        <f>AS52+AS58</f>
        <v>438339.23117842682</v>
      </c>
      <c r="AT59" s="127">
        <f t="shared" ref="AT59:CN59" si="113">AT52+AT58</f>
        <v>0</v>
      </c>
      <c r="AU59" s="127">
        <f t="shared" si="113"/>
        <v>0</v>
      </c>
      <c r="AV59" s="127">
        <f t="shared" si="113"/>
        <v>0</v>
      </c>
      <c r="AW59" s="127">
        <f t="shared" si="113"/>
        <v>0</v>
      </c>
      <c r="AX59" s="127">
        <f t="shared" si="113"/>
        <v>0</v>
      </c>
      <c r="AY59" s="127">
        <f t="shared" si="113"/>
        <v>0</v>
      </c>
      <c r="AZ59" s="127">
        <f t="shared" si="113"/>
        <v>0</v>
      </c>
      <c r="BA59" s="127">
        <f t="shared" si="113"/>
        <v>0</v>
      </c>
      <c r="BB59" s="127">
        <f t="shared" si="113"/>
        <v>0</v>
      </c>
      <c r="BC59" s="127">
        <f t="shared" si="113"/>
        <v>0</v>
      </c>
      <c r="BD59" s="127">
        <f t="shared" si="113"/>
        <v>-108027.21327833884</v>
      </c>
      <c r="BE59" s="127">
        <f t="shared" si="113"/>
        <v>0</v>
      </c>
      <c r="BF59" s="127">
        <f t="shared" si="113"/>
        <v>0</v>
      </c>
      <c r="BG59" s="127">
        <f t="shared" si="113"/>
        <v>0</v>
      </c>
      <c r="BH59" s="127">
        <f t="shared" si="113"/>
        <v>0</v>
      </c>
      <c r="BI59" s="127">
        <f t="shared" si="113"/>
        <v>0</v>
      </c>
      <c r="BJ59" s="127">
        <f t="shared" si="113"/>
        <v>0</v>
      </c>
      <c r="BK59" s="127">
        <f t="shared" si="113"/>
        <v>0</v>
      </c>
      <c r="BL59" s="127">
        <f t="shared" si="113"/>
        <v>0</v>
      </c>
      <c r="BM59" s="127">
        <f t="shared" si="113"/>
        <v>0</v>
      </c>
      <c r="BN59" s="127">
        <f t="shared" si="113"/>
        <v>0</v>
      </c>
      <c r="BO59" s="127">
        <f t="shared" si="113"/>
        <v>0</v>
      </c>
      <c r="BP59" s="127">
        <f t="shared" si="113"/>
        <v>0</v>
      </c>
      <c r="BQ59" s="127">
        <f t="shared" si="113"/>
        <v>0</v>
      </c>
      <c r="BR59" s="127">
        <f t="shared" si="113"/>
        <v>0</v>
      </c>
      <c r="BS59" s="127">
        <f t="shared" si="113"/>
        <v>0</v>
      </c>
      <c r="BT59" s="127">
        <f t="shared" si="113"/>
        <v>0</v>
      </c>
      <c r="BU59" s="127">
        <f t="shared" si="113"/>
        <v>0</v>
      </c>
      <c r="BV59" s="127">
        <f t="shared" si="113"/>
        <v>0</v>
      </c>
      <c r="BW59" s="127">
        <f t="shared" si="113"/>
        <v>0</v>
      </c>
      <c r="BX59" s="127">
        <f t="shared" si="113"/>
        <v>0</v>
      </c>
      <c r="BY59" s="127">
        <f t="shared" si="113"/>
        <v>0</v>
      </c>
      <c r="BZ59" s="127">
        <f t="shared" si="113"/>
        <v>0</v>
      </c>
      <c r="CA59" s="127">
        <f t="shared" si="113"/>
        <v>0</v>
      </c>
      <c r="CB59" s="127">
        <f t="shared" si="113"/>
        <v>0</v>
      </c>
      <c r="CC59" s="127">
        <f t="shared" si="113"/>
        <v>0</v>
      </c>
      <c r="CD59" s="127">
        <f t="shared" si="113"/>
        <v>0</v>
      </c>
      <c r="CE59" s="127">
        <f t="shared" si="113"/>
        <v>0</v>
      </c>
      <c r="CF59" s="127">
        <f t="shared" si="113"/>
        <v>0</v>
      </c>
      <c r="CG59" s="127">
        <f t="shared" si="113"/>
        <v>0</v>
      </c>
      <c r="CH59" s="127">
        <f t="shared" si="113"/>
        <v>0</v>
      </c>
      <c r="CI59" s="127">
        <f t="shared" si="113"/>
        <v>0</v>
      </c>
      <c r="CJ59" s="127">
        <f t="shared" si="113"/>
        <v>0</v>
      </c>
      <c r="CK59" s="127">
        <f t="shared" si="113"/>
        <v>0</v>
      </c>
      <c r="CL59" s="127">
        <f t="shared" si="113"/>
        <v>0</v>
      </c>
      <c r="CM59" s="127">
        <f t="shared" si="113"/>
        <v>0</v>
      </c>
      <c r="CN59" s="127">
        <f t="shared" si="113"/>
        <v>-108027.21327833884</v>
      </c>
      <c r="CO59" s="127">
        <f t="shared" ref="CO59:CP59" si="114">CO52+CO58</f>
        <v>330312.01790008799</v>
      </c>
      <c r="CP59" s="127">
        <f t="shared" si="114"/>
        <v>12216399.877900086</v>
      </c>
      <c r="CQ59" s="127">
        <f t="shared" ref="CQ59:EJ59" si="115">CQ52+CQ58</f>
        <v>0</v>
      </c>
      <c r="CR59" s="127">
        <f t="shared" si="115"/>
        <v>0</v>
      </c>
      <c r="CS59" s="127">
        <f t="shared" si="115"/>
        <v>0</v>
      </c>
      <c r="CT59" s="127">
        <f t="shared" si="115"/>
        <v>0</v>
      </c>
      <c r="CU59" s="127">
        <f t="shared" si="115"/>
        <v>0</v>
      </c>
      <c r="CV59" s="127">
        <f t="shared" si="115"/>
        <v>0</v>
      </c>
      <c r="CW59" s="127">
        <f t="shared" si="115"/>
        <v>0</v>
      </c>
      <c r="CX59" s="127">
        <f t="shared" si="115"/>
        <v>0</v>
      </c>
      <c r="CY59" s="127">
        <f t="shared" si="115"/>
        <v>0</v>
      </c>
      <c r="CZ59" s="127">
        <f t="shared" si="115"/>
        <v>0</v>
      </c>
      <c r="DA59" s="127">
        <f t="shared" si="115"/>
        <v>21466.398648918424</v>
      </c>
      <c r="DB59" s="127">
        <f t="shared" si="115"/>
        <v>0</v>
      </c>
      <c r="DC59" s="127">
        <f t="shared" si="115"/>
        <v>0</v>
      </c>
      <c r="DD59" s="127">
        <f t="shared" si="115"/>
        <v>0</v>
      </c>
      <c r="DE59" s="127">
        <f t="shared" si="115"/>
        <v>0</v>
      </c>
      <c r="DF59" s="127">
        <f t="shared" si="115"/>
        <v>0</v>
      </c>
      <c r="DG59" s="127">
        <f t="shared" si="115"/>
        <v>0</v>
      </c>
      <c r="DH59" s="127">
        <f t="shared" si="115"/>
        <v>0</v>
      </c>
      <c r="DI59" s="127">
        <f t="shared" si="115"/>
        <v>0</v>
      </c>
      <c r="DJ59" s="127">
        <f t="shared" si="115"/>
        <v>0</v>
      </c>
      <c r="DK59" s="127">
        <f t="shared" si="115"/>
        <v>0</v>
      </c>
      <c r="DL59" s="127">
        <f t="shared" si="115"/>
        <v>0</v>
      </c>
      <c r="DM59" s="127">
        <f t="shared" si="115"/>
        <v>0</v>
      </c>
      <c r="DN59" s="127">
        <f t="shared" si="115"/>
        <v>0</v>
      </c>
      <c r="DO59" s="127">
        <f t="shared" si="115"/>
        <v>0</v>
      </c>
      <c r="DP59" s="127">
        <f t="shared" si="115"/>
        <v>0</v>
      </c>
      <c r="DQ59" s="127">
        <f t="shared" si="115"/>
        <v>0</v>
      </c>
      <c r="DR59" s="127">
        <f t="shared" si="115"/>
        <v>0</v>
      </c>
      <c r="DS59" s="127">
        <f t="shared" si="115"/>
        <v>0</v>
      </c>
      <c r="DT59" s="127">
        <f t="shared" si="115"/>
        <v>0</v>
      </c>
      <c r="DU59" s="127">
        <f t="shared" si="115"/>
        <v>0</v>
      </c>
      <c r="DV59" s="127">
        <f t="shared" si="115"/>
        <v>0</v>
      </c>
      <c r="DW59" s="127">
        <f t="shared" si="115"/>
        <v>0</v>
      </c>
      <c r="DX59" s="127">
        <f t="shared" si="115"/>
        <v>0</v>
      </c>
      <c r="DY59" s="127">
        <f t="shared" si="115"/>
        <v>0</v>
      </c>
      <c r="DZ59" s="127">
        <f t="shared" si="115"/>
        <v>0</v>
      </c>
      <c r="EA59" s="127">
        <f t="shared" si="115"/>
        <v>0</v>
      </c>
      <c r="EB59" s="127">
        <f t="shared" si="115"/>
        <v>0</v>
      </c>
      <c r="EC59" s="127">
        <f t="shared" si="115"/>
        <v>0</v>
      </c>
      <c r="ED59" s="127">
        <f t="shared" si="115"/>
        <v>0</v>
      </c>
      <c r="EE59" s="127">
        <f t="shared" si="115"/>
        <v>0</v>
      </c>
      <c r="EF59" s="127">
        <f t="shared" si="115"/>
        <v>0</v>
      </c>
      <c r="EG59" s="127">
        <f t="shared" si="115"/>
        <v>0</v>
      </c>
      <c r="EH59" s="127">
        <f t="shared" si="115"/>
        <v>0</v>
      </c>
      <c r="EI59" s="127">
        <f t="shared" si="115"/>
        <v>0</v>
      </c>
      <c r="EJ59" s="127">
        <f t="shared" si="115"/>
        <v>0</v>
      </c>
      <c r="EK59" s="127">
        <f t="shared" ref="EK59:EL59" si="116">EK52+EK58</f>
        <v>21466.398648918424</v>
      </c>
      <c r="EL59" s="127">
        <f t="shared" si="116"/>
        <v>12237866.276549006</v>
      </c>
      <c r="EM59" s="127">
        <f t="shared" ref="EM59" si="117">EM52+EM58</f>
        <v>0</v>
      </c>
      <c r="EN59" s="127">
        <f t="shared" ref="EN59:GG59" si="118">EN52+EN58</f>
        <v>0</v>
      </c>
      <c r="EO59" s="127">
        <f t="shared" si="118"/>
        <v>0</v>
      </c>
      <c r="EP59" s="127">
        <f t="shared" si="118"/>
        <v>0</v>
      </c>
      <c r="EQ59" s="127">
        <f t="shared" si="118"/>
        <v>0</v>
      </c>
      <c r="ER59" s="127">
        <f t="shared" si="118"/>
        <v>0</v>
      </c>
      <c r="ES59" s="127">
        <f t="shared" si="118"/>
        <v>0</v>
      </c>
      <c r="ET59" s="127">
        <f t="shared" si="118"/>
        <v>0</v>
      </c>
      <c r="EU59" s="127">
        <f t="shared" si="118"/>
        <v>0</v>
      </c>
      <c r="EV59" s="127">
        <f t="shared" si="118"/>
        <v>0</v>
      </c>
      <c r="EW59" s="127">
        <f t="shared" si="118"/>
        <v>39581.495974188729</v>
      </c>
      <c r="EX59" s="127">
        <f t="shared" si="118"/>
        <v>0</v>
      </c>
      <c r="EY59" s="127">
        <f t="shared" si="118"/>
        <v>0</v>
      </c>
      <c r="EZ59" s="127">
        <f t="shared" si="118"/>
        <v>0</v>
      </c>
      <c r="FA59" s="127">
        <f t="shared" si="118"/>
        <v>0</v>
      </c>
      <c r="FB59" s="127">
        <f t="shared" si="118"/>
        <v>0</v>
      </c>
      <c r="FC59" s="127">
        <f t="shared" si="118"/>
        <v>0</v>
      </c>
      <c r="FD59" s="127">
        <f t="shared" si="118"/>
        <v>0</v>
      </c>
      <c r="FE59" s="127">
        <f t="shared" si="118"/>
        <v>0</v>
      </c>
      <c r="FF59" s="127">
        <f t="shared" si="118"/>
        <v>0</v>
      </c>
      <c r="FG59" s="127">
        <f t="shared" si="118"/>
        <v>0</v>
      </c>
      <c r="FH59" s="127">
        <f t="shared" si="118"/>
        <v>3643987.9610460363</v>
      </c>
      <c r="FI59" s="127">
        <f t="shared" si="118"/>
        <v>0</v>
      </c>
      <c r="FJ59" s="127">
        <f t="shared" si="118"/>
        <v>0</v>
      </c>
      <c r="FK59" s="127">
        <f t="shared" si="118"/>
        <v>0</v>
      </c>
      <c r="FL59" s="127">
        <f t="shared" si="118"/>
        <v>0</v>
      </c>
      <c r="FM59" s="127">
        <f t="shared" si="118"/>
        <v>0</v>
      </c>
      <c r="FN59" s="127">
        <f t="shared" si="118"/>
        <v>0</v>
      </c>
      <c r="FO59" s="127">
        <f t="shared" si="118"/>
        <v>0</v>
      </c>
      <c r="FP59" s="127">
        <f t="shared" si="118"/>
        <v>0</v>
      </c>
      <c r="FQ59" s="127">
        <f t="shared" si="118"/>
        <v>0</v>
      </c>
      <c r="FR59" s="127">
        <f t="shared" si="118"/>
        <v>0</v>
      </c>
      <c r="FS59" s="127">
        <f t="shared" si="118"/>
        <v>0</v>
      </c>
      <c r="FT59" s="127">
        <f t="shared" si="118"/>
        <v>0</v>
      </c>
      <c r="FU59" s="127">
        <f t="shared" si="118"/>
        <v>1483049.993901246</v>
      </c>
      <c r="FV59" s="127">
        <f t="shared" si="118"/>
        <v>0</v>
      </c>
      <c r="FW59" s="127">
        <f t="shared" si="118"/>
        <v>0</v>
      </c>
      <c r="FX59" s="127">
        <f t="shared" si="118"/>
        <v>0</v>
      </c>
      <c r="FY59" s="127">
        <f t="shared" si="118"/>
        <v>0</v>
      </c>
      <c r="FZ59" s="127">
        <f t="shared" si="118"/>
        <v>0</v>
      </c>
      <c r="GA59" s="127">
        <f t="shared" si="118"/>
        <v>0</v>
      </c>
      <c r="GB59" s="127">
        <f t="shared" si="118"/>
        <v>0</v>
      </c>
      <c r="GC59" s="127">
        <f t="shared" si="118"/>
        <v>0</v>
      </c>
      <c r="GD59" s="127">
        <f t="shared" si="118"/>
        <v>0</v>
      </c>
      <c r="GE59" s="127">
        <f t="shared" si="118"/>
        <v>0</v>
      </c>
      <c r="GF59" s="127">
        <f t="shared" si="118"/>
        <v>0</v>
      </c>
      <c r="GG59" s="127">
        <f t="shared" si="118"/>
        <v>5166619.4509214703</v>
      </c>
      <c r="GH59" s="127">
        <f t="shared" ref="GH59:GJ59" si="119">GH52+GH58</f>
        <v>17404485.72747048</v>
      </c>
      <c r="GI59" s="127">
        <f t="shared" si="119"/>
        <v>0</v>
      </c>
      <c r="GJ59" s="127">
        <f t="shared" si="119"/>
        <v>17404485.72747048</v>
      </c>
      <c r="GU59" s="152">
        <v>11886087.859999999</v>
      </c>
      <c r="GV59" s="123">
        <f t="shared" si="8"/>
        <v>0</v>
      </c>
      <c r="GX59" s="127">
        <v>0</v>
      </c>
      <c r="GY59" s="123">
        <f t="shared" si="9"/>
        <v>0</v>
      </c>
    </row>
    <row r="60" spans="1:20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v>4078577.19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204221.63782342017</v>
      </c>
      <c r="Q60" s="124"/>
      <c r="R60" s="124"/>
      <c r="S60" s="124"/>
      <c r="T60" s="124"/>
      <c r="U60" s="124"/>
      <c r="V60" s="124"/>
      <c r="W60" s="124">
        <v>63704.272561148202</v>
      </c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>
        <f t="shared" si="87"/>
        <v>267925.91038456839</v>
      </c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>
        <v>-72256.033145432477</v>
      </c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>
        <f t="shared" ref="CN60:CN65" si="120">SUM(AT60:CM60)</f>
        <v>-72256.033145432477</v>
      </c>
      <c r="CO60" s="124">
        <f t="shared" ref="CO60:CO65" si="121">+CN60+AS60</f>
        <v>195669.87723913591</v>
      </c>
      <c r="CP60" s="124">
        <f t="shared" ref="CP60:CP65" si="122">+CO60+E60</f>
        <v>4274247.0672391355</v>
      </c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>
        <v>14358.204430330632</v>
      </c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>
        <f t="shared" ref="EK60:EK71" si="123">SUM(CQ60:EJ60)</f>
        <v>14358.204430330632</v>
      </c>
      <c r="EL60" s="124">
        <f t="shared" ref="EL60:EL71" si="124">EK60+CP60</f>
        <v>4288605.271669466</v>
      </c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>
        <v>26474.827946249159</v>
      </c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>
        <v>587617.90453175642</v>
      </c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>
        <v>508891.90354304353</v>
      </c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>
        <f t="shared" ref="GG60:GG65" si="125">SUM(EM60:GF60)</f>
        <v>1122984.6360210492</v>
      </c>
      <c r="GH60" s="124">
        <f t="shared" ref="GH60:GH71" si="126">EL60+GG60</f>
        <v>5411589.9076905157</v>
      </c>
      <c r="GI60" s="124"/>
      <c r="GJ60" s="124">
        <f t="shared" ref="GJ60:GJ71" si="127">SUM(GH60:GI60)</f>
        <v>5411589.9076905157</v>
      </c>
      <c r="GU60" s="128">
        <v>4078577.19</v>
      </c>
      <c r="GV60" s="123">
        <f t="shared" si="8"/>
        <v>0</v>
      </c>
      <c r="GX60" s="124"/>
      <c r="GY60" s="123">
        <f t="shared" si="9"/>
        <v>0</v>
      </c>
    </row>
    <row r="61" spans="1:20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v>178893364.00999999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>
        <f t="shared" si="87"/>
        <v>0</v>
      </c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>
        <f t="shared" si="120"/>
        <v>0</v>
      </c>
      <c r="CO61" s="124">
        <f t="shared" si="121"/>
        <v>0</v>
      </c>
      <c r="CP61" s="124">
        <f t="shared" si="122"/>
        <v>178893364.00999999</v>
      </c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>
        <f t="shared" si="123"/>
        <v>0</v>
      </c>
      <c r="EL61" s="124">
        <f t="shared" si="124"/>
        <v>178893364.00999999</v>
      </c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>
        <v>32887235.188211113</v>
      </c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>
        <f t="shared" si="125"/>
        <v>32887235.188211113</v>
      </c>
      <c r="GH61" s="124">
        <f t="shared" si="126"/>
        <v>211780599.1982111</v>
      </c>
      <c r="GI61" s="124"/>
      <c r="GJ61" s="124">
        <f t="shared" si="127"/>
        <v>211780599.1982111</v>
      </c>
      <c r="GL61" s="7" t="s">
        <v>652</v>
      </c>
      <c r="GU61" s="128">
        <v>178893364.00999999</v>
      </c>
      <c r="GV61" s="123">
        <f t="shared" si="8"/>
        <v>0</v>
      </c>
      <c r="GX61" s="124"/>
      <c r="GY61" s="123">
        <f t="shared" si="9"/>
        <v>0</v>
      </c>
    </row>
    <row r="62" spans="1:20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v>12312441.359999999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353439.17935800017</v>
      </c>
      <c r="Q62" s="124"/>
      <c r="R62" s="124"/>
      <c r="S62" s="124"/>
      <c r="T62" s="124"/>
      <c r="U62" s="124"/>
      <c r="V62" s="124"/>
      <c r="W62" s="124">
        <v>110250.73569862684</v>
      </c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>
        <f t="shared" si="87"/>
        <v>463689.91505662701</v>
      </c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>
        <v>-125050.96585635841</v>
      </c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>
        <f t="shared" si="120"/>
        <v>-125050.96585635841</v>
      </c>
      <c r="CO62" s="124">
        <f t="shared" si="121"/>
        <v>338638.9492002686</v>
      </c>
      <c r="CP62" s="124">
        <f t="shared" si="122"/>
        <v>12651080.309200268</v>
      </c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>
        <v>24849.237548953239</v>
      </c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>
        <f t="shared" si="123"/>
        <v>24849.237548953239</v>
      </c>
      <c r="EL62" s="124">
        <f t="shared" si="124"/>
        <v>12675929.546749221</v>
      </c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>
        <v>45819.050139325947</v>
      </c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>
        <v>4340232.8168617655</v>
      </c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>
        <v>1536246.9383477573</v>
      </c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>
        <f t="shared" si="125"/>
        <v>5922298.8053488489</v>
      </c>
      <c r="GH62" s="124">
        <f t="shared" si="126"/>
        <v>18598228.35209807</v>
      </c>
      <c r="GI62" s="124"/>
      <c r="GJ62" s="124">
        <f t="shared" si="127"/>
        <v>18598228.35209807</v>
      </c>
      <c r="GU62" s="128">
        <v>12312441.359999999</v>
      </c>
      <c r="GV62" s="123">
        <f t="shared" si="8"/>
        <v>0</v>
      </c>
      <c r="GX62" s="124"/>
      <c r="GY62" s="123">
        <f t="shared" si="9"/>
        <v>0</v>
      </c>
    </row>
    <row r="63" spans="1:20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23"/>
      <c r="AS63" s="124">
        <f t="shared" si="87"/>
        <v>0</v>
      </c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>
        <f t="shared" si="120"/>
        <v>0</v>
      </c>
      <c r="CO63" s="124">
        <f t="shared" si="121"/>
        <v>0</v>
      </c>
      <c r="CP63" s="124">
        <f t="shared" si="122"/>
        <v>0</v>
      </c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>
        <f t="shared" si="123"/>
        <v>0</v>
      </c>
      <c r="EL63" s="124">
        <f t="shared" si="124"/>
        <v>0</v>
      </c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>
        <f t="shared" si="125"/>
        <v>0</v>
      </c>
      <c r="GH63" s="124">
        <f t="shared" si="126"/>
        <v>0</v>
      </c>
      <c r="GI63" s="124"/>
      <c r="GJ63" s="124">
        <f t="shared" si="127"/>
        <v>0</v>
      </c>
      <c r="GU63" s="23"/>
      <c r="GV63" s="123">
        <f t="shared" si="8"/>
        <v>0</v>
      </c>
      <c r="GX63" s="124"/>
      <c r="GY63" s="123">
        <f t="shared" si="9"/>
        <v>0</v>
      </c>
    </row>
    <row r="64" spans="1:20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v>3333450.45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44478.443700913449</v>
      </c>
      <c r="Q64" s="124"/>
      <c r="R64" s="124"/>
      <c r="S64" s="124"/>
      <c r="T64" s="124"/>
      <c r="U64" s="124"/>
      <c r="V64" s="124"/>
      <c r="W64" s="124">
        <v>13874.469575396448</v>
      </c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>
        <f t="shared" si="87"/>
        <v>58352.913276309897</v>
      </c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>
        <v>-15736.999940668837</v>
      </c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>
        <f t="shared" si="120"/>
        <v>-15736.999940668837</v>
      </c>
      <c r="CO64" s="124">
        <f t="shared" si="121"/>
        <v>42615.91333564106</v>
      </c>
      <c r="CP64" s="124">
        <f t="shared" si="122"/>
        <v>3376066.3633356411</v>
      </c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>
        <v>3127.1445778574043</v>
      </c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>
        <f t="shared" si="123"/>
        <v>3127.1445778574043</v>
      </c>
      <c r="EL64" s="124">
        <f t="shared" si="124"/>
        <v>3379193.5079134987</v>
      </c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>
        <v>5766.0841272695461</v>
      </c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>
        <v>850524.40743877785</v>
      </c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>
        <v>415921.01015670988</v>
      </c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>
        <f t="shared" si="125"/>
        <v>1272211.5017227572</v>
      </c>
      <c r="GH64" s="124">
        <f t="shared" si="126"/>
        <v>4651405.0096362559</v>
      </c>
      <c r="GI64" s="124"/>
      <c r="GJ64" s="124">
        <f t="shared" si="127"/>
        <v>4651405.0096362559</v>
      </c>
      <c r="GU64" s="128">
        <v>3333450.45</v>
      </c>
      <c r="GV64" s="123">
        <f t="shared" si="8"/>
        <v>0</v>
      </c>
      <c r="GX64" s="124"/>
      <c r="GY64" s="123">
        <f t="shared" si="9"/>
        <v>0</v>
      </c>
    </row>
    <row r="65" spans="1:20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v>8210975.1200000001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>
        <f t="shared" si="87"/>
        <v>0</v>
      </c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>
        <f t="shared" si="120"/>
        <v>0</v>
      </c>
      <c r="CO65" s="124">
        <f t="shared" si="121"/>
        <v>0</v>
      </c>
      <c r="CP65" s="124">
        <f t="shared" si="122"/>
        <v>8210975.1200000001</v>
      </c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>
        <f t="shared" si="123"/>
        <v>0</v>
      </c>
      <c r="EL65" s="124">
        <f t="shared" si="124"/>
        <v>8210975.1200000001</v>
      </c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>
        <v>-1925460.9304812141</v>
      </c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>
        <v>1024499.124107878</v>
      </c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>
        <f t="shared" si="125"/>
        <v>-900961.80637333612</v>
      </c>
      <c r="GH65" s="124">
        <f t="shared" si="126"/>
        <v>7310013.3136266638</v>
      </c>
      <c r="GI65" s="124"/>
      <c r="GJ65" s="124">
        <f t="shared" si="127"/>
        <v>7310013.3136266638</v>
      </c>
      <c r="GU65" s="128">
        <v>8210975.1200000001</v>
      </c>
      <c r="GV65" s="123">
        <f t="shared" si="8"/>
        <v>0</v>
      </c>
      <c r="GX65" s="124"/>
      <c r="GY65" s="123">
        <f t="shared" si="9"/>
        <v>0</v>
      </c>
    </row>
    <row r="66" spans="1:20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206828808.13</v>
      </c>
      <c r="F66" s="125">
        <f t="shared" ref="F66:AR66" si="128">SUM(F60:F65)</f>
        <v>0</v>
      </c>
      <c r="G66" s="125">
        <f t="shared" si="128"/>
        <v>0</v>
      </c>
      <c r="H66" s="125">
        <f t="shared" si="128"/>
        <v>0</v>
      </c>
      <c r="I66" s="125">
        <f t="shared" si="128"/>
        <v>0</v>
      </c>
      <c r="J66" s="125">
        <f t="shared" si="128"/>
        <v>0</v>
      </c>
      <c r="K66" s="125">
        <f t="shared" si="128"/>
        <v>0</v>
      </c>
      <c r="L66" s="125">
        <f t="shared" si="128"/>
        <v>0</v>
      </c>
      <c r="M66" s="125">
        <f t="shared" si="128"/>
        <v>0</v>
      </c>
      <c r="N66" s="125">
        <f t="shared" si="128"/>
        <v>0</v>
      </c>
      <c r="O66" s="125">
        <f t="shared" si="128"/>
        <v>0</v>
      </c>
      <c r="P66" s="125">
        <f t="shared" si="128"/>
        <v>602139.26088233374</v>
      </c>
      <c r="Q66" s="125">
        <f t="shared" si="128"/>
        <v>0</v>
      </c>
      <c r="R66" s="125">
        <f t="shared" si="128"/>
        <v>0</v>
      </c>
      <c r="S66" s="125">
        <f t="shared" si="128"/>
        <v>0</v>
      </c>
      <c r="T66" s="125">
        <f t="shared" si="128"/>
        <v>0</v>
      </c>
      <c r="U66" s="125">
        <f t="shared" si="128"/>
        <v>0</v>
      </c>
      <c r="V66" s="125">
        <f t="shared" si="128"/>
        <v>0</v>
      </c>
      <c r="W66" s="125">
        <f t="shared" si="128"/>
        <v>187829.47783517151</v>
      </c>
      <c r="X66" s="125">
        <f t="shared" si="128"/>
        <v>0</v>
      </c>
      <c r="Y66" s="125">
        <f t="shared" si="128"/>
        <v>0</v>
      </c>
      <c r="Z66" s="125">
        <f t="shared" si="128"/>
        <v>0</v>
      </c>
      <c r="AA66" s="125">
        <f t="shared" si="128"/>
        <v>0</v>
      </c>
      <c r="AB66" s="125">
        <f t="shared" si="128"/>
        <v>0</v>
      </c>
      <c r="AC66" s="125">
        <f t="shared" si="128"/>
        <v>0</v>
      </c>
      <c r="AD66" s="125">
        <f t="shared" si="128"/>
        <v>0</v>
      </c>
      <c r="AE66" s="125">
        <f t="shared" si="128"/>
        <v>0</v>
      </c>
      <c r="AF66" s="125">
        <f t="shared" si="128"/>
        <v>0</v>
      </c>
      <c r="AG66" s="125">
        <f t="shared" si="128"/>
        <v>0</v>
      </c>
      <c r="AH66" s="125">
        <f t="shared" si="128"/>
        <v>0</v>
      </c>
      <c r="AI66" s="125">
        <f t="shared" si="128"/>
        <v>0</v>
      </c>
      <c r="AJ66" s="125">
        <f t="shared" si="128"/>
        <v>0</v>
      </c>
      <c r="AK66" s="125">
        <f t="shared" si="128"/>
        <v>0</v>
      </c>
      <c r="AL66" s="125">
        <f t="shared" si="128"/>
        <v>0</v>
      </c>
      <c r="AM66" s="125">
        <f t="shared" si="128"/>
        <v>0</v>
      </c>
      <c r="AN66" s="125">
        <f t="shared" si="128"/>
        <v>0</v>
      </c>
      <c r="AO66" s="125">
        <f t="shared" si="128"/>
        <v>0</v>
      </c>
      <c r="AP66" s="125">
        <f t="shared" si="128"/>
        <v>0</v>
      </c>
      <c r="AQ66" s="125">
        <f t="shared" si="128"/>
        <v>0</v>
      </c>
      <c r="AR66" s="125">
        <f t="shared" si="128"/>
        <v>0</v>
      </c>
      <c r="AS66" s="125">
        <f>SUM(AS60:AS65)</f>
        <v>789968.73871750524</v>
      </c>
      <c r="AT66" s="125">
        <f t="shared" ref="AT66:DG66" si="129">SUM(AT60:AT65)</f>
        <v>0</v>
      </c>
      <c r="AU66" s="125">
        <f t="shared" si="129"/>
        <v>0</v>
      </c>
      <c r="AV66" s="125">
        <f t="shared" si="129"/>
        <v>0</v>
      </c>
      <c r="AW66" s="125">
        <f t="shared" si="129"/>
        <v>0</v>
      </c>
      <c r="AX66" s="125">
        <f t="shared" si="129"/>
        <v>0</v>
      </c>
      <c r="AY66" s="125">
        <f>SUM(AX60:AY65)</f>
        <v>0</v>
      </c>
      <c r="AZ66" s="125">
        <f t="shared" si="129"/>
        <v>0</v>
      </c>
      <c r="BA66" s="125">
        <f t="shared" si="129"/>
        <v>0</v>
      </c>
      <c r="BB66" s="125">
        <f t="shared" si="129"/>
        <v>0</v>
      </c>
      <c r="BC66" s="125">
        <f t="shared" si="129"/>
        <v>0</v>
      </c>
      <c r="BD66" s="125">
        <f t="shared" si="129"/>
        <v>-213043.99894245973</v>
      </c>
      <c r="BE66" s="125">
        <f t="shared" si="129"/>
        <v>0</v>
      </c>
      <c r="BF66" s="125">
        <f t="shared" si="129"/>
        <v>0</v>
      </c>
      <c r="BG66" s="125">
        <f t="shared" si="129"/>
        <v>0</v>
      </c>
      <c r="BH66" s="125">
        <f t="shared" si="129"/>
        <v>0</v>
      </c>
      <c r="BI66" s="125">
        <f t="shared" si="129"/>
        <v>0</v>
      </c>
      <c r="BJ66" s="125">
        <f t="shared" si="129"/>
        <v>0</v>
      </c>
      <c r="BK66" s="125">
        <f t="shared" si="129"/>
        <v>0</v>
      </c>
      <c r="BL66" s="125">
        <f t="shared" si="129"/>
        <v>0</v>
      </c>
      <c r="BM66" s="125">
        <f t="shared" si="129"/>
        <v>0</v>
      </c>
      <c r="BN66" s="125">
        <f t="shared" si="129"/>
        <v>0</v>
      </c>
      <c r="BO66" s="125">
        <f t="shared" si="129"/>
        <v>0</v>
      </c>
      <c r="BP66" s="125">
        <f t="shared" si="129"/>
        <v>0</v>
      </c>
      <c r="BQ66" s="125">
        <f t="shared" si="129"/>
        <v>0</v>
      </c>
      <c r="BR66" s="125">
        <f t="shared" si="129"/>
        <v>0</v>
      </c>
      <c r="BS66" s="125">
        <f t="shared" si="129"/>
        <v>0</v>
      </c>
      <c r="BT66" s="125">
        <f t="shared" si="129"/>
        <v>0</v>
      </c>
      <c r="BU66" s="125">
        <f t="shared" si="129"/>
        <v>0</v>
      </c>
      <c r="BV66" s="125">
        <f t="shared" si="129"/>
        <v>0</v>
      </c>
      <c r="BW66" s="125">
        <f t="shared" si="129"/>
        <v>0</v>
      </c>
      <c r="BX66" s="125">
        <f t="shared" si="129"/>
        <v>0</v>
      </c>
      <c r="BY66" s="125">
        <f t="shared" si="129"/>
        <v>0</v>
      </c>
      <c r="BZ66" s="125">
        <f t="shared" si="129"/>
        <v>0</v>
      </c>
      <c r="CA66" s="125">
        <f t="shared" si="129"/>
        <v>0</v>
      </c>
      <c r="CB66" s="125">
        <f t="shared" si="129"/>
        <v>0</v>
      </c>
      <c r="CC66" s="125">
        <f t="shared" si="129"/>
        <v>0</v>
      </c>
      <c r="CD66" s="125">
        <f t="shared" si="129"/>
        <v>0</v>
      </c>
      <c r="CE66" s="125">
        <f t="shared" si="129"/>
        <v>0</v>
      </c>
      <c r="CF66" s="125">
        <f t="shared" si="129"/>
        <v>0</v>
      </c>
      <c r="CG66" s="125">
        <f t="shared" si="129"/>
        <v>0</v>
      </c>
      <c r="CH66" s="125">
        <f t="shared" si="129"/>
        <v>0</v>
      </c>
      <c r="CI66" s="125">
        <f t="shared" si="129"/>
        <v>0</v>
      </c>
      <c r="CJ66" s="125">
        <f t="shared" si="129"/>
        <v>0</v>
      </c>
      <c r="CK66" s="125">
        <f t="shared" si="129"/>
        <v>0</v>
      </c>
      <c r="CL66" s="125">
        <f t="shared" si="129"/>
        <v>0</v>
      </c>
      <c r="CM66" s="125">
        <f t="shared" si="129"/>
        <v>0</v>
      </c>
      <c r="CN66" s="125">
        <f t="shared" si="129"/>
        <v>-213043.99894245973</v>
      </c>
      <c r="CO66" s="125">
        <f t="shared" ref="CO66:CP66" si="130">SUM(CO60:CO65)</f>
        <v>576924.73977504554</v>
      </c>
      <c r="CP66" s="125">
        <f t="shared" si="130"/>
        <v>207405732.86977503</v>
      </c>
      <c r="CQ66" s="125">
        <f t="shared" si="129"/>
        <v>0</v>
      </c>
      <c r="CR66" s="125">
        <f t="shared" si="129"/>
        <v>0</v>
      </c>
      <c r="CS66" s="125">
        <f t="shared" si="129"/>
        <v>0</v>
      </c>
      <c r="CT66" s="125">
        <f t="shared" si="129"/>
        <v>0</v>
      </c>
      <c r="CU66" s="125">
        <f t="shared" si="129"/>
        <v>0</v>
      </c>
      <c r="CV66" s="125">
        <f t="shared" si="129"/>
        <v>0</v>
      </c>
      <c r="CW66" s="125">
        <f t="shared" si="129"/>
        <v>0</v>
      </c>
      <c r="CX66" s="125">
        <f t="shared" si="129"/>
        <v>0</v>
      </c>
      <c r="CY66" s="125">
        <f t="shared" si="129"/>
        <v>0</v>
      </c>
      <c r="CZ66" s="125">
        <f t="shared" si="129"/>
        <v>0</v>
      </c>
      <c r="DA66" s="125">
        <f t="shared" si="129"/>
        <v>42334.58655714128</v>
      </c>
      <c r="DB66" s="125">
        <f t="shared" si="129"/>
        <v>0</v>
      </c>
      <c r="DC66" s="125">
        <f t="shared" si="129"/>
        <v>0</v>
      </c>
      <c r="DD66" s="125">
        <f t="shared" si="129"/>
        <v>0</v>
      </c>
      <c r="DE66" s="125">
        <f t="shared" si="129"/>
        <v>0</v>
      </c>
      <c r="DF66" s="125">
        <f t="shared" si="129"/>
        <v>0</v>
      </c>
      <c r="DG66" s="125">
        <f t="shared" si="129"/>
        <v>0</v>
      </c>
      <c r="DH66" s="125">
        <f t="shared" ref="DH66:EK66" si="131">SUM(DH60:DH65)</f>
        <v>0</v>
      </c>
      <c r="DI66" s="125">
        <f t="shared" si="131"/>
        <v>0</v>
      </c>
      <c r="DJ66" s="125">
        <f t="shared" si="131"/>
        <v>0</v>
      </c>
      <c r="DK66" s="125">
        <f t="shared" si="131"/>
        <v>0</v>
      </c>
      <c r="DL66" s="125">
        <f t="shared" si="131"/>
        <v>0</v>
      </c>
      <c r="DM66" s="125">
        <f t="shared" si="131"/>
        <v>0</v>
      </c>
      <c r="DN66" s="125">
        <f t="shared" si="131"/>
        <v>0</v>
      </c>
      <c r="DO66" s="125">
        <f t="shared" si="131"/>
        <v>0</v>
      </c>
      <c r="DP66" s="125">
        <f t="shared" si="131"/>
        <v>0</v>
      </c>
      <c r="DQ66" s="125">
        <f t="shared" si="131"/>
        <v>0</v>
      </c>
      <c r="DR66" s="125">
        <f t="shared" si="131"/>
        <v>0</v>
      </c>
      <c r="DS66" s="125">
        <f t="shared" si="131"/>
        <v>0</v>
      </c>
      <c r="DT66" s="125">
        <f t="shared" si="131"/>
        <v>0</v>
      </c>
      <c r="DU66" s="125">
        <f t="shared" si="131"/>
        <v>0</v>
      </c>
      <c r="DV66" s="125">
        <f t="shared" si="131"/>
        <v>0</v>
      </c>
      <c r="DW66" s="125">
        <f t="shared" si="131"/>
        <v>0</v>
      </c>
      <c r="DX66" s="125">
        <f t="shared" si="131"/>
        <v>0</v>
      </c>
      <c r="DY66" s="125">
        <f t="shared" si="131"/>
        <v>0</v>
      </c>
      <c r="DZ66" s="125">
        <f t="shared" si="131"/>
        <v>0</v>
      </c>
      <c r="EA66" s="125">
        <f t="shared" si="131"/>
        <v>0</v>
      </c>
      <c r="EB66" s="125">
        <f t="shared" si="131"/>
        <v>0</v>
      </c>
      <c r="EC66" s="125">
        <f t="shared" si="131"/>
        <v>0</v>
      </c>
      <c r="ED66" s="125">
        <f t="shared" si="131"/>
        <v>0</v>
      </c>
      <c r="EE66" s="125">
        <f t="shared" si="131"/>
        <v>0</v>
      </c>
      <c r="EF66" s="125">
        <f t="shared" si="131"/>
        <v>0</v>
      </c>
      <c r="EG66" s="125">
        <f t="shared" si="131"/>
        <v>0</v>
      </c>
      <c r="EH66" s="125">
        <f t="shared" si="131"/>
        <v>0</v>
      </c>
      <c r="EI66" s="125">
        <f t="shared" si="131"/>
        <v>0</v>
      </c>
      <c r="EJ66" s="125">
        <f t="shared" si="131"/>
        <v>0</v>
      </c>
      <c r="EK66" s="125">
        <f t="shared" si="131"/>
        <v>42334.58655714128</v>
      </c>
      <c r="EL66" s="125">
        <f t="shared" ref="EL66" si="132">SUM(EL60:EL65)</f>
        <v>207448067.45633221</v>
      </c>
      <c r="EM66" s="125">
        <f t="shared" ref="EM66:EN66" si="133">SUM(EM60:EM65)</f>
        <v>0</v>
      </c>
      <c r="EN66" s="125">
        <f t="shared" si="133"/>
        <v>0</v>
      </c>
      <c r="EO66" s="125">
        <f t="shared" ref="EO66:GG66" si="134">SUM(EO60:EO65)</f>
        <v>0</v>
      </c>
      <c r="EP66" s="125">
        <f t="shared" si="134"/>
        <v>0</v>
      </c>
      <c r="EQ66" s="125">
        <f t="shared" si="134"/>
        <v>0</v>
      </c>
      <c r="ER66" s="125">
        <f t="shared" si="134"/>
        <v>0</v>
      </c>
      <c r="ES66" s="125">
        <f t="shared" si="134"/>
        <v>0</v>
      </c>
      <c r="ET66" s="125">
        <f t="shared" si="134"/>
        <v>0</v>
      </c>
      <c r="EU66" s="125">
        <f t="shared" si="134"/>
        <v>0</v>
      </c>
      <c r="EV66" s="125">
        <f t="shared" si="134"/>
        <v>0</v>
      </c>
      <c r="EW66" s="125">
        <f t="shared" si="134"/>
        <v>78059.96221284465</v>
      </c>
      <c r="EX66" s="125">
        <f t="shared" si="134"/>
        <v>0</v>
      </c>
      <c r="EY66" s="125">
        <f t="shared" si="134"/>
        <v>0</v>
      </c>
      <c r="EZ66" s="125">
        <f t="shared" si="134"/>
        <v>0</v>
      </c>
      <c r="FA66" s="125">
        <f t="shared" si="134"/>
        <v>0</v>
      </c>
      <c r="FB66" s="125">
        <f t="shared" si="134"/>
        <v>0</v>
      </c>
      <c r="FC66" s="125">
        <f t="shared" si="134"/>
        <v>0</v>
      </c>
      <c r="FD66" s="125">
        <f t="shared" si="134"/>
        <v>0</v>
      </c>
      <c r="FE66" s="125">
        <f t="shared" si="134"/>
        <v>0</v>
      </c>
      <c r="FF66" s="125">
        <f t="shared" si="134"/>
        <v>0</v>
      </c>
      <c r="FG66" s="125">
        <f t="shared" si="134"/>
        <v>0</v>
      </c>
      <c r="FH66" s="125">
        <f t="shared" si="134"/>
        <v>3852914.1983510852</v>
      </c>
      <c r="FI66" s="125">
        <f t="shared" si="134"/>
        <v>0</v>
      </c>
      <c r="FJ66" s="125">
        <f t="shared" si="134"/>
        <v>0</v>
      </c>
      <c r="FK66" s="125">
        <f t="shared" si="134"/>
        <v>0</v>
      </c>
      <c r="FL66" s="125">
        <f t="shared" si="134"/>
        <v>0</v>
      </c>
      <c r="FM66" s="125">
        <f t="shared" si="134"/>
        <v>0</v>
      </c>
      <c r="FN66" s="125">
        <f t="shared" si="134"/>
        <v>0</v>
      </c>
      <c r="FO66" s="125">
        <f t="shared" si="134"/>
        <v>0</v>
      </c>
      <c r="FP66" s="125">
        <f t="shared" si="134"/>
        <v>0</v>
      </c>
      <c r="FQ66" s="125">
        <f t="shared" si="134"/>
        <v>0</v>
      </c>
      <c r="FR66" s="125">
        <f t="shared" si="134"/>
        <v>0</v>
      </c>
      <c r="FS66" s="125">
        <f t="shared" si="134"/>
        <v>0</v>
      </c>
      <c r="FT66" s="125">
        <f t="shared" si="134"/>
        <v>0</v>
      </c>
      <c r="FU66" s="125">
        <f t="shared" si="134"/>
        <v>36372794.164366506</v>
      </c>
      <c r="FV66" s="125">
        <f t="shared" si="134"/>
        <v>0</v>
      </c>
      <c r="FW66" s="125">
        <f t="shared" si="134"/>
        <v>0</v>
      </c>
      <c r="FX66" s="125">
        <f t="shared" si="134"/>
        <v>0</v>
      </c>
      <c r="FY66" s="125">
        <f t="shared" si="134"/>
        <v>0</v>
      </c>
      <c r="FZ66" s="125">
        <f t="shared" si="134"/>
        <v>0</v>
      </c>
      <c r="GA66" s="125">
        <f t="shared" si="134"/>
        <v>0</v>
      </c>
      <c r="GB66" s="125">
        <f t="shared" si="134"/>
        <v>0</v>
      </c>
      <c r="GC66" s="125">
        <f t="shared" si="134"/>
        <v>0</v>
      </c>
      <c r="GD66" s="125">
        <f t="shared" si="134"/>
        <v>0</v>
      </c>
      <c r="GE66" s="125">
        <f t="shared" si="134"/>
        <v>0</v>
      </c>
      <c r="GF66" s="125">
        <f t="shared" si="134"/>
        <v>0</v>
      </c>
      <c r="GG66" s="125">
        <f t="shared" si="134"/>
        <v>40303768.324930437</v>
      </c>
      <c r="GH66" s="125">
        <f t="shared" ref="GH66:GJ66" si="135">SUM(GH60:GH65)</f>
        <v>247751835.78126264</v>
      </c>
      <c r="GI66" s="125">
        <f t="shared" si="135"/>
        <v>0</v>
      </c>
      <c r="GJ66" s="125">
        <f t="shared" si="135"/>
        <v>247751835.78126264</v>
      </c>
      <c r="GU66" s="125">
        <v>206828808.13</v>
      </c>
      <c r="GV66" s="123">
        <f t="shared" si="8"/>
        <v>0</v>
      </c>
      <c r="GX66" s="125">
        <v>0</v>
      </c>
      <c r="GY66" s="123">
        <f t="shared" si="9"/>
        <v>0</v>
      </c>
    </row>
    <row r="67" spans="1:20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4">
        <v>406237.22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>
        <v>7053.1432081134981</v>
      </c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>
        <f t="shared" si="87"/>
        <v>7053.1432081134981</v>
      </c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>
        <f>SUM(AT67:CM67)</f>
        <v>0</v>
      </c>
      <c r="CO67" s="124">
        <f t="shared" ref="CO67:CO71" si="136">+CN67+AS67</f>
        <v>7053.1432081134981</v>
      </c>
      <c r="CP67" s="124">
        <f t="shared" ref="CP67:CP71" si="137">+CO67+E67</f>
        <v>413290.36320811347</v>
      </c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>
        <f t="shared" si="123"/>
        <v>0</v>
      </c>
      <c r="EL67" s="124">
        <f t="shared" si="124"/>
        <v>413290.36320811347</v>
      </c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>
        <v>-161789.84203463345</v>
      </c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>
        <v>50686.997584035955</v>
      </c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>
        <f>SUM(EM67:GF67)</f>
        <v>-111102.84445059749</v>
      </c>
      <c r="GH67" s="124">
        <f t="shared" si="126"/>
        <v>302187.51875751599</v>
      </c>
      <c r="GI67" s="124"/>
      <c r="GJ67" s="124">
        <f t="shared" si="127"/>
        <v>302187.51875751599</v>
      </c>
      <c r="GU67" s="124">
        <v>406237.22</v>
      </c>
      <c r="GV67" s="123">
        <f t="shared" si="8"/>
        <v>0</v>
      </c>
      <c r="GX67" s="124"/>
      <c r="GY67" s="123">
        <f t="shared" si="9"/>
        <v>0</v>
      </c>
    </row>
    <row r="68" spans="1:20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4">
        <v>1028586.06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>
        <v>2492.6848514591279</v>
      </c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>
        <f t="shared" si="87"/>
        <v>2492.6848514591279</v>
      </c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>
        <f>SUM(AT68:CM68)</f>
        <v>0</v>
      </c>
      <c r="CO68" s="124">
        <f t="shared" si="136"/>
        <v>2492.6848514591279</v>
      </c>
      <c r="CP68" s="124">
        <f t="shared" si="137"/>
        <v>1031078.7448514592</v>
      </c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>
        <f t="shared" si="123"/>
        <v>0</v>
      </c>
      <c r="EL68" s="124">
        <f t="shared" si="124"/>
        <v>1031078.7448514592</v>
      </c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>
        <v>148867.55820099427</v>
      </c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>
        <v>128338.656753788</v>
      </c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>
        <f t="shared" ref="GG68:GG71" si="138">SUM(EM68:GF68)</f>
        <v>277206.21495478228</v>
      </c>
      <c r="GH68" s="124">
        <f t="shared" si="126"/>
        <v>1308284.9598062416</v>
      </c>
      <c r="GI68" s="124"/>
      <c r="GJ68" s="124">
        <f t="shared" si="127"/>
        <v>1308284.9598062416</v>
      </c>
      <c r="GU68" s="124">
        <v>1028586.06</v>
      </c>
      <c r="GV68" s="123">
        <f t="shared" si="8"/>
        <v>0</v>
      </c>
      <c r="GX68" s="124"/>
      <c r="GY68" s="123">
        <f t="shared" si="9"/>
        <v>0</v>
      </c>
    </row>
    <row r="69" spans="1:20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4">
        <v>24748433.84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>
        <v>16479.34169323933</v>
      </c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>
        <f t="shared" si="87"/>
        <v>16479.34169323933</v>
      </c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>
        <f>SUM(AT69:CM69)</f>
        <v>0</v>
      </c>
      <c r="CO69" s="124">
        <f t="shared" si="136"/>
        <v>16479.34169323933</v>
      </c>
      <c r="CP69" s="124">
        <f t="shared" si="137"/>
        <v>24764913.181693241</v>
      </c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>
        <f t="shared" si="123"/>
        <v>0</v>
      </c>
      <c r="EL69" s="124">
        <f t="shared" si="124"/>
        <v>24764913.181693241</v>
      </c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>
        <v>3074177.0130433477</v>
      </c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>
        <v>3087909.5870554494</v>
      </c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>
        <f t="shared" si="138"/>
        <v>6162086.6000987971</v>
      </c>
      <c r="GH69" s="124">
        <f t="shared" si="126"/>
        <v>30926999.781792037</v>
      </c>
      <c r="GI69" s="124"/>
      <c r="GJ69" s="124">
        <f t="shared" si="127"/>
        <v>30926999.781792037</v>
      </c>
      <c r="GU69" s="124">
        <v>24748433.84</v>
      </c>
      <c r="GV69" s="123">
        <f t="shared" si="8"/>
        <v>0</v>
      </c>
      <c r="GX69" s="124"/>
      <c r="GY69" s="123">
        <f t="shared" si="9"/>
        <v>0</v>
      </c>
    </row>
    <row r="70" spans="1:207" outlineLevel="3" x14ac:dyDescent="0.25">
      <c r="A70" s="83">
        <f>ROW()</f>
        <v>70</v>
      </c>
      <c r="B70" s="257"/>
      <c r="C70" s="58" t="s">
        <v>304</v>
      </c>
      <c r="D70" s="81">
        <v>553.1</v>
      </c>
      <c r="AS70" s="124">
        <f t="shared" si="87"/>
        <v>0</v>
      </c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>
        <f>SUM(AT70:CM70)</f>
        <v>0</v>
      </c>
      <c r="CO70" s="124">
        <f t="shared" si="136"/>
        <v>0</v>
      </c>
      <c r="CP70" s="124">
        <f t="shared" si="137"/>
        <v>0</v>
      </c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>
        <f t="shared" si="123"/>
        <v>0</v>
      </c>
      <c r="EL70" s="124">
        <f t="shared" si="124"/>
        <v>0</v>
      </c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>
        <f t="shared" si="138"/>
        <v>0</v>
      </c>
      <c r="GH70" s="124">
        <f t="shared" si="126"/>
        <v>0</v>
      </c>
      <c r="GI70" s="124"/>
      <c r="GJ70" s="124">
        <f t="shared" si="127"/>
        <v>0</v>
      </c>
      <c r="GV70" s="123">
        <f t="shared" si="8"/>
        <v>0</v>
      </c>
      <c r="GX70" s="124"/>
      <c r="GY70" s="123">
        <f t="shared" si="9"/>
        <v>0</v>
      </c>
    </row>
    <row r="71" spans="1:20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4">
        <v>1374825.75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>
        <v>5553.1649105701599</v>
      </c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>
        <f t="shared" si="87"/>
        <v>5553.1649105701599</v>
      </c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>
        <f>SUM(AT71:CM71)</f>
        <v>0</v>
      </c>
      <c r="CO71" s="124">
        <f t="shared" si="136"/>
        <v>5553.1649105701599</v>
      </c>
      <c r="CP71" s="124">
        <f t="shared" si="137"/>
        <v>1380378.9149105703</v>
      </c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>
        <f t="shared" si="123"/>
        <v>0</v>
      </c>
      <c r="EL71" s="124">
        <f t="shared" si="124"/>
        <v>1380378.9149105703</v>
      </c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>
        <v>132808.13832910988</v>
      </c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>
        <v>171539.64737332641</v>
      </c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>
        <f t="shared" si="138"/>
        <v>304347.78570243629</v>
      </c>
      <c r="GH71" s="124">
        <f t="shared" si="126"/>
        <v>1684726.7006130065</v>
      </c>
      <c r="GI71" s="124"/>
      <c r="GJ71" s="124">
        <f t="shared" si="127"/>
        <v>1684726.7006130065</v>
      </c>
      <c r="GU71" s="124">
        <v>1374825.75</v>
      </c>
      <c r="GV71" s="123">
        <f t="shared" si="8"/>
        <v>0</v>
      </c>
      <c r="GX71" s="124"/>
      <c r="GY71" s="123">
        <f t="shared" si="9"/>
        <v>0</v>
      </c>
    </row>
    <row r="72" spans="1:20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27558082.870000001</v>
      </c>
      <c r="F72" s="125">
        <f t="shared" ref="F72:AR72" si="139">SUM(F67:F71)</f>
        <v>0</v>
      </c>
      <c r="G72" s="125">
        <f t="shared" si="139"/>
        <v>0</v>
      </c>
      <c r="H72" s="125">
        <f t="shared" si="139"/>
        <v>0</v>
      </c>
      <c r="I72" s="125">
        <f t="shared" si="139"/>
        <v>0</v>
      </c>
      <c r="J72" s="125">
        <f t="shared" si="139"/>
        <v>0</v>
      </c>
      <c r="K72" s="125">
        <f t="shared" si="139"/>
        <v>0</v>
      </c>
      <c r="L72" s="125">
        <f t="shared" si="139"/>
        <v>0</v>
      </c>
      <c r="M72" s="125">
        <f t="shared" si="139"/>
        <v>0</v>
      </c>
      <c r="N72" s="125">
        <f t="shared" si="139"/>
        <v>0</v>
      </c>
      <c r="O72" s="125">
        <f t="shared" si="139"/>
        <v>0</v>
      </c>
      <c r="P72" s="125">
        <f t="shared" si="139"/>
        <v>0</v>
      </c>
      <c r="Q72" s="125">
        <f t="shared" si="139"/>
        <v>0</v>
      </c>
      <c r="R72" s="125">
        <f t="shared" si="139"/>
        <v>0</v>
      </c>
      <c r="S72" s="125">
        <f t="shared" si="139"/>
        <v>0</v>
      </c>
      <c r="T72" s="125">
        <f t="shared" si="139"/>
        <v>0</v>
      </c>
      <c r="U72" s="125">
        <f t="shared" si="139"/>
        <v>0</v>
      </c>
      <c r="V72" s="125">
        <f t="shared" si="139"/>
        <v>0</v>
      </c>
      <c r="W72" s="125">
        <f t="shared" si="139"/>
        <v>31578.334663382113</v>
      </c>
      <c r="X72" s="125">
        <f t="shared" si="139"/>
        <v>0</v>
      </c>
      <c r="Y72" s="125">
        <f t="shared" si="139"/>
        <v>0</v>
      </c>
      <c r="Z72" s="125">
        <f t="shared" si="139"/>
        <v>0</v>
      </c>
      <c r="AA72" s="125">
        <f t="shared" si="139"/>
        <v>0</v>
      </c>
      <c r="AB72" s="125">
        <f t="shared" si="139"/>
        <v>0</v>
      </c>
      <c r="AC72" s="125">
        <f t="shared" si="139"/>
        <v>0</v>
      </c>
      <c r="AD72" s="125">
        <f t="shared" si="139"/>
        <v>0</v>
      </c>
      <c r="AE72" s="125">
        <f t="shared" si="139"/>
        <v>0</v>
      </c>
      <c r="AF72" s="125">
        <f t="shared" si="139"/>
        <v>0</v>
      </c>
      <c r="AG72" s="125">
        <f t="shared" si="139"/>
        <v>0</v>
      </c>
      <c r="AH72" s="125">
        <f t="shared" si="139"/>
        <v>0</v>
      </c>
      <c r="AI72" s="125">
        <f t="shared" si="139"/>
        <v>0</v>
      </c>
      <c r="AJ72" s="125">
        <f t="shared" si="139"/>
        <v>0</v>
      </c>
      <c r="AK72" s="125">
        <f t="shared" si="139"/>
        <v>0</v>
      </c>
      <c r="AL72" s="125">
        <f t="shared" si="139"/>
        <v>0</v>
      </c>
      <c r="AM72" s="125">
        <f t="shared" si="139"/>
        <v>0</v>
      </c>
      <c r="AN72" s="125">
        <f t="shared" si="139"/>
        <v>0</v>
      </c>
      <c r="AO72" s="125">
        <f t="shared" si="139"/>
        <v>0</v>
      </c>
      <c r="AP72" s="125">
        <f t="shared" si="139"/>
        <v>0</v>
      </c>
      <c r="AQ72" s="125">
        <f t="shared" si="139"/>
        <v>0</v>
      </c>
      <c r="AR72" s="125">
        <f t="shared" si="139"/>
        <v>0</v>
      </c>
      <c r="AS72" s="125">
        <f>SUM(AS67:AS71)</f>
        <v>31578.334663382113</v>
      </c>
      <c r="AT72" s="125">
        <f t="shared" ref="AT72:CN72" si="140">SUM(AT67:AT71)</f>
        <v>0</v>
      </c>
      <c r="AU72" s="125">
        <f t="shared" si="140"/>
        <v>0</v>
      </c>
      <c r="AV72" s="125">
        <f t="shared" si="140"/>
        <v>0</v>
      </c>
      <c r="AW72" s="125">
        <f t="shared" si="140"/>
        <v>0</v>
      </c>
      <c r="AX72" s="125">
        <f t="shared" si="140"/>
        <v>0</v>
      </c>
      <c r="AY72" s="125">
        <f>SUM(AX67:AY71)</f>
        <v>0</v>
      </c>
      <c r="AZ72" s="125">
        <f t="shared" si="140"/>
        <v>0</v>
      </c>
      <c r="BA72" s="125">
        <f t="shared" si="140"/>
        <v>0</v>
      </c>
      <c r="BB72" s="125">
        <f t="shared" si="140"/>
        <v>0</v>
      </c>
      <c r="BC72" s="125">
        <f t="shared" si="140"/>
        <v>0</v>
      </c>
      <c r="BD72" s="125">
        <f t="shared" si="140"/>
        <v>0</v>
      </c>
      <c r="BE72" s="125">
        <f t="shared" si="140"/>
        <v>0</v>
      </c>
      <c r="BF72" s="125">
        <f t="shared" si="140"/>
        <v>0</v>
      </c>
      <c r="BG72" s="125">
        <f t="shared" si="140"/>
        <v>0</v>
      </c>
      <c r="BH72" s="125">
        <f t="shared" si="140"/>
        <v>0</v>
      </c>
      <c r="BI72" s="125">
        <f t="shared" si="140"/>
        <v>0</v>
      </c>
      <c r="BJ72" s="125">
        <f t="shared" si="140"/>
        <v>0</v>
      </c>
      <c r="BK72" s="125">
        <f t="shared" si="140"/>
        <v>0</v>
      </c>
      <c r="BL72" s="125">
        <f t="shared" si="140"/>
        <v>0</v>
      </c>
      <c r="BM72" s="125">
        <f t="shared" si="140"/>
        <v>0</v>
      </c>
      <c r="BN72" s="125">
        <f t="shared" si="140"/>
        <v>0</v>
      </c>
      <c r="BO72" s="125">
        <f t="shared" si="140"/>
        <v>0</v>
      </c>
      <c r="BP72" s="125">
        <f t="shared" si="140"/>
        <v>0</v>
      </c>
      <c r="BQ72" s="125">
        <f t="shared" si="140"/>
        <v>0</v>
      </c>
      <c r="BR72" s="125">
        <f t="shared" si="140"/>
        <v>0</v>
      </c>
      <c r="BS72" s="125">
        <f t="shared" si="140"/>
        <v>0</v>
      </c>
      <c r="BT72" s="125">
        <f t="shared" si="140"/>
        <v>0</v>
      </c>
      <c r="BU72" s="125">
        <f t="shared" si="140"/>
        <v>0</v>
      </c>
      <c r="BV72" s="125">
        <f t="shared" si="140"/>
        <v>0</v>
      </c>
      <c r="BW72" s="125">
        <f t="shared" si="140"/>
        <v>0</v>
      </c>
      <c r="BX72" s="125">
        <f t="shared" si="140"/>
        <v>0</v>
      </c>
      <c r="BY72" s="125">
        <f t="shared" si="140"/>
        <v>0</v>
      </c>
      <c r="BZ72" s="125">
        <f t="shared" si="140"/>
        <v>0</v>
      </c>
      <c r="CA72" s="125">
        <f t="shared" si="140"/>
        <v>0</v>
      </c>
      <c r="CB72" s="125">
        <f t="shared" si="140"/>
        <v>0</v>
      </c>
      <c r="CC72" s="125">
        <f t="shared" si="140"/>
        <v>0</v>
      </c>
      <c r="CD72" s="125">
        <f t="shared" si="140"/>
        <v>0</v>
      </c>
      <c r="CE72" s="125">
        <f t="shared" si="140"/>
        <v>0</v>
      </c>
      <c r="CF72" s="125">
        <f t="shared" si="140"/>
        <v>0</v>
      </c>
      <c r="CG72" s="125">
        <f t="shared" si="140"/>
        <v>0</v>
      </c>
      <c r="CH72" s="125">
        <f t="shared" si="140"/>
        <v>0</v>
      </c>
      <c r="CI72" s="125">
        <f t="shared" si="140"/>
        <v>0</v>
      </c>
      <c r="CJ72" s="125">
        <f t="shared" si="140"/>
        <v>0</v>
      </c>
      <c r="CK72" s="125">
        <f t="shared" si="140"/>
        <v>0</v>
      </c>
      <c r="CL72" s="125">
        <f t="shared" si="140"/>
        <v>0</v>
      </c>
      <c r="CM72" s="125">
        <f t="shared" si="140"/>
        <v>0</v>
      </c>
      <c r="CN72" s="125">
        <f t="shared" si="140"/>
        <v>0</v>
      </c>
      <c r="CO72" s="125">
        <f t="shared" ref="CO72:CP72" si="141">SUM(CO67:CO71)</f>
        <v>31578.334663382113</v>
      </c>
      <c r="CP72" s="125">
        <f t="shared" si="141"/>
        <v>27589661.204663385</v>
      </c>
      <c r="CQ72" s="125">
        <f t="shared" ref="CQ72:EJ72" si="142">SUM(CQ67:CQ71)</f>
        <v>0</v>
      </c>
      <c r="CR72" s="125">
        <f t="shared" si="142"/>
        <v>0</v>
      </c>
      <c r="CS72" s="125">
        <f t="shared" si="142"/>
        <v>0</v>
      </c>
      <c r="CT72" s="125">
        <f t="shared" si="142"/>
        <v>0</v>
      </c>
      <c r="CU72" s="125">
        <f t="shared" si="142"/>
        <v>0</v>
      </c>
      <c r="CV72" s="125">
        <f t="shared" si="142"/>
        <v>0</v>
      </c>
      <c r="CW72" s="125">
        <f t="shared" si="142"/>
        <v>0</v>
      </c>
      <c r="CX72" s="125">
        <f t="shared" si="142"/>
        <v>0</v>
      </c>
      <c r="CY72" s="125">
        <f t="shared" si="142"/>
        <v>0</v>
      </c>
      <c r="CZ72" s="125">
        <f t="shared" si="142"/>
        <v>0</v>
      </c>
      <c r="DA72" s="125">
        <f t="shared" si="142"/>
        <v>0</v>
      </c>
      <c r="DB72" s="125">
        <f t="shared" si="142"/>
        <v>0</v>
      </c>
      <c r="DC72" s="125">
        <f t="shared" si="142"/>
        <v>0</v>
      </c>
      <c r="DD72" s="125">
        <f t="shared" si="142"/>
        <v>0</v>
      </c>
      <c r="DE72" s="125">
        <f t="shared" si="142"/>
        <v>0</v>
      </c>
      <c r="DF72" s="125">
        <f t="shared" si="142"/>
        <v>0</v>
      </c>
      <c r="DG72" s="125">
        <f t="shared" si="142"/>
        <v>0</v>
      </c>
      <c r="DH72" s="125">
        <f t="shared" si="142"/>
        <v>0</v>
      </c>
      <c r="DI72" s="125">
        <f t="shared" si="142"/>
        <v>0</v>
      </c>
      <c r="DJ72" s="125">
        <f t="shared" si="142"/>
        <v>0</v>
      </c>
      <c r="DK72" s="125">
        <f t="shared" si="142"/>
        <v>0</v>
      </c>
      <c r="DL72" s="125">
        <f t="shared" si="142"/>
        <v>0</v>
      </c>
      <c r="DM72" s="125">
        <f t="shared" si="142"/>
        <v>0</v>
      </c>
      <c r="DN72" s="125">
        <f t="shared" si="142"/>
        <v>0</v>
      </c>
      <c r="DO72" s="125">
        <f t="shared" si="142"/>
        <v>0</v>
      </c>
      <c r="DP72" s="125">
        <f t="shared" si="142"/>
        <v>0</v>
      </c>
      <c r="DQ72" s="125">
        <f t="shared" si="142"/>
        <v>0</v>
      </c>
      <c r="DR72" s="125">
        <f t="shared" si="142"/>
        <v>0</v>
      </c>
      <c r="DS72" s="125">
        <f t="shared" si="142"/>
        <v>0</v>
      </c>
      <c r="DT72" s="125">
        <f t="shared" si="142"/>
        <v>0</v>
      </c>
      <c r="DU72" s="125">
        <f t="shared" si="142"/>
        <v>0</v>
      </c>
      <c r="DV72" s="125">
        <f t="shared" si="142"/>
        <v>0</v>
      </c>
      <c r="DW72" s="125">
        <f t="shared" si="142"/>
        <v>0</v>
      </c>
      <c r="DX72" s="125">
        <f t="shared" si="142"/>
        <v>0</v>
      </c>
      <c r="DY72" s="125">
        <f t="shared" si="142"/>
        <v>0</v>
      </c>
      <c r="DZ72" s="125">
        <f t="shared" si="142"/>
        <v>0</v>
      </c>
      <c r="EA72" s="125">
        <f t="shared" si="142"/>
        <v>0</v>
      </c>
      <c r="EB72" s="125">
        <f t="shared" si="142"/>
        <v>0</v>
      </c>
      <c r="EC72" s="125">
        <f t="shared" si="142"/>
        <v>0</v>
      </c>
      <c r="ED72" s="125">
        <f t="shared" si="142"/>
        <v>0</v>
      </c>
      <c r="EE72" s="125">
        <f t="shared" si="142"/>
        <v>0</v>
      </c>
      <c r="EF72" s="125">
        <f t="shared" si="142"/>
        <v>0</v>
      </c>
      <c r="EG72" s="125">
        <f t="shared" si="142"/>
        <v>0</v>
      </c>
      <c r="EH72" s="125">
        <f t="shared" si="142"/>
        <v>0</v>
      </c>
      <c r="EI72" s="125">
        <f t="shared" si="142"/>
        <v>0</v>
      </c>
      <c r="EJ72" s="125">
        <f t="shared" si="142"/>
        <v>0</v>
      </c>
      <c r="EK72" s="125">
        <f t="shared" ref="EK72:EL72" si="143">SUM(EK67:EK71)</f>
        <v>0</v>
      </c>
      <c r="EL72" s="125">
        <f t="shared" si="143"/>
        <v>27589661.204663385</v>
      </c>
      <c r="EM72" s="125">
        <f t="shared" ref="EM72:EN72" si="144">SUM(EM67:EM71)</f>
        <v>0</v>
      </c>
      <c r="EN72" s="125">
        <f t="shared" si="144"/>
        <v>0</v>
      </c>
      <c r="EO72" s="125">
        <f t="shared" ref="EO72:GG72" si="145">SUM(EO67:EO71)</f>
        <v>0</v>
      </c>
      <c r="EP72" s="125">
        <f t="shared" si="145"/>
        <v>0</v>
      </c>
      <c r="EQ72" s="125">
        <f t="shared" si="145"/>
        <v>0</v>
      </c>
      <c r="ER72" s="125">
        <f t="shared" si="145"/>
        <v>0</v>
      </c>
      <c r="ES72" s="125">
        <f t="shared" si="145"/>
        <v>0</v>
      </c>
      <c r="ET72" s="125">
        <f t="shared" si="145"/>
        <v>0</v>
      </c>
      <c r="EU72" s="125">
        <f t="shared" si="145"/>
        <v>0</v>
      </c>
      <c r="EV72" s="125">
        <f t="shared" si="145"/>
        <v>0</v>
      </c>
      <c r="EW72" s="125">
        <f t="shared" si="145"/>
        <v>0</v>
      </c>
      <c r="EX72" s="125">
        <f t="shared" si="145"/>
        <v>0</v>
      </c>
      <c r="EY72" s="125">
        <f t="shared" si="145"/>
        <v>0</v>
      </c>
      <c r="EZ72" s="125">
        <f t="shared" si="145"/>
        <v>0</v>
      </c>
      <c r="FA72" s="125">
        <f t="shared" si="145"/>
        <v>0</v>
      </c>
      <c r="FB72" s="125">
        <f t="shared" si="145"/>
        <v>0</v>
      </c>
      <c r="FC72" s="125">
        <f t="shared" si="145"/>
        <v>0</v>
      </c>
      <c r="FD72" s="125">
        <f t="shared" si="145"/>
        <v>0</v>
      </c>
      <c r="FE72" s="125">
        <f t="shared" si="145"/>
        <v>0</v>
      </c>
      <c r="FF72" s="125">
        <f t="shared" si="145"/>
        <v>0</v>
      </c>
      <c r="FG72" s="125">
        <f t="shared" si="145"/>
        <v>0</v>
      </c>
      <c r="FH72" s="125">
        <f t="shared" si="145"/>
        <v>3194062.8675388182</v>
      </c>
      <c r="FI72" s="125">
        <f t="shared" si="145"/>
        <v>0</v>
      </c>
      <c r="FJ72" s="125">
        <f t="shared" si="145"/>
        <v>0</v>
      </c>
      <c r="FK72" s="125">
        <f t="shared" si="145"/>
        <v>0</v>
      </c>
      <c r="FL72" s="125">
        <f t="shared" si="145"/>
        <v>0</v>
      </c>
      <c r="FM72" s="125">
        <f t="shared" si="145"/>
        <v>0</v>
      </c>
      <c r="FN72" s="125">
        <f t="shared" si="145"/>
        <v>0</v>
      </c>
      <c r="FO72" s="125">
        <f t="shared" si="145"/>
        <v>0</v>
      </c>
      <c r="FP72" s="125">
        <f t="shared" si="145"/>
        <v>0</v>
      </c>
      <c r="FQ72" s="125">
        <f t="shared" si="145"/>
        <v>0</v>
      </c>
      <c r="FR72" s="125">
        <f t="shared" si="145"/>
        <v>0</v>
      </c>
      <c r="FS72" s="125">
        <f t="shared" si="145"/>
        <v>0</v>
      </c>
      <c r="FT72" s="125">
        <f t="shared" si="145"/>
        <v>0</v>
      </c>
      <c r="FU72" s="125">
        <f t="shared" si="145"/>
        <v>3438474.8887665998</v>
      </c>
      <c r="FV72" s="125">
        <f t="shared" si="145"/>
        <v>0</v>
      </c>
      <c r="FW72" s="125">
        <f t="shared" si="145"/>
        <v>0</v>
      </c>
      <c r="FX72" s="125">
        <f t="shared" si="145"/>
        <v>0</v>
      </c>
      <c r="FY72" s="125">
        <f t="shared" si="145"/>
        <v>0</v>
      </c>
      <c r="FZ72" s="125">
        <f t="shared" si="145"/>
        <v>0</v>
      </c>
      <c r="GA72" s="125">
        <f t="shared" si="145"/>
        <v>0</v>
      </c>
      <c r="GB72" s="125">
        <f t="shared" si="145"/>
        <v>0</v>
      </c>
      <c r="GC72" s="125">
        <f t="shared" si="145"/>
        <v>0</v>
      </c>
      <c r="GD72" s="125">
        <f t="shared" si="145"/>
        <v>0</v>
      </c>
      <c r="GE72" s="125">
        <f t="shared" si="145"/>
        <v>0</v>
      </c>
      <c r="GF72" s="125">
        <f t="shared" si="145"/>
        <v>0</v>
      </c>
      <c r="GG72" s="125">
        <f t="shared" si="145"/>
        <v>6632537.756305418</v>
      </c>
      <c r="GH72" s="125">
        <f t="shared" ref="GH72:GJ72" si="146">SUM(GH67:GH71)</f>
        <v>34222198.9609688</v>
      </c>
      <c r="GI72" s="125">
        <f t="shared" si="146"/>
        <v>0</v>
      </c>
      <c r="GJ72" s="125">
        <f t="shared" si="146"/>
        <v>34222198.9609688</v>
      </c>
      <c r="GU72" s="152">
        <v>27558082.870000001</v>
      </c>
      <c r="GV72" s="123">
        <f t="shared" ref="GV72:GV135" si="147">+E72-GU72</f>
        <v>0</v>
      </c>
      <c r="GX72" s="125">
        <v>0</v>
      </c>
      <c r="GY72" s="123">
        <f t="shared" ref="GY72:GY135" si="148">+BV72</f>
        <v>0</v>
      </c>
    </row>
    <row r="73" spans="1:20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234386891</v>
      </c>
      <c r="F73" s="127">
        <f t="shared" ref="F73:AR73" si="149">F66+F72</f>
        <v>0</v>
      </c>
      <c r="G73" s="127">
        <f t="shared" si="149"/>
        <v>0</v>
      </c>
      <c r="H73" s="127">
        <f t="shared" si="149"/>
        <v>0</v>
      </c>
      <c r="I73" s="127">
        <f t="shared" si="149"/>
        <v>0</v>
      </c>
      <c r="J73" s="127">
        <f t="shared" si="149"/>
        <v>0</v>
      </c>
      <c r="K73" s="127">
        <f t="shared" si="149"/>
        <v>0</v>
      </c>
      <c r="L73" s="127">
        <f t="shared" si="149"/>
        <v>0</v>
      </c>
      <c r="M73" s="127">
        <f t="shared" si="149"/>
        <v>0</v>
      </c>
      <c r="N73" s="127">
        <f t="shared" si="149"/>
        <v>0</v>
      </c>
      <c r="O73" s="127">
        <f t="shared" si="149"/>
        <v>0</v>
      </c>
      <c r="P73" s="127">
        <f t="shared" si="149"/>
        <v>602139.26088233374</v>
      </c>
      <c r="Q73" s="127">
        <f t="shared" si="149"/>
        <v>0</v>
      </c>
      <c r="R73" s="127">
        <f t="shared" si="149"/>
        <v>0</v>
      </c>
      <c r="S73" s="127">
        <f t="shared" si="149"/>
        <v>0</v>
      </c>
      <c r="T73" s="127">
        <f t="shared" si="149"/>
        <v>0</v>
      </c>
      <c r="U73" s="127">
        <f t="shared" si="149"/>
        <v>0</v>
      </c>
      <c r="V73" s="127">
        <f t="shared" si="149"/>
        <v>0</v>
      </c>
      <c r="W73" s="127">
        <f t="shared" si="149"/>
        <v>219407.81249855363</v>
      </c>
      <c r="X73" s="127">
        <f t="shared" si="149"/>
        <v>0</v>
      </c>
      <c r="Y73" s="127">
        <f t="shared" si="149"/>
        <v>0</v>
      </c>
      <c r="Z73" s="127">
        <f t="shared" si="149"/>
        <v>0</v>
      </c>
      <c r="AA73" s="127">
        <f t="shared" si="149"/>
        <v>0</v>
      </c>
      <c r="AB73" s="127">
        <f t="shared" si="149"/>
        <v>0</v>
      </c>
      <c r="AC73" s="127">
        <f t="shared" si="149"/>
        <v>0</v>
      </c>
      <c r="AD73" s="127">
        <f t="shared" si="149"/>
        <v>0</v>
      </c>
      <c r="AE73" s="127">
        <f t="shared" si="149"/>
        <v>0</v>
      </c>
      <c r="AF73" s="127">
        <f t="shared" si="149"/>
        <v>0</v>
      </c>
      <c r="AG73" s="127">
        <f t="shared" si="149"/>
        <v>0</v>
      </c>
      <c r="AH73" s="127">
        <f t="shared" si="149"/>
        <v>0</v>
      </c>
      <c r="AI73" s="127">
        <f t="shared" si="149"/>
        <v>0</v>
      </c>
      <c r="AJ73" s="127">
        <f t="shared" si="149"/>
        <v>0</v>
      </c>
      <c r="AK73" s="127">
        <f t="shared" si="149"/>
        <v>0</v>
      </c>
      <c r="AL73" s="127">
        <f t="shared" si="149"/>
        <v>0</v>
      </c>
      <c r="AM73" s="127">
        <f t="shared" si="149"/>
        <v>0</v>
      </c>
      <c r="AN73" s="127">
        <f t="shared" si="149"/>
        <v>0</v>
      </c>
      <c r="AO73" s="127">
        <f t="shared" si="149"/>
        <v>0</v>
      </c>
      <c r="AP73" s="127">
        <f t="shared" si="149"/>
        <v>0</v>
      </c>
      <c r="AQ73" s="127">
        <f t="shared" si="149"/>
        <v>0</v>
      </c>
      <c r="AR73" s="127">
        <f t="shared" si="149"/>
        <v>0</v>
      </c>
      <c r="AS73" s="127">
        <f>AS66+AS72</f>
        <v>821547.07338088739</v>
      </c>
      <c r="AT73" s="127">
        <f t="shared" ref="AT73:CN73" si="150">AT66+AT72</f>
        <v>0</v>
      </c>
      <c r="AU73" s="127">
        <f t="shared" si="150"/>
        <v>0</v>
      </c>
      <c r="AV73" s="127">
        <f t="shared" si="150"/>
        <v>0</v>
      </c>
      <c r="AW73" s="127">
        <f t="shared" si="150"/>
        <v>0</v>
      </c>
      <c r="AX73" s="127">
        <f t="shared" si="150"/>
        <v>0</v>
      </c>
      <c r="AY73" s="127">
        <f t="shared" si="150"/>
        <v>0</v>
      </c>
      <c r="AZ73" s="127">
        <f t="shared" si="150"/>
        <v>0</v>
      </c>
      <c r="BA73" s="127">
        <f t="shared" si="150"/>
        <v>0</v>
      </c>
      <c r="BB73" s="127">
        <f t="shared" si="150"/>
        <v>0</v>
      </c>
      <c r="BC73" s="127">
        <f t="shared" si="150"/>
        <v>0</v>
      </c>
      <c r="BD73" s="127">
        <f t="shared" si="150"/>
        <v>-213043.99894245973</v>
      </c>
      <c r="BE73" s="127">
        <f t="shared" si="150"/>
        <v>0</v>
      </c>
      <c r="BF73" s="127">
        <f t="shared" si="150"/>
        <v>0</v>
      </c>
      <c r="BG73" s="127">
        <f t="shared" si="150"/>
        <v>0</v>
      </c>
      <c r="BH73" s="127">
        <f t="shared" si="150"/>
        <v>0</v>
      </c>
      <c r="BI73" s="127">
        <f t="shared" si="150"/>
        <v>0</v>
      </c>
      <c r="BJ73" s="127">
        <f t="shared" si="150"/>
        <v>0</v>
      </c>
      <c r="BK73" s="127">
        <f t="shared" si="150"/>
        <v>0</v>
      </c>
      <c r="BL73" s="127">
        <f t="shared" si="150"/>
        <v>0</v>
      </c>
      <c r="BM73" s="127">
        <f t="shared" si="150"/>
        <v>0</v>
      </c>
      <c r="BN73" s="127">
        <f t="shared" si="150"/>
        <v>0</v>
      </c>
      <c r="BO73" s="127">
        <f t="shared" si="150"/>
        <v>0</v>
      </c>
      <c r="BP73" s="127">
        <f t="shared" si="150"/>
        <v>0</v>
      </c>
      <c r="BQ73" s="127">
        <f t="shared" si="150"/>
        <v>0</v>
      </c>
      <c r="BR73" s="127">
        <f t="shared" si="150"/>
        <v>0</v>
      </c>
      <c r="BS73" s="127">
        <f t="shared" si="150"/>
        <v>0</v>
      </c>
      <c r="BT73" s="127">
        <f t="shared" si="150"/>
        <v>0</v>
      </c>
      <c r="BU73" s="127">
        <f t="shared" si="150"/>
        <v>0</v>
      </c>
      <c r="BV73" s="127">
        <f t="shared" si="150"/>
        <v>0</v>
      </c>
      <c r="BW73" s="127">
        <f t="shared" si="150"/>
        <v>0</v>
      </c>
      <c r="BX73" s="127">
        <f t="shared" si="150"/>
        <v>0</v>
      </c>
      <c r="BY73" s="127">
        <f t="shared" si="150"/>
        <v>0</v>
      </c>
      <c r="BZ73" s="127">
        <f t="shared" si="150"/>
        <v>0</v>
      </c>
      <c r="CA73" s="127">
        <f t="shared" si="150"/>
        <v>0</v>
      </c>
      <c r="CB73" s="127">
        <f t="shared" si="150"/>
        <v>0</v>
      </c>
      <c r="CC73" s="127">
        <f t="shared" si="150"/>
        <v>0</v>
      </c>
      <c r="CD73" s="127">
        <f t="shared" si="150"/>
        <v>0</v>
      </c>
      <c r="CE73" s="127">
        <f t="shared" si="150"/>
        <v>0</v>
      </c>
      <c r="CF73" s="127">
        <f t="shared" si="150"/>
        <v>0</v>
      </c>
      <c r="CG73" s="127">
        <f t="shared" si="150"/>
        <v>0</v>
      </c>
      <c r="CH73" s="127">
        <f t="shared" si="150"/>
        <v>0</v>
      </c>
      <c r="CI73" s="127">
        <f t="shared" si="150"/>
        <v>0</v>
      </c>
      <c r="CJ73" s="127">
        <f t="shared" si="150"/>
        <v>0</v>
      </c>
      <c r="CK73" s="127">
        <f t="shared" si="150"/>
        <v>0</v>
      </c>
      <c r="CL73" s="127">
        <f t="shared" si="150"/>
        <v>0</v>
      </c>
      <c r="CM73" s="127">
        <f t="shared" si="150"/>
        <v>0</v>
      </c>
      <c r="CN73" s="127">
        <f t="shared" si="150"/>
        <v>-213043.99894245973</v>
      </c>
      <c r="CO73" s="127">
        <f t="shared" ref="CO73:CP73" si="151">CO66+CO72</f>
        <v>608503.07443842769</v>
      </c>
      <c r="CP73" s="127">
        <f t="shared" si="151"/>
        <v>234995394.07443842</v>
      </c>
      <c r="CQ73" s="127">
        <f t="shared" ref="CQ73:EJ73" si="152">CQ66+CQ72</f>
        <v>0</v>
      </c>
      <c r="CR73" s="127">
        <f t="shared" si="152"/>
        <v>0</v>
      </c>
      <c r="CS73" s="127">
        <f t="shared" si="152"/>
        <v>0</v>
      </c>
      <c r="CT73" s="127">
        <f t="shared" si="152"/>
        <v>0</v>
      </c>
      <c r="CU73" s="127">
        <f t="shared" si="152"/>
        <v>0</v>
      </c>
      <c r="CV73" s="127">
        <f t="shared" si="152"/>
        <v>0</v>
      </c>
      <c r="CW73" s="127">
        <f t="shared" si="152"/>
        <v>0</v>
      </c>
      <c r="CX73" s="127">
        <f t="shared" si="152"/>
        <v>0</v>
      </c>
      <c r="CY73" s="127">
        <f t="shared" si="152"/>
        <v>0</v>
      </c>
      <c r="CZ73" s="127">
        <f t="shared" si="152"/>
        <v>0</v>
      </c>
      <c r="DA73" s="127">
        <f t="shared" si="152"/>
        <v>42334.58655714128</v>
      </c>
      <c r="DB73" s="127">
        <f t="shared" si="152"/>
        <v>0</v>
      </c>
      <c r="DC73" s="127">
        <f t="shared" si="152"/>
        <v>0</v>
      </c>
      <c r="DD73" s="127">
        <f t="shared" si="152"/>
        <v>0</v>
      </c>
      <c r="DE73" s="127">
        <f t="shared" si="152"/>
        <v>0</v>
      </c>
      <c r="DF73" s="127">
        <f t="shared" si="152"/>
        <v>0</v>
      </c>
      <c r="DG73" s="127">
        <f t="shared" si="152"/>
        <v>0</v>
      </c>
      <c r="DH73" s="127">
        <f t="shared" si="152"/>
        <v>0</v>
      </c>
      <c r="DI73" s="127">
        <f t="shared" si="152"/>
        <v>0</v>
      </c>
      <c r="DJ73" s="127">
        <f t="shared" si="152"/>
        <v>0</v>
      </c>
      <c r="DK73" s="127">
        <f t="shared" si="152"/>
        <v>0</v>
      </c>
      <c r="DL73" s="127">
        <f t="shared" si="152"/>
        <v>0</v>
      </c>
      <c r="DM73" s="127">
        <f t="shared" si="152"/>
        <v>0</v>
      </c>
      <c r="DN73" s="127">
        <f t="shared" si="152"/>
        <v>0</v>
      </c>
      <c r="DO73" s="127">
        <f t="shared" si="152"/>
        <v>0</v>
      </c>
      <c r="DP73" s="127">
        <f t="shared" si="152"/>
        <v>0</v>
      </c>
      <c r="DQ73" s="127">
        <f t="shared" si="152"/>
        <v>0</v>
      </c>
      <c r="DR73" s="127">
        <f t="shared" si="152"/>
        <v>0</v>
      </c>
      <c r="DS73" s="127">
        <f t="shared" si="152"/>
        <v>0</v>
      </c>
      <c r="DT73" s="127">
        <f t="shared" si="152"/>
        <v>0</v>
      </c>
      <c r="DU73" s="127">
        <f t="shared" si="152"/>
        <v>0</v>
      </c>
      <c r="DV73" s="127">
        <f t="shared" si="152"/>
        <v>0</v>
      </c>
      <c r="DW73" s="127">
        <f t="shared" si="152"/>
        <v>0</v>
      </c>
      <c r="DX73" s="127">
        <f t="shared" si="152"/>
        <v>0</v>
      </c>
      <c r="DY73" s="127">
        <f t="shared" si="152"/>
        <v>0</v>
      </c>
      <c r="DZ73" s="127">
        <f t="shared" si="152"/>
        <v>0</v>
      </c>
      <c r="EA73" s="127">
        <f t="shared" si="152"/>
        <v>0</v>
      </c>
      <c r="EB73" s="127">
        <f t="shared" si="152"/>
        <v>0</v>
      </c>
      <c r="EC73" s="127">
        <f t="shared" si="152"/>
        <v>0</v>
      </c>
      <c r="ED73" s="127">
        <f t="shared" si="152"/>
        <v>0</v>
      </c>
      <c r="EE73" s="127">
        <f t="shared" si="152"/>
        <v>0</v>
      </c>
      <c r="EF73" s="127">
        <f t="shared" si="152"/>
        <v>0</v>
      </c>
      <c r="EG73" s="127">
        <f t="shared" si="152"/>
        <v>0</v>
      </c>
      <c r="EH73" s="127">
        <f t="shared" si="152"/>
        <v>0</v>
      </c>
      <c r="EI73" s="127">
        <f t="shared" si="152"/>
        <v>0</v>
      </c>
      <c r="EJ73" s="127">
        <f t="shared" si="152"/>
        <v>0</v>
      </c>
      <c r="EK73" s="127">
        <f t="shared" ref="EK73:EL73" si="153">EK66+EK72</f>
        <v>42334.58655714128</v>
      </c>
      <c r="EL73" s="127">
        <f t="shared" si="153"/>
        <v>235037728.6609956</v>
      </c>
      <c r="EM73" s="127">
        <f t="shared" ref="EM73" si="154">EM66+EM72</f>
        <v>0</v>
      </c>
      <c r="EN73" s="127">
        <f t="shared" ref="EN73:GG73" si="155">EN66+EN72</f>
        <v>0</v>
      </c>
      <c r="EO73" s="127">
        <f t="shared" si="155"/>
        <v>0</v>
      </c>
      <c r="EP73" s="127">
        <f t="shared" si="155"/>
        <v>0</v>
      </c>
      <c r="EQ73" s="127">
        <f t="shared" si="155"/>
        <v>0</v>
      </c>
      <c r="ER73" s="127">
        <f t="shared" si="155"/>
        <v>0</v>
      </c>
      <c r="ES73" s="127">
        <f t="shared" si="155"/>
        <v>0</v>
      </c>
      <c r="ET73" s="127">
        <f t="shared" si="155"/>
        <v>0</v>
      </c>
      <c r="EU73" s="127">
        <f t="shared" si="155"/>
        <v>0</v>
      </c>
      <c r="EV73" s="127">
        <f t="shared" si="155"/>
        <v>0</v>
      </c>
      <c r="EW73" s="127">
        <f t="shared" si="155"/>
        <v>78059.96221284465</v>
      </c>
      <c r="EX73" s="127">
        <f t="shared" si="155"/>
        <v>0</v>
      </c>
      <c r="EY73" s="127">
        <f t="shared" si="155"/>
        <v>0</v>
      </c>
      <c r="EZ73" s="127">
        <f t="shared" si="155"/>
        <v>0</v>
      </c>
      <c r="FA73" s="127">
        <f t="shared" si="155"/>
        <v>0</v>
      </c>
      <c r="FB73" s="127">
        <f t="shared" si="155"/>
        <v>0</v>
      </c>
      <c r="FC73" s="127">
        <f t="shared" si="155"/>
        <v>0</v>
      </c>
      <c r="FD73" s="127">
        <f t="shared" si="155"/>
        <v>0</v>
      </c>
      <c r="FE73" s="127">
        <f t="shared" si="155"/>
        <v>0</v>
      </c>
      <c r="FF73" s="127">
        <f t="shared" si="155"/>
        <v>0</v>
      </c>
      <c r="FG73" s="127">
        <f t="shared" si="155"/>
        <v>0</v>
      </c>
      <c r="FH73" s="127">
        <f t="shared" si="155"/>
        <v>7046977.0658899033</v>
      </c>
      <c r="FI73" s="127">
        <f t="shared" si="155"/>
        <v>0</v>
      </c>
      <c r="FJ73" s="127">
        <f t="shared" si="155"/>
        <v>0</v>
      </c>
      <c r="FK73" s="127">
        <f t="shared" si="155"/>
        <v>0</v>
      </c>
      <c r="FL73" s="127">
        <f t="shared" si="155"/>
        <v>0</v>
      </c>
      <c r="FM73" s="127">
        <f t="shared" si="155"/>
        <v>0</v>
      </c>
      <c r="FN73" s="127">
        <f t="shared" si="155"/>
        <v>0</v>
      </c>
      <c r="FO73" s="127">
        <f t="shared" si="155"/>
        <v>0</v>
      </c>
      <c r="FP73" s="127">
        <f t="shared" si="155"/>
        <v>0</v>
      </c>
      <c r="FQ73" s="127">
        <f t="shared" si="155"/>
        <v>0</v>
      </c>
      <c r="FR73" s="127">
        <f t="shared" si="155"/>
        <v>0</v>
      </c>
      <c r="FS73" s="127">
        <f t="shared" si="155"/>
        <v>0</v>
      </c>
      <c r="FT73" s="127">
        <f t="shared" si="155"/>
        <v>0</v>
      </c>
      <c r="FU73" s="127">
        <f t="shared" si="155"/>
        <v>39811269.053133108</v>
      </c>
      <c r="FV73" s="127">
        <f t="shared" si="155"/>
        <v>0</v>
      </c>
      <c r="FW73" s="127">
        <f t="shared" si="155"/>
        <v>0</v>
      </c>
      <c r="FX73" s="127">
        <f t="shared" si="155"/>
        <v>0</v>
      </c>
      <c r="FY73" s="127">
        <f t="shared" si="155"/>
        <v>0</v>
      </c>
      <c r="FZ73" s="127">
        <f t="shared" si="155"/>
        <v>0</v>
      </c>
      <c r="GA73" s="127">
        <f t="shared" si="155"/>
        <v>0</v>
      </c>
      <c r="GB73" s="127">
        <f t="shared" si="155"/>
        <v>0</v>
      </c>
      <c r="GC73" s="127">
        <f t="shared" si="155"/>
        <v>0</v>
      </c>
      <c r="GD73" s="127">
        <f t="shared" si="155"/>
        <v>0</v>
      </c>
      <c r="GE73" s="127">
        <f t="shared" si="155"/>
        <v>0</v>
      </c>
      <c r="GF73" s="127">
        <f t="shared" si="155"/>
        <v>0</v>
      </c>
      <c r="GG73" s="127">
        <f t="shared" si="155"/>
        <v>46936306.081235856</v>
      </c>
      <c r="GH73" s="127">
        <f t="shared" ref="GH73:GJ73" si="156">GH66+GH72</f>
        <v>281974034.74223143</v>
      </c>
      <c r="GI73" s="127">
        <f t="shared" si="156"/>
        <v>0</v>
      </c>
      <c r="GJ73" s="127">
        <f t="shared" si="156"/>
        <v>281974034.74223143</v>
      </c>
      <c r="GU73" s="127">
        <v>234386891</v>
      </c>
      <c r="GV73" s="123">
        <f t="shared" si="147"/>
        <v>0</v>
      </c>
      <c r="GX73" s="127">
        <v>0</v>
      </c>
      <c r="GY73" s="123">
        <f t="shared" si="148"/>
        <v>0</v>
      </c>
    </row>
    <row r="74" spans="1:20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v>538230871.98000002</v>
      </c>
      <c r="F74" s="124"/>
      <c r="G74" s="124">
        <v>82886110.760000005</v>
      </c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>
        <v>19153093.787625909</v>
      </c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>
        <f t="shared" si="87"/>
        <v>102039204.54762591</v>
      </c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>
        <f>SUM(AT74:CM74)</f>
        <v>0</v>
      </c>
      <c r="CO74" s="124">
        <f t="shared" ref="CO74:CO77" si="157">+CN74+AS74</f>
        <v>102039204.54762591</v>
      </c>
      <c r="CP74" s="124">
        <f t="shared" ref="CP74:CP77" si="158">+CO74+E74</f>
        <v>640270076.52762592</v>
      </c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>
        <f t="shared" ref="EK74:EK77" si="159">SUM(CQ74:EJ74)</f>
        <v>0</v>
      </c>
      <c r="EL74" s="124">
        <f t="shared" ref="EL74:EL77" si="160">EK74+CP74</f>
        <v>640270076.52762592</v>
      </c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>
        <v>27180874.666903138</v>
      </c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>
        <f t="shared" ref="GG74:GG77" si="161">SUM(EM74:GF74)</f>
        <v>27180874.666903138</v>
      </c>
      <c r="GH74" s="124">
        <f t="shared" ref="GH74:GH77" si="162">EL74+GG74</f>
        <v>667450951.19452906</v>
      </c>
      <c r="GI74" s="124"/>
      <c r="GJ74" s="124">
        <f t="shared" ref="GJ74:GJ77" si="163">SUM(GH74:GI74)</f>
        <v>667450951.19452906</v>
      </c>
      <c r="GL74" s="7" t="s">
        <v>653</v>
      </c>
      <c r="GU74" s="128">
        <v>538230871.98000002</v>
      </c>
      <c r="GV74" s="123">
        <f t="shared" si="147"/>
        <v>0</v>
      </c>
      <c r="GX74" s="124"/>
      <c r="GY74" s="123">
        <f t="shared" si="148"/>
        <v>0</v>
      </c>
    </row>
    <row r="75" spans="1:20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23"/>
      <c r="AS75" s="124">
        <f t="shared" si="87"/>
        <v>0</v>
      </c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>
        <f>SUM(AT75:CM75)</f>
        <v>0</v>
      </c>
      <c r="CO75" s="124">
        <f t="shared" si="157"/>
        <v>0</v>
      </c>
      <c r="CP75" s="124">
        <f t="shared" si="158"/>
        <v>0</v>
      </c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>
        <f t="shared" si="159"/>
        <v>0</v>
      </c>
      <c r="EL75" s="124">
        <f t="shared" si="160"/>
        <v>0</v>
      </c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>
        <f t="shared" si="161"/>
        <v>0</v>
      </c>
      <c r="GH75" s="124">
        <f t="shared" si="162"/>
        <v>0</v>
      </c>
      <c r="GI75" s="124"/>
      <c r="GJ75" s="124">
        <f t="shared" si="163"/>
        <v>0</v>
      </c>
      <c r="GU75" s="23"/>
      <c r="GV75" s="123">
        <f t="shared" si="147"/>
        <v>0</v>
      </c>
      <c r="GX75" s="124"/>
      <c r="GY75" s="123">
        <f t="shared" si="148"/>
        <v>0</v>
      </c>
    </row>
    <row r="76" spans="1:20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v>28612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>
        <f t="shared" si="87"/>
        <v>0</v>
      </c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>
        <f>SUM(AT76:CM76)</f>
        <v>0</v>
      </c>
      <c r="CO76" s="124">
        <f t="shared" si="157"/>
        <v>0</v>
      </c>
      <c r="CP76" s="124">
        <f t="shared" si="158"/>
        <v>28612</v>
      </c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>
        <f t="shared" si="159"/>
        <v>0</v>
      </c>
      <c r="EL76" s="124">
        <f t="shared" si="160"/>
        <v>28612</v>
      </c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>
        <v>5245.6150441341306</v>
      </c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>
        <v>3569.9741517393131</v>
      </c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>
        <f t="shared" si="161"/>
        <v>8815.5891958734428</v>
      </c>
      <c r="GH76" s="124">
        <f t="shared" si="162"/>
        <v>37427.589195873443</v>
      </c>
      <c r="GI76" s="124"/>
      <c r="GJ76" s="124">
        <f t="shared" si="163"/>
        <v>37427.589195873443</v>
      </c>
      <c r="GU76" s="128">
        <v>28612</v>
      </c>
      <c r="GV76" s="123">
        <f t="shared" si="147"/>
        <v>0</v>
      </c>
      <c r="GX76" s="124"/>
      <c r="GY76" s="123">
        <f t="shared" si="148"/>
        <v>0</v>
      </c>
    </row>
    <row r="77" spans="1:20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v>10319055.779999999</v>
      </c>
      <c r="F77" s="124"/>
      <c r="G77" s="124">
        <v>-30327818.969999999</v>
      </c>
      <c r="H77" s="124"/>
      <c r="I77" s="124"/>
      <c r="J77" s="124"/>
      <c r="K77" s="124"/>
      <c r="L77" s="124"/>
      <c r="M77" s="124"/>
      <c r="N77" s="124"/>
      <c r="O77" s="124"/>
      <c r="P77" s="124">
        <v>306051.19046151917</v>
      </c>
      <c r="Q77" s="124"/>
      <c r="R77" s="124"/>
      <c r="S77" s="124"/>
      <c r="T77" s="124"/>
      <c r="U77" s="124"/>
      <c r="V77" s="124"/>
      <c r="W77" s="124">
        <v>153130.54253333874</v>
      </c>
      <c r="X77" s="124"/>
      <c r="Y77" s="124"/>
      <c r="Z77" s="124"/>
      <c r="AA77" s="124"/>
      <c r="AB77" s="124"/>
      <c r="AC77" s="124"/>
      <c r="AD77" s="124"/>
      <c r="AE77" s="124"/>
      <c r="AF77" s="124"/>
      <c r="AG77" s="124">
        <v>-8852626.7315418422</v>
      </c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>
        <f t="shared" si="87"/>
        <v>-38721263.968546987</v>
      </c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>
        <v>-108036.24538709794</v>
      </c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>
        <f>SUM(AT77:CM77)</f>
        <v>-108036.24538709794</v>
      </c>
      <c r="CO77" s="124">
        <f t="shared" si="157"/>
        <v>-38829300.213934086</v>
      </c>
      <c r="CP77" s="124">
        <f t="shared" si="158"/>
        <v>-28510244.433934085</v>
      </c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>
        <v>21468.193445260811</v>
      </c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>
        <f t="shared" si="159"/>
        <v>21468.193445260811</v>
      </c>
      <c r="EL77" s="124">
        <f t="shared" si="160"/>
        <v>-28488776.240488824</v>
      </c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>
        <v>39584.80536601349</v>
      </c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>
        <v>42660222.173158452</v>
      </c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>
        <f t="shared" si="161"/>
        <v>42699806.978524469</v>
      </c>
      <c r="GH77" s="124">
        <f t="shared" si="162"/>
        <v>14211030.738035645</v>
      </c>
      <c r="GI77" s="124"/>
      <c r="GJ77" s="124">
        <f t="shared" si="163"/>
        <v>14211030.738035645</v>
      </c>
      <c r="GK77" s="133">
        <v>0</v>
      </c>
      <c r="GL77" s="7" t="s">
        <v>653</v>
      </c>
      <c r="GU77" s="128">
        <v>10319055.779999999</v>
      </c>
      <c r="GV77" s="123">
        <f t="shared" si="147"/>
        <v>0</v>
      </c>
      <c r="GX77" s="124"/>
      <c r="GY77" s="123">
        <f t="shared" si="148"/>
        <v>0</v>
      </c>
    </row>
    <row r="78" spans="1:20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548578539.75999999</v>
      </c>
      <c r="F78" s="127">
        <f t="shared" ref="F78:AR78" si="164">SUM(F74:F77)</f>
        <v>0</v>
      </c>
      <c r="G78" s="127">
        <f t="shared" si="164"/>
        <v>52558291.790000007</v>
      </c>
      <c r="H78" s="127">
        <f t="shared" si="164"/>
        <v>0</v>
      </c>
      <c r="I78" s="127">
        <f t="shared" si="164"/>
        <v>0</v>
      </c>
      <c r="J78" s="127">
        <f t="shared" si="164"/>
        <v>0</v>
      </c>
      <c r="K78" s="127">
        <f t="shared" si="164"/>
        <v>0</v>
      </c>
      <c r="L78" s="127">
        <f t="shared" si="164"/>
        <v>0</v>
      </c>
      <c r="M78" s="127">
        <f t="shared" si="164"/>
        <v>0</v>
      </c>
      <c r="N78" s="127">
        <f t="shared" si="164"/>
        <v>0</v>
      </c>
      <c r="O78" s="127">
        <f t="shared" si="164"/>
        <v>0</v>
      </c>
      <c r="P78" s="127">
        <f t="shared" si="164"/>
        <v>306051.19046151917</v>
      </c>
      <c r="Q78" s="127">
        <f t="shared" si="164"/>
        <v>0</v>
      </c>
      <c r="R78" s="127">
        <f t="shared" si="164"/>
        <v>0</v>
      </c>
      <c r="S78" s="127">
        <f t="shared" si="164"/>
        <v>0</v>
      </c>
      <c r="T78" s="127">
        <f t="shared" si="164"/>
        <v>0</v>
      </c>
      <c r="U78" s="127">
        <f t="shared" si="164"/>
        <v>0</v>
      </c>
      <c r="V78" s="127">
        <f t="shared" si="164"/>
        <v>0</v>
      </c>
      <c r="W78" s="127">
        <f t="shared" si="164"/>
        <v>153130.54253333874</v>
      </c>
      <c r="X78" s="127">
        <f t="shared" si="164"/>
        <v>0</v>
      </c>
      <c r="Y78" s="127">
        <f t="shared" si="164"/>
        <v>0</v>
      </c>
      <c r="Z78" s="127">
        <f t="shared" si="164"/>
        <v>0</v>
      </c>
      <c r="AA78" s="127">
        <f t="shared" si="164"/>
        <v>0</v>
      </c>
      <c r="AB78" s="127">
        <f t="shared" si="164"/>
        <v>0</v>
      </c>
      <c r="AC78" s="127">
        <f t="shared" si="164"/>
        <v>0</v>
      </c>
      <c r="AD78" s="127">
        <f t="shared" si="164"/>
        <v>0</v>
      </c>
      <c r="AE78" s="127">
        <f t="shared" si="164"/>
        <v>0</v>
      </c>
      <c r="AF78" s="127">
        <f t="shared" si="164"/>
        <v>0</v>
      </c>
      <c r="AG78" s="127">
        <f t="shared" si="164"/>
        <v>10300467.056084067</v>
      </c>
      <c r="AH78" s="127">
        <f t="shared" si="164"/>
        <v>0</v>
      </c>
      <c r="AI78" s="127">
        <f t="shared" si="164"/>
        <v>0</v>
      </c>
      <c r="AJ78" s="127">
        <f t="shared" si="164"/>
        <v>0</v>
      </c>
      <c r="AK78" s="127">
        <f t="shared" si="164"/>
        <v>0</v>
      </c>
      <c r="AL78" s="127">
        <f t="shared" si="164"/>
        <v>0</v>
      </c>
      <c r="AM78" s="127">
        <f t="shared" si="164"/>
        <v>0</v>
      </c>
      <c r="AN78" s="127">
        <f t="shared" si="164"/>
        <v>0</v>
      </c>
      <c r="AO78" s="127">
        <f t="shared" si="164"/>
        <v>0</v>
      </c>
      <c r="AP78" s="127">
        <f t="shared" si="164"/>
        <v>0</v>
      </c>
      <c r="AQ78" s="127">
        <f t="shared" si="164"/>
        <v>0</v>
      </c>
      <c r="AR78" s="127">
        <f t="shared" si="164"/>
        <v>0</v>
      </c>
      <c r="AS78" s="127">
        <f>SUM(AS74:AS77)</f>
        <v>63317940.579078928</v>
      </c>
      <c r="AT78" s="127">
        <f t="shared" ref="AT78:CN78" si="165">SUM(AT74:AT77)</f>
        <v>0</v>
      </c>
      <c r="AU78" s="127">
        <f t="shared" si="165"/>
        <v>0</v>
      </c>
      <c r="AV78" s="127">
        <f t="shared" si="165"/>
        <v>0</v>
      </c>
      <c r="AW78" s="127">
        <f t="shared" si="165"/>
        <v>0</v>
      </c>
      <c r="AX78" s="127">
        <f t="shared" si="165"/>
        <v>0</v>
      </c>
      <c r="AY78" s="127">
        <f>SUM(AX74:AY77)</f>
        <v>0</v>
      </c>
      <c r="AZ78" s="127">
        <f t="shared" si="165"/>
        <v>0</v>
      </c>
      <c r="BA78" s="127">
        <f t="shared" si="165"/>
        <v>0</v>
      </c>
      <c r="BB78" s="127">
        <f t="shared" si="165"/>
        <v>0</v>
      </c>
      <c r="BC78" s="127">
        <f t="shared" si="165"/>
        <v>0</v>
      </c>
      <c r="BD78" s="127">
        <f t="shared" si="165"/>
        <v>-108036.24538709794</v>
      </c>
      <c r="BE78" s="127">
        <f t="shared" si="165"/>
        <v>0</v>
      </c>
      <c r="BF78" s="127">
        <f t="shared" si="165"/>
        <v>0</v>
      </c>
      <c r="BG78" s="127">
        <f t="shared" si="165"/>
        <v>0</v>
      </c>
      <c r="BH78" s="127">
        <f t="shared" si="165"/>
        <v>0</v>
      </c>
      <c r="BI78" s="127">
        <f t="shared" si="165"/>
        <v>0</v>
      </c>
      <c r="BJ78" s="127">
        <f t="shared" si="165"/>
        <v>0</v>
      </c>
      <c r="BK78" s="127">
        <f t="shared" si="165"/>
        <v>0</v>
      </c>
      <c r="BL78" s="127">
        <f t="shared" si="165"/>
        <v>0</v>
      </c>
      <c r="BM78" s="127">
        <f t="shared" si="165"/>
        <v>0</v>
      </c>
      <c r="BN78" s="127">
        <f t="shared" si="165"/>
        <v>0</v>
      </c>
      <c r="BO78" s="127">
        <f t="shared" si="165"/>
        <v>0</v>
      </c>
      <c r="BP78" s="127">
        <f t="shared" si="165"/>
        <v>0</v>
      </c>
      <c r="BQ78" s="127">
        <f t="shared" si="165"/>
        <v>0</v>
      </c>
      <c r="BR78" s="127">
        <f t="shared" si="165"/>
        <v>0</v>
      </c>
      <c r="BS78" s="127">
        <f t="shared" si="165"/>
        <v>0</v>
      </c>
      <c r="BT78" s="127">
        <f t="shared" si="165"/>
        <v>0</v>
      </c>
      <c r="BU78" s="127">
        <f t="shared" si="165"/>
        <v>0</v>
      </c>
      <c r="BV78" s="127">
        <f t="shared" si="165"/>
        <v>0</v>
      </c>
      <c r="BW78" s="127">
        <f t="shared" si="165"/>
        <v>0</v>
      </c>
      <c r="BX78" s="127">
        <f t="shared" si="165"/>
        <v>0</v>
      </c>
      <c r="BY78" s="127">
        <f t="shared" si="165"/>
        <v>0</v>
      </c>
      <c r="BZ78" s="127">
        <f t="shared" si="165"/>
        <v>0</v>
      </c>
      <c r="CA78" s="127">
        <f t="shared" si="165"/>
        <v>0</v>
      </c>
      <c r="CB78" s="127">
        <f t="shared" si="165"/>
        <v>0</v>
      </c>
      <c r="CC78" s="127">
        <f t="shared" si="165"/>
        <v>0</v>
      </c>
      <c r="CD78" s="127">
        <f t="shared" si="165"/>
        <v>0</v>
      </c>
      <c r="CE78" s="127">
        <f t="shared" si="165"/>
        <v>0</v>
      </c>
      <c r="CF78" s="127">
        <f t="shared" si="165"/>
        <v>0</v>
      </c>
      <c r="CG78" s="127">
        <f t="shared" si="165"/>
        <v>0</v>
      </c>
      <c r="CH78" s="127">
        <f t="shared" si="165"/>
        <v>0</v>
      </c>
      <c r="CI78" s="127">
        <f t="shared" si="165"/>
        <v>0</v>
      </c>
      <c r="CJ78" s="127">
        <f t="shared" si="165"/>
        <v>0</v>
      </c>
      <c r="CK78" s="127">
        <f t="shared" si="165"/>
        <v>0</v>
      </c>
      <c r="CL78" s="127">
        <f t="shared" si="165"/>
        <v>0</v>
      </c>
      <c r="CM78" s="127">
        <f t="shared" si="165"/>
        <v>0</v>
      </c>
      <c r="CN78" s="127">
        <f t="shared" si="165"/>
        <v>-108036.24538709794</v>
      </c>
      <c r="CO78" s="127">
        <f t="shared" ref="CO78:CP78" si="166">SUM(CO74:CO77)</f>
        <v>63209904.333691828</v>
      </c>
      <c r="CP78" s="127">
        <f t="shared" si="166"/>
        <v>611788444.09369183</v>
      </c>
      <c r="CQ78" s="127">
        <f t="shared" ref="CQ78:EJ78" si="167">SUM(CQ74:CQ77)</f>
        <v>0</v>
      </c>
      <c r="CR78" s="127">
        <f t="shared" si="167"/>
        <v>0</v>
      </c>
      <c r="CS78" s="127">
        <f t="shared" si="167"/>
        <v>0</v>
      </c>
      <c r="CT78" s="127">
        <f t="shared" si="167"/>
        <v>0</v>
      </c>
      <c r="CU78" s="127">
        <f t="shared" si="167"/>
        <v>0</v>
      </c>
      <c r="CV78" s="127">
        <f t="shared" si="167"/>
        <v>0</v>
      </c>
      <c r="CW78" s="127">
        <f t="shared" si="167"/>
        <v>0</v>
      </c>
      <c r="CX78" s="127">
        <f t="shared" si="167"/>
        <v>0</v>
      </c>
      <c r="CY78" s="127">
        <f t="shared" si="167"/>
        <v>0</v>
      </c>
      <c r="CZ78" s="127">
        <f t="shared" si="167"/>
        <v>0</v>
      </c>
      <c r="DA78" s="127">
        <f t="shared" si="167"/>
        <v>21468.193445260811</v>
      </c>
      <c r="DB78" s="127">
        <f t="shared" si="167"/>
        <v>0</v>
      </c>
      <c r="DC78" s="127">
        <f t="shared" si="167"/>
        <v>0</v>
      </c>
      <c r="DD78" s="127">
        <f t="shared" si="167"/>
        <v>0</v>
      </c>
      <c r="DE78" s="127">
        <f t="shared" si="167"/>
        <v>0</v>
      </c>
      <c r="DF78" s="127">
        <f t="shared" si="167"/>
        <v>0</v>
      </c>
      <c r="DG78" s="127">
        <f t="shared" si="167"/>
        <v>0</v>
      </c>
      <c r="DH78" s="127">
        <f t="shared" si="167"/>
        <v>0</v>
      </c>
      <c r="DI78" s="127">
        <f t="shared" si="167"/>
        <v>0</v>
      </c>
      <c r="DJ78" s="127">
        <f t="shared" si="167"/>
        <v>0</v>
      </c>
      <c r="DK78" s="127">
        <f t="shared" si="167"/>
        <v>0</v>
      </c>
      <c r="DL78" s="127">
        <f t="shared" si="167"/>
        <v>0</v>
      </c>
      <c r="DM78" s="127">
        <f t="shared" si="167"/>
        <v>0</v>
      </c>
      <c r="DN78" s="127">
        <f t="shared" si="167"/>
        <v>0</v>
      </c>
      <c r="DO78" s="127">
        <f t="shared" si="167"/>
        <v>0</v>
      </c>
      <c r="DP78" s="127">
        <f t="shared" si="167"/>
        <v>0</v>
      </c>
      <c r="DQ78" s="127">
        <f t="shared" si="167"/>
        <v>0</v>
      </c>
      <c r="DR78" s="127">
        <f t="shared" si="167"/>
        <v>0</v>
      </c>
      <c r="DS78" s="127">
        <f t="shared" si="167"/>
        <v>0</v>
      </c>
      <c r="DT78" s="127">
        <f t="shared" si="167"/>
        <v>0</v>
      </c>
      <c r="DU78" s="127">
        <f t="shared" si="167"/>
        <v>0</v>
      </c>
      <c r="DV78" s="127">
        <f t="shared" si="167"/>
        <v>0</v>
      </c>
      <c r="DW78" s="127">
        <f t="shared" si="167"/>
        <v>0</v>
      </c>
      <c r="DX78" s="127">
        <f t="shared" si="167"/>
        <v>0</v>
      </c>
      <c r="DY78" s="127">
        <f t="shared" si="167"/>
        <v>0</v>
      </c>
      <c r="DZ78" s="127">
        <f t="shared" si="167"/>
        <v>0</v>
      </c>
      <c r="EA78" s="127">
        <f t="shared" si="167"/>
        <v>0</v>
      </c>
      <c r="EB78" s="127">
        <f t="shared" si="167"/>
        <v>0</v>
      </c>
      <c r="EC78" s="127">
        <f t="shared" si="167"/>
        <v>0</v>
      </c>
      <c r="ED78" s="127">
        <f t="shared" si="167"/>
        <v>0</v>
      </c>
      <c r="EE78" s="127">
        <f t="shared" si="167"/>
        <v>0</v>
      </c>
      <c r="EF78" s="127">
        <f t="shared" si="167"/>
        <v>0</v>
      </c>
      <c r="EG78" s="127">
        <f t="shared" si="167"/>
        <v>0</v>
      </c>
      <c r="EH78" s="127">
        <f t="shared" si="167"/>
        <v>0</v>
      </c>
      <c r="EI78" s="127">
        <f t="shared" si="167"/>
        <v>0</v>
      </c>
      <c r="EJ78" s="127">
        <f t="shared" si="167"/>
        <v>0</v>
      </c>
      <c r="EK78" s="127">
        <f t="shared" ref="EK78:EL78" si="168">SUM(EK74:EK77)</f>
        <v>21468.193445260811</v>
      </c>
      <c r="EL78" s="127">
        <f t="shared" si="168"/>
        <v>611809912.28713715</v>
      </c>
      <c r="EM78" s="127">
        <f t="shared" ref="EM78" si="169">SUM(EM74:EM77)</f>
        <v>0</v>
      </c>
      <c r="EN78" s="127">
        <f t="shared" ref="EN78:GG78" si="170">SUM(EN74:EN77)</f>
        <v>0</v>
      </c>
      <c r="EO78" s="127">
        <f t="shared" si="170"/>
        <v>0</v>
      </c>
      <c r="EP78" s="127">
        <f t="shared" si="170"/>
        <v>0</v>
      </c>
      <c r="EQ78" s="127">
        <f t="shared" si="170"/>
        <v>0</v>
      </c>
      <c r="ER78" s="127">
        <f t="shared" si="170"/>
        <v>0</v>
      </c>
      <c r="ES78" s="127">
        <f t="shared" si="170"/>
        <v>0</v>
      </c>
      <c r="ET78" s="127">
        <f t="shared" si="170"/>
        <v>0</v>
      </c>
      <c r="EU78" s="127">
        <f t="shared" si="170"/>
        <v>0</v>
      </c>
      <c r="EV78" s="127">
        <f t="shared" si="170"/>
        <v>0</v>
      </c>
      <c r="EW78" s="127">
        <f t="shared" si="170"/>
        <v>39584.80536601349</v>
      </c>
      <c r="EX78" s="127">
        <f t="shared" si="170"/>
        <v>0</v>
      </c>
      <c r="EY78" s="127">
        <f t="shared" si="170"/>
        <v>0</v>
      </c>
      <c r="EZ78" s="127">
        <f t="shared" si="170"/>
        <v>0</v>
      </c>
      <c r="FA78" s="127">
        <f t="shared" si="170"/>
        <v>0</v>
      </c>
      <c r="FB78" s="127">
        <f t="shared" si="170"/>
        <v>0</v>
      </c>
      <c r="FC78" s="127">
        <f t="shared" si="170"/>
        <v>0</v>
      </c>
      <c r="FD78" s="127">
        <f t="shared" si="170"/>
        <v>0</v>
      </c>
      <c r="FE78" s="127">
        <f t="shared" si="170"/>
        <v>0</v>
      </c>
      <c r="FF78" s="127">
        <f t="shared" si="170"/>
        <v>0</v>
      </c>
      <c r="FG78" s="127">
        <f t="shared" si="170"/>
        <v>0</v>
      </c>
      <c r="FH78" s="127">
        <f t="shared" si="170"/>
        <v>5245.6150441341306</v>
      </c>
      <c r="FI78" s="127">
        <f t="shared" si="170"/>
        <v>0</v>
      </c>
      <c r="FJ78" s="127">
        <f t="shared" si="170"/>
        <v>0</v>
      </c>
      <c r="FK78" s="127">
        <f t="shared" si="170"/>
        <v>0</v>
      </c>
      <c r="FL78" s="127">
        <f t="shared" si="170"/>
        <v>0</v>
      </c>
      <c r="FM78" s="127">
        <f t="shared" si="170"/>
        <v>0</v>
      </c>
      <c r="FN78" s="127">
        <f t="shared" si="170"/>
        <v>0</v>
      </c>
      <c r="FO78" s="127">
        <f t="shared" si="170"/>
        <v>0</v>
      </c>
      <c r="FP78" s="127">
        <f t="shared" si="170"/>
        <v>0</v>
      </c>
      <c r="FQ78" s="127">
        <f t="shared" si="170"/>
        <v>0</v>
      </c>
      <c r="FR78" s="127">
        <f t="shared" si="170"/>
        <v>0</v>
      </c>
      <c r="FS78" s="127">
        <f t="shared" si="170"/>
        <v>0</v>
      </c>
      <c r="FT78" s="127">
        <f t="shared" si="170"/>
        <v>0</v>
      </c>
      <c r="FU78" s="127">
        <f t="shared" si="170"/>
        <v>69844666.814213336</v>
      </c>
      <c r="FV78" s="127">
        <f t="shared" si="170"/>
        <v>0</v>
      </c>
      <c r="FW78" s="127">
        <f t="shared" si="170"/>
        <v>0</v>
      </c>
      <c r="FX78" s="127">
        <f t="shared" si="170"/>
        <v>0</v>
      </c>
      <c r="FY78" s="127">
        <f t="shared" si="170"/>
        <v>0</v>
      </c>
      <c r="FZ78" s="127">
        <f t="shared" si="170"/>
        <v>0</v>
      </c>
      <c r="GA78" s="127">
        <f t="shared" si="170"/>
        <v>0</v>
      </c>
      <c r="GB78" s="127">
        <f t="shared" si="170"/>
        <v>0</v>
      </c>
      <c r="GC78" s="127">
        <f t="shared" si="170"/>
        <v>0</v>
      </c>
      <c r="GD78" s="127">
        <f t="shared" si="170"/>
        <v>0</v>
      </c>
      <c r="GE78" s="127">
        <f t="shared" si="170"/>
        <v>0</v>
      </c>
      <c r="GF78" s="127">
        <f t="shared" si="170"/>
        <v>0</v>
      </c>
      <c r="GG78" s="127">
        <f t="shared" si="170"/>
        <v>69889497.234623477</v>
      </c>
      <c r="GH78" s="127">
        <f t="shared" ref="GH78:GJ78" si="171">SUM(GH74:GH77)</f>
        <v>681699409.52176058</v>
      </c>
      <c r="GI78" s="127">
        <f t="shared" si="171"/>
        <v>0</v>
      </c>
      <c r="GJ78" s="127">
        <f t="shared" si="171"/>
        <v>681699409.52176058</v>
      </c>
      <c r="GU78" s="127">
        <v>548578539.75999999</v>
      </c>
      <c r="GV78" s="123">
        <f t="shared" si="147"/>
        <v>0</v>
      </c>
      <c r="GX78" s="127">
        <v>0</v>
      </c>
      <c r="GY78" s="123">
        <f t="shared" si="148"/>
        <v>0</v>
      </c>
    </row>
    <row r="79" spans="1:20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876447202.25999999</v>
      </c>
      <c r="F79" s="126">
        <f t="shared" ref="F79:AR79" si="172">F45+F59+F73+F78</f>
        <v>0</v>
      </c>
      <c r="G79" s="126">
        <f t="shared" si="172"/>
        <v>52558291.790000007</v>
      </c>
      <c r="H79" s="126">
        <f t="shared" si="172"/>
        <v>0</v>
      </c>
      <c r="I79" s="126">
        <f t="shared" si="172"/>
        <v>0</v>
      </c>
      <c r="J79" s="126">
        <f t="shared" si="172"/>
        <v>0</v>
      </c>
      <c r="K79" s="126">
        <f t="shared" si="172"/>
        <v>0</v>
      </c>
      <c r="L79" s="126">
        <f t="shared" si="172"/>
        <v>0</v>
      </c>
      <c r="M79" s="126">
        <f t="shared" si="172"/>
        <v>0</v>
      </c>
      <c r="N79" s="126">
        <f t="shared" si="172"/>
        <v>0</v>
      </c>
      <c r="O79" s="126">
        <f t="shared" si="172"/>
        <v>0</v>
      </c>
      <c r="P79" s="126">
        <f t="shared" si="172"/>
        <v>1226234.7919258894</v>
      </c>
      <c r="Q79" s="126">
        <f t="shared" si="172"/>
        <v>0</v>
      </c>
      <c r="R79" s="126">
        <f t="shared" si="172"/>
        <v>0</v>
      </c>
      <c r="S79" s="126">
        <f t="shared" si="172"/>
        <v>0</v>
      </c>
      <c r="T79" s="126">
        <f t="shared" si="172"/>
        <v>0</v>
      </c>
      <c r="U79" s="126">
        <f t="shared" si="172"/>
        <v>0</v>
      </c>
      <c r="V79" s="126">
        <f t="shared" si="172"/>
        <v>0</v>
      </c>
      <c r="W79" s="126">
        <f t="shared" si="172"/>
        <v>519299.83673324028</v>
      </c>
      <c r="X79" s="126">
        <f t="shared" si="172"/>
        <v>0</v>
      </c>
      <c r="Y79" s="126">
        <f t="shared" si="172"/>
        <v>0</v>
      </c>
      <c r="Z79" s="126">
        <f t="shared" si="172"/>
        <v>0</v>
      </c>
      <c r="AA79" s="126">
        <f t="shared" si="172"/>
        <v>0</v>
      </c>
      <c r="AB79" s="126">
        <f t="shared" si="172"/>
        <v>0</v>
      </c>
      <c r="AC79" s="126">
        <f t="shared" si="172"/>
        <v>0</v>
      </c>
      <c r="AD79" s="126">
        <f t="shared" si="172"/>
        <v>0</v>
      </c>
      <c r="AE79" s="126">
        <f t="shared" si="172"/>
        <v>0</v>
      </c>
      <c r="AF79" s="126">
        <f t="shared" si="172"/>
        <v>0</v>
      </c>
      <c r="AG79" s="126">
        <f t="shared" si="172"/>
        <v>10300467.056084067</v>
      </c>
      <c r="AH79" s="126">
        <f t="shared" si="172"/>
        <v>0</v>
      </c>
      <c r="AI79" s="126">
        <f t="shared" si="172"/>
        <v>0</v>
      </c>
      <c r="AJ79" s="126">
        <f t="shared" si="172"/>
        <v>0</v>
      </c>
      <c r="AK79" s="126">
        <f t="shared" si="172"/>
        <v>0</v>
      </c>
      <c r="AL79" s="126">
        <f t="shared" si="172"/>
        <v>0</v>
      </c>
      <c r="AM79" s="126">
        <f t="shared" si="172"/>
        <v>0</v>
      </c>
      <c r="AN79" s="126">
        <f t="shared" si="172"/>
        <v>0</v>
      </c>
      <c r="AO79" s="126">
        <f t="shared" si="172"/>
        <v>0</v>
      </c>
      <c r="AP79" s="126">
        <f t="shared" si="172"/>
        <v>0</v>
      </c>
      <c r="AQ79" s="126">
        <f t="shared" si="172"/>
        <v>0</v>
      </c>
      <c r="AR79" s="126">
        <f t="shared" si="172"/>
        <v>0</v>
      </c>
      <c r="AS79" s="126">
        <f>AS45+AS59+AS73+AS78</f>
        <v>64604293.474743202</v>
      </c>
      <c r="AT79" s="126">
        <f t="shared" ref="AT79:CN79" si="173">AT45+AT59+AT73+AT78</f>
        <v>0</v>
      </c>
      <c r="AU79" s="126">
        <f t="shared" si="173"/>
        <v>0</v>
      </c>
      <c r="AV79" s="126">
        <f t="shared" si="173"/>
        <v>0</v>
      </c>
      <c r="AW79" s="126">
        <f t="shared" si="173"/>
        <v>0</v>
      </c>
      <c r="AX79" s="126">
        <f t="shared" si="173"/>
        <v>0</v>
      </c>
      <c r="AY79" s="126">
        <f t="shared" si="173"/>
        <v>0</v>
      </c>
      <c r="AZ79" s="126">
        <f t="shared" si="173"/>
        <v>0</v>
      </c>
      <c r="BA79" s="126">
        <f t="shared" si="173"/>
        <v>0</v>
      </c>
      <c r="BB79" s="126">
        <f t="shared" si="173"/>
        <v>0</v>
      </c>
      <c r="BC79" s="126">
        <f t="shared" si="173"/>
        <v>0</v>
      </c>
      <c r="BD79" s="126">
        <f t="shared" si="173"/>
        <v>-433608.09720420267</v>
      </c>
      <c r="BE79" s="126">
        <f t="shared" si="173"/>
        <v>0</v>
      </c>
      <c r="BF79" s="126">
        <f t="shared" si="173"/>
        <v>0</v>
      </c>
      <c r="BG79" s="126">
        <f t="shared" si="173"/>
        <v>0</v>
      </c>
      <c r="BH79" s="126">
        <f t="shared" si="173"/>
        <v>0</v>
      </c>
      <c r="BI79" s="126">
        <f t="shared" si="173"/>
        <v>0</v>
      </c>
      <c r="BJ79" s="126">
        <f t="shared" si="173"/>
        <v>0</v>
      </c>
      <c r="BK79" s="126">
        <f t="shared" si="173"/>
        <v>0</v>
      </c>
      <c r="BL79" s="126">
        <f t="shared" si="173"/>
        <v>0</v>
      </c>
      <c r="BM79" s="126">
        <f t="shared" si="173"/>
        <v>0</v>
      </c>
      <c r="BN79" s="126">
        <f t="shared" si="173"/>
        <v>0</v>
      </c>
      <c r="BO79" s="126">
        <f t="shared" si="173"/>
        <v>0</v>
      </c>
      <c r="BP79" s="126">
        <f t="shared" si="173"/>
        <v>0</v>
      </c>
      <c r="BQ79" s="126">
        <f t="shared" si="173"/>
        <v>0</v>
      </c>
      <c r="BR79" s="126">
        <f t="shared" si="173"/>
        <v>0</v>
      </c>
      <c r="BS79" s="126">
        <f t="shared" si="173"/>
        <v>0</v>
      </c>
      <c r="BT79" s="126">
        <f t="shared" si="173"/>
        <v>0</v>
      </c>
      <c r="BU79" s="126">
        <f t="shared" si="173"/>
        <v>0</v>
      </c>
      <c r="BV79" s="126">
        <f t="shared" si="173"/>
        <v>0</v>
      </c>
      <c r="BW79" s="126">
        <f t="shared" si="173"/>
        <v>0</v>
      </c>
      <c r="BX79" s="126">
        <f t="shared" si="173"/>
        <v>0</v>
      </c>
      <c r="BY79" s="126">
        <f t="shared" si="173"/>
        <v>0</v>
      </c>
      <c r="BZ79" s="126">
        <f t="shared" si="173"/>
        <v>0</v>
      </c>
      <c r="CA79" s="126">
        <f t="shared" si="173"/>
        <v>0</v>
      </c>
      <c r="CB79" s="126">
        <f t="shared" si="173"/>
        <v>0</v>
      </c>
      <c r="CC79" s="126">
        <f t="shared" si="173"/>
        <v>0</v>
      </c>
      <c r="CD79" s="126">
        <f t="shared" si="173"/>
        <v>0</v>
      </c>
      <c r="CE79" s="126">
        <f t="shared" si="173"/>
        <v>0</v>
      </c>
      <c r="CF79" s="126">
        <f t="shared" si="173"/>
        <v>0</v>
      </c>
      <c r="CG79" s="126">
        <f t="shared" si="173"/>
        <v>0</v>
      </c>
      <c r="CH79" s="126">
        <f t="shared" si="173"/>
        <v>0</v>
      </c>
      <c r="CI79" s="126">
        <f t="shared" si="173"/>
        <v>0</v>
      </c>
      <c r="CJ79" s="126">
        <f t="shared" si="173"/>
        <v>-30545485.439999998</v>
      </c>
      <c r="CK79" s="126">
        <f t="shared" si="173"/>
        <v>0</v>
      </c>
      <c r="CL79" s="126">
        <f t="shared" si="173"/>
        <v>0</v>
      </c>
      <c r="CM79" s="126">
        <f t="shared" si="173"/>
        <v>0</v>
      </c>
      <c r="CN79" s="126">
        <f t="shared" si="173"/>
        <v>-30979093.537204202</v>
      </c>
      <c r="CO79" s="126">
        <f t="shared" ref="CO79:CP79" si="174">CO45+CO59+CO73+CO78</f>
        <v>33625199.937538996</v>
      </c>
      <c r="CP79" s="126">
        <f t="shared" si="174"/>
        <v>910072402.19753897</v>
      </c>
      <c r="CQ79" s="126">
        <f t="shared" ref="CQ79:EJ79" si="175">CQ45+CQ59+CQ73+CQ78</f>
        <v>0</v>
      </c>
      <c r="CR79" s="126">
        <f t="shared" si="175"/>
        <v>0</v>
      </c>
      <c r="CS79" s="126">
        <f t="shared" si="175"/>
        <v>0</v>
      </c>
      <c r="CT79" s="126">
        <f t="shared" si="175"/>
        <v>0</v>
      </c>
      <c r="CU79" s="126">
        <f t="shared" si="175"/>
        <v>0</v>
      </c>
      <c r="CV79" s="126">
        <f t="shared" si="175"/>
        <v>0</v>
      </c>
      <c r="CW79" s="126">
        <f t="shared" si="175"/>
        <v>0</v>
      </c>
      <c r="CX79" s="126">
        <f t="shared" si="175"/>
        <v>0</v>
      </c>
      <c r="CY79" s="126">
        <f t="shared" si="175"/>
        <v>0</v>
      </c>
      <c r="CZ79" s="126">
        <f t="shared" si="175"/>
        <v>0</v>
      </c>
      <c r="DA79" s="126">
        <f t="shared" si="175"/>
        <v>86163.513706511527</v>
      </c>
      <c r="DB79" s="126">
        <f t="shared" si="175"/>
        <v>0</v>
      </c>
      <c r="DC79" s="126">
        <f t="shared" si="175"/>
        <v>0</v>
      </c>
      <c r="DD79" s="126">
        <f t="shared" si="175"/>
        <v>0</v>
      </c>
      <c r="DE79" s="126">
        <f t="shared" si="175"/>
        <v>0</v>
      </c>
      <c r="DF79" s="126">
        <f t="shared" si="175"/>
        <v>0</v>
      </c>
      <c r="DG79" s="126">
        <f t="shared" si="175"/>
        <v>0</v>
      </c>
      <c r="DH79" s="126">
        <f t="shared" si="175"/>
        <v>0</v>
      </c>
      <c r="DI79" s="126">
        <f t="shared" si="175"/>
        <v>0</v>
      </c>
      <c r="DJ79" s="126">
        <f t="shared" si="175"/>
        <v>0</v>
      </c>
      <c r="DK79" s="126">
        <f t="shared" si="175"/>
        <v>0</v>
      </c>
      <c r="DL79" s="126">
        <f t="shared" si="175"/>
        <v>0</v>
      </c>
      <c r="DM79" s="126">
        <f t="shared" si="175"/>
        <v>0</v>
      </c>
      <c r="DN79" s="126">
        <f t="shared" si="175"/>
        <v>0</v>
      </c>
      <c r="DO79" s="126">
        <f t="shared" si="175"/>
        <v>0</v>
      </c>
      <c r="DP79" s="126">
        <f t="shared" si="175"/>
        <v>0</v>
      </c>
      <c r="DQ79" s="126">
        <f t="shared" si="175"/>
        <v>0</v>
      </c>
      <c r="DR79" s="126">
        <f t="shared" si="175"/>
        <v>0</v>
      </c>
      <c r="DS79" s="126">
        <f t="shared" si="175"/>
        <v>0</v>
      </c>
      <c r="DT79" s="126">
        <f t="shared" si="175"/>
        <v>0</v>
      </c>
      <c r="DU79" s="126">
        <f t="shared" si="175"/>
        <v>0</v>
      </c>
      <c r="DV79" s="126">
        <f t="shared" si="175"/>
        <v>0</v>
      </c>
      <c r="DW79" s="126">
        <f t="shared" si="175"/>
        <v>0</v>
      </c>
      <c r="DX79" s="126">
        <f t="shared" si="175"/>
        <v>0</v>
      </c>
      <c r="DY79" s="126">
        <f t="shared" si="175"/>
        <v>0</v>
      </c>
      <c r="DZ79" s="126">
        <f t="shared" si="175"/>
        <v>0</v>
      </c>
      <c r="EA79" s="126">
        <f t="shared" si="175"/>
        <v>0</v>
      </c>
      <c r="EB79" s="126">
        <f t="shared" si="175"/>
        <v>0</v>
      </c>
      <c r="EC79" s="126">
        <f t="shared" si="175"/>
        <v>0</v>
      </c>
      <c r="ED79" s="126">
        <f t="shared" si="175"/>
        <v>0</v>
      </c>
      <c r="EE79" s="126">
        <f t="shared" si="175"/>
        <v>0</v>
      </c>
      <c r="EF79" s="126">
        <f t="shared" si="175"/>
        <v>0</v>
      </c>
      <c r="EG79" s="126">
        <f t="shared" si="175"/>
        <v>0</v>
      </c>
      <c r="EH79" s="126">
        <f t="shared" si="175"/>
        <v>0</v>
      </c>
      <c r="EI79" s="126">
        <f t="shared" si="175"/>
        <v>0</v>
      </c>
      <c r="EJ79" s="126">
        <f t="shared" si="175"/>
        <v>0</v>
      </c>
      <c r="EK79" s="126">
        <f>EK45+EK59+EK73+EK78</f>
        <v>86163.513706511527</v>
      </c>
      <c r="EL79" s="126">
        <f t="shared" ref="EL79" si="176">EL45+EL59+EL73+EL78</f>
        <v>910158565.71124554</v>
      </c>
      <c r="EM79" s="126">
        <f t="shared" ref="EM79" si="177">EM45+EM59+EM73+EM78</f>
        <v>0</v>
      </c>
      <c r="EN79" s="126">
        <f t="shared" ref="EN79:GG79" si="178">EN45+EN59+EN73+EN78</f>
        <v>0</v>
      </c>
      <c r="EO79" s="126">
        <f t="shared" si="178"/>
        <v>0</v>
      </c>
      <c r="EP79" s="126">
        <f t="shared" si="178"/>
        <v>0</v>
      </c>
      <c r="EQ79" s="126">
        <f t="shared" si="178"/>
        <v>0</v>
      </c>
      <c r="ER79" s="126">
        <f t="shared" si="178"/>
        <v>0</v>
      </c>
      <c r="ES79" s="126">
        <f t="shared" si="178"/>
        <v>0</v>
      </c>
      <c r="ET79" s="126">
        <f t="shared" si="178"/>
        <v>0</v>
      </c>
      <c r="EU79" s="126">
        <f t="shared" si="178"/>
        <v>0</v>
      </c>
      <c r="EV79" s="126">
        <f t="shared" si="178"/>
        <v>0</v>
      </c>
      <c r="EW79" s="126">
        <f t="shared" si="178"/>
        <v>158875.31144252146</v>
      </c>
      <c r="EX79" s="126">
        <f t="shared" si="178"/>
        <v>0</v>
      </c>
      <c r="EY79" s="126">
        <f t="shared" si="178"/>
        <v>0</v>
      </c>
      <c r="EZ79" s="126">
        <f t="shared" si="178"/>
        <v>0</v>
      </c>
      <c r="FA79" s="126">
        <f t="shared" si="178"/>
        <v>0</v>
      </c>
      <c r="FB79" s="126">
        <f t="shared" si="178"/>
        <v>0</v>
      </c>
      <c r="FC79" s="126">
        <f t="shared" si="178"/>
        <v>0</v>
      </c>
      <c r="FD79" s="126">
        <f t="shared" si="178"/>
        <v>0</v>
      </c>
      <c r="FE79" s="126">
        <f t="shared" si="178"/>
        <v>0</v>
      </c>
      <c r="FF79" s="126">
        <f t="shared" si="178"/>
        <v>0</v>
      </c>
      <c r="FG79" s="126">
        <f t="shared" si="178"/>
        <v>0</v>
      </c>
      <c r="FH79" s="126">
        <f t="shared" si="178"/>
        <v>-1144766.6265305546</v>
      </c>
      <c r="FI79" s="126">
        <f t="shared" si="178"/>
        <v>0</v>
      </c>
      <c r="FJ79" s="126">
        <f t="shared" si="178"/>
        <v>0</v>
      </c>
      <c r="FK79" s="126">
        <f t="shared" si="178"/>
        <v>0</v>
      </c>
      <c r="FL79" s="126">
        <f t="shared" si="178"/>
        <v>0</v>
      </c>
      <c r="FM79" s="126">
        <f t="shared" si="178"/>
        <v>0</v>
      </c>
      <c r="FN79" s="126">
        <f t="shared" si="178"/>
        <v>0</v>
      </c>
      <c r="FO79" s="126">
        <f t="shared" si="178"/>
        <v>0</v>
      </c>
      <c r="FP79" s="126">
        <f t="shared" si="178"/>
        <v>0</v>
      </c>
      <c r="FQ79" s="126">
        <f t="shared" si="178"/>
        <v>0</v>
      </c>
      <c r="FR79" s="126">
        <f t="shared" si="178"/>
        <v>0</v>
      </c>
      <c r="FS79" s="126">
        <f t="shared" si="178"/>
        <v>0</v>
      </c>
      <c r="FT79" s="126">
        <f t="shared" si="178"/>
        <v>0</v>
      </c>
      <c r="FU79" s="126">
        <f t="shared" si="178"/>
        <v>122920883.28260988</v>
      </c>
      <c r="FV79" s="126">
        <f t="shared" si="178"/>
        <v>0</v>
      </c>
      <c r="FW79" s="126">
        <f t="shared" si="178"/>
        <v>0</v>
      </c>
      <c r="FX79" s="126">
        <f t="shared" si="178"/>
        <v>0</v>
      </c>
      <c r="FY79" s="126">
        <f t="shared" si="178"/>
        <v>0</v>
      </c>
      <c r="FZ79" s="126">
        <f t="shared" si="178"/>
        <v>0</v>
      </c>
      <c r="GA79" s="126">
        <f t="shared" si="178"/>
        <v>0</v>
      </c>
      <c r="GB79" s="126">
        <f t="shared" si="178"/>
        <v>0</v>
      </c>
      <c r="GC79" s="126">
        <f t="shared" si="178"/>
        <v>3843656.416666667</v>
      </c>
      <c r="GD79" s="126">
        <f t="shared" si="178"/>
        <v>0</v>
      </c>
      <c r="GE79" s="126">
        <f t="shared" si="178"/>
        <v>0</v>
      </c>
      <c r="GF79" s="126">
        <f t="shared" si="178"/>
        <v>0</v>
      </c>
      <c r="GG79" s="126">
        <f t="shared" si="178"/>
        <v>125778648.3841885</v>
      </c>
      <c r="GH79" s="126">
        <f t="shared" ref="GH79:GJ79" si="179">GH45+GH59+GH73+GH78</f>
        <v>1035937214.0954341</v>
      </c>
      <c r="GI79" s="126">
        <f t="shared" si="179"/>
        <v>0</v>
      </c>
      <c r="GJ79" s="126">
        <f t="shared" si="179"/>
        <v>1035937214.0954341</v>
      </c>
      <c r="GK79" s="133">
        <v>0</v>
      </c>
      <c r="GL79" s="195" t="s">
        <v>655</v>
      </c>
      <c r="GU79" s="126">
        <v>876447202.25999999</v>
      </c>
      <c r="GV79" s="123">
        <f t="shared" si="147"/>
        <v>0</v>
      </c>
      <c r="GX79" s="126">
        <v>0</v>
      </c>
      <c r="GY79" s="123">
        <f t="shared" si="148"/>
        <v>0</v>
      </c>
    </row>
    <row r="80" spans="1:20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4">
        <v>2562287.44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129462.54797228164</v>
      </c>
      <c r="Q80" s="124"/>
      <c r="R80" s="124"/>
      <c r="S80" s="124"/>
      <c r="T80" s="124"/>
      <c r="U80" s="124"/>
      <c r="V80" s="124"/>
      <c r="W80" s="124">
        <v>49007.43361502789</v>
      </c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>
        <f>SUM(F80:AR80)</f>
        <v>178469.98158730954</v>
      </c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>
        <v>-45745.158903348871</v>
      </c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>
        <f t="shared" ref="CN80:CN94" si="180">SUM(AT80:CM80)</f>
        <v>-45745.158903348871</v>
      </c>
      <c r="CO80" s="124">
        <f t="shared" ref="CO80:CO105" si="181">+CN80+AS80</f>
        <v>132724.82268396067</v>
      </c>
      <c r="CP80" s="124">
        <f t="shared" ref="CP80:CP94" si="182">+CO80+E80</f>
        <v>2695012.2626839606</v>
      </c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>
        <v>9090.1522632752294</v>
      </c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>
        <f t="shared" ref="EK80:EK105" si="183">SUM(CQ80:EJ80)</f>
        <v>9090.1522632752294</v>
      </c>
      <c r="EL80" s="124">
        <f t="shared" ref="EL80:EL105" si="184">EK80+CP80</f>
        <v>2704102.414947236</v>
      </c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>
        <v>16761.16385883472</v>
      </c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>
        <v>1836674.0466265036</v>
      </c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>
        <f t="shared" ref="GG80:GG105" si="185">SUM(EM80:GF80)</f>
        <v>1853435.2104853382</v>
      </c>
      <c r="GH80" s="124">
        <f t="shared" ref="GH80:GH105" si="186">EL80+GG80</f>
        <v>4557537.6254325742</v>
      </c>
      <c r="GI80" s="124"/>
      <c r="GJ80" s="124">
        <f t="shared" ref="GJ80:GJ105" si="187">SUM(GH80:GI80)</f>
        <v>4557537.6254325742</v>
      </c>
      <c r="GU80" s="124">
        <v>2562287.44</v>
      </c>
      <c r="GV80" s="123">
        <f t="shared" si="147"/>
        <v>0</v>
      </c>
      <c r="GX80" s="124"/>
      <c r="GY80" s="123">
        <f t="shared" si="148"/>
        <v>0</v>
      </c>
    </row>
    <row r="81" spans="1:20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4">
        <v>43207.28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33047.96293476336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>
        <f t="shared" ref="AS81:AS94" si="188">SUM(F81:AR81)</f>
        <v>33047.96293476336</v>
      </c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>
        <v>-11677.387318272245</v>
      </c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>
        <f t="shared" si="180"/>
        <v>-11677.387318272245</v>
      </c>
      <c r="CO81" s="124">
        <f t="shared" si="181"/>
        <v>21370.575616491114</v>
      </c>
      <c r="CP81" s="124">
        <f t="shared" si="182"/>
        <v>64577.855616491113</v>
      </c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>
        <v>2320.4472627280138</v>
      </c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>
        <f t="shared" si="183"/>
        <v>2320.4472627280138</v>
      </c>
      <c r="EL81" s="124">
        <f t="shared" si="184"/>
        <v>66898.302879219133</v>
      </c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>
        <v>4278.6298479840034</v>
      </c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>
        <v>123466.74417166987</v>
      </c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>
        <f t="shared" si="185"/>
        <v>127745.37401965387</v>
      </c>
      <c r="GH81" s="124">
        <f t="shared" si="186"/>
        <v>194643.676898873</v>
      </c>
      <c r="GI81" s="124"/>
      <c r="GJ81" s="124">
        <f t="shared" si="187"/>
        <v>194643.676898873</v>
      </c>
      <c r="GU81" s="124">
        <v>43207.28</v>
      </c>
      <c r="GV81" s="123">
        <f t="shared" si="147"/>
        <v>0</v>
      </c>
      <c r="GX81" s="124"/>
      <c r="GY81" s="123">
        <f t="shared" si="148"/>
        <v>0</v>
      </c>
    </row>
    <row r="82" spans="1:20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4">
        <v>1920227.31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>
        <v>38511.908603241034</v>
      </c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>
        <f t="shared" si="188"/>
        <v>38511.908603241034</v>
      </c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>
        <f t="shared" si="180"/>
        <v>0</v>
      </c>
      <c r="CO82" s="124">
        <f t="shared" si="181"/>
        <v>38511.908603241034</v>
      </c>
      <c r="CP82" s="124">
        <f t="shared" si="182"/>
        <v>1958739.218603241</v>
      </c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>
        <f t="shared" si="183"/>
        <v>0</v>
      </c>
      <c r="EL82" s="124">
        <f t="shared" si="184"/>
        <v>1958739.218603241</v>
      </c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>
        <v>1009450.2391833726</v>
      </c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>
        <f t="shared" si="185"/>
        <v>1009450.2391833726</v>
      </c>
      <c r="GH82" s="124">
        <f t="shared" si="186"/>
        <v>2968189.4577866136</v>
      </c>
      <c r="GI82" s="124"/>
      <c r="GJ82" s="124">
        <f t="shared" si="187"/>
        <v>2968189.4577866136</v>
      </c>
      <c r="GU82" s="124">
        <v>1920227.31</v>
      </c>
      <c r="GV82" s="123">
        <f t="shared" si="147"/>
        <v>0</v>
      </c>
      <c r="GX82" s="124"/>
      <c r="GY82" s="123">
        <f t="shared" si="148"/>
        <v>0</v>
      </c>
    </row>
    <row r="83" spans="1:20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4">
        <v>841366.45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>
        <v>12510.149653350547</v>
      </c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>
        <f t="shared" si="188"/>
        <v>12510.149653350547</v>
      </c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>
        <f t="shared" si="180"/>
        <v>0</v>
      </c>
      <c r="CO83" s="124">
        <f t="shared" si="181"/>
        <v>12510.149653350547</v>
      </c>
      <c r="CP83" s="124">
        <f t="shared" si="182"/>
        <v>853876.59965335054</v>
      </c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>
        <f t="shared" si="183"/>
        <v>0</v>
      </c>
      <c r="EL83" s="124">
        <f t="shared" si="184"/>
        <v>853876.59965335054</v>
      </c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C83" s="124"/>
      <c r="FD83" s="124"/>
      <c r="FE83" s="124"/>
      <c r="FF83" s="124"/>
      <c r="FG83" s="124"/>
      <c r="FH83" s="124">
        <v>494576.31742929609</v>
      </c>
      <c r="FI83" s="124"/>
      <c r="FJ83" s="124"/>
      <c r="FK83" s="124"/>
      <c r="FL83" s="124"/>
      <c r="FM83" s="124"/>
      <c r="FN83" s="124"/>
      <c r="FO83" s="124"/>
      <c r="FP83" s="124"/>
      <c r="FQ83" s="124"/>
      <c r="FR83" s="124"/>
      <c r="FS83" s="124"/>
      <c r="FT83" s="124"/>
      <c r="FU83" s="124"/>
      <c r="FV83" s="124"/>
      <c r="FW83" s="124"/>
      <c r="FX83" s="124"/>
      <c r="FY83" s="124"/>
      <c r="FZ83" s="124"/>
      <c r="GA83" s="124"/>
      <c r="GB83" s="124"/>
      <c r="GC83" s="124"/>
      <c r="GD83" s="124"/>
      <c r="GE83" s="124"/>
      <c r="GF83" s="124"/>
      <c r="GG83" s="124">
        <f t="shared" si="185"/>
        <v>494576.31742929609</v>
      </c>
      <c r="GH83" s="124">
        <f t="shared" si="186"/>
        <v>1348452.9170826466</v>
      </c>
      <c r="GI83" s="124"/>
      <c r="GJ83" s="124">
        <f t="shared" si="187"/>
        <v>1348452.9170826466</v>
      </c>
      <c r="GU83" s="124">
        <v>841366.45</v>
      </c>
      <c r="GV83" s="123">
        <f t="shared" si="147"/>
        <v>0</v>
      </c>
      <c r="GX83" s="124"/>
      <c r="GY83" s="123">
        <f t="shared" si="148"/>
        <v>0</v>
      </c>
    </row>
    <row r="84" spans="1:20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AS84" s="124">
        <f t="shared" si="188"/>
        <v>0</v>
      </c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>
        <f t="shared" si="180"/>
        <v>0</v>
      </c>
      <c r="CO84" s="124">
        <f t="shared" si="181"/>
        <v>0</v>
      </c>
      <c r="CP84" s="124">
        <f t="shared" si="182"/>
        <v>0</v>
      </c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>
        <f t="shared" si="183"/>
        <v>0</v>
      </c>
      <c r="EL84" s="124">
        <f t="shared" si="184"/>
        <v>0</v>
      </c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/>
      <c r="FU84" s="124"/>
      <c r="FV84" s="124"/>
      <c r="FW84" s="124"/>
      <c r="FX84" s="124"/>
      <c r="FY84" s="124"/>
      <c r="FZ84" s="124"/>
      <c r="GA84" s="124"/>
      <c r="GB84" s="124"/>
      <c r="GC84" s="124"/>
      <c r="GD84" s="124"/>
      <c r="GE84" s="124"/>
      <c r="GF84" s="124"/>
      <c r="GG84" s="124">
        <f t="shared" si="185"/>
        <v>0</v>
      </c>
      <c r="GH84" s="124">
        <f t="shared" si="186"/>
        <v>0</v>
      </c>
      <c r="GI84" s="124"/>
      <c r="GJ84" s="124">
        <f t="shared" si="187"/>
        <v>0</v>
      </c>
      <c r="GV84" s="123">
        <f t="shared" si="147"/>
        <v>0</v>
      </c>
      <c r="GX84" s="124"/>
      <c r="GY84" s="123">
        <f t="shared" si="148"/>
        <v>0</v>
      </c>
    </row>
    <row r="85" spans="1:20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4">
        <v>1854038.1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>
        <f t="shared" si="188"/>
        <v>0</v>
      </c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>
        <f t="shared" si="180"/>
        <v>0</v>
      </c>
      <c r="CO85" s="124">
        <f t="shared" si="181"/>
        <v>0</v>
      </c>
      <c r="CP85" s="124">
        <f t="shared" si="182"/>
        <v>1854038.1</v>
      </c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>
        <f t="shared" si="183"/>
        <v>0</v>
      </c>
      <c r="EL85" s="124">
        <f t="shared" si="184"/>
        <v>1854038.1</v>
      </c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>
        <v>524967.62926518358</v>
      </c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>
        <f t="shared" si="185"/>
        <v>524967.62926518358</v>
      </c>
      <c r="GH85" s="124">
        <f t="shared" si="186"/>
        <v>2379005.7292651837</v>
      </c>
      <c r="GI85" s="124"/>
      <c r="GJ85" s="124">
        <f t="shared" si="187"/>
        <v>2379005.7292651837</v>
      </c>
      <c r="GU85" s="124">
        <v>1854038.1</v>
      </c>
      <c r="GV85" s="123">
        <f t="shared" si="147"/>
        <v>0</v>
      </c>
      <c r="GX85" s="124"/>
      <c r="GY85" s="123">
        <f t="shared" si="148"/>
        <v>0</v>
      </c>
    </row>
    <row r="86" spans="1:20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AS86" s="124">
        <f t="shared" si="188"/>
        <v>0</v>
      </c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>
        <f t="shared" si="180"/>
        <v>0</v>
      </c>
      <c r="CO86" s="124">
        <f t="shared" si="181"/>
        <v>0</v>
      </c>
      <c r="CP86" s="124">
        <f t="shared" si="182"/>
        <v>0</v>
      </c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>
        <f t="shared" si="183"/>
        <v>0</v>
      </c>
      <c r="EL86" s="124">
        <f t="shared" si="184"/>
        <v>0</v>
      </c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C86" s="124"/>
      <c r="FD86" s="124"/>
      <c r="FE86" s="124"/>
      <c r="FF86" s="124"/>
      <c r="FG86" s="124"/>
      <c r="FH86" s="124"/>
      <c r="FI86" s="124"/>
      <c r="FJ86" s="124"/>
      <c r="FK86" s="124"/>
      <c r="FL86" s="124"/>
      <c r="FM86" s="124"/>
      <c r="FN86" s="124"/>
      <c r="FO86" s="124"/>
      <c r="FP86" s="124"/>
      <c r="FQ86" s="124"/>
      <c r="FR86" s="124"/>
      <c r="FS86" s="124"/>
      <c r="FT86" s="124"/>
      <c r="FU86" s="124"/>
      <c r="FV86" s="124"/>
      <c r="FW86" s="124"/>
      <c r="FX86" s="124"/>
      <c r="FY86" s="124"/>
      <c r="FZ86" s="124"/>
      <c r="GA86" s="124"/>
      <c r="GB86" s="124"/>
      <c r="GC86" s="124"/>
      <c r="GD86" s="124"/>
      <c r="GE86" s="124"/>
      <c r="GF86" s="124"/>
      <c r="GG86" s="124">
        <f t="shared" si="185"/>
        <v>0</v>
      </c>
      <c r="GH86" s="124">
        <f t="shared" si="186"/>
        <v>0</v>
      </c>
      <c r="GI86" s="124"/>
      <c r="GJ86" s="124">
        <f t="shared" si="187"/>
        <v>0</v>
      </c>
      <c r="GV86" s="123">
        <f t="shared" si="147"/>
        <v>0</v>
      </c>
      <c r="GX86" s="124"/>
      <c r="GY86" s="123">
        <f t="shared" si="148"/>
        <v>0</v>
      </c>
    </row>
    <row r="87" spans="1:20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4">
        <v>1668131.08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58239.941097675663</v>
      </c>
      <c r="Q87" s="124"/>
      <c r="R87" s="124"/>
      <c r="S87" s="124"/>
      <c r="T87" s="124"/>
      <c r="U87" s="124"/>
      <c r="V87" s="124"/>
      <c r="W87" s="124">
        <v>22046.453524911052</v>
      </c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>
        <f t="shared" si="188"/>
        <v>80286.394622586711</v>
      </c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>
        <v>-20578.888657476942</v>
      </c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>
        <f t="shared" si="180"/>
        <v>-20578.888657476942</v>
      </c>
      <c r="CO87" s="124">
        <f t="shared" si="181"/>
        <v>59707.505965109769</v>
      </c>
      <c r="CP87" s="124">
        <f t="shared" si="182"/>
        <v>1727838.5859651098</v>
      </c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>
        <v>4089.2902285176792</v>
      </c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>
        <f t="shared" si="183"/>
        <v>4089.2902285176792</v>
      </c>
      <c r="EL87" s="124">
        <f t="shared" si="184"/>
        <v>1731927.8761936275</v>
      </c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>
        <v>7540.1667212360544</v>
      </c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>
        <v>465546.22359710676</v>
      </c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>
        <f t="shared" si="185"/>
        <v>473086.39031834283</v>
      </c>
      <c r="GH87" s="124">
        <f t="shared" si="186"/>
        <v>2205014.2665119702</v>
      </c>
      <c r="GI87" s="124"/>
      <c r="GJ87" s="124">
        <f t="shared" si="187"/>
        <v>2205014.2665119702</v>
      </c>
      <c r="GU87" s="124">
        <v>1668131.08</v>
      </c>
      <c r="GV87" s="123">
        <f t="shared" si="147"/>
        <v>0</v>
      </c>
      <c r="GX87" s="124"/>
      <c r="GY87" s="123">
        <f t="shared" si="148"/>
        <v>0</v>
      </c>
    </row>
    <row r="88" spans="1:20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4">
        <v>86634.91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3260.2328425781288</v>
      </c>
      <c r="Q88" s="124"/>
      <c r="R88" s="124"/>
      <c r="S88" s="124"/>
      <c r="T88" s="124"/>
      <c r="U88" s="124"/>
      <c r="V88" s="124"/>
      <c r="W88" s="124">
        <v>1234.1456823203405</v>
      </c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>
        <f t="shared" si="188"/>
        <v>4494.3785248984695</v>
      </c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>
        <v>-1151.9923853003775</v>
      </c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>
        <f t="shared" si="180"/>
        <v>-1151.9923853003775</v>
      </c>
      <c r="CO88" s="124">
        <f t="shared" si="181"/>
        <v>3342.3861395980921</v>
      </c>
      <c r="CP88" s="124">
        <f t="shared" si="182"/>
        <v>89977.296139598096</v>
      </c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>
        <v>228.91572440788812</v>
      </c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>
        <f t="shared" si="183"/>
        <v>228.91572440788812</v>
      </c>
      <c r="EL88" s="124">
        <f t="shared" si="184"/>
        <v>90206.211864005978</v>
      </c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>
        <v>422.0934760538334</v>
      </c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>
        <v>-8332.1079197727668</v>
      </c>
      <c r="FI88" s="124"/>
      <c r="FJ88" s="124"/>
      <c r="FK88" s="124"/>
      <c r="FL88" s="124"/>
      <c r="FM88" s="124"/>
      <c r="FN88" s="124"/>
      <c r="FO88" s="124"/>
      <c r="FP88" s="124"/>
      <c r="FQ88" s="124"/>
      <c r="FR88" s="124"/>
      <c r="FS88" s="124"/>
      <c r="FT88" s="124"/>
      <c r="FU88" s="124"/>
      <c r="FV88" s="124"/>
      <c r="FW88" s="124"/>
      <c r="FX88" s="124"/>
      <c r="FY88" s="124"/>
      <c r="FZ88" s="124"/>
      <c r="GA88" s="124"/>
      <c r="GB88" s="124"/>
      <c r="GC88" s="124"/>
      <c r="GD88" s="124"/>
      <c r="GE88" s="124"/>
      <c r="GF88" s="124"/>
      <c r="GG88" s="124">
        <f t="shared" si="185"/>
        <v>-7910.0144437189338</v>
      </c>
      <c r="GH88" s="124">
        <f t="shared" si="186"/>
        <v>82296.197420287048</v>
      </c>
      <c r="GI88" s="124"/>
      <c r="GJ88" s="124">
        <f t="shared" si="187"/>
        <v>82296.197420287048</v>
      </c>
      <c r="GU88" s="124">
        <v>86634.91</v>
      </c>
      <c r="GV88" s="123">
        <f t="shared" si="147"/>
        <v>0</v>
      </c>
      <c r="GX88" s="124"/>
      <c r="GY88" s="123">
        <f t="shared" si="148"/>
        <v>0</v>
      </c>
    </row>
    <row r="89" spans="1:20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4">
        <v>1280135.5900000001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28607.390247331154</v>
      </c>
      <c r="Q89" s="124"/>
      <c r="R89" s="124"/>
      <c r="S89" s="124"/>
      <c r="T89" s="124"/>
      <c r="U89" s="124"/>
      <c r="V89" s="124"/>
      <c r="W89" s="124">
        <v>10829.191920009525</v>
      </c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>
        <f t="shared" si="188"/>
        <v>39436.582167340675</v>
      </c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>
        <v>-10108.325791289557</v>
      </c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>
        <f t="shared" si="180"/>
        <v>-10108.325791289557</v>
      </c>
      <c r="CO89" s="124">
        <f t="shared" si="181"/>
        <v>29328.256376051118</v>
      </c>
      <c r="CP89" s="124">
        <f t="shared" si="182"/>
        <v>1309463.8463760512</v>
      </c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>
        <v>2008.6545280945008</v>
      </c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>
        <f t="shared" si="183"/>
        <v>2008.6545280945008</v>
      </c>
      <c r="EL89" s="124">
        <f t="shared" si="184"/>
        <v>1311472.5009041457</v>
      </c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>
        <v>3703.7209835527792</v>
      </c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>
        <v>104581.63280864619</v>
      </c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>
        <f t="shared" si="185"/>
        <v>108285.35379219896</v>
      </c>
      <c r="GH89" s="124">
        <f t="shared" si="186"/>
        <v>1419757.8546963446</v>
      </c>
      <c r="GI89" s="124"/>
      <c r="GJ89" s="124">
        <f t="shared" si="187"/>
        <v>1419757.8546963446</v>
      </c>
      <c r="GU89" s="124">
        <v>1280135.5900000001</v>
      </c>
      <c r="GV89" s="123">
        <f t="shared" si="147"/>
        <v>0</v>
      </c>
      <c r="GX89" s="124"/>
      <c r="GY89" s="123">
        <f t="shared" si="148"/>
        <v>0</v>
      </c>
    </row>
    <row r="90" spans="1:20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4">
        <v>351936.2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5755.5505413867922</v>
      </c>
      <c r="Q90" s="124"/>
      <c r="R90" s="124"/>
      <c r="S90" s="124"/>
      <c r="T90" s="124"/>
      <c r="U90" s="124"/>
      <c r="V90" s="124"/>
      <c r="W90" s="124">
        <v>2178.7363642444457</v>
      </c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>
        <f t="shared" si="188"/>
        <v>7934.2869056312375</v>
      </c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>
        <v>-2033.704559471249</v>
      </c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>
        <f t="shared" si="180"/>
        <v>-2033.704559471249</v>
      </c>
      <c r="CO90" s="124">
        <f t="shared" si="181"/>
        <v>5900.5823461599884</v>
      </c>
      <c r="CP90" s="124">
        <f t="shared" si="182"/>
        <v>357836.78234615998</v>
      </c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>
        <v>404.12328970524942</v>
      </c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>
        <f t="shared" si="183"/>
        <v>404.12328970524942</v>
      </c>
      <c r="EL90" s="124">
        <f t="shared" si="184"/>
        <v>358240.90563586523</v>
      </c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>
        <v>745.15546953890782</v>
      </c>
      <c r="EX90" s="124"/>
      <c r="EY90" s="124"/>
      <c r="EZ90" s="124"/>
      <c r="FA90" s="124"/>
      <c r="FB90" s="124"/>
      <c r="FC90" s="124"/>
      <c r="FD90" s="124"/>
      <c r="FE90" s="124"/>
      <c r="FF90" s="124"/>
      <c r="FG90" s="124"/>
      <c r="FH90" s="124">
        <v>430622.25614377228</v>
      </c>
      <c r="FI90" s="124"/>
      <c r="FJ90" s="124"/>
      <c r="FK90" s="124"/>
      <c r="FL90" s="124"/>
      <c r="FM90" s="124"/>
      <c r="FN90" s="124"/>
      <c r="FO90" s="124"/>
      <c r="FP90" s="124"/>
      <c r="FQ90" s="124"/>
      <c r="FR90" s="124"/>
      <c r="FS90" s="124"/>
      <c r="FT90" s="124"/>
      <c r="FU90" s="124"/>
      <c r="FV90" s="124"/>
      <c r="FW90" s="124"/>
      <c r="FX90" s="124"/>
      <c r="FY90" s="124"/>
      <c r="FZ90" s="124"/>
      <c r="GA90" s="124"/>
      <c r="GB90" s="124"/>
      <c r="GC90" s="124"/>
      <c r="GD90" s="124"/>
      <c r="GE90" s="124"/>
      <c r="GF90" s="124"/>
      <c r="GG90" s="124">
        <f t="shared" si="185"/>
        <v>431367.41161331121</v>
      </c>
      <c r="GH90" s="124">
        <f t="shared" si="186"/>
        <v>789608.31724917644</v>
      </c>
      <c r="GI90" s="124"/>
      <c r="GJ90" s="124">
        <f t="shared" si="187"/>
        <v>789608.31724917644</v>
      </c>
      <c r="GU90" s="124">
        <v>351936.2</v>
      </c>
      <c r="GV90" s="123">
        <f t="shared" si="147"/>
        <v>0</v>
      </c>
      <c r="GX90" s="124"/>
      <c r="GY90" s="123">
        <f t="shared" si="148"/>
        <v>0</v>
      </c>
    </row>
    <row r="91" spans="1:207" outlineLevel="3" x14ac:dyDescent="0.25">
      <c r="A91" s="83">
        <f>ROW()</f>
        <v>91</v>
      </c>
      <c r="B91" s="257"/>
      <c r="C91" s="56" t="s">
        <v>203</v>
      </c>
      <c r="D91" s="57">
        <v>564</v>
      </c>
      <c r="AS91" s="124">
        <f t="shared" si="188"/>
        <v>0</v>
      </c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>
        <f t="shared" si="180"/>
        <v>0</v>
      </c>
      <c r="CO91" s="124">
        <f t="shared" si="181"/>
        <v>0</v>
      </c>
      <c r="CP91" s="124">
        <f t="shared" si="182"/>
        <v>0</v>
      </c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>
        <f t="shared" si="183"/>
        <v>0</v>
      </c>
      <c r="EL91" s="124">
        <f t="shared" si="184"/>
        <v>0</v>
      </c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>
        <f t="shared" si="185"/>
        <v>0</v>
      </c>
      <c r="GH91" s="124">
        <f t="shared" si="186"/>
        <v>0</v>
      </c>
      <c r="GI91" s="124"/>
      <c r="GJ91" s="124">
        <f t="shared" si="187"/>
        <v>0</v>
      </c>
      <c r="GV91" s="123">
        <f t="shared" si="147"/>
        <v>0</v>
      </c>
      <c r="GX91" s="124"/>
      <c r="GY91" s="123">
        <f t="shared" si="148"/>
        <v>0</v>
      </c>
    </row>
    <row r="92" spans="1:20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4">
        <v>123773668.73999999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>
        <f t="shared" si="188"/>
        <v>0</v>
      </c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>
        <f t="shared" si="180"/>
        <v>0</v>
      </c>
      <c r="CO92" s="124">
        <f t="shared" si="181"/>
        <v>0</v>
      </c>
      <c r="CP92" s="124">
        <f t="shared" si="182"/>
        <v>123773668.73999999</v>
      </c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>
        <f t="shared" si="183"/>
        <v>0</v>
      </c>
      <c r="EL92" s="124">
        <f t="shared" si="184"/>
        <v>123773668.73999999</v>
      </c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  <c r="FC92" s="124"/>
      <c r="FD92" s="124"/>
      <c r="FE92" s="124"/>
      <c r="FF92" s="124"/>
      <c r="FG92" s="124"/>
      <c r="FH92" s="124"/>
      <c r="FI92" s="124"/>
      <c r="FJ92" s="124"/>
      <c r="FK92" s="124"/>
      <c r="FL92" s="124"/>
      <c r="FM92" s="124"/>
      <c r="FN92" s="124"/>
      <c r="FO92" s="124"/>
      <c r="FP92" s="124"/>
      <c r="FQ92" s="124"/>
      <c r="FR92" s="124"/>
      <c r="FS92" s="124"/>
      <c r="FT92" s="124"/>
      <c r="FU92" s="124">
        <v>12088531.512388662</v>
      </c>
      <c r="FV92" s="124"/>
      <c r="FW92" s="124"/>
      <c r="FX92" s="124"/>
      <c r="FY92" s="124"/>
      <c r="FZ92" s="124"/>
      <c r="GA92" s="124"/>
      <c r="GB92" s="124"/>
      <c r="GC92" s="124"/>
      <c r="GD92" s="124"/>
      <c r="GE92" s="124"/>
      <c r="GF92" s="124"/>
      <c r="GG92" s="124">
        <f t="shared" si="185"/>
        <v>12088531.512388662</v>
      </c>
      <c r="GH92" s="124">
        <f t="shared" si="186"/>
        <v>135862200.25238866</v>
      </c>
      <c r="GI92" s="124"/>
      <c r="GJ92" s="124">
        <f t="shared" si="187"/>
        <v>135862200.25238866</v>
      </c>
      <c r="GK92" s="133">
        <v>0</v>
      </c>
      <c r="GL92" s="7" t="s">
        <v>654</v>
      </c>
      <c r="GU92" s="124">
        <v>123773668.73999999</v>
      </c>
      <c r="GV92" s="123">
        <f t="shared" si="147"/>
        <v>0</v>
      </c>
      <c r="GX92" s="124"/>
      <c r="GY92" s="123">
        <f t="shared" si="148"/>
        <v>0</v>
      </c>
    </row>
    <row r="93" spans="1:20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4">
        <v>2577731.91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108805.9786704623</v>
      </c>
      <c r="Q93" s="124"/>
      <c r="R93" s="124"/>
      <c r="S93" s="124"/>
      <c r="T93" s="124"/>
      <c r="U93" s="124"/>
      <c r="V93" s="124"/>
      <c r="W93" s="124">
        <v>41187.987260628346</v>
      </c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>
        <f t="shared" si="188"/>
        <v>149993.96593109064</v>
      </c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>
        <v>-38446.229136324066</v>
      </c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>
        <f t="shared" si="180"/>
        <v>-38446.229136324066</v>
      </c>
      <c r="CO93" s="124">
        <f t="shared" si="181"/>
        <v>111547.73679476658</v>
      </c>
      <c r="CP93" s="124">
        <f t="shared" si="182"/>
        <v>2689279.6467947667</v>
      </c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>
        <v>7639.7609097029435</v>
      </c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>
        <f t="shared" si="183"/>
        <v>7639.7609097029435</v>
      </c>
      <c r="EL93" s="124">
        <f t="shared" si="184"/>
        <v>2696919.4077044697</v>
      </c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>
        <v>14086.814031398158</v>
      </c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>
        <v>-505106.94931741105</v>
      </c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>
        <f t="shared" si="185"/>
        <v>-491020.1352860129</v>
      </c>
      <c r="GH93" s="124">
        <f t="shared" si="186"/>
        <v>2205899.2724184571</v>
      </c>
      <c r="GI93" s="124"/>
      <c r="GJ93" s="124">
        <f t="shared" si="187"/>
        <v>2205899.2724184571</v>
      </c>
      <c r="GU93" s="124">
        <v>2577731.91</v>
      </c>
      <c r="GV93" s="123">
        <f t="shared" si="147"/>
        <v>0</v>
      </c>
      <c r="GX93" s="124"/>
      <c r="GY93" s="123">
        <f t="shared" si="148"/>
        <v>0</v>
      </c>
    </row>
    <row r="94" spans="1:20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4">
        <v>346445.68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12646.281036762059</v>
      </c>
      <c r="Q94" s="124"/>
      <c r="R94" s="124"/>
      <c r="S94" s="124"/>
      <c r="T94" s="124"/>
      <c r="U94" s="124"/>
      <c r="V94" s="124"/>
      <c r="W94" s="124">
        <v>4787.1897169735585</v>
      </c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>
        <f t="shared" si="188"/>
        <v>17433.470753735615</v>
      </c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>
        <v>-4468.5211640276702</v>
      </c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>
        <f t="shared" si="180"/>
        <v>-4468.5211640276702</v>
      </c>
      <c r="CO94" s="124">
        <f t="shared" si="181"/>
        <v>12964.949589707945</v>
      </c>
      <c r="CP94" s="124">
        <f t="shared" si="182"/>
        <v>359410.62958970794</v>
      </c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>
        <v>887.95270901782226</v>
      </c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>
        <f t="shared" si="183"/>
        <v>887.95270901782226</v>
      </c>
      <c r="EL94" s="124">
        <f t="shared" si="184"/>
        <v>360298.58229872579</v>
      </c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>
        <v>1637.2795992507872</v>
      </c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>
        <v>5649.1603875532164</v>
      </c>
      <c r="FI94" s="124"/>
      <c r="FJ94" s="124"/>
      <c r="FK94" s="124"/>
      <c r="FL94" s="124"/>
      <c r="FM94" s="124"/>
      <c r="FN94" s="124"/>
      <c r="FO94" s="124"/>
      <c r="FP94" s="124"/>
      <c r="FQ94" s="124"/>
      <c r="FR94" s="124"/>
      <c r="FS94" s="124"/>
      <c r="FT94" s="124"/>
      <c r="FU94" s="124"/>
      <c r="FV94" s="124"/>
      <c r="FW94" s="124"/>
      <c r="FX94" s="124"/>
      <c r="FY94" s="124"/>
      <c r="FZ94" s="124"/>
      <c r="GA94" s="124"/>
      <c r="GB94" s="124"/>
      <c r="GC94" s="124"/>
      <c r="GD94" s="124"/>
      <c r="GE94" s="124"/>
      <c r="GF94" s="124"/>
      <c r="GG94" s="124">
        <f t="shared" si="185"/>
        <v>7286.4399868040036</v>
      </c>
      <c r="GH94" s="124">
        <f t="shared" si="186"/>
        <v>367585.02228552976</v>
      </c>
      <c r="GI94" s="124"/>
      <c r="GJ94" s="124">
        <f t="shared" si="187"/>
        <v>367585.02228552976</v>
      </c>
      <c r="GU94" s="124">
        <v>346445.68</v>
      </c>
      <c r="GV94" s="123">
        <f t="shared" si="147"/>
        <v>0</v>
      </c>
      <c r="GX94" s="124"/>
      <c r="GY94" s="123">
        <f t="shared" si="148"/>
        <v>0</v>
      </c>
    </row>
    <row r="95" spans="1:20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137305810.69</v>
      </c>
      <c r="F95" s="125">
        <f t="shared" ref="F95:AR95" si="189">SUM(F80:F94)</f>
        <v>0</v>
      </c>
      <c r="G95" s="125">
        <f t="shared" si="189"/>
        <v>0</v>
      </c>
      <c r="H95" s="125">
        <f t="shared" si="189"/>
        <v>0</v>
      </c>
      <c r="I95" s="125">
        <f t="shared" si="189"/>
        <v>0</v>
      </c>
      <c r="J95" s="125">
        <f t="shared" si="189"/>
        <v>0</v>
      </c>
      <c r="K95" s="125">
        <f t="shared" si="189"/>
        <v>0</v>
      </c>
      <c r="L95" s="125">
        <f t="shared" si="189"/>
        <v>0</v>
      </c>
      <c r="M95" s="125">
        <f t="shared" si="189"/>
        <v>0</v>
      </c>
      <c r="N95" s="125">
        <f t="shared" si="189"/>
        <v>0</v>
      </c>
      <c r="O95" s="125">
        <f t="shared" si="189"/>
        <v>0</v>
      </c>
      <c r="P95" s="125">
        <f t="shared" si="189"/>
        <v>379825.88534324104</v>
      </c>
      <c r="Q95" s="125">
        <f t="shared" si="189"/>
        <v>0</v>
      </c>
      <c r="R95" s="125">
        <f t="shared" si="189"/>
        <v>0</v>
      </c>
      <c r="S95" s="125">
        <f t="shared" si="189"/>
        <v>0</v>
      </c>
      <c r="T95" s="125">
        <f t="shared" si="189"/>
        <v>0</v>
      </c>
      <c r="U95" s="125">
        <f t="shared" si="189"/>
        <v>0</v>
      </c>
      <c r="V95" s="125">
        <f t="shared" si="189"/>
        <v>0</v>
      </c>
      <c r="W95" s="125">
        <f t="shared" si="189"/>
        <v>182293.19634070672</v>
      </c>
      <c r="X95" s="125">
        <f t="shared" si="189"/>
        <v>0</v>
      </c>
      <c r="Y95" s="125">
        <f t="shared" si="189"/>
        <v>0</v>
      </c>
      <c r="Z95" s="125">
        <f t="shared" si="189"/>
        <v>0</v>
      </c>
      <c r="AA95" s="125">
        <f t="shared" si="189"/>
        <v>0</v>
      </c>
      <c r="AB95" s="125">
        <f t="shared" si="189"/>
        <v>0</v>
      </c>
      <c r="AC95" s="125">
        <f t="shared" si="189"/>
        <v>0</v>
      </c>
      <c r="AD95" s="125">
        <f t="shared" si="189"/>
        <v>0</v>
      </c>
      <c r="AE95" s="125">
        <f t="shared" si="189"/>
        <v>0</v>
      </c>
      <c r="AF95" s="125">
        <f t="shared" si="189"/>
        <v>0</v>
      </c>
      <c r="AG95" s="125">
        <f t="shared" si="189"/>
        <v>0</v>
      </c>
      <c r="AH95" s="125">
        <f t="shared" si="189"/>
        <v>0</v>
      </c>
      <c r="AI95" s="125">
        <f t="shared" si="189"/>
        <v>0</v>
      </c>
      <c r="AJ95" s="125">
        <f t="shared" si="189"/>
        <v>0</v>
      </c>
      <c r="AK95" s="125">
        <f t="shared" si="189"/>
        <v>0</v>
      </c>
      <c r="AL95" s="125">
        <f t="shared" si="189"/>
        <v>0</v>
      </c>
      <c r="AM95" s="125">
        <f t="shared" si="189"/>
        <v>0</v>
      </c>
      <c r="AN95" s="125">
        <f t="shared" si="189"/>
        <v>0</v>
      </c>
      <c r="AO95" s="125">
        <f t="shared" si="189"/>
        <v>0</v>
      </c>
      <c r="AP95" s="125">
        <f t="shared" si="189"/>
        <v>0</v>
      </c>
      <c r="AQ95" s="125">
        <f t="shared" si="189"/>
        <v>0</v>
      </c>
      <c r="AR95" s="125">
        <f t="shared" si="189"/>
        <v>0</v>
      </c>
      <c r="AS95" s="125">
        <f>SUM(AS80:AS94)</f>
        <v>562119.08168394794</v>
      </c>
      <c r="AT95" s="125">
        <f t="shared" ref="AT95:EK95" si="190">SUM(AT80:AT94)</f>
        <v>0</v>
      </c>
      <c r="AU95" s="125">
        <f t="shared" si="190"/>
        <v>0</v>
      </c>
      <c r="AV95" s="125">
        <f t="shared" si="190"/>
        <v>0</v>
      </c>
      <c r="AW95" s="125">
        <f t="shared" si="190"/>
        <v>0</v>
      </c>
      <c r="AX95" s="125">
        <f t="shared" si="190"/>
        <v>0</v>
      </c>
      <c r="AY95" s="125">
        <f>SUM(AX80:AY94)</f>
        <v>0</v>
      </c>
      <c r="AZ95" s="125">
        <f t="shared" si="190"/>
        <v>0</v>
      </c>
      <c r="BA95" s="125">
        <f t="shared" si="190"/>
        <v>0</v>
      </c>
      <c r="BB95" s="125">
        <f t="shared" si="190"/>
        <v>0</v>
      </c>
      <c r="BC95" s="125">
        <f t="shared" si="190"/>
        <v>0</v>
      </c>
      <c r="BD95" s="125">
        <f t="shared" si="190"/>
        <v>-134210.20791551098</v>
      </c>
      <c r="BE95" s="125">
        <f t="shared" si="190"/>
        <v>0</v>
      </c>
      <c r="BF95" s="125">
        <f t="shared" si="190"/>
        <v>0</v>
      </c>
      <c r="BG95" s="125">
        <f t="shared" si="190"/>
        <v>0</v>
      </c>
      <c r="BH95" s="125">
        <f t="shared" si="190"/>
        <v>0</v>
      </c>
      <c r="BI95" s="125">
        <f t="shared" si="190"/>
        <v>0</v>
      </c>
      <c r="BJ95" s="125">
        <f t="shared" si="190"/>
        <v>0</v>
      </c>
      <c r="BK95" s="125">
        <f t="shared" si="190"/>
        <v>0</v>
      </c>
      <c r="BL95" s="125">
        <f t="shared" si="190"/>
        <v>0</v>
      </c>
      <c r="BM95" s="125">
        <f t="shared" si="190"/>
        <v>0</v>
      </c>
      <c r="BN95" s="125">
        <f t="shared" si="190"/>
        <v>0</v>
      </c>
      <c r="BO95" s="125">
        <f t="shared" si="190"/>
        <v>0</v>
      </c>
      <c r="BP95" s="125">
        <f t="shared" si="190"/>
        <v>0</v>
      </c>
      <c r="BQ95" s="125">
        <f t="shared" si="190"/>
        <v>0</v>
      </c>
      <c r="BR95" s="125">
        <f t="shared" si="190"/>
        <v>0</v>
      </c>
      <c r="BS95" s="125">
        <f t="shared" si="190"/>
        <v>0</v>
      </c>
      <c r="BT95" s="125">
        <f t="shared" si="190"/>
        <v>0</v>
      </c>
      <c r="BU95" s="125">
        <f t="shared" si="190"/>
        <v>0</v>
      </c>
      <c r="BV95" s="125">
        <f t="shared" si="190"/>
        <v>0</v>
      </c>
      <c r="BW95" s="125">
        <f t="shared" si="190"/>
        <v>0</v>
      </c>
      <c r="BX95" s="125">
        <f t="shared" si="190"/>
        <v>0</v>
      </c>
      <c r="BY95" s="125">
        <f t="shared" si="190"/>
        <v>0</v>
      </c>
      <c r="BZ95" s="125">
        <f t="shared" si="190"/>
        <v>0</v>
      </c>
      <c r="CA95" s="125">
        <f t="shared" si="190"/>
        <v>0</v>
      </c>
      <c r="CB95" s="125">
        <f t="shared" si="190"/>
        <v>0</v>
      </c>
      <c r="CC95" s="125">
        <f t="shared" si="190"/>
        <v>0</v>
      </c>
      <c r="CD95" s="125">
        <f t="shared" si="190"/>
        <v>0</v>
      </c>
      <c r="CE95" s="125">
        <f t="shared" si="190"/>
        <v>0</v>
      </c>
      <c r="CF95" s="125">
        <f t="shared" si="190"/>
        <v>0</v>
      </c>
      <c r="CG95" s="125">
        <f t="shared" si="190"/>
        <v>0</v>
      </c>
      <c r="CH95" s="125">
        <f t="shared" si="190"/>
        <v>0</v>
      </c>
      <c r="CI95" s="125">
        <f t="shared" si="190"/>
        <v>0</v>
      </c>
      <c r="CJ95" s="125">
        <f t="shared" si="190"/>
        <v>0</v>
      </c>
      <c r="CK95" s="125">
        <f t="shared" si="190"/>
        <v>0</v>
      </c>
      <c r="CL95" s="125">
        <f t="shared" si="190"/>
        <v>0</v>
      </c>
      <c r="CM95" s="125">
        <f t="shared" si="190"/>
        <v>0</v>
      </c>
      <c r="CN95" s="125">
        <f t="shared" si="190"/>
        <v>-134210.20791551098</v>
      </c>
      <c r="CO95" s="125">
        <f t="shared" ref="CO95:CP95" si="191">SUM(CO80:CO94)</f>
        <v>427908.87376843684</v>
      </c>
      <c r="CP95" s="125">
        <f t="shared" si="191"/>
        <v>137733719.56376842</v>
      </c>
      <c r="CQ95" s="125">
        <f t="shared" si="190"/>
        <v>0</v>
      </c>
      <c r="CR95" s="125">
        <f t="shared" si="190"/>
        <v>0</v>
      </c>
      <c r="CS95" s="125">
        <f t="shared" si="190"/>
        <v>0</v>
      </c>
      <c r="CT95" s="125">
        <f t="shared" si="190"/>
        <v>0</v>
      </c>
      <c r="CU95" s="125">
        <f t="shared" si="190"/>
        <v>0</v>
      </c>
      <c r="CV95" s="125">
        <f t="shared" si="190"/>
        <v>0</v>
      </c>
      <c r="CW95" s="125">
        <f t="shared" si="190"/>
        <v>0</v>
      </c>
      <c r="CX95" s="125">
        <f t="shared" si="190"/>
        <v>0</v>
      </c>
      <c r="CY95" s="125">
        <f t="shared" si="190"/>
        <v>0</v>
      </c>
      <c r="CZ95" s="125">
        <f t="shared" si="190"/>
        <v>0</v>
      </c>
      <c r="DA95" s="125">
        <f t="shared" si="190"/>
        <v>26669.296915449326</v>
      </c>
      <c r="DB95" s="125">
        <f t="shared" si="190"/>
        <v>0</v>
      </c>
      <c r="DC95" s="125">
        <f t="shared" si="190"/>
        <v>0</v>
      </c>
      <c r="DD95" s="125">
        <f t="shared" si="190"/>
        <v>0</v>
      </c>
      <c r="DE95" s="125">
        <f t="shared" si="190"/>
        <v>0</v>
      </c>
      <c r="DF95" s="125">
        <f t="shared" si="190"/>
        <v>0</v>
      </c>
      <c r="DG95" s="125">
        <f t="shared" si="190"/>
        <v>0</v>
      </c>
      <c r="DH95" s="125">
        <f t="shared" si="190"/>
        <v>0</v>
      </c>
      <c r="DI95" s="125">
        <f t="shared" si="190"/>
        <v>0</v>
      </c>
      <c r="DJ95" s="125">
        <f t="shared" si="190"/>
        <v>0</v>
      </c>
      <c r="DK95" s="125">
        <f t="shared" si="190"/>
        <v>0</v>
      </c>
      <c r="DL95" s="125">
        <f t="shared" si="190"/>
        <v>0</v>
      </c>
      <c r="DM95" s="125">
        <f t="shared" si="190"/>
        <v>0</v>
      </c>
      <c r="DN95" s="125">
        <f t="shared" si="190"/>
        <v>0</v>
      </c>
      <c r="DO95" s="125">
        <f t="shared" si="190"/>
        <v>0</v>
      </c>
      <c r="DP95" s="125">
        <f t="shared" si="190"/>
        <v>0</v>
      </c>
      <c r="DQ95" s="125">
        <f t="shared" si="190"/>
        <v>0</v>
      </c>
      <c r="DR95" s="125">
        <f t="shared" si="190"/>
        <v>0</v>
      </c>
      <c r="DS95" s="125">
        <f t="shared" si="190"/>
        <v>0</v>
      </c>
      <c r="DT95" s="125">
        <f t="shared" si="190"/>
        <v>0</v>
      </c>
      <c r="DU95" s="125">
        <f t="shared" si="190"/>
        <v>0</v>
      </c>
      <c r="DV95" s="125">
        <f t="shared" si="190"/>
        <v>0</v>
      </c>
      <c r="DW95" s="125">
        <f t="shared" si="190"/>
        <v>0</v>
      </c>
      <c r="DX95" s="125">
        <f t="shared" si="190"/>
        <v>0</v>
      </c>
      <c r="DY95" s="125">
        <f t="shared" si="190"/>
        <v>0</v>
      </c>
      <c r="DZ95" s="125">
        <f t="shared" si="190"/>
        <v>0</v>
      </c>
      <c r="EA95" s="125">
        <f t="shared" si="190"/>
        <v>0</v>
      </c>
      <c r="EB95" s="125">
        <f t="shared" si="190"/>
        <v>0</v>
      </c>
      <c r="EC95" s="125">
        <f t="shared" si="190"/>
        <v>0</v>
      </c>
      <c r="ED95" s="125">
        <f t="shared" si="190"/>
        <v>0</v>
      </c>
      <c r="EE95" s="125">
        <f t="shared" si="190"/>
        <v>0</v>
      </c>
      <c r="EF95" s="125">
        <f t="shared" si="190"/>
        <v>0</v>
      </c>
      <c r="EG95" s="125">
        <f t="shared" si="190"/>
        <v>0</v>
      </c>
      <c r="EH95" s="125">
        <f t="shared" si="190"/>
        <v>0</v>
      </c>
      <c r="EI95" s="125">
        <f t="shared" si="190"/>
        <v>0</v>
      </c>
      <c r="EJ95" s="125">
        <f t="shared" si="190"/>
        <v>0</v>
      </c>
      <c r="EK95" s="125">
        <f t="shared" si="190"/>
        <v>26669.296915449326</v>
      </c>
      <c r="EL95" s="125">
        <f t="shared" ref="EL95" si="192">SUM(EL80:EL94)</f>
        <v>137760388.86068389</v>
      </c>
      <c r="EM95" s="125">
        <f t="shared" ref="EM95:EN95" si="193">SUM(EM80:EM94)</f>
        <v>0</v>
      </c>
      <c r="EN95" s="125">
        <f t="shared" si="193"/>
        <v>0</v>
      </c>
      <c r="EO95" s="125">
        <f t="shared" ref="EO95:GG95" si="194">SUM(EO80:EO94)</f>
        <v>0</v>
      </c>
      <c r="EP95" s="125">
        <f t="shared" si="194"/>
        <v>0</v>
      </c>
      <c r="EQ95" s="125">
        <f t="shared" si="194"/>
        <v>0</v>
      </c>
      <c r="ER95" s="125">
        <f t="shared" si="194"/>
        <v>0</v>
      </c>
      <c r="ES95" s="125">
        <f t="shared" si="194"/>
        <v>0</v>
      </c>
      <c r="ET95" s="125">
        <f t="shared" si="194"/>
        <v>0</v>
      </c>
      <c r="EU95" s="125">
        <f t="shared" si="194"/>
        <v>0</v>
      </c>
      <c r="EV95" s="125">
        <f t="shared" si="194"/>
        <v>0</v>
      </c>
      <c r="EW95" s="125">
        <f t="shared" si="194"/>
        <v>49175.023987849243</v>
      </c>
      <c r="EX95" s="125">
        <f t="shared" si="194"/>
        <v>0</v>
      </c>
      <c r="EY95" s="125">
        <f t="shared" si="194"/>
        <v>0</v>
      </c>
      <c r="EZ95" s="125">
        <f t="shared" si="194"/>
        <v>0</v>
      </c>
      <c r="FA95" s="125">
        <f t="shared" si="194"/>
        <v>0</v>
      </c>
      <c r="FB95" s="125">
        <f t="shared" si="194"/>
        <v>0</v>
      </c>
      <c r="FC95" s="125">
        <f t="shared" si="194"/>
        <v>0</v>
      </c>
      <c r="FD95" s="125">
        <f t="shared" si="194"/>
        <v>0</v>
      </c>
      <c r="FE95" s="125">
        <f t="shared" si="194"/>
        <v>0</v>
      </c>
      <c r="FF95" s="125">
        <f t="shared" si="194"/>
        <v>0</v>
      </c>
      <c r="FG95" s="125">
        <f t="shared" si="194"/>
        <v>0</v>
      </c>
      <c r="FH95" s="125">
        <f t="shared" si="194"/>
        <v>4482095.1923759207</v>
      </c>
      <c r="FI95" s="125">
        <f t="shared" si="194"/>
        <v>0</v>
      </c>
      <c r="FJ95" s="125">
        <f t="shared" si="194"/>
        <v>0</v>
      </c>
      <c r="FK95" s="125">
        <f t="shared" si="194"/>
        <v>0</v>
      </c>
      <c r="FL95" s="125">
        <f t="shared" si="194"/>
        <v>0</v>
      </c>
      <c r="FM95" s="125">
        <f t="shared" si="194"/>
        <v>0</v>
      </c>
      <c r="FN95" s="125">
        <f t="shared" si="194"/>
        <v>0</v>
      </c>
      <c r="FO95" s="125">
        <f t="shared" si="194"/>
        <v>0</v>
      </c>
      <c r="FP95" s="125">
        <f t="shared" si="194"/>
        <v>0</v>
      </c>
      <c r="FQ95" s="125">
        <f t="shared" si="194"/>
        <v>0</v>
      </c>
      <c r="FR95" s="125">
        <f t="shared" si="194"/>
        <v>0</v>
      </c>
      <c r="FS95" s="125">
        <f t="shared" si="194"/>
        <v>0</v>
      </c>
      <c r="FT95" s="125">
        <f t="shared" si="194"/>
        <v>0</v>
      </c>
      <c r="FU95" s="125">
        <f t="shared" si="194"/>
        <v>12088531.512388662</v>
      </c>
      <c r="FV95" s="125">
        <f t="shared" si="194"/>
        <v>0</v>
      </c>
      <c r="FW95" s="125">
        <f t="shared" si="194"/>
        <v>0</v>
      </c>
      <c r="FX95" s="125">
        <f t="shared" si="194"/>
        <v>0</v>
      </c>
      <c r="FY95" s="125">
        <f t="shared" si="194"/>
        <v>0</v>
      </c>
      <c r="FZ95" s="125">
        <f t="shared" si="194"/>
        <v>0</v>
      </c>
      <c r="GA95" s="125">
        <f t="shared" si="194"/>
        <v>0</v>
      </c>
      <c r="GB95" s="125">
        <f t="shared" si="194"/>
        <v>0</v>
      </c>
      <c r="GC95" s="125">
        <f t="shared" si="194"/>
        <v>0</v>
      </c>
      <c r="GD95" s="125">
        <f t="shared" si="194"/>
        <v>0</v>
      </c>
      <c r="GE95" s="125">
        <f t="shared" si="194"/>
        <v>0</v>
      </c>
      <c r="GF95" s="125">
        <f t="shared" si="194"/>
        <v>0</v>
      </c>
      <c r="GG95" s="125">
        <f t="shared" si="194"/>
        <v>16619801.728752434</v>
      </c>
      <c r="GH95" s="125">
        <f t="shared" ref="GH95:GJ95" si="195">SUM(GH80:GH94)</f>
        <v>154380190.58943632</v>
      </c>
      <c r="GI95" s="125">
        <f t="shared" si="195"/>
        <v>0</v>
      </c>
      <c r="GJ95" s="125">
        <f t="shared" si="195"/>
        <v>154380190.58943632</v>
      </c>
      <c r="GU95" s="125">
        <v>137305810.69</v>
      </c>
      <c r="GV95" s="123">
        <f t="shared" si="147"/>
        <v>0</v>
      </c>
      <c r="GX95" s="125">
        <v>0</v>
      </c>
      <c r="GY95" s="123">
        <f t="shared" si="148"/>
        <v>0</v>
      </c>
    </row>
    <row r="96" spans="1:20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4">
        <v>28022.15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>
        <f>SUM(F96:AR96)</f>
        <v>0</v>
      </c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>
        <f t="shared" ref="CN96:CN105" si="196">SUM(AT96:CM96)</f>
        <v>0</v>
      </c>
      <c r="CO96" s="124">
        <f t="shared" si="181"/>
        <v>0</v>
      </c>
      <c r="CP96" s="124">
        <f t="shared" ref="CP96:CP105" si="197">+CO96+E96</f>
        <v>28022.15</v>
      </c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>
        <f t="shared" si="183"/>
        <v>0</v>
      </c>
      <c r="EL96" s="124">
        <f t="shared" si="184"/>
        <v>28022.15</v>
      </c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24">
        <v>-28022.15</v>
      </c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24"/>
      <c r="FU96" s="124"/>
      <c r="FV96" s="124"/>
      <c r="FW96" s="124"/>
      <c r="FX96" s="124"/>
      <c r="FY96" s="124"/>
      <c r="FZ96" s="124"/>
      <c r="GA96" s="124"/>
      <c r="GB96" s="124"/>
      <c r="GC96" s="124"/>
      <c r="GD96" s="124"/>
      <c r="GE96" s="124"/>
      <c r="GF96" s="124"/>
      <c r="GG96" s="124">
        <f t="shared" si="185"/>
        <v>-28022.15</v>
      </c>
      <c r="GH96" s="124">
        <f t="shared" si="186"/>
        <v>0</v>
      </c>
      <c r="GI96" s="124"/>
      <c r="GJ96" s="124">
        <f t="shared" si="187"/>
        <v>0</v>
      </c>
      <c r="GU96" s="124">
        <v>28022.15</v>
      </c>
      <c r="GV96" s="123">
        <f t="shared" si="147"/>
        <v>0</v>
      </c>
      <c r="GX96" s="124"/>
      <c r="GY96" s="123">
        <f t="shared" si="148"/>
        <v>0</v>
      </c>
    </row>
    <row r="97" spans="1:20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4">
        <v>399.94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>
        <f t="shared" ref="AS97:AS117" si="198">SUM(F97:AR97)</f>
        <v>0</v>
      </c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>
        <f t="shared" si="196"/>
        <v>0</v>
      </c>
      <c r="CO97" s="124">
        <f t="shared" si="181"/>
        <v>0</v>
      </c>
      <c r="CP97" s="124">
        <f t="shared" si="197"/>
        <v>399.94</v>
      </c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>
        <f t="shared" si="183"/>
        <v>0</v>
      </c>
      <c r="EL97" s="124">
        <f t="shared" si="184"/>
        <v>399.94</v>
      </c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>
        <v>-399.94</v>
      </c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>
        <f t="shared" si="185"/>
        <v>-399.94</v>
      </c>
      <c r="GH97" s="124">
        <f t="shared" si="186"/>
        <v>0</v>
      </c>
      <c r="GI97" s="124"/>
      <c r="GJ97" s="124">
        <f t="shared" si="187"/>
        <v>0</v>
      </c>
      <c r="GU97" s="124">
        <v>399.94</v>
      </c>
      <c r="GV97" s="123">
        <f t="shared" si="147"/>
        <v>0</v>
      </c>
      <c r="GX97" s="124"/>
      <c r="GY97" s="123">
        <f t="shared" si="148"/>
        <v>0</v>
      </c>
    </row>
    <row r="98" spans="1:207" outlineLevel="3" x14ac:dyDescent="0.25">
      <c r="A98" s="83">
        <f>ROW()</f>
        <v>98</v>
      </c>
      <c r="B98" s="257"/>
      <c r="C98" s="56" t="s">
        <v>206</v>
      </c>
      <c r="D98" s="57">
        <v>569.1</v>
      </c>
      <c r="AS98" s="124">
        <f t="shared" si="198"/>
        <v>0</v>
      </c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>
        <f t="shared" si="196"/>
        <v>0</v>
      </c>
      <c r="CO98" s="124">
        <f t="shared" si="181"/>
        <v>0</v>
      </c>
      <c r="CP98" s="124">
        <f t="shared" si="197"/>
        <v>0</v>
      </c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>
        <f t="shared" si="183"/>
        <v>0</v>
      </c>
      <c r="EL98" s="124">
        <f t="shared" si="184"/>
        <v>0</v>
      </c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  <c r="FO98" s="124"/>
      <c r="FP98" s="124"/>
      <c r="FQ98" s="124"/>
      <c r="FR98" s="124"/>
      <c r="FS98" s="124"/>
      <c r="FT98" s="124"/>
      <c r="FU98" s="124"/>
      <c r="FV98" s="124"/>
      <c r="FW98" s="124"/>
      <c r="FX98" s="124"/>
      <c r="FY98" s="124"/>
      <c r="FZ98" s="124"/>
      <c r="GA98" s="124"/>
      <c r="GB98" s="124"/>
      <c r="GC98" s="124"/>
      <c r="GD98" s="124"/>
      <c r="GE98" s="124"/>
      <c r="GF98" s="124"/>
      <c r="GG98" s="124">
        <f t="shared" si="185"/>
        <v>0</v>
      </c>
      <c r="GH98" s="124">
        <f t="shared" si="186"/>
        <v>0</v>
      </c>
      <c r="GI98" s="124"/>
      <c r="GJ98" s="124">
        <f t="shared" si="187"/>
        <v>0</v>
      </c>
      <c r="GV98" s="123">
        <f t="shared" si="147"/>
        <v>0</v>
      </c>
      <c r="GX98" s="124"/>
      <c r="GY98" s="123">
        <f t="shared" si="148"/>
        <v>0</v>
      </c>
    </row>
    <row r="99" spans="1:20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4">
        <v>83896.63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>
        <f t="shared" si="198"/>
        <v>0</v>
      </c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>
        <f t="shared" si="196"/>
        <v>0</v>
      </c>
      <c r="CO99" s="124">
        <f t="shared" si="181"/>
        <v>0</v>
      </c>
      <c r="CP99" s="124">
        <f t="shared" si="197"/>
        <v>83896.63</v>
      </c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>
        <f t="shared" si="183"/>
        <v>0</v>
      </c>
      <c r="EL99" s="124">
        <f t="shared" si="184"/>
        <v>83896.63</v>
      </c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>
        <v>19500.610201991993</v>
      </c>
      <c r="FI99" s="124"/>
      <c r="FJ99" s="124"/>
      <c r="FK99" s="124"/>
      <c r="FL99" s="124"/>
      <c r="FM99" s="124"/>
      <c r="FN99" s="124"/>
      <c r="FO99" s="124"/>
      <c r="FP99" s="124"/>
      <c r="FQ99" s="124"/>
      <c r="FR99" s="124"/>
      <c r="FS99" s="124"/>
      <c r="FT99" s="124"/>
      <c r="FU99" s="124"/>
      <c r="FV99" s="124"/>
      <c r="FW99" s="124"/>
      <c r="FX99" s="124"/>
      <c r="FY99" s="124"/>
      <c r="FZ99" s="124"/>
      <c r="GA99" s="124"/>
      <c r="GB99" s="124"/>
      <c r="GC99" s="124"/>
      <c r="GD99" s="124"/>
      <c r="GE99" s="124"/>
      <c r="GF99" s="124"/>
      <c r="GG99" s="124">
        <f t="shared" si="185"/>
        <v>19500.610201991993</v>
      </c>
      <c r="GH99" s="124">
        <f t="shared" si="186"/>
        <v>103397.240201992</v>
      </c>
      <c r="GI99" s="124"/>
      <c r="GJ99" s="124">
        <f t="shared" si="187"/>
        <v>103397.240201992</v>
      </c>
      <c r="GU99" s="124">
        <v>83896.63</v>
      </c>
      <c r="GV99" s="123">
        <f t="shared" si="147"/>
        <v>0</v>
      </c>
      <c r="GX99" s="124"/>
      <c r="GY99" s="123">
        <f t="shared" si="148"/>
        <v>0</v>
      </c>
    </row>
    <row r="100" spans="1:20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AS100" s="124">
        <f t="shared" si="198"/>
        <v>0</v>
      </c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>
        <f t="shared" si="196"/>
        <v>0</v>
      </c>
      <c r="CO100" s="124">
        <f t="shared" si="181"/>
        <v>0</v>
      </c>
      <c r="CP100" s="124">
        <f t="shared" si="197"/>
        <v>0</v>
      </c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>
        <f t="shared" si="183"/>
        <v>0</v>
      </c>
      <c r="EL100" s="124">
        <f t="shared" si="184"/>
        <v>0</v>
      </c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>
        <f t="shared" si="185"/>
        <v>0</v>
      </c>
      <c r="GH100" s="124">
        <f t="shared" si="186"/>
        <v>0</v>
      </c>
      <c r="GI100" s="124"/>
      <c r="GJ100" s="124">
        <f t="shared" si="187"/>
        <v>0</v>
      </c>
      <c r="GV100" s="123">
        <f t="shared" si="147"/>
        <v>0</v>
      </c>
      <c r="GX100" s="124"/>
      <c r="GY100" s="123">
        <f t="shared" si="148"/>
        <v>0</v>
      </c>
    </row>
    <row r="101" spans="1:20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AS101" s="124">
        <f t="shared" si="198"/>
        <v>0</v>
      </c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>
        <f t="shared" si="196"/>
        <v>0</v>
      </c>
      <c r="CO101" s="124">
        <f t="shared" si="181"/>
        <v>0</v>
      </c>
      <c r="CP101" s="124">
        <f t="shared" si="197"/>
        <v>0</v>
      </c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>
        <f t="shared" si="183"/>
        <v>0</v>
      </c>
      <c r="EL101" s="124">
        <f t="shared" si="184"/>
        <v>0</v>
      </c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  <c r="FF101" s="124"/>
      <c r="FG101" s="124"/>
      <c r="FH101" s="124"/>
      <c r="FI101" s="124"/>
      <c r="FJ101" s="124"/>
      <c r="FK101" s="124"/>
      <c r="FL101" s="124"/>
      <c r="FM101" s="124"/>
      <c r="FN101" s="124"/>
      <c r="FO101" s="124"/>
      <c r="FP101" s="124"/>
      <c r="FQ101" s="124"/>
      <c r="FR101" s="124"/>
      <c r="FS101" s="124"/>
      <c r="FT101" s="124"/>
      <c r="FU101" s="124"/>
      <c r="FV101" s="124"/>
      <c r="FW101" s="124"/>
      <c r="FX101" s="124"/>
      <c r="FY101" s="124"/>
      <c r="FZ101" s="124"/>
      <c r="GA101" s="124"/>
      <c r="GB101" s="124"/>
      <c r="GC101" s="124"/>
      <c r="GD101" s="124"/>
      <c r="GE101" s="124"/>
      <c r="GF101" s="124"/>
      <c r="GG101" s="124">
        <f t="shared" si="185"/>
        <v>0</v>
      </c>
      <c r="GH101" s="124">
        <f t="shared" si="186"/>
        <v>0</v>
      </c>
      <c r="GI101" s="124"/>
      <c r="GJ101" s="124">
        <f t="shared" si="187"/>
        <v>0</v>
      </c>
      <c r="GV101" s="123">
        <f t="shared" si="147"/>
        <v>0</v>
      </c>
      <c r="GX101" s="124"/>
      <c r="GY101" s="123">
        <f t="shared" si="148"/>
        <v>0</v>
      </c>
    </row>
    <row r="102" spans="1:20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4">
        <v>3319678.23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78747.322944540676</v>
      </c>
      <c r="Q102" s="124"/>
      <c r="R102" s="124"/>
      <c r="S102" s="124"/>
      <c r="T102" s="124"/>
      <c r="U102" s="124"/>
      <c r="V102" s="124"/>
      <c r="W102" s="124">
        <v>29809.425675694321</v>
      </c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>
        <v>56.949999999999996</v>
      </c>
      <c r="AK102" s="124"/>
      <c r="AL102" s="124"/>
      <c r="AM102" s="124"/>
      <c r="AN102" s="124"/>
      <c r="AO102" s="124"/>
      <c r="AP102" s="124"/>
      <c r="AQ102" s="124"/>
      <c r="AR102" s="124"/>
      <c r="AS102" s="124">
        <f t="shared" si="198"/>
        <v>108613.69862023499</v>
      </c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>
        <v>-27825.103535600196</v>
      </c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>
        <f t="shared" si="196"/>
        <v>-27825.103535600196</v>
      </c>
      <c r="CO102" s="124">
        <f t="shared" si="181"/>
        <v>80788.595084634799</v>
      </c>
      <c r="CP102" s="124">
        <f t="shared" si="197"/>
        <v>3400466.8250846346</v>
      </c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>
        <v>5529.2064547072141</v>
      </c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>
        <f t="shared" si="183"/>
        <v>5529.2064547072141</v>
      </c>
      <c r="EL102" s="124">
        <f t="shared" si="184"/>
        <v>3405996.0315393419</v>
      </c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>
        <v>10195.201654772125</v>
      </c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>
        <v>-1164208.034977783</v>
      </c>
      <c r="FI102" s="124"/>
      <c r="FJ102" s="124"/>
      <c r="FK102" s="124"/>
      <c r="FL102" s="124"/>
      <c r="FM102" s="124"/>
      <c r="FN102" s="124"/>
      <c r="FO102" s="124"/>
      <c r="FP102" s="124"/>
      <c r="FQ102" s="124"/>
      <c r="FR102" s="124"/>
      <c r="FS102" s="124"/>
      <c r="FT102" s="124"/>
      <c r="FU102" s="124"/>
      <c r="FV102" s="124"/>
      <c r="FW102" s="124"/>
      <c r="FX102" s="124">
        <v>-5.3977992868590832</v>
      </c>
      <c r="FY102" s="124"/>
      <c r="FZ102" s="124"/>
      <c r="GA102" s="124"/>
      <c r="GB102" s="124"/>
      <c r="GC102" s="124"/>
      <c r="GD102" s="124"/>
      <c r="GE102" s="124"/>
      <c r="GF102" s="124"/>
      <c r="GG102" s="124">
        <f t="shared" si="185"/>
        <v>-1154018.2311222977</v>
      </c>
      <c r="GH102" s="124">
        <f t="shared" si="186"/>
        <v>2251977.8004170442</v>
      </c>
      <c r="GI102" s="124"/>
      <c r="GJ102" s="124">
        <f t="shared" si="187"/>
        <v>2251977.8004170442</v>
      </c>
      <c r="GU102" s="124">
        <v>3319678.23</v>
      </c>
      <c r="GV102" s="123">
        <f t="shared" si="147"/>
        <v>0</v>
      </c>
      <c r="GX102" s="124"/>
      <c r="GY102" s="123">
        <f t="shared" si="148"/>
        <v>0</v>
      </c>
    </row>
    <row r="103" spans="1:20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4">
        <v>7856334.71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25458.635912173479</v>
      </c>
      <c r="Q103" s="124"/>
      <c r="R103" s="124"/>
      <c r="S103" s="124"/>
      <c r="T103" s="124"/>
      <c r="U103" s="124"/>
      <c r="V103" s="124"/>
      <c r="W103" s="124">
        <v>9637.2458980348165</v>
      </c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>
        <v>-221984.17333333311</v>
      </c>
      <c r="AK103" s="124"/>
      <c r="AL103" s="124"/>
      <c r="AM103" s="124"/>
      <c r="AN103" s="124"/>
      <c r="AO103" s="124"/>
      <c r="AP103" s="124"/>
      <c r="AQ103" s="124"/>
      <c r="AR103" s="124"/>
      <c r="AS103" s="124">
        <f t="shared" si="198"/>
        <v>-186888.29152312482</v>
      </c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>
        <v>-8995.723964232704</v>
      </c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>
        <f t="shared" si="196"/>
        <v>-8995.723964232704</v>
      </c>
      <c r="CO103" s="124">
        <f t="shared" si="181"/>
        <v>-195884.01548735751</v>
      </c>
      <c r="CP103" s="124">
        <f t="shared" si="197"/>
        <v>7660450.6945126429</v>
      </c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>
        <v>1787.5662149527</v>
      </c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>
        <f t="shared" si="183"/>
        <v>1787.5662149527</v>
      </c>
      <c r="EL103" s="124">
        <f t="shared" si="184"/>
        <v>7662238.2607275955</v>
      </c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>
        <v>3296.0603265564896</v>
      </c>
      <c r="EX103" s="124"/>
      <c r="EY103" s="124"/>
      <c r="EZ103" s="124"/>
      <c r="FA103" s="124"/>
      <c r="FB103" s="124"/>
      <c r="FC103" s="124"/>
      <c r="FD103" s="124"/>
      <c r="FE103" s="124"/>
      <c r="FF103" s="124"/>
      <c r="FG103" s="124"/>
      <c r="FH103" s="124">
        <v>387031.00120656379</v>
      </c>
      <c r="FI103" s="124"/>
      <c r="FJ103" s="124"/>
      <c r="FK103" s="124"/>
      <c r="FL103" s="124"/>
      <c r="FM103" s="124"/>
      <c r="FN103" s="124"/>
      <c r="FO103" s="124"/>
      <c r="FP103" s="124"/>
      <c r="FQ103" s="124"/>
      <c r="FR103" s="124"/>
      <c r="FS103" s="124"/>
      <c r="FT103" s="124"/>
      <c r="FU103" s="124"/>
      <c r="FV103" s="124"/>
      <c r="FW103" s="124"/>
      <c r="FX103" s="124">
        <v>-77994.83179693413</v>
      </c>
      <c r="FY103" s="124"/>
      <c r="FZ103" s="124"/>
      <c r="GA103" s="124"/>
      <c r="GB103" s="124"/>
      <c r="GC103" s="124"/>
      <c r="GD103" s="124"/>
      <c r="GE103" s="124"/>
      <c r="GF103" s="124"/>
      <c r="GG103" s="124">
        <f t="shared" si="185"/>
        <v>312332.22973618616</v>
      </c>
      <c r="GH103" s="124">
        <f t="shared" si="186"/>
        <v>7974570.4904637821</v>
      </c>
      <c r="GI103" s="124"/>
      <c r="GJ103" s="124">
        <f t="shared" si="187"/>
        <v>7974570.4904637821</v>
      </c>
      <c r="GU103" s="124">
        <v>7856334.71</v>
      </c>
      <c r="GV103" s="123">
        <f t="shared" si="147"/>
        <v>0</v>
      </c>
      <c r="GX103" s="124"/>
      <c r="GY103" s="123">
        <f t="shared" si="148"/>
        <v>0</v>
      </c>
    </row>
    <row r="104" spans="1:20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4">
        <v>8592.01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286.08545799311264</v>
      </c>
      <c r="Q104" s="124"/>
      <c r="R104" s="124"/>
      <c r="S104" s="124"/>
      <c r="T104" s="124"/>
      <c r="U104" s="124"/>
      <c r="V104" s="124"/>
      <c r="W104" s="124">
        <v>108.29629348731895</v>
      </c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>
        <f t="shared" si="198"/>
        <v>394.3817514804316</v>
      </c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>
        <v>-101.0873410172203</v>
      </c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>
        <f t="shared" si="196"/>
        <v>-101.0873410172203</v>
      </c>
      <c r="CO104" s="124">
        <f t="shared" si="181"/>
        <v>293.29441046321131</v>
      </c>
      <c r="CP104" s="124">
        <f t="shared" si="197"/>
        <v>8885.3044104632118</v>
      </c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>
        <v>20.087356646363958</v>
      </c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>
        <f t="shared" si="183"/>
        <v>20.087356646363958</v>
      </c>
      <c r="EL104" s="124">
        <f t="shared" si="184"/>
        <v>8905.3917671095751</v>
      </c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>
        <v>37.038705897237485</v>
      </c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>
        <v>-3063.0246152191585</v>
      </c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>
        <f t="shared" si="185"/>
        <v>-3025.9859093219211</v>
      </c>
      <c r="GH104" s="124">
        <f t="shared" si="186"/>
        <v>5879.405857787654</v>
      </c>
      <c r="GI104" s="124"/>
      <c r="GJ104" s="124">
        <f t="shared" si="187"/>
        <v>5879.405857787654</v>
      </c>
      <c r="GU104" s="124">
        <v>8592.01</v>
      </c>
      <c r="GV104" s="123">
        <f t="shared" si="147"/>
        <v>0</v>
      </c>
      <c r="GX104" s="124"/>
      <c r="GY104" s="123">
        <f t="shared" si="148"/>
        <v>0</v>
      </c>
    </row>
    <row r="105" spans="1:20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4">
        <v>82033.490000000005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4233.3765954461305</v>
      </c>
      <c r="Q105" s="124"/>
      <c r="R105" s="124"/>
      <c r="S105" s="124"/>
      <c r="T105" s="124"/>
      <c r="U105" s="124"/>
      <c r="V105" s="124"/>
      <c r="W105" s="124">
        <v>1602.5246352571276</v>
      </c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>
        <f t="shared" si="198"/>
        <v>5835.9012307032581</v>
      </c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>
        <v>-1495.8494799427535</v>
      </c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>
        <f t="shared" si="196"/>
        <v>-1495.8494799427535</v>
      </c>
      <c r="CO105" s="124">
        <f t="shared" si="181"/>
        <v>4340.0517507605045</v>
      </c>
      <c r="CP105" s="124">
        <f t="shared" si="197"/>
        <v>86373.541750760516</v>
      </c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>
        <v>297.24455792906349</v>
      </c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>
        <f t="shared" si="183"/>
        <v>297.24455792906349</v>
      </c>
      <c r="EL105" s="124">
        <f t="shared" si="184"/>
        <v>86670.786308689581</v>
      </c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>
        <v>548.08375011760495</v>
      </c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>
        <v>-10733.346379862603</v>
      </c>
      <c r="FI105" s="124"/>
      <c r="FJ105" s="124"/>
      <c r="FK105" s="124"/>
      <c r="FL105" s="124"/>
      <c r="FM105" s="124"/>
      <c r="FN105" s="124"/>
      <c r="FO105" s="124"/>
      <c r="FP105" s="124"/>
      <c r="FQ105" s="124"/>
      <c r="FR105" s="124"/>
      <c r="FS105" s="124"/>
      <c r="FT105" s="124"/>
      <c r="FU105" s="124"/>
      <c r="FV105" s="124"/>
      <c r="FW105" s="124"/>
      <c r="FX105" s="124"/>
      <c r="FY105" s="124"/>
      <c r="FZ105" s="124"/>
      <c r="GA105" s="124"/>
      <c r="GB105" s="124"/>
      <c r="GC105" s="124"/>
      <c r="GD105" s="124"/>
      <c r="GE105" s="124"/>
      <c r="GF105" s="124"/>
      <c r="GG105" s="124">
        <f t="shared" si="185"/>
        <v>-10185.262629744999</v>
      </c>
      <c r="GH105" s="124">
        <f t="shared" si="186"/>
        <v>76485.523678944577</v>
      </c>
      <c r="GI105" s="124"/>
      <c r="GJ105" s="124">
        <f t="shared" si="187"/>
        <v>76485.523678944577</v>
      </c>
      <c r="GU105" s="124">
        <v>82033.490000000005</v>
      </c>
      <c r="GV105" s="123">
        <f t="shared" si="147"/>
        <v>0</v>
      </c>
      <c r="GX105" s="124"/>
      <c r="GY105" s="123">
        <f t="shared" si="148"/>
        <v>0</v>
      </c>
    </row>
    <row r="106" spans="1:20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11378957.16</v>
      </c>
      <c r="F106" s="125">
        <f t="shared" ref="F106:AR106" si="199">SUM(F96:F105)</f>
        <v>0</v>
      </c>
      <c r="G106" s="125">
        <f t="shared" si="199"/>
        <v>0</v>
      </c>
      <c r="H106" s="125">
        <f t="shared" si="199"/>
        <v>0</v>
      </c>
      <c r="I106" s="125">
        <f t="shared" si="199"/>
        <v>0</v>
      </c>
      <c r="J106" s="125">
        <f t="shared" si="199"/>
        <v>0</v>
      </c>
      <c r="K106" s="125">
        <f t="shared" si="199"/>
        <v>0</v>
      </c>
      <c r="L106" s="125">
        <f t="shared" si="199"/>
        <v>0</v>
      </c>
      <c r="M106" s="125">
        <f t="shared" si="199"/>
        <v>0</v>
      </c>
      <c r="N106" s="125">
        <f t="shared" si="199"/>
        <v>0</v>
      </c>
      <c r="O106" s="125">
        <f t="shared" si="199"/>
        <v>0</v>
      </c>
      <c r="P106" s="125">
        <f t="shared" si="199"/>
        <v>108725.42091015341</v>
      </c>
      <c r="Q106" s="125">
        <f t="shared" si="199"/>
        <v>0</v>
      </c>
      <c r="R106" s="125">
        <f t="shared" si="199"/>
        <v>0</v>
      </c>
      <c r="S106" s="125">
        <f t="shared" si="199"/>
        <v>0</v>
      </c>
      <c r="T106" s="125">
        <f t="shared" si="199"/>
        <v>0</v>
      </c>
      <c r="U106" s="125">
        <f t="shared" si="199"/>
        <v>0</v>
      </c>
      <c r="V106" s="125">
        <f t="shared" si="199"/>
        <v>0</v>
      </c>
      <c r="W106" s="125">
        <f t="shared" si="199"/>
        <v>41157.492502473586</v>
      </c>
      <c r="X106" s="125">
        <f t="shared" si="199"/>
        <v>0</v>
      </c>
      <c r="Y106" s="125">
        <f t="shared" si="199"/>
        <v>0</v>
      </c>
      <c r="Z106" s="125">
        <f t="shared" si="199"/>
        <v>0</v>
      </c>
      <c r="AA106" s="125">
        <f t="shared" si="199"/>
        <v>0</v>
      </c>
      <c r="AB106" s="125">
        <f t="shared" si="199"/>
        <v>0</v>
      </c>
      <c r="AC106" s="125">
        <f t="shared" si="199"/>
        <v>0</v>
      </c>
      <c r="AD106" s="125">
        <f t="shared" si="199"/>
        <v>0</v>
      </c>
      <c r="AE106" s="125">
        <f t="shared" si="199"/>
        <v>0</v>
      </c>
      <c r="AF106" s="125">
        <f t="shared" si="199"/>
        <v>0</v>
      </c>
      <c r="AG106" s="125">
        <f t="shared" si="199"/>
        <v>0</v>
      </c>
      <c r="AH106" s="125">
        <f t="shared" si="199"/>
        <v>0</v>
      </c>
      <c r="AI106" s="125">
        <f t="shared" si="199"/>
        <v>0</v>
      </c>
      <c r="AJ106" s="125">
        <f t="shared" si="199"/>
        <v>-221927.2233333331</v>
      </c>
      <c r="AK106" s="125">
        <f t="shared" si="199"/>
        <v>0</v>
      </c>
      <c r="AL106" s="125">
        <f t="shared" si="199"/>
        <v>0</v>
      </c>
      <c r="AM106" s="125">
        <f t="shared" si="199"/>
        <v>0</v>
      </c>
      <c r="AN106" s="125">
        <f t="shared" si="199"/>
        <v>0</v>
      </c>
      <c r="AO106" s="125">
        <f t="shared" si="199"/>
        <v>0</v>
      </c>
      <c r="AP106" s="125">
        <f t="shared" si="199"/>
        <v>0</v>
      </c>
      <c r="AQ106" s="125">
        <f t="shared" si="199"/>
        <v>0</v>
      </c>
      <c r="AR106" s="125">
        <f t="shared" si="199"/>
        <v>0</v>
      </c>
      <c r="AS106" s="125">
        <f>SUM(AS96:AS105)</f>
        <v>-72044.309920706146</v>
      </c>
      <c r="AT106" s="125">
        <f t="shared" ref="AT106:CN106" si="200">SUM(AT96:AT105)</f>
        <v>0</v>
      </c>
      <c r="AU106" s="125">
        <f t="shared" si="200"/>
        <v>0</v>
      </c>
      <c r="AV106" s="125">
        <f t="shared" si="200"/>
        <v>0</v>
      </c>
      <c r="AW106" s="125">
        <f t="shared" si="200"/>
        <v>0</v>
      </c>
      <c r="AX106" s="125">
        <f t="shared" si="200"/>
        <v>0</v>
      </c>
      <c r="AY106" s="125">
        <f>SUM(AX96:AY105)</f>
        <v>0</v>
      </c>
      <c r="AZ106" s="125">
        <f t="shared" si="200"/>
        <v>0</v>
      </c>
      <c r="BA106" s="125">
        <f t="shared" si="200"/>
        <v>0</v>
      </c>
      <c r="BB106" s="125">
        <f t="shared" si="200"/>
        <v>0</v>
      </c>
      <c r="BC106" s="125">
        <f t="shared" si="200"/>
        <v>0</v>
      </c>
      <c r="BD106" s="125">
        <f t="shared" si="200"/>
        <v>-38417.764320792878</v>
      </c>
      <c r="BE106" s="125">
        <f t="shared" si="200"/>
        <v>0</v>
      </c>
      <c r="BF106" s="125">
        <f t="shared" si="200"/>
        <v>0</v>
      </c>
      <c r="BG106" s="125">
        <f t="shared" si="200"/>
        <v>0</v>
      </c>
      <c r="BH106" s="125">
        <f t="shared" si="200"/>
        <v>0</v>
      </c>
      <c r="BI106" s="125">
        <f t="shared" si="200"/>
        <v>0</v>
      </c>
      <c r="BJ106" s="125">
        <f t="shared" si="200"/>
        <v>0</v>
      </c>
      <c r="BK106" s="125">
        <f t="shared" si="200"/>
        <v>0</v>
      </c>
      <c r="BL106" s="125">
        <f t="shared" si="200"/>
        <v>0</v>
      </c>
      <c r="BM106" s="125">
        <f t="shared" si="200"/>
        <v>0</v>
      </c>
      <c r="BN106" s="125">
        <f t="shared" si="200"/>
        <v>0</v>
      </c>
      <c r="BO106" s="125">
        <f t="shared" si="200"/>
        <v>0</v>
      </c>
      <c r="BP106" s="125">
        <f t="shared" si="200"/>
        <v>0</v>
      </c>
      <c r="BQ106" s="125">
        <f t="shared" si="200"/>
        <v>0</v>
      </c>
      <c r="BR106" s="125">
        <f t="shared" si="200"/>
        <v>0</v>
      </c>
      <c r="BS106" s="125">
        <f t="shared" si="200"/>
        <v>0</v>
      </c>
      <c r="BT106" s="125">
        <f t="shared" si="200"/>
        <v>0</v>
      </c>
      <c r="BU106" s="125">
        <f t="shared" si="200"/>
        <v>0</v>
      </c>
      <c r="BV106" s="125">
        <f t="shared" si="200"/>
        <v>0</v>
      </c>
      <c r="BW106" s="125">
        <f t="shared" si="200"/>
        <v>0</v>
      </c>
      <c r="BX106" s="125">
        <f t="shared" si="200"/>
        <v>0</v>
      </c>
      <c r="BY106" s="125">
        <f t="shared" si="200"/>
        <v>0</v>
      </c>
      <c r="BZ106" s="125">
        <f t="shared" si="200"/>
        <v>0</v>
      </c>
      <c r="CA106" s="125">
        <f t="shared" si="200"/>
        <v>0</v>
      </c>
      <c r="CB106" s="125">
        <f t="shared" si="200"/>
        <v>0</v>
      </c>
      <c r="CC106" s="125">
        <f t="shared" si="200"/>
        <v>0</v>
      </c>
      <c r="CD106" s="125">
        <f t="shared" si="200"/>
        <v>0</v>
      </c>
      <c r="CE106" s="125">
        <f t="shared" si="200"/>
        <v>0</v>
      </c>
      <c r="CF106" s="125">
        <f t="shared" si="200"/>
        <v>0</v>
      </c>
      <c r="CG106" s="125">
        <f t="shared" si="200"/>
        <v>0</v>
      </c>
      <c r="CH106" s="125">
        <f t="shared" si="200"/>
        <v>0</v>
      </c>
      <c r="CI106" s="125">
        <f t="shared" si="200"/>
        <v>0</v>
      </c>
      <c r="CJ106" s="125">
        <f t="shared" si="200"/>
        <v>0</v>
      </c>
      <c r="CK106" s="125">
        <f t="shared" si="200"/>
        <v>0</v>
      </c>
      <c r="CL106" s="125">
        <f t="shared" si="200"/>
        <v>0</v>
      </c>
      <c r="CM106" s="125">
        <f t="shared" si="200"/>
        <v>0</v>
      </c>
      <c r="CN106" s="125">
        <f t="shared" si="200"/>
        <v>-38417.764320792878</v>
      </c>
      <c r="CO106" s="125">
        <f t="shared" ref="CO106:CP106" si="201">SUM(CO96:CO105)</f>
        <v>-110462.07424149899</v>
      </c>
      <c r="CP106" s="125">
        <f t="shared" si="201"/>
        <v>11268495.085758502</v>
      </c>
      <c r="CQ106" s="125">
        <f t="shared" ref="CQ106:EJ106" si="202">SUM(CQ96:CQ105)</f>
        <v>0</v>
      </c>
      <c r="CR106" s="125">
        <f t="shared" si="202"/>
        <v>0</v>
      </c>
      <c r="CS106" s="125">
        <f t="shared" si="202"/>
        <v>0</v>
      </c>
      <c r="CT106" s="125">
        <f t="shared" si="202"/>
        <v>0</v>
      </c>
      <c r="CU106" s="125">
        <f t="shared" si="202"/>
        <v>0</v>
      </c>
      <c r="CV106" s="125">
        <f t="shared" si="202"/>
        <v>0</v>
      </c>
      <c r="CW106" s="125">
        <f t="shared" si="202"/>
        <v>0</v>
      </c>
      <c r="CX106" s="125">
        <f t="shared" si="202"/>
        <v>0</v>
      </c>
      <c r="CY106" s="125">
        <f t="shared" si="202"/>
        <v>0</v>
      </c>
      <c r="CZ106" s="125">
        <f t="shared" si="202"/>
        <v>0</v>
      </c>
      <c r="DA106" s="125">
        <f t="shared" si="202"/>
        <v>7634.1045842353415</v>
      </c>
      <c r="DB106" s="125">
        <f t="shared" si="202"/>
        <v>0</v>
      </c>
      <c r="DC106" s="125">
        <f t="shared" si="202"/>
        <v>0</v>
      </c>
      <c r="DD106" s="125">
        <f t="shared" si="202"/>
        <v>0</v>
      </c>
      <c r="DE106" s="125">
        <f t="shared" si="202"/>
        <v>0</v>
      </c>
      <c r="DF106" s="125">
        <f t="shared" si="202"/>
        <v>0</v>
      </c>
      <c r="DG106" s="125">
        <f t="shared" si="202"/>
        <v>0</v>
      </c>
      <c r="DH106" s="125">
        <f t="shared" si="202"/>
        <v>0</v>
      </c>
      <c r="DI106" s="125">
        <f t="shared" si="202"/>
        <v>0</v>
      </c>
      <c r="DJ106" s="125">
        <f t="shared" si="202"/>
        <v>0</v>
      </c>
      <c r="DK106" s="125">
        <f t="shared" si="202"/>
        <v>0</v>
      </c>
      <c r="DL106" s="125">
        <f t="shared" si="202"/>
        <v>0</v>
      </c>
      <c r="DM106" s="125">
        <f t="shared" si="202"/>
        <v>0</v>
      </c>
      <c r="DN106" s="125">
        <f t="shared" si="202"/>
        <v>0</v>
      </c>
      <c r="DO106" s="125">
        <f t="shared" si="202"/>
        <v>0</v>
      </c>
      <c r="DP106" s="125">
        <f t="shared" si="202"/>
        <v>0</v>
      </c>
      <c r="DQ106" s="125">
        <f t="shared" si="202"/>
        <v>0</v>
      </c>
      <c r="DR106" s="125">
        <f t="shared" si="202"/>
        <v>0</v>
      </c>
      <c r="DS106" s="125">
        <f t="shared" si="202"/>
        <v>0</v>
      </c>
      <c r="DT106" s="125">
        <f t="shared" si="202"/>
        <v>0</v>
      </c>
      <c r="DU106" s="125">
        <f t="shared" si="202"/>
        <v>0</v>
      </c>
      <c r="DV106" s="125">
        <f t="shared" si="202"/>
        <v>0</v>
      </c>
      <c r="DW106" s="125">
        <f t="shared" si="202"/>
        <v>0</v>
      </c>
      <c r="DX106" s="125">
        <f t="shared" si="202"/>
        <v>0</v>
      </c>
      <c r="DY106" s="125">
        <f t="shared" si="202"/>
        <v>0</v>
      </c>
      <c r="DZ106" s="125">
        <f t="shared" si="202"/>
        <v>0</v>
      </c>
      <c r="EA106" s="125">
        <f t="shared" si="202"/>
        <v>0</v>
      </c>
      <c r="EB106" s="125">
        <f t="shared" si="202"/>
        <v>0</v>
      </c>
      <c r="EC106" s="125">
        <f t="shared" si="202"/>
        <v>0</v>
      </c>
      <c r="ED106" s="125">
        <f t="shared" si="202"/>
        <v>0</v>
      </c>
      <c r="EE106" s="125">
        <f t="shared" si="202"/>
        <v>0</v>
      </c>
      <c r="EF106" s="125">
        <f t="shared" si="202"/>
        <v>0</v>
      </c>
      <c r="EG106" s="125">
        <f t="shared" si="202"/>
        <v>0</v>
      </c>
      <c r="EH106" s="125">
        <f t="shared" si="202"/>
        <v>0</v>
      </c>
      <c r="EI106" s="125">
        <f t="shared" si="202"/>
        <v>0</v>
      </c>
      <c r="EJ106" s="125">
        <f t="shared" si="202"/>
        <v>0</v>
      </c>
      <c r="EK106" s="125">
        <f t="shared" ref="EK106:EL106" si="203">SUM(EK96:EK105)</f>
        <v>7634.1045842353415</v>
      </c>
      <c r="EL106" s="125">
        <f t="shared" si="203"/>
        <v>11276129.190342735</v>
      </c>
      <c r="EM106" s="125">
        <f t="shared" ref="EM106:EN106" si="204">SUM(EM96:EM105)</f>
        <v>0</v>
      </c>
      <c r="EN106" s="125">
        <f t="shared" si="204"/>
        <v>0</v>
      </c>
      <c r="EO106" s="125">
        <f t="shared" ref="EO106:GG106" si="205">SUM(EO96:EO105)</f>
        <v>0</v>
      </c>
      <c r="EP106" s="125">
        <f t="shared" si="205"/>
        <v>0</v>
      </c>
      <c r="EQ106" s="125">
        <f t="shared" si="205"/>
        <v>0</v>
      </c>
      <c r="ER106" s="125">
        <f t="shared" si="205"/>
        <v>0</v>
      </c>
      <c r="ES106" s="125">
        <f t="shared" si="205"/>
        <v>0</v>
      </c>
      <c r="ET106" s="125">
        <f t="shared" si="205"/>
        <v>0</v>
      </c>
      <c r="EU106" s="125">
        <f t="shared" si="205"/>
        <v>0</v>
      </c>
      <c r="EV106" s="125">
        <f t="shared" si="205"/>
        <v>0</v>
      </c>
      <c r="EW106" s="125">
        <f t="shared" si="205"/>
        <v>14076.384437343457</v>
      </c>
      <c r="EX106" s="125">
        <f t="shared" si="205"/>
        <v>0</v>
      </c>
      <c r="EY106" s="125">
        <f t="shared" si="205"/>
        <v>0</v>
      </c>
      <c r="EZ106" s="125">
        <f t="shared" si="205"/>
        <v>0</v>
      </c>
      <c r="FA106" s="125">
        <f t="shared" si="205"/>
        <v>0</v>
      </c>
      <c r="FB106" s="125">
        <f t="shared" si="205"/>
        <v>0</v>
      </c>
      <c r="FC106" s="125">
        <f t="shared" si="205"/>
        <v>0</v>
      </c>
      <c r="FD106" s="125">
        <f t="shared" si="205"/>
        <v>0</v>
      </c>
      <c r="FE106" s="125">
        <f t="shared" si="205"/>
        <v>0</v>
      </c>
      <c r="FF106" s="125">
        <f t="shared" si="205"/>
        <v>0</v>
      </c>
      <c r="FG106" s="125">
        <f t="shared" si="205"/>
        <v>0</v>
      </c>
      <c r="FH106" s="125">
        <f t="shared" si="205"/>
        <v>-799894.88456430903</v>
      </c>
      <c r="FI106" s="125">
        <f t="shared" si="205"/>
        <v>0</v>
      </c>
      <c r="FJ106" s="125">
        <f t="shared" si="205"/>
        <v>0</v>
      </c>
      <c r="FK106" s="125">
        <f t="shared" si="205"/>
        <v>0</v>
      </c>
      <c r="FL106" s="125">
        <f t="shared" si="205"/>
        <v>0</v>
      </c>
      <c r="FM106" s="125">
        <f t="shared" si="205"/>
        <v>0</v>
      </c>
      <c r="FN106" s="125">
        <f t="shared" si="205"/>
        <v>0</v>
      </c>
      <c r="FO106" s="125">
        <f t="shared" si="205"/>
        <v>0</v>
      </c>
      <c r="FP106" s="125">
        <f t="shared" si="205"/>
        <v>0</v>
      </c>
      <c r="FQ106" s="125">
        <f t="shared" si="205"/>
        <v>0</v>
      </c>
      <c r="FR106" s="125">
        <f t="shared" si="205"/>
        <v>0</v>
      </c>
      <c r="FS106" s="125">
        <f t="shared" si="205"/>
        <v>0</v>
      </c>
      <c r="FT106" s="125">
        <f t="shared" si="205"/>
        <v>0</v>
      </c>
      <c r="FU106" s="125">
        <f t="shared" si="205"/>
        <v>0</v>
      </c>
      <c r="FV106" s="125">
        <f t="shared" si="205"/>
        <v>0</v>
      </c>
      <c r="FW106" s="125">
        <f t="shared" si="205"/>
        <v>0</v>
      </c>
      <c r="FX106" s="125">
        <f t="shared" si="205"/>
        <v>-78000.22959622099</v>
      </c>
      <c r="FY106" s="125">
        <f t="shared" si="205"/>
        <v>0</v>
      </c>
      <c r="FZ106" s="125">
        <f t="shared" si="205"/>
        <v>0</v>
      </c>
      <c r="GA106" s="125">
        <f t="shared" si="205"/>
        <v>0</v>
      </c>
      <c r="GB106" s="125">
        <f t="shared" si="205"/>
        <v>0</v>
      </c>
      <c r="GC106" s="125">
        <f t="shared" si="205"/>
        <v>0</v>
      </c>
      <c r="GD106" s="125">
        <f t="shared" si="205"/>
        <v>0</v>
      </c>
      <c r="GE106" s="125">
        <f t="shared" si="205"/>
        <v>0</v>
      </c>
      <c r="GF106" s="125">
        <f t="shared" si="205"/>
        <v>0</v>
      </c>
      <c r="GG106" s="125">
        <f t="shared" si="205"/>
        <v>-863818.72972318646</v>
      </c>
      <c r="GH106" s="125">
        <f t="shared" ref="GH106:GJ106" si="206">SUM(GH96:GH105)</f>
        <v>10412310.460619552</v>
      </c>
      <c r="GI106" s="125">
        <f t="shared" si="206"/>
        <v>0</v>
      </c>
      <c r="GJ106" s="125">
        <f t="shared" si="206"/>
        <v>10412310.460619552</v>
      </c>
      <c r="GU106" s="125">
        <v>11378957.16</v>
      </c>
      <c r="GV106" s="123">
        <f t="shared" si="147"/>
        <v>0</v>
      </c>
      <c r="GX106" s="125">
        <v>0</v>
      </c>
      <c r="GY106" s="123">
        <f t="shared" si="148"/>
        <v>0</v>
      </c>
    </row>
    <row r="107" spans="1:20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148684767.84999999</v>
      </c>
      <c r="F107" s="126">
        <f t="shared" ref="F107:AR107" si="207">+F95+F106</f>
        <v>0</v>
      </c>
      <c r="G107" s="126">
        <f t="shared" si="207"/>
        <v>0</v>
      </c>
      <c r="H107" s="126">
        <f t="shared" si="207"/>
        <v>0</v>
      </c>
      <c r="I107" s="126">
        <f t="shared" si="207"/>
        <v>0</v>
      </c>
      <c r="J107" s="126">
        <f t="shared" si="207"/>
        <v>0</v>
      </c>
      <c r="K107" s="126">
        <f t="shared" si="207"/>
        <v>0</v>
      </c>
      <c r="L107" s="126">
        <f t="shared" si="207"/>
        <v>0</v>
      </c>
      <c r="M107" s="126">
        <f t="shared" si="207"/>
        <v>0</v>
      </c>
      <c r="N107" s="126">
        <f t="shared" si="207"/>
        <v>0</v>
      </c>
      <c r="O107" s="126">
        <f t="shared" si="207"/>
        <v>0</v>
      </c>
      <c r="P107" s="126">
        <f t="shared" si="207"/>
        <v>488551.30625339446</v>
      </c>
      <c r="Q107" s="126">
        <f t="shared" si="207"/>
        <v>0</v>
      </c>
      <c r="R107" s="126">
        <f t="shared" si="207"/>
        <v>0</v>
      </c>
      <c r="S107" s="126">
        <f t="shared" si="207"/>
        <v>0</v>
      </c>
      <c r="T107" s="126">
        <f t="shared" si="207"/>
        <v>0</v>
      </c>
      <c r="U107" s="126">
        <f t="shared" si="207"/>
        <v>0</v>
      </c>
      <c r="V107" s="126">
        <f t="shared" si="207"/>
        <v>0</v>
      </c>
      <c r="W107" s="126">
        <f t="shared" si="207"/>
        <v>223450.68884318031</v>
      </c>
      <c r="X107" s="126">
        <f t="shared" si="207"/>
        <v>0</v>
      </c>
      <c r="Y107" s="126">
        <f t="shared" si="207"/>
        <v>0</v>
      </c>
      <c r="Z107" s="126">
        <f t="shared" si="207"/>
        <v>0</v>
      </c>
      <c r="AA107" s="126">
        <f t="shared" si="207"/>
        <v>0</v>
      </c>
      <c r="AB107" s="126">
        <f t="shared" si="207"/>
        <v>0</v>
      </c>
      <c r="AC107" s="126">
        <f t="shared" si="207"/>
        <v>0</v>
      </c>
      <c r="AD107" s="126">
        <f t="shared" si="207"/>
        <v>0</v>
      </c>
      <c r="AE107" s="126">
        <f t="shared" si="207"/>
        <v>0</v>
      </c>
      <c r="AF107" s="126">
        <f t="shared" si="207"/>
        <v>0</v>
      </c>
      <c r="AG107" s="126">
        <f t="shared" si="207"/>
        <v>0</v>
      </c>
      <c r="AH107" s="126">
        <f t="shared" si="207"/>
        <v>0</v>
      </c>
      <c r="AI107" s="126">
        <f t="shared" si="207"/>
        <v>0</v>
      </c>
      <c r="AJ107" s="126">
        <f t="shared" si="207"/>
        <v>-221927.2233333331</v>
      </c>
      <c r="AK107" s="126">
        <f t="shared" si="207"/>
        <v>0</v>
      </c>
      <c r="AL107" s="126">
        <f t="shared" si="207"/>
        <v>0</v>
      </c>
      <c r="AM107" s="126">
        <f t="shared" si="207"/>
        <v>0</v>
      </c>
      <c r="AN107" s="126">
        <f t="shared" si="207"/>
        <v>0</v>
      </c>
      <c r="AO107" s="126">
        <f t="shared" si="207"/>
        <v>0</v>
      </c>
      <c r="AP107" s="126">
        <f t="shared" si="207"/>
        <v>0</v>
      </c>
      <c r="AQ107" s="126">
        <f t="shared" si="207"/>
        <v>0</v>
      </c>
      <c r="AR107" s="126">
        <f t="shared" si="207"/>
        <v>0</v>
      </c>
      <c r="AS107" s="126">
        <f>+AS95+AS106</f>
        <v>490074.77176324179</v>
      </c>
      <c r="AT107" s="126">
        <f t="shared" ref="AT107:CN107" si="208">+AT95+AT106</f>
        <v>0</v>
      </c>
      <c r="AU107" s="126">
        <f t="shared" si="208"/>
        <v>0</v>
      </c>
      <c r="AV107" s="126">
        <f t="shared" si="208"/>
        <v>0</v>
      </c>
      <c r="AW107" s="126">
        <f t="shared" si="208"/>
        <v>0</v>
      </c>
      <c r="AX107" s="126">
        <f t="shared" si="208"/>
        <v>0</v>
      </c>
      <c r="AY107" s="126">
        <f t="shared" si="208"/>
        <v>0</v>
      </c>
      <c r="AZ107" s="126">
        <f t="shared" si="208"/>
        <v>0</v>
      </c>
      <c r="BA107" s="126">
        <f t="shared" si="208"/>
        <v>0</v>
      </c>
      <c r="BB107" s="126">
        <f t="shared" si="208"/>
        <v>0</v>
      </c>
      <c r="BC107" s="126">
        <f t="shared" si="208"/>
        <v>0</v>
      </c>
      <c r="BD107" s="126">
        <f t="shared" si="208"/>
        <v>-172627.97223630385</v>
      </c>
      <c r="BE107" s="126">
        <f t="shared" si="208"/>
        <v>0</v>
      </c>
      <c r="BF107" s="126">
        <f t="shared" si="208"/>
        <v>0</v>
      </c>
      <c r="BG107" s="126">
        <f t="shared" si="208"/>
        <v>0</v>
      </c>
      <c r="BH107" s="126">
        <f t="shared" si="208"/>
        <v>0</v>
      </c>
      <c r="BI107" s="126">
        <f t="shared" si="208"/>
        <v>0</v>
      </c>
      <c r="BJ107" s="126">
        <f t="shared" si="208"/>
        <v>0</v>
      </c>
      <c r="BK107" s="126">
        <f t="shared" si="208"/>
        <v>0</v>
      </c>
      <c r="BL107" s="126">
        <f t="shared" si="208"/>
        <v>0</v>
      </c>
      <c r="BM107" s="126">
        <f t="shared" si="208"/>
        <v>0</v>
      </c>
      <c r="BN107" s="126">
        <f t="shared" si="208"/>
        <v>0</v>
      </c>
      <c r="BO107" s="126">
        <f t="shared" si="208"/>
        <v>0</v>
      </c>
      <c r="BP107" s="126">
        <f t="shared" si="208"/>
        <v>0</v>
      </c>
      <c r="BQ107" s="126">
        <f t="shared" si="208"/>
        <v>0</v>
      </c>
      <c r="BR107" s="126">
        <f t="shared" si="208"/>
        <v>0</v>
      </c>
      <c r="BS107" s="126">
        <f t="shared" si="208"/>
        <v>0</v>
      </c>
      <c r="BT107" s="126">
        <f t="shared" si="208"/>
        <v>0</v>
      </c>
      <c r="BU107" s="126">
        <f t="shared" si="208"/>
        <v>0</v>
      </c>
      <c r="BV107" s="126">
        <f t="shared" si="208"/>
        <v>0</v>
      </c>
      <c r="BW107" s="126">
        <f t="shared" si="208"/>
        <v>0</v>
      </c>
      <c r="BX107" s="126">
        <f t="shared" si="208"/>
        <v>0</v>
      </c>
      <c r="BY107" s="126">
        <f t="shared" si="208"/>
        <v>0</v>
      </c>
      <c r="BZ107" s="126">
        <f t="shared" si="208"/>
        <v>0</v>
      </c>
      <c r="CA107" s="126">
        <f t="shared" si="208"/>
        <v>0</v>
      </c>
      <c r="CB107" s="126">
        <f t="shared" si="208"/>
        <v>0</v>
      </c>
      <c r="CC107" s="126">
        <f t="shared" si="208"/>
        <v>0</v>
      </c>
      <c r="CD107" s="126">
        <f t="shared" si="208"/>
        <v>0</v>
      </c>
      <c r="CE107" s="126">
        <f t="shared" si="208"/>
        <v>0</v>
      </c>
      <c r="CF107" s="126">
        <f t="shared" si="208"/>
        <v>0</v>
      </c>
      <c r="CG107" s="126">
        <f t="shared" si="208"/>
        <v>0</v>
      </c>
      <c r="CH107" s="126">
        <f t="shared" si="208"/>
        <v>0</v>
      </c>
      <c r="CI107" s="126">
        <f t="shared" si="208"/>
        <v>0</v>
      </c>
      <c r="CJ107" s="126">
        <f t="shared" si="208"/>
        <v>0</v>
      </c>
      <c r="CK107" s="126">
        <f t="shared" si="208"/>
        <v>0</v>
      </c>
      <c r="CL107" s="126">
        <f t="shared" si="208"/>
        <v>0</v>
      </c>
      <c r="CM107" s="126">
        <f t="shared" si="208"/>
        <v>0</v>
      </c>
      <c r="CN107" s="126">
        <f t="shared" si="208"/>
        <v>-172627.97223630385</v>
      </c>
      <c r="CO107" s="126">
        <f t="shared" ref="CO107:CP107" si="209">+CO95+CO106</f>
        <v>317446.79952693783</v>
      </c>
      <c r="CP107" s="126">
        <f t="shared" si="209"/>
        <v>149002214.64952692</v>
      </c>
      <c r="CQ107" s="126">
        <f t="shared" ref="CQ107:EJ107" si="210">+CQ95+CQ106</f>
        <v>0</v>
      </c>
      <c r="CR107" s="126">
        <f t="shared" si="210"/>
        <v>0</v>
      </c>
      <c r="CS107" s="126">
        <f t="shared" si="210"/>
        <v>0</v>
      </c>
      <c r="CT107" s="126">
        <f t="shared" si="210"/>
        <v>0</v>
      </c>
      <c r="CU107" s="126">
        <f t="shared" si="210"/>
        <v>0</v>
      </c>
      <c r="CV107" s="126">
        <f t="shared" si="210"/>
        <v>0</v>
      </c>
      <c r="CW107" s="126">
        <f t="shared" si="210"/>
        <v>0</v>
      </c>
      <c r="CX107" s="126">
        <f t="shared" si="210"/>
        <v>0</v>
      </c>
      <c r="CY107" s="126">
        <f t="shared" si="210"/>
        <v>0</v>
      </c>
      <c r="CZ107" s="126">
        <f t="shared" si="210"/>
        <v>0</v>
      </c>
      <c r="DA107" s="126">
        <f t="shared" si="210"/>
        <v>34303.401499684667</v>
      </c>
      <c r="DB107" s="126">
        <f t="shared" si="210"/>
        <v>0</v>
      </c>
      <c r="DC107" s="126">
        <f t="shared" si="210"/>
        <v>0</v>
      </c>
      <c r="DD107" s="126">
        <f t="shared" si="210"/>
        <v>0</v>
      </c>
      <c r="DE107" s="126">
        <f t="shared" si="210"/>
        <v>0</v>
      </c>
      <c r="DF107" s="126">
        <f t="shared" si="210"/>
        <v>0</v>
      </c>
      <c r="DG107" s="126">
        <f t="shared" si="210"/>
        <v>0</v>
      </c>
      <c r="DH107" s="126">
        <f t="shared" si="210"/>
        <v>0</v>
      </c>
      <c r="DI107" s="126">
        <f t="shared" si="210"/>
        <v>0</v>
      </c>
      <c r="DJ107" s="126">
        <f t="shared" si="210"/>
        <v>0</v>
      </c>
      <c r="DK107" s="126">
        <f t="shared" si="210"/>
        <v>0</v>
      </c>
      <c r="DL107" s="126">
        <f t="shared" si="210"/>
        <v>0</v>
      </c>
      <c r="DM107" s="126">
        <f t="shared" si="210"/>
        <v>0</v>
      </c>
      <c r="DN107" s="126">
        <f t="shared" si="210"/>
        <v>0</v>
      </c>
      <c r="DO107" s="126">
        <f t="shared" si="210"/>
        <v>0</v>
      </c>
      <c r="DP107" s="126">
        <f t="shared" si="210"/>
        <v>0</v>
      </c>
      <c r="DQ107" s="126">
        <f t="shared" si="210"/>
        <v>0</v>
      </c>
      <c r="DR107" s="126">
        <f t="shared" si="210"/>
        <v>0</v>
      </c>
      <c r="DS107" s="126">
        <f t="shared" si="210"/>
        <v>0</v>
      </c>
      <c r="DT107" s="126">
        <f t="shared" si="210"/>
        <v>0</v>
      </c>
      <c r="DU107" s="126">
        <f t="shared" si="210"/>
        <v>0</v>
      </c>
      <c r="DV107" s="126">
        <f t="shared" si="210"/>
        <v>0</v>
      </c>
      <c r="DW107" s="126">
        <f t="shared" si="210"/>
        <v>0</v>
      </c>
      <c r="DX107" s="126">
        <f t="shared" si="210"/>
        <v>0</v>
      </c>
      <c r="DY107" s="126">
        <f t="shared" si="210"/>
        <v>0</v>
      </c>
      <c r="DZ107" s="126">
        <f t="shared" si="210"/>
        <v>0</v>
      </c>
      <c r="EA107" s="126">
        <f t="shared" si="210"/>
        <v>0</v>
      </c>
      <c r="EB107" s="126">
        <f t="shared" si="210"/>
        <v>0</v>
      </c>
      <c r="EC107" s="126">
        <f t="shared" si="210"/>
        <v>0</v>
      </c>
      <c r="ED107" s="126">
        <f t="shared" si="210"/>
        <v>0</v>
      </c>
      <c r="EE107" s="126">
        <f t="shared" si="210"/>
        <v>0</v>
      </c>
      <c r="EF107" s="126">
        <f t="shared" si="210"/>
        <v>0</v>
      </c>
      <c r="EG107" s="126">
        <f t="shared" si="210"/>
        <v>0</v>
      </c>
      <c r="EH107" s="126">
        <f t="shared" si="210"/>
        <v>0</v>
      </c>
      <c r="EI107" s="126">
        <f t="shared" si="210"/>
        <v>0</v>
      </c>
      <c r="EJ107" s="126">
        <f t="shared" si="210"/>
        <v>0</v>
      </c>
      <c r="EK107" s="126">
        <f>+EK95+EK106</f>
        <v>34303.401499684667</v>
      </c>
      <c r="EL107" s="126">
        <f t="shared" ref="EL107" si="211">+EL95+EL106</f>
        <v>149036518.05102661</v>
      </c>
      <c r="EM107" s="126">
        <f t="shared" ref="EM107" si="212">+EM95+EM106</f>
        <v>0</v>
      </c>
      <c r="EN107" s="126">
        <f t="shared" ref="EN107:GG107" si="213">+EN95+EN106</f>
        <v>0</v>
      </c>
      <c r="EO107" s="126">
        <f t="shared" si="213"/>
        <v>0</v>
      </c>
      <c r="EP107" s="126">
        <f t="shared" si="213"/>
        <v>0</v>
      </c>
      <c r="EQ107" s="126">
        <f t="shared" si="213"/>
        <v>0</v>
      </c>
      <c r="ER107" s="126">
        <f t="shared" si="213"/>
        <v>0</v>
      </c>
      <c r="ES107" s="126">
        <f t="shared" si="213"/>
        <v>0</v>
      </c>
      <c r="ET107" s="126">
        <f t="shared" si="213"/>
        <v>0</v>
      </c>
      <c r="EU107" s="126">
        <f t="shared" si="213"/>
        <v>0</v>
      </c>
      <c r="EV107" s="126">
        <f t="shared" si="213"/>
        <v>0</v>
      </c>
      <c r="EW107" s="126">
        <f t="shared" si="213"/>
        <v>63251.408425192698</v>
      </c>
      <c r="EX107" s="126">
        <f t="shared" si="213"/>
        <v>0</v>
      </c>
      <c r="EY107" s="126">
        <f t="shared" si="213"/>
        <v>0</v>
      </c>
      <c r="EZ107" s="126">
        <f t="shared" si="213"/>
        <v>0</v>
      </c>
      <c r="FA107" s="126">
        <f t="shared" si="213"/>
        <v>0</v>
      </c>
      <c r="FB107" s="126">
        <f t="shared" si="213"/>
        <v>0</v>
      </c>
      <c r="FC107" s="126">
        <f t="shared" si="213"/>
        <v>0</v>
      </c>
      <c r="FD107" s="126">
        <f t="shared" si="213"/>
        <v>0</v>
      </c>
      <c r="FE107" s="126">
        <f t="shared" si="213"/>
        <v>0</v>
      </c>
      <c r="FF107" s="126">
        <f t="shared" si="213"/>
        <v>0</v>
      </c>
      <c r="FG107" s="126">
        <f t="shared" si="213"/>
        <v>0</v>
      </c>
      <c r="FH107" s="126">
        <f t="shared" si="213"/>
        <v>3682200.3078116118</v>
      </c>
      <c r="FI107" s="126">
        <f t="shared" si="213"/>
        <v>0</v>
      </c>
      <c r="FJ107" s="126">
        <f t="shared" si="213"/>
        <v>0</v>
      </c>
      <c r="FK107" s="126">
        <f t="shared" si="213"/>
        <v>0</v>
      </c>
      <c r="FL107" s="126">
        <f t="shared" si="213"/>
        <v>0</v>
      </c>
      <c r="FM107" s="126">
        <f t="shared" si="213"/>
        <v>0</v>
      </c>
      <c r="FN107" s="126">
        <f t="shared" si="213"/>
        <v>0</v>
      </c>
      <c r="FO107" s="126">
        <f t="shared" si="213"/>
        <v>0</v>
      </c>
      <c r="FP107" s="126">
        <f t="shared" si="213"/>
        <v>0</v>
      </c>
      <c r="FQ107" s="126">
        <f t="shared" si="213"/>
        <v>0</v>
      </c>
      <c r="FR107" s="126">
        <f t="shared" si="213"/>
        <v>0</v>
      </c>
      <c r="FS107" s="126">
        <f t="shared" si="213"/>
        <v>0</v>
      </c>
      <c r="FT107" s="126">
        <f t="shared" si="213"/>
        <v>0</v>
      </c>
      <c r="FU107" s="126">
        <f t="shared" si="213"/>
        <v>12088531.512388662</v>
      </c>
      <c r="FV107" s="126">
        <f t="shared" si="213"/>
        <v>0</v>
      </c>
      <c r="FW107" s="126">
        <f t="shared" si="213"/>
        <v>0</v>
      </c>
      <c r="FX107" s="126">
        <f t="shared" si="213"/>
        <v>-78000.22959622099</v>
      </c>
      <c r="FY107" s="126">
        <f t="shared" si="213"/>
        <v>0</v>
      </c>
      <c r="FZ107" s="126">
        <f t="shared" si="213"/>
        <v>0</v>
      </c>
      <c r="GA107" s="126">
        <f t="shared" si="213"/>
        <v>0</v>
      </c>
      <c r="GB107" s="126">
        <f t="shared" si="213"/>
        <v>0</v>
      </c>
      <c r="GC107" s="126">
        <f t="shared" si="213"/>
        <v>0</v>
      </c>
      <c r="GD107" s="126">
        <f t="shared" si="213"/>
        <v>0</v>
      </c>
      <c r="GE107" s="126">
        <f t="shared" si="213"/>
        <v>0</v>
      </c>
      <c r="GF107" s="126">
        <f t="shared" si="213"/>
        <v>0</v>
      </c>
      <c r="GG107" s="126">
        <f t="shared" si="213"/>
        <v>15755982.999029247</v>
      </c>
      <c r="GH107" s="126">
        <f t="shared" ref="GH107:GJ107" si="214">+GH95+GH106</f>
        <v>164792501.05005586</v>
      </c>
      <c r="GI107" s="126">
        <f t="shared" si="214"/>
        <v>0</v>
      </c>
      <c r="GJ107" s="126">
        <f t="shared" si="214"/>
        <v>164792501.05005586</v>
      </c>
      <c r="GK107" s="133">
        <v>0</v>
      </c>
      <c r="GL107" s="195" t="s">
        <v>660</v>
      </c>
      <c r="GU107" s="126">
        <v>148684767.84999999</v>
      </c>
      <c r="GV107" s="123">
        <f t="shared" si="147"/>
        <v>0</v>
      </c>
      <c r="GX107" s="126">
        <v>0</v>
      </c>
      <c r="GY107" s="123">
        <f t="shared" si="148"/>
        <v>0</v>
      </c>
    </row>
    <row r="108" spans="1:20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4">
        <v>2152726.33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117357.18126042857</v>
      </c>
      <c r="Q108" s="124"/>
      <c r="R108" s="124"/>
      <c r="S108" s="124"/>
      <c r="T108" s="124"/>
      <c r="U108" s="124"/>
      <c r="V108" s="124"/>
      <c r="W108" s="124">
        <v>45471.528887602006</v>
      </c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>
        <f>SUM(F108:AR108)</f>
        <v>162828.71014803057</v>
      </c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>
        <v>-41532.354792183178</v>
      </c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>
        <f t="shared" ref="CN108:CN117" si="215">SUM(AT108:CM108)</f>
        <v>-41532.354792183178</v>
      </c>
      <c r="CO108" s="124">
        <f t="shared" ref="CO108:CO128" si="216">+CN108+AS108</f>
        <v>121296.35535584739</v>
      </c>
      <c r="CP108" s="124">
        <f t="shared" ref="CP108:CP117" si="217">+CO108+E108</f>
        <v>2274022.6853558477</v>
      </c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>
        <v>8253.0138262494074</v>
      </c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>
        <f t="shared" ref="EK108:EK128" si="218">SUM(CQ108:EJ108)</f>
        <v>8253.0138262494074</v>
      </c>
      <c r="EL108" s="124">
        <f t="shared" ref="EL108:EL128" si="219">EK108+CP108</f>
        <v>2282275.6991820973</v>
      </c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>
        <v>15217.579757146277</v>
      </c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>
        <v>4661525.3060727241</v>
      </c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>
        <f t="shared" ref="GG108:GG128" si="220">SUM(EM108:GF108)</f>
        <v>4676742.8858298706</v>
      </c>
      <c r="GH108" s="124">
        <f t="shared" ref="GH108:GH128" si="221">EL108+GG108</f>
        <v>6959018.5850119684</v>
      </c>
      <c r="GI108" s="124"/>
      <c r="GJ108" s="124">
        <f t="shared" ref="GJ108:GJ128" si="222">SUM(GH108:GI108)</f>
        <v>6959018.5850119684</v>
      </c>
      <c r="GU108" s="124">
        <v>2152726.33</v>
      </c>
      <c r="GV108" s="123">
        <f t="shared" si="147"/>
        <v>0</v>
      </c>
      <c r="GX108" s="124"/>
      <c r="GY108" s="123">
        <f t="shared" si="148"/>
        <v>0</v>
      </c>
    </row>
    <row r="109" spans="1:20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4">
        <v>1611437.77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60866.916988423181</v>
      </c>
      <c r="Q109" s="124"/>
      <c r="R109" s="124"/>
      <c r="S109" s="124"/>
      <c r="T109" s="124"/>
      <c r="U109" s="124"/>
      <c r="V109" s="124"/>
      <c r="W109" s="124">
        <v>23583.659256407151</v>
      </c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>
        <f t="shared" si="198"/>
        <v>84450.576244830329</v>
      </c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>
        <v>-21540.619537033359</v>
      </c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>
        <f t="shared" si="215"/>
        <v>-21540.619537033359</v>
      </c>
      <c r="CO109" s="124">
        <f t="shared" si="216"/>
        <v>62909.95670779697</v>
      </c>
      <c r="CP109" s="124">
        <f t="shared" si="217"/>
        <v>1674347.726707797</v>
      </c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>
        <v>4280.3985412012698</v>
      </c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>
        <f t="shared" si="218"/>
        <v>4280.3985412012698</v>
      </c>
      <c r="EL109" s="124">
        <f t="shared" si="219"/>
        <v>1678628.1252489984</v>
      </c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>
        <v>7892.5478091322475</v>
      </c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>
        <v>55224.421613082755</v>
      </c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>
        <f t="shared" si="220"/>
        <v>63116.969422214999</v>
      </c>
      <c r="GH109" s="124">
        <f t="shared" si="221"/>
        <v>1741745.0946712133</v>
      </c>
      <c r="GI109" s="124"/>
      <c r="GJ109" s="124">
        <f t="shared" si="222"/>
        <v>1741745.0946712133</v>
      </c>
      <c r="GU109" s="124">
        <v>1611437.77</v>
      </c>
      <c r="GV109" s="123">
        <f t="shared" si="147"/>
        <v>0</v>
      </c>
      <c r="GX109" s="124"/>
      <c r="GY109" s="123">
        <f t="shared" si="148"/>
        <v>0</v>
      </c>
    </row>
    <row r="110" spans="1:20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4">
        <v>1767381.01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38017.093365751876</v>
      </c>
      <c r="Q110" s="124"/>
      <c r="R110" s="124"/>
      <c r="S110" s="124"/>
      <c r="T110" s="124"/>
      <c r="U110" s="124"/>
      <c r="V110" s="124"/>
      <c r="W110" s="124">
        <v>14730.205179070235</v>
      </c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>
        <f t="shared" si="198"/>
        <v>52747.298544822115</v>
      </c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>
        <v>-13454.135425510256</v>
      </c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>
        <f t="shared" si="215"/>
        <v>-13454.135425510256</v>
      </c>
      <c r="CO110" s="124">
        <f t="shared" si="216"/>
        <v>39293.163119311859</v>
      </c>
      <c r="CP110" s="124">
        <f t="shared" si="217"/>
        <v>1806674.1731193119</v>
      </c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>
        <v>2673.5099958229789</v>
      </c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>
        <f t="shared" si="218"/>
        <v>2673.5099958229789</v>
      </c>
      <c r="EL110" s="124">
        <f t="shared" si="219"/>
        <v>1809347.6831151349</v>
      </c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>
        <v>4929.6357003018675</v>
      </c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>
        <v>238646.45470058615</v>
      </c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>
        <f t="shared" si="220"/>
        <v>243576.09040088803</v>
      </c>
      <c r="GH110" s="124">
        <f t="shared" si="221"/>
        <v>2052923.7735160231</v>
      </c>
      <c r="GI110" s="124"/>
      <c r="GJ110" s="124">
        <f t="shared" si="222"/>
        <v>2052923.7735160231</v>
      </c>
      <c r="GU110" s="124">
        <v>1767381.01</v>
      </c>
      <c r="GV110" s="123">
        <f t="shared" si="147"/>
        <v>0</v>
      </c>
      <c r="GX110" s="124"/>
      <c r="GY110" s="123">
        <f t="shared" si="148"/>
        <v>0</v>
      </c>
    </row>
    <row r="111" spans="1:20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4">
        <v>2389062.8199999998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64601.59998056919</v>
      </c>
      <c r="Q111" s="124"/>
      <c r="R111" s="124"/>
      <c r="S111" s="124"/>
      <c r="T111" s="124"/>
      <c r="U111" s="124"/>
      <c r="V111" s="124"/>
      <c r="W111" s="124">
        <v>25030.709566746064</v>
      </c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>
        <v>-4603.371666666666</v>
      </c>
      <c r="AK111" s="124"/>
      <c r="AL111" s="124"/>
      <c r="AM111" s="124"/>
      <c r="AN111" s="124"/>
      <c r="AO111" s="124"/>
      <c r="AP111" s="124"/>
      <c r="AQ111" s="124"/>
      <c r="AR111" s="124"/>
      <c r="AS111" s="124">
        <f t="shared" si="198"/>
        <v>85028.937880648591</v>
      </c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>
        <v>-22862.312657132541</v>
      </c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>
        <f t="shared" si="215"/>
        <v>-22862.312657132541</v>
      </c>
      <c r="CO111" s="124">
        <f t="shared" si="216"/>
        <v>62166.62522351605</v>
      </c>
      <c r="CP111" s="124">
        <f t="shared" si="217"/>
        <v>2451229.4452235159</v>
      </c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>
        <v>4543.0359873277348</v>
      </c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>
        <f t="shared" si="218"/>
        <v>4543.0359873277348</v>
      </c>
      <c r="EL111" s="124">
        <f t="shared" si="219"/>
        <v>2455772.4812108437</v>
      </c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>
        <v>8376.8201450067882</v>
      </c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>
        <v>1363922.2481965725</v>
      </c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>
        <v>-1882.161745323363</v>
      </c>
      <c r="FY111" s="124"/>
      <c r="FZ111" s="124"/>
      <c r="GA111" s="124"/>
      <c r="GB111" s="124"/>
      <c r="GC111" s="124"/>
      <c r="GD111" s="124"/>
      <c r="GE111" s="124"/>
      <c r="GF111" s="124"/>
      <c r="GG111" s="124">
        <f t="shared" si="220"/>
        <v>1370416.906596256</v>
      </c>
      <c r="GH111" s="124">
        <f t="shared" si="221"/>
        <v>3826189.3878070996</v>
      </c>
      <c r="GI111" s="124"/>
      <c r="GJ111" s="124">
        <f t="shared" si="222"/>
        <v>3826189.3878070996</v>
      </c>
      <c r="GU111" s="124">
        <v>2389062.8199999998</v>
      </c>
      <c r="GV111" s="123">
        <f t="shared" si="147"/>
        <v>0</v>
      </c>
      <c r="GX111" s="124"/>
      <c r="GY111" s="123">
        <f t="shared" si="148"/>
        <v>0</v>
      </c>
    </row>
    <row r="112" spans="1:20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4">
        <v>4620968.34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10375.672933388902</v>
      </c>
      <c r="Q112" s="124"/>
      <c r="R112" s="124"/>
      <c r="S112" s="124"/>
      <c r="T112" s="124"/>
      <c r="U112" s="124"/>
      <c r="V112" s="124"/>
      <c r="W112" s="124">
        <v>4020.1861228409398</v>
      </c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>
        <v>-4345.5316666666677</v>
      </c>
      <c r="AK112" s="124"/>
      <c r="AL112" s="124"/>
      <c r="AM112" s="124"/>
      <c r="AN112" s="124"/>
      <c r="AO112" s="124"/>
      <c r="AP112" s="124"/>
      <c r="AQ112" s="124"/>
      <c r="AR112" s="124"/>
      <c r="AS112" s="124">
        <f t="shared" si="198"/>
        <v>10050.327389563174</v>
      </c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>
        <v>-3671.9195608565879</v>
      </c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>
        <f t="shared" si="215"/>
        <v>-3671.9195608565879</v>
      </c>
      <c r="CO112" s="124">
        <f t="shared" si="216"/>
        <v>6378.4078287065859</v>
      </c>
      <c r="CP112" s="124">
        <f t="shared" si="217"/>
        <v>4627346.7478287062</v>
      </c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>
        <v>729.65771038652213</v>
      </c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>
        <f t="shared" si="218"/>
        <v>729.65771038652213</v>
      </c>
      <c r="EL112" s="124">
        <f t="shared" si="219"/>
        <v>4628076.4055390926</v>
      </c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>
        <v>1345.4023750581425</v>
      </c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>
        <v>-112885.44065472204</v>
      </c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>
        <v>-1222.8871463492233</v>
      </c>
      <c r="FY112" s="124"/>
      <c r="FZ112" s="124"/>
      <c r="GA112" s="124"/>
      <c r="GB112" s="124"/>
      <c r="GC112" s="124"/>
      <c r="GD112" s="124"/>
      <c r="GE112" s="124"/>
      <c r="GF112" s="124"/>
      <c r="GG112" s="124">
        <f t="shared" si="220"/>
        <v>-112762.92542601313</v>
      </c>
      <c r="GH112" s="124">
        <f t="shared" si="221"/>
        <v>4515313.4801130798</v>
      </c>
      <c r="GI112" s="124"/>
      <c r="GJ112" s="124">
        <f t="shared" si="222"/>
        <v>4515313.4801130798</v>
      </c>
      <c r="GU112" s="124">
        <v>4620968.34</v>
      </c>
      <c r="GV112" s="123">
        <f t="shared" si="147"/>
        <v>0</v>
      </c>
      <c r="GX112" s="124"/>
      <c r="GY112" s="123">
        <f t="shared" si="148"/>
        <v>0</v>
      </c>
    </row>
    <row r="113" spans="1:207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4">
        <v>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>
        <f t="shared" si="198"/>
        <v>0</v>
      </c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>
        <v>0</v>
      </c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>
        <f t="shared" si="215"/>
        <v>0</v>
      </c>
      <c r="CO113" s="124">
        <f t="shared" si="216"/>
        <v>0</v>
      </c>
      <c r="CP113" s="124">
        <f t="shared" si="217"/>
        <v>0</v>
      </c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>
        <f t="shared" si="218"/>
        <v>0</v>
      </c>
      <c r="EL113" s="124">
        <f t="shared" si="219"/>
        <v>0</v>
      </c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>
        <v>175000</v>
      </c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>
        <f t="shared" si="220"/>
        <v>175000</v>
      </c>
      <c r="GH113" s="124">
        <f t="shared" si="221"/>
        <v>175000</v>
      </c>
      <c r="GI113" s="124"/>
      <c r="GJ113" s="124">
        <f t="shared" si="222"/>
        <v>175000</v>
      </c>
      <c r="GU113" s="124">
        <v>0</v>
      </c>
      <c r="GV113" s="123">
        <f t="shared" si="147"/>
        <v>0</v>
      </c>
      <c r="GX113" s="124"/>
      <c r="GY113" s="123">
        <f t="shared" si="148"/>
        <v>0</v>
      </c>
    </row>
    <row r="114" spans="1:207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4">
        <v>1722250.7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50233.156625824573</v>
      </c>
      <c r="Q114" s="124"/>
      <c r="R114" s="124"/>
      <c r="S114" s="124"/>
      <c r="T114" s="124"/>
      <c r="U114" s="124"/>
      <c r="V114" s="124"/>
      <c r="W114" s="124">
        <v>19463.473884548861</v>
      </c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>
        <f t="shared" si="198"/>
        <v>69696.630510373434</v>
      </c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>
        <v>-17777.363608327636</v>
      </c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>
        <f t="shared" si="215"/>
        <v>-17777.363608327636</v>
      </c>
      <c r="CO114" s="124">
        <f t="shared" si="216"/>
        <v>51919.266902045798</v>
      </c>
      <c r="CP114" s="124">
        <f t="shared" si="217"/>
        <v>1774169.9669020458</v>
      </c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>
        <v>3532.5911181276128</v>
      </c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>
        <f t="shared" si="218"/>
        <v>3532.5911181276128</v>
      </c>
      <c r="EL114" s="124">
        <f t="shared" si="219"/>
        <v>1777702.5580201733</v>
      </c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>
        <v>6513.6795140840877</v>
      </c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>
        <v>2251711.9975970471</v>
      </c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>
        <f t="shared" si="220"/>
        <v>2258225.6771111311</v>
      </c>
      <c r="GH114" s="124">
        <f t="shared" si="221"/>
        <v>4035928.2351313047</v>
      </c>
      <c r="GI114" s="124"/>
      <c r="GJ114" s="124">
        <f t="shared" si="222"/>
        <v>4035928.2351313047</v>
      </c>
      <c r="GU114" s="124">
        <v>1722250.7</v>
      </c>
      <c r="GV114" s="123">
        <f t="shared" si="147"/>
        <v>0</v>
      </c>
      <c r="GX114" s="124"/>
      <c r="GY114" s="123">
        <f t="shared" si="148"/>
        <v>0</v>
      </c>
    </row>
    <row r="115" spans="1:207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4">
        <v>4265836.38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161756.09688941133</v>
      </c>
      <c r="Q115" s="124"/>
      <c r="R115" s="124"/>
      <c r="S115" s="124"/>
      <c r="T115" s="124"/>
      <c r="U115" s="124"/>
      <c r="V115" s="124"/>
      <c r="W115" s="124">
        <v>62674.452074052453</v>
      </c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>
        <f t="shared" si="198"/>
        <v>224430.54896346378</v>
      </c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>
        <v>-57244.997993787489</v>
      </c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>
        <f t="shared" si="215"/>
        <v>-57244.997993787489</v>
      </c>
      <c r="CO115" s="124">
        <f t="shared" si="216"/>
        <v>167185.55096967629</v>
      </c>
      <c r="CP115" s="124">
        <f t="shared" si="217"/>
        <v>4433021.930969676</v>
      </c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>
        <v>11375.318406344413</v>
      </c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>
        <f t="shared" si="218"/>
        <v>11375.318406344413</v>
      </c>
      <c r="EL115" s="124">
        <f t="shared" si="219"/>
        <v>4444397.2493760204</v>
      </c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>
        <v>20974.739501938759</v>
      </c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>
        <v>-1037082.1388766346</v>
      </c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>
        <f t="shared" si="220"/>
        <v>-1016107.3993746958</v>
      </c>
      <c r="GH115" s="124">
        <f t="shared" si="221"/>
        <v>3428289.8500013244</v>
      </c>
      <c r="GI115" s="124"/>
      <c r="GJ115" s="124">
        <f t="shared" si="222"/>
        <v>3428289.8500013244</v>
      </c>
      <c r="GU115" s="124">
        <v>4265836.38</v>
      </c>
      <c r="GV115" s="123">
        <f t="shared" si="147"/>
        <v>0</v>
      </c>
      <c r="GX115" s="124"/>
      <c r="GY115" s="123">
        <f t="shared" si="148"/>
        <v>0</v>
      </c>
    </row>
    <row r="116" spans="1:207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4">
        <v>9063037.1099999994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316533.90600182157</v>
      </c>
      <c r="Q116" s="124"/>
      <c r="R116" s="124"/>
      <c r="S116" s="124"/>
      <c r="T116" s="124"/>
      <c r="U116" s="124"/>
      <c r="V116" s="124"/>
      <c r="W116" s="124">
        <v>122645.07800955995</v>
      </c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>
        <f t="shared" si="198"/>
        <v>439178.98401138152</v>
      </c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>
        <v>-112020.40085344162</v>
      </c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>
        <f t="shared" si="215"/>
        <v>-112020.40085344162</v>
      </c>
      <c r="CO116" s="124">
        <f t="shared" si="216"/>
        <v>327158.58315793989</v>
      </c>
      <c r="CP116" s="124">
        <f t="shared" si="217"/>
        <v>9390195.6931579392</v>
      </c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>
        <v>22259.896451608285</v>
      </c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>
        <f t="shared" si="218"/>
        <v>22259.896451608285</v>
      </c>
      <c r="EL116" s="124">
        <f t="shared" si="219"/>
        <v>9412455.5896095484</v>
      </c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>
        <v>41044.611916288057</v>
      </c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>
        <v>2939180.4211132824</v>
      </c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>
        <f t="shared" si="220"/>
        <v>2980225.0330295707</v>
      </c>
      <c r="GH116" s="124">
        <f t="shared" si="221"/>
        <v>12392680.62263912</v>
      </c>
      <c r="GI116" s="124"/>
      <c r="GJ116" s="124">
        <f t="shared" si="222"/>
        <v>12392680.62263912</v>
      </c>
      <c r="GU116" s="124">
        <v>9063037.1099999994</v>
      </c>
      <c r="GV116" s="123">
        <f t="shared" si="147"/>
        <v>0</v>
      </c>
      <c r="GX116" s="124"/>
      <c r="GY116" s="123">
        <f t="shared" si="148"/>
        <v>0</v>
      </c>
    </row>
    <row r="117" spans="1:207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4">
        <v>1318534.31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3757.5318839227107</v>
      </c>
      <c r="Q117" s="124"/>
      <c r="R117" s="124"/>
      <c r="S117" s="124"/>
      <c r="T117" s="124"/>
      <c r="U117" s="124"/>
      <c r="V117" s="124"/>
      <c r="W117" s="124">
        <v>1455.9034033607052</v>
      </c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>
        <f t="shared" si="198"/>
        <v>5213.4352872834161</v>
      </c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>
        <v>-1329.7792744332019</v>
      </c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>
        <f t="shared" si="215"/>
        <v>-1329.7792744332019</v>
      </c>
      <c r="CO117" s="124">
        <f t="shared" si="216"/>
        <v>3883.6560128502142</v>
      </c>
      <c r="CP117" s="124">
        <f t="shared" si="217"/>
        <v>1322417.9660128502</v>
      </c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>
        <v>264.24426914080664</v>
      </c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>
        <f t="shared" si="218"/>
        <v>264.24426914080664</v>
      </c>
      <c r="EL117" s="124">
        <f t="shared" si="219"/>
        <v>1322682.2102819909</v>
      </c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>
        <v>487.23512715190407</v>
      </c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>
        <v>59291.228491981979</v>
      </c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>
        <f t="shared" si="220"/>
        <v>59778.463619133887</v>
      </c>
      <c r="GH117" s="124">
        <f t="shared" si="221"/>
        <v>1382460.6739011249</v>
      </c>
      <c r="GI117" s="124"/>
      <c r="GJ117" s="124">
        <f t="shared" si="222"/>
        <v>1382460.6739011249</v>
      </c>
      <c r="GU117" s="124">
        <v>1318534.31</v>
      </c>
      <c r="GV117" s="123">
        <f t="shared" si="147"/>
        <v>0</v>
      </c>
      <c r="GX117" s="124"/>
      <c r="GY117" s="123">
        <f t="shared" si="148"/>
        <v>0</v>
      </c>
    </row>
    <row r="118" spans="1:207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28911234.769999996</v>
      </c>
      <c r="F118" s="125">
        <f t="shared" ref="F118:AR118" si="223">SUM(F108:F117)</f>
        <v>0</v>
      </c>
      <c r="G118" s="125">
        <f t="shared" si="223"/>
        <v>0</v>
      </c>
      <c r="H118" s="125">
        <f t="shared" si="223"/>
        <v>0</v>
      </c>
      <c r="I118" s="125">
        <f t="shared" si="223"/>
        <v>0</v>
      </c>
      <c r="J118" s="125">
        <f t="shared" si="223"/>
        <v>0</v>
      </c>
      <c r="K118" s="125">
        <f t="shared" si="223"/>
        <v>0</v>
      </c>
      <c r="L118" s="125">
        <f t="shared" si="223"/>
        <v>0</v>
      </c>
      <c r="M118" s="125">
        <f t="shared" si="223"/>
        <v>0</v>
      </c>
      <c r="N118" s="125">
        <f t="shared" si="223"/>
        <v>0</v>
      </c>
      <c r="O118" s="125">
        <f t="shared" si="223"/>
        <v>0</v>
      </c>
      <c r="P118" s="125">
        <f t="shared" si="223"/>
        <v>823499.15592954203</v>
      </c>
      <c r="Q118" s="125">
        <f t="shared" si="223"/>
        <v>0</v>
      </c>
      <c r="R118" s="125">
        <f t="shared" si="223"/>
        <v>0</v>
      </c>
      <c r="S118" s="125">
        <f t="shared" si="223"/>
        <v>0</v>
      </c>
      <c r="T118" s="125">
        <f t="shared" si="223"/>
        <v>0</v>
      </c>
      <c r="U118" s="125">
        <f t="shared" si="223"/>
        <v>0</v>
      </c>
      <c r="V118" s="125">
        <f t="shared" si="223"/>
        <v>0</v>
      </c>
      <c r="W118" s="125">
        <f t="shared" si="223"/>
        <v>319075.19638418831</v>
      </c>
      <c r="X118" s="125">
        <f t="shared" si="223"/>
        <v>0</v>
      </c>
      <c r="Y118" s="125">
        <f t="shared" si="223"/>
        <v>0</v>
      </c>
      <c r="Z118" s="125">
        <f t="shared" si="223"/>
        <v>0</v>
      </c>
      <c r="AA118" s="125">
        <f t="shared" si="223"/>
        <v>0</v>
      </c>
      <c r="AB118" s="125">
        <f t="shared" si="223"/>
        <v>0</v>
      </c>
      <c r="AC118" s="125">
        <f t="shared" si="223"/>
        <v>0</v>
      </c>
      <c r="AD118" s="125">
        <f t="shared" si="223"/>
        <v>0</v>
      </c>
      <c r="AE118" s="125">
        <f t="shared" si="223"/>
        <v>0</v>
      </c>
      <c r="AF118" s="125">
        <f t="shared" si="223"/>
        <v>0</v>
      </c>
      <c r="AG118" s="125">
        <f t="shared" si="223"/>
        <v>0</v>
      </c>
      <c r="AH118" s="125">
        <f t="shared" si="223"/>
        <v>0</v>
      </c>
      <c r="AI118" s="125">
        <f t="shared" si="223"/>
        <v>0</v>
      </c>
      <c r="AJ118" s="125">
        <f t="shared" si="223"/>
        <v>-8948.9033333333336</v>
      </c>
      <c r="AK118" s="125">
        <f t="shared" si="223"/>
        <v>0</v>
      </c>
      <c r="AL118" s="125">
        <f t="shared" si="223"/>
        <v>0</v>
      </c>
      <c r="AM118" s="125">
        <f t="shared" si="223"/>
        <v>0</v>
      </c>
      <c r="AN118" s="125">
        <f t="shared" si="223"/>
        <v>0</v>
      </c>
      <c r="AO118" s="125">
        <f t="shared" si="223"/>
        <v>0</v>
      </c>
      <c r="AP118" s="125">
        <f t="shared" si="223"/>
        <v>0</v>
      </c>
      <c r="AQ118" s="125">
        <f t="shared" si="223"/>
        <v>0</v>
      </c>
      <c r="AR118" s="125">
        <f t="shared" si="223"/>
        <v>0</v>
      </c>
      <c r="AS118" s="125">
        <f>SUM(AS108:AS117)</f>
        <v>1133625.4489803971</v>
      </c>
      <c r="AT118" s="125">
        <f t="shared" ref="AT118:EK118" si="224">SUM(AT108:AT117)</f>
        <v>0</v>
      </c>
      <c r="AU118" s="125">
        <f t="shared" si="224"/>
        <v>0</v>
      </c>
      <c r="AV118" s="125">
        <f t="shared" si="224"/>
        <v>0</v>
      </c>
      <c r="AW118" s="125">
        <f t="shared" si="224"/>
        <v>0</v>
      </c>
      <c r="AX118" s="125">
        <f t="shared" si="224"/>
        <v>0</v>
      </c>
      <c r="AY118" s="125">
        <f>SUM(AX108:AY117)</f>
        <v>0</v>
      </c>
      <c r="AZ118" s="125">
        <f t="shared" si="224"/>
        <v>0</v>
      </c>
      <c r="BA118" s="125">
        <f t="shared" si="224"/>
        <v>0</v>
      </c>
      <c r="BB118" s="125">
        <f t="shared" si="224"/>
        <v>0</v>
      </c>
      <c r="BC118" s="125">
        <f t="shared" si="224"/>
        <v>0</v>
      </c>
      <c r="BD118" s="125">
        <f t="shared" si="224"/>
        <v>-291433.88370270591</v>
      </c>
      <c r="BE118" s="125">
        <f t="shared" si="224"/>
        <v>0</v>
      </c>
      <c r="BF118" s="125">
        <f t="shared" si="224"/>
        <v>0</v>
      </c>
      <c r="BG118" s="125">
        <f t="shared" si="224"/>
        <v>0</v>
      </c>
      <c r="BH118" s="125">
        <f t="shared" si="224"/>
        <v>0</v>
      </c>
      <c r="BI118" s="125">
        <f t="shared" si="224"/>
        <v>0</v>
      </c>
      <c r="BJ118" s="125">
        <f t="shared" si="224"/>
        <v>0</v>
      </c>
      <c r="BK118" s="125">
        <f t="shared" si="224"/>
        <v>0</v>
      </c>
      <c r="BL118" s="125">
        <f t="shared" si="224"/>
        <v>0</v>
      </c>
      <c r="BM118" s="125">
        <f t="shared" si="224"/>
        <v>0</v>
      </c>
      <c r="BN118" s="125">
        <f t="shared" si="224"/>
        <v>0</v>
      </c>
      <c r="BO118" s="125">
        <f t="shared" si="224"/>
        <v>0</v>
      </c>
      <c r="BP118" s="125">
        <f t="shared" si="224"/>
        <v>0</v>
      </c>
      <c r="BQ118" s="125">
        <f t="shared" si="224"/>
        <v>0</v>
      </c>
      <c r="BR118" s="125">
        <f t="shared" si="224"/>
        <v>0</v>
      </c>
      <c r="BS118" s="125">
        <f t="shared" si="224"/>
        <v>0</v>
      </c>
      <c r="BT118" s="125">
        <f t="shared" si="224"/>
        <v>0</v>
      </c>
      <c r="BU118" s="125">
        <f t="shared" si="224"/>
        <v>0</v>
      </c>
      <c r="BV118" s="125">
        <f t="shared" si="224"/>
        <v>0</v>
      </c>
      <c r="BW118" s="125">
        <f t="shared" si="224"/>
        <v>0</v>
      </c>
      <c r="BX118" s="125">
        <f t="shared" si="224"/>
        <v>0</v>
      </c>
      <c r="BY118" s="125">
        <f t="shared" si="224"/>
        <v>0</v>
      </c>
      <c r="BZ118" s="125">
        <f t="shared" si="224"/>
        <v>0</v>
      </c>
      <c r="CA118" s="125">
        <f t="shared" si="224"/>
        <v>0</v>
      </c>
      <c r="CB118" s="125">
        <f t="shared" si="224"/>
        <v>0</v>
      </c>
      <c r="CC118" s="125">
        <f t="shared" si="224"/>
        <v>0</v>
      </c>
      <c r="CD118" s="125">
        <f t="shared" si="224"/>
        <v>0</v>
      </c>
      <c r="CE118" s="125">
        <f t="shared" si="224"/>
        <v>0</v>
      </c>
      <c r="CF118" s="125">
        <f t="shared" si="224"/>
        <v>0</v>
      </c>
      <c r="CG118" s="125">
        <f t="shared" si="224"/>
        <v>0</v>
      </c>
      <c r="CH118" s="125">
        <f t="shared" si="224"/>
        <v>0</v>
      </c>
      <c r="CI118" s="125">
        <f t="shared" si="224"/>
        <v>0</v>
      </c>
      <c r="CJ118" s="125">
        <f t="shared" si="224"/>
        <v>0</v>
      </c>
      <c r="CK118" s="125">
        <f t="shared" si="224"/>
        <v>0</v>
      </c>
      <c r="CL118" s="125">
        <f t="shared" si="224"/>
        <v>0</v>
      </c>
      <c r="CM118" s="125">
        <f t="shared" si="224"/>
        <v>0</v>
      </c>
      <c r="CN118" s="125">
        <f t="shared" si="224"/>
        <v>-291433.88370270591</v>
      </c>
      <c r="CO118" s="125">
        <f t="shared" ref="CO118:CP118" si="225">SUM(CO108:CO117)</f>
        <v>842191.56527769112</v>
      </c>
      <c r="CP118" s="125">
        <f t="shared" si="225"/>
        <v>29753426.335277691</v>
      </c>
      <c r="CQ118" s="125">
        <f t="shared" si="224"/>
        <v>0</v>
      </c>
      <c r="CR118" s="125">
        <f t="shared" si="224"/>
        <v>0</v>
      </c>
      <c r="CS118" s="125">
        <f t="shared" si="224"/>
        <v>0</v>
      </c>
      <c r="CT118" s="125">
        <f t="shared" si="224"/>
        <v>0</v>
      </c>
      <c r="CU118" s="125">
        <f t="shared" si="224"/>
        <v>0</v>
      </c>
      <c r="CV118" s="125">
        <f t="shared" si="224"/>
        <v>0</v>
      </c>
      <c r="CW118" s="125">
        <f t="shared" si="224"/>
        <v>0</v>
      </c>
      <c r="CX118" s="125">
        <f t="shared" si="224"/>
        <v>0</v>
      </c>
      <c r="CY118" s="125">
        <f t="shared" si="224"/>
        <v>0</v>
      </c>
      <c r="CZ118" s="125">
        <f t="shared" si="224"/>
        <v>0</v>
      </c>
      <c r="DA118" s="125">
        <f t="shared" si="224"/>
        <v>57911.66630620903</v>
      </c>
      <c r="DB118" s="125">
        <f t="shared" si="224"/>
        <v>0</v>
      </c>
      <c r="DC118" s="125">
        <f t="shared" si="224"/>
        <v>0</v>
      </c>
      <c r="DD118" s="125">
        <f t="shared" si="224"/>
        <v>0</v>
      </c>
      <c r="DE118" s="125">
        <f t="shared" si="224"/>
        <v>0</v>
      </c>
      <c r="DF118" s="125">
        <f t="shared" si="224"/>
        <v>0</v>
      </c>
      <c r="DG118" s="125">
        <f t="shared" si="224"/>
        <v>0</v>
      </c>
      <c r="DH118" s="125">
        <f t="shared" si="224"/>
        <v>0</v>
      </c>
      <c r="DI118" s="125">
        <f t="shared" si="224"/>
        <v>0</v>
      </c>
      <c r="DJ118" s="125">
        <f t="shared" si="224"/>
        <v>0</v>
      </c>
      <c r="DK118" s="125">
        <f t="shared" si="224"/>
        <v>0</v>
      </c>
      <c r="DL118" s="125">
        <f t="shared" si="224"/>
        <v>0</v>
      </c>
      <c r="DM118" s="125">
        <f t="shared" si="224"/>
        <v>0</v>
      </c>
      <c r="DN118" s="125">
        <f t="shared" si="224"/>
        <v>0</v>
      </c>
      <c r="DO118" s="125">
        <f t="shared" si="224"/>
        <v>0</v>
      </c>
      <c r="DP118" s="125">
        <f t="shared" si="224"/>
        <v>0</v>
      </c>
      <c r="DQ118" s="125">
        <f t="shared" si="224"/>
        <v>0</v>
      </c>
      <c r="DR118" s="125">
        <f t="shared" si="224"/>
        <v>0</v>
      </c>
      <c r="DS118" s="125">
        <f t="shared" si="224"/>
        <v>0</v>
      </c>
      <c r="DT118" s="125">
        <f t="shared" si="224"/>
        <v>0</v>
      </c>
      <c r="DU118" s="125">
        <f t="shared" si="224"/>
        <v>0</v>
      </c>
      <c r="DV118" s="125">
        <f t="shared" si="224"/>
        <v>0</v>
      </c>
      <c r="DW118" s="125">
        <f t="shared" si="224"/>
        <v>0</v>
      </c>
      <c r="DX118" s="125">
        <f t="shared" si="224"/>
        <v>0</v>
      </c>
      <c r="DY118" s="125">
        <f t="shared" si="224"/>
        <v>0</v>
      </c>
      <c r="DZ118" s="125">
        <f t="shared" si="224"/>
        <v>0</v>
      </c>
      <c r="EA118" s="125">
        <f t="shared" si="224"/>
        <v>0</v>
      </c>
      <c r="EB118" s="125">
        <f t="shared" si="224"/>
        <v>0</v>
      </c>
      <c r="EC118" s="125">
        <f t="shared" si="224"/>
        <v>0</v>
      </c>
      <c r="ED118" s="125">
        <f t="shared" si="224"/>
        <v>0</v>
      </c>
      <c r="EE118" s="125">
        <f t="shared" si="224"/>
        <v>0</v>
      </c>
      <c r="EF118" s="125">
        <f t="shared" si="224"/>
        <v>0</v>
      </c>
      <c r="EG118" s="125">
        <f t="shared" si="224"/>
        <v>0</v>
      </c>
      <c r="EH118" s="125">
        <f t="shared" si="224"/>
        <v>0</v>
      </c>
      <c r="EI118" s="125">
        <f t="shared" si="224"/>
        <v>0</v>
      </c>
      <c r="EJ118" s="125">
        <f t="shared" si="224"/>
        <v>0</v>
      </c>
      <c r="EK118" s="125">
        <f t="shared" si="224"/>
        <v>57911.66630620903</v>
      </c>
      <c r="EL118" s="125">
        <f t="shared" ref="EL118" si="226">SUM(EL108:EL117)</f>
        <v>29811338.0015839</v>
      </c>
      <c r="EM118" s="125">
        <f t="shared" ref="EM118:EN118" si="227">SUM(EM108:EM117)</f>
        <v>0</v>
      </c>
      <c r="EN118" s="125">
        <f t="shared" si="227"/>
        <v>0</v>
      </c>
      <c r="EO118" s="125">
        <f t="shared" ref="EO118:GG118" si="228">SUM(EO108:EO117)</f>
        <v>0</v>
      </c>
      <c r="EP118" s="125">
        <f t="shared" si="228"/>
        <v>0</v>
      </c>
      <c r="EQ118" s="125">
        <f t="shared" si="228"/>
        <v>0</v>
      </c>
      <c r="ER118" s="125">
        <f t="shared" si="228"/>
        <v>0</v>
      </c>
      <c r="ES118" s="125">
        <f t="shared" si="228"/>
        <v>0</v>
      </c>
      <c r="ET118" s="125">
        <f t="shared" si="228"/>
        <v>0</v>
      </c>
      <c r="EU118" s="125">
        <f t="shared" si="228"/>
        <v>0</v>
      </c>
      <c r="EV118" s="125">
        <f t="shared" si="228"/>
        <v>0</v>
      </c>
      <c r="EW118" s="125">
        <f t="shared" si="228"/>
        <v>106782.25184610813</v>
      </c>
      <c r="EX118" s="125">
        <f t="shared" si="228"/>
        <v>0</v>
      </c>
      <c r="EY118" s="125">
        <f t="shared" si="228"/>
        <v>0</v>
      </c>
      <c r="EZ118" s="125">
        <f t="shared" si="228"/>
        <v>0</v>
      </c>
      <c r="FA118" s="125">
        <f t="shared" si="228"/>
        <v>0</v>
      </c>
      <c r="FB118" s="125">
        <f t="shared" si="228"/>
        <v>0</v>
      </c>
      <c r="FC118" s="125">
        <f t="shared" si="228"/>
        <v>0</v>
      </c>
      <c r="FD118" s="125">
        <f t="shared" si="228"/>
        <v>0</v>
      </c>
      <c r="FE118" s="125">
        <f t="shared" si="228"/>
        <v>0</v>
      </c>
      <c r="FF118" s="125">
        <f t="shared" si="228"/>
        <v>0</v>
      </c>
      <c r="FG118" s="125">
        <f t="shared" si="228"/>
        <v>0</v>
      </c>
      <c r="FH118" s="125">
        <f t="shared" si="228"/>
        <v>10594534.498253921</v>
      </c>
      <c r="FI118" s="125">
        <f t="shared" si="228"/>
        <v>0</v>
      </c>
      <c r="FJ118" s="125">
        <f t="shared" si="228"/>
        <v>0</v>
      </c>
      <c r="FK118" s="125">
        <f t="shared" si="228"/>
        <v>0</v>
      </c>
      <c r="FL118" s="125">
        <f t="shared" si="228"/>
        <v>0</v>
      </c>
      <c r="FM118" s="125">
        <f t="shared" si="228"/>
        <v>0</v>
      </c>
      <c r="FN118" s="125">
        <f t="shared" si="228"/>
        <v>0</v>
      </c>
      <c r="FO118" s="125">
        <f t="shared" si="228"/>
        <v>0</v>
      </c>
      <c r="FP118" s="125">
        <f t="shared" si="228"/>
        <v>0</v>
      </c>
      <c r="FQ118" s="125">
        <f t="shared" si="228"/>
        <v>0</v>
      </c>
      <c r="FR118" s="125">
        <f t="shared" si="228"/>
        <v>0</v>
      </c>
      <c r="FS118" s="125">
        <f t="shared" si="228"/>
        <v>0</v>
      </c>
      <c r="FT118" s="125">
        <f t="shared" si="228"/>
        <v>0</v>
      </c>
      <c r="FU118" s="125">
        <f t="shared" si="228"/>
        <v>0</v>
      </c>
      <c r="FV118" s="125">
        <f t="shared" si="228"/>
        <v>0</v>
      </c>
      <c r="FW118" s="125">
        <f t="shared" si="228"/>
        <v>0</v>
      </c>
      <c r="FX118" s="125">
        <f t="shared" si="228"/>
        <v>-3105.0488916725863</v>
      </c>
      <c r="FY118" s="125">
        <f t="shared" si="228"/>
        <v>0</v>
      </c>
      <c r="FZ118" s="125">
        <f t="shared" si="228"/>
        <v>0</v>
      </c>
      <c r="GA118" s="125">
        <f t="shared" si="228"/>
        <v>0</v>
      </c>
      <c r="GB118" s="125">
        <f t="shared" si="228"/>
        <v>0</v>
      </c>
      <c r="GC118" s="125">
        <f t="shared" si="228"/>
        <v>0</v>
      </c>
      <c r="GD118" s="125">
        <f t="shared" si="228"/>
        <v>0</v>
      </c>
      <c r="GE118" s="125">
        <f t="shared" si="228"/>
        <v>0</v>
      </c>
      <c r="GF118" s="125">
        <f t="shared" si="228"/>
        <v>0</v>
      </c>
      <c r="GG118" s="125">
        <f t="shared" si="228"/>
        <v>10698211.701208357</v>
      </c>
      <c r="GH118" s="125">
        <f t="shared" ref="GH118:GJ118" si="229">SUM(GH108:GH117)</f>
        <v>40509549.702792257</v>
      </c>
      <c r="GI118" s="125">
        <f t="shared" si="229"/>
        <v>0</v>
      </c>
      <c r="GJ118" s="125">
        <f t="shared" si="229"/>
        <v>40509549.702792257</v>
      </c>
      <c r="GU118" s="125">
        <v>28911234.769999996</v>
      </c>
      <c r="GV118" s="123">
        <f t="shared" si="147"/>
        <v>0</v>
      </c>
      <c r="GX118" s="125">
        <v>0</v>
      </c>
      <c r="GY118" s="123">
        <f t="shared" si="148"/>
        <v>0</v>
      </c>
    </row>
    <row r="119" spans="1:207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4">
        <v>462456.04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398.3997051377637</v>
      </c>
      <c r="Q119" s="124"/>
      <c r="R119" s="124"/>
      <c r="S119" s="124"/>
      <c r="T119" s="124"/>
      <c r="U119" s="124"/>
      <c r="V119" s="124"/>
      <c r="W119" s="124">
        <v>154.36502058432097</v>
      </c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>
        <f>SUM(F119:AR119)</f>
        <v>552.76472572208468</v>
      </c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>
        <v>-140.99246186021031</v>
      </c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>
        <f t="shared" ref="CN119:CN128" si="230">SUM(AT119:CM119)</f>
        <v>-140.99246186021031</v>
      </c>
      <c r="CO119" s="124">
        <f t="shared" si="216"/>
        <v>411.77226386187436</v>
      </c>
      <c r="CP119" s="124">
        <f t="shared" ref="CP119:CP128" si="231">+CO119+E119</f>
        <v>462867.81226386188</v>
      </c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>
        <v>28.017018128436636</v>
      </c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>
        <f t="shared" si="218"/>
        <v>28.017018128436636</v>
      </c>
      <c r="EL119" s="124">
        <f t="shared" si="219"/>
        <v>462895.8292819903</v>
      </c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>
        <v>51.660062239427198</v>
      </c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>
        <v>114111.11516955373</v>
      </c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>
        <f t="shared" si="220"/>
        <v>114162.77523179316</v>
      </c>
      <c r="GH119" s="124">
        <f t="shared" si="221"/>
        <v>577058.60451378347</v>
      </c>
      <c r="GI119" s="124"/>
      <c r="GJ119" s="124">
        <f t="shared" si="222"/>
        <v>577058.60451378347</v>
      </c>
      <c r="GU119" s="124">
        <v>462456.04</v>
      </c>
      <c r="GV119" s="123">
        <f t="shared" si="147"/>
        <v>0</v>
      </c>
      <c r="GX119" s="124"/>
      <c r="GY119" s="123">
        <f t="shared" si="148"/>
        <v>0</v>
      </c>
    </row>
    <row r="120" spans="1:207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4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>
        <f t="shared" ref="AS120:AS183" si="232">SUM(F120:AR120)</f>
        <v>0</v>
      </c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>
        <v>0</v>
      </c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>
        <f t="shared" si="230"/>
        <v>0</v>
      </c>
      <c r="CO120" s="124">
        <f t="shared" si="216"/>
        <v>0</v>
      </c>
      <c r="CP120" s="124">
        <f t="shared" si="231"/>
        <v>0</v>
      </c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>
        <v>0</v>
      </c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>
        <f t="shared" si="218"/>
        <v>0</v>
      </c>
      <c r="EL120" s="124">
        <f t="shared" si="219"/>
        <v>0</v>
      </c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>
        <v>0</v>
      </c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>
        <f t="shared" si="220"/>
        <v>0</v>
      </c>
      <c r="GH120" s="124">
        <f t="shared" si="221"/>
        <v>0</v>
      </c>
      <c r="GI120" s="124"/>
      <c r="GJ120" s="124">
        <f t="shared" si="222"/>
        <v>0</v>
      </c>
      <c r="GU120" s="124">
        <v>0</v>
      </c>
      <c r="GV120" s="123">
        <f t="shared" si="147"/>
        <v>0</v>
      </c>
      <c r="GX120" s="124"/>
      <c r="GY120" s="123">
        <f t="shared" si="148"/>
        <v>0</v>
      </c>
    </row>
    <row r="121" spans="1:207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4">
        <v>2965445.66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69629.435000069876</v>
      </c>
      <c r="Q121" s="124"/>
      <c r="R121" s="124"/>
      <c r="S121" s="124"/>
      <c r="T121" s="124"/>
      <c r="U121" s="124"/>
      <c r="V121" s="124"/>
      <c r="W121" s="124">
        <v>26978.808037379764</v>
      </c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>
        <v>715.89666666666665</v>
      </c>
      <c r="AK121" s="124"/>
      <c r="AL121" s="124"/>
      <c r="AM121" s="124"/>
      <c r="AN121" s="124"/>
      <c r="AO121" s="124"/>
      <c r="AP121" s="124"/>
      <c r="AQ121" s="124"/>
      <c r="AR121" s="124"/>
      <c r="AS121" s="124">
        <f t="shared" si="232"/>
        <v>97324.1397041163</v>
      </c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>
        <v>-24641.648404836596</v>
      </c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>
        <f t="shared" si="230"/>
        <v>-24641.648404836596</v>
      </c>
      <c r="CO121" s="124">
        <f t="shared" si="216"/>
        <v>72682.491299279704</v>
      </c>
      <c r="CP121" s="124">
        <f t="shared" si="231"/>
        <v>3038128.1512992796</v>
      </c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>
        <v>4896.6129179116297</v>
      </c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>
        <f t="shared" si="218"/>
        <v>4896.6129179116297</v>
      </c>
      <c r="EL121" s="124">
        <f t="shared" si="219"/>
        <v>3043024.7642171914</v>
      </c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>
        <v>9028.7741165770276</v>
      </c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>
        <v>-680522.70050980197</v>
      </c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>
        <v>-67.853670180827521</v>
      </c>
      <c r="FY121" s="124"/>
      <c r="FZ121" s="124"/>
      <c r="GA121" s="124"/>
      <c r="GB121" s="124"/>
      <c r="GC121" s="124"/>
      <c r="GD121" s="124"/>
      <c r="GE121" s="124"/>
      <c r="GF121" s="124"/>
      <c r="GG121" s="124">
        <f t="shared" si="220"/>
        <v>-671561.78006340575</v>
      </c>
      <c r="GH121" s="124">
        <f t="shared" si="221"/>
        <v>2371462.9841537857</v>
      </c>
      <c r="GI121" s="124"/>
      <c r="GJ121" s="124">
        <f t="shared" si="222"/>
        <v>2371462.9841537857</v>
      </c>
      <c r="GU121" s="124">
        <v>2965445.66</v>
      </c>
      <c r="GV121" s="123">
        <f t="shared" si="147"/>
        <v>0</v>
      </c>
      <c r="GX121" s="124"/>
      <c r="GY121" s="123">
        <f t="shared" si="148"/>
        <v>0</v>
      </c>
    </row>
    <row r="122" spans="1:207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AS122" s="124">
        <f t="shared" si="232"/>
        <v>0</v>
      </c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>
        <f t="shared" si="230"/>
        <v>0</v>
      </c>
      <c r="CO122" s="124">
        <f t="shared" si="216"/>
        <v>0</v>
      </c>
      <c r="CP122" s="124">
        <f t="shared" si="231"/>
        <v>0</v>
      </c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>
        <f t="shared" si="218"/>
        <v>0</v>
      </c>
      <c r="EL122" s="124">
        <f t="shared" si="219"/>
        <v>0</v>
      </c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>
        <f t="shared" si="220"/>
        <v>0</v>
      </c>
      <c r="GH122" s="124">
        <f t="shared" si="221"/>
        <v>0</v>
      </c>
      <c r="GI122" s="124"/>
      <c r="GJ122" s="124">
        <f t="shared" si="222"/>
        <v>0</v>
      </c>
      <c r="GV122" s="123">
        <f t="shared" si="147"/>
        <v>0</v>
      </c>
      <c r="GX122" s="124"/>
      <c r="GY122" s="123">
        <f t="shared" si="148"/>
        <v>0</v>
      </c>
    </row>
    <row r="123" spans="1:207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4">
        <v>41787295.240000002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273229.71281554305</v>
      </c>
      <c r="Q123" s="124"/>
      <c r="R123" s="124"/>
      <c r="S123" s="124"/>
      <c r="T123" s="124"/>
      <c r="U123" s="124"/>
      <c r="V123" s="124"/>
      <c r="W123" s="124">
        <v>105866.31892319013</v>
      </c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>
        <v>1141220.418333333</v>
      </c>
      <c r="AK123" s="124"/>
      <c r="AL123" s="124"/>
      <c r="AM123" s="124"/>
      <c r="AN123" s="124"/>
      <c r="AO123" s="124"/>
      <c r="AP123" s="124"/>
      <c r="AQ123" s="124"/>
      <c r="AR123" s="124"/>
      <c r="AS123" s="124">
        <f t="shared" si="232"/>
        <v>1520316.4500720662</v>
      </c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>
        <v>-96695.176644020306</v>
      </c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>
        <f t="shared" si="230"/>
        <v>-96695.176644020306</v>
      </c>
      <c r="CO123" s="124">
        <f t="shared" si="216"/>
        <v>1423621.2734280459</v>
      </c>
      <c r="CP123" s="124">
        <f t="shared" si="231"/>
        <v>43210916.513428047</v>
      </c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>
        <v>19214.577015144961</v>
      </c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>
        <f t="shared" si="218"/>
        <v>19214.577015144961</v>
      </c>
      <c r="EL123" s="124">
        <f t="shared" si="219"/>
        <v>43230131.090443194</v>
      </c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>
        <v>35429.403655885952</v>
      </c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>
        <v>415640.17907840759</v>
      </c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>
        <v>-965875.49371126853</v>
      </c>
      <c r="FY123" s="124"/>
      <c r="FZ123" s="124"/>
      <c r="GA123" s="124"/>
      <c r="GB123" s="124"/>
      <c r="GC123" s="124"/>
      <c r="GD123" s="124"/>
      <c r="GE123" s="124"/>
      <c r="GF123" s="124"/>
      <c r="GG123" s="124">
        <f t="shared" si="220"/>
        <v>-514805.91097697499</v>
      </c>
      <c r="GH123" s="124">
        <f t="shared" si="221"/>
        <v>42715325.179466218</v>
      </c>
      <c r="GI123" s="124"/>
      <c r="GJ123" s="124">
        <f t="shared" si="222"/>
        <v>42715325.179466218</v>
      </c>
      <c r="GU123" s="124">
        <v>41787295.240000002</v>
      </c>
      <c r="GV123" s="123">
        <f t="shared" si="147"/>
        <v>0</v>
      </c>
      <c r="GX123" s="124"/>
      <c r="GY123" s="123">
        <f t="shared" si="148"/>
        <v>0</v>
      </c>
    </row>
    <row r="124" spans="1:207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4">
        <v>12184624.029999999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120348.50994107369</v>
      </c>
      <c r="Q124" s="124"/>
      <c r="R124" s="124"/>
      <c r="S124" s="124"/>
      <c r="T124" s="124"/>
      <c r="U124" s="124"/>
      <c r="V124" s="124"/>
      <c r="W124" s="124">
        <v>46630.557138394972</v>
      </c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>
        <v>67.936666666666667</v>
      </c>
      <c r="AK124" s="124"/>
      <c r="AL124" s="124"/>
      <c r="AM124" s="124"/>
      <c r="AN124" s="124"/>
      <c r="AO124" s="124"/>
      <c r="AP124" s="124"/>
      <c r="AQ124" s="124"/>
      <c r="AR124" s="124"/>
      <c r="AS124" s="124">
        <f t="shared" si="232"/>
        <v>167047.00374613533</v>
      </c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>
        <v>-42590.977048872272</v>
      </c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>
        <f t="shared" si="230"/>
        <v>-42590.977048872272</v>
      </c>
      <c r="CO124" s="124">
        <f t="shared" si="216"/>
        <v>124456.02669726306</v>
      </c>
      <c r="CP124" s="124">
        <f t="shared" si="231"/>
        <v>12309080.056697262</v>
      </c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>
        <v>8463.3757035122617</v>
      </c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>
        <f t="shared" si="218"/>
        <v>8463.3757035122617</v>
      </c>
      <c r="EL124" s="124">
        <f t="shared" si="219"/>
        <v>12317543.432400774</v>
      </c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>
        <v>15605.462137147726</v>
      </c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>
        <v>-3139774.852743784</v>
      </c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>
        <v>-6.4391306564515602</v>
      </c>
      <c r="FY124" s="124"/>
      <c r="FZ124" s="124"/>
      <c r="GA124" s="124"/>
      <c r="GB124" s="124"/>
      <c r="GC124" s="124"/>
      <c r="GD124" s="124"/>
      <c r="GE124" s="124"/>
      <c r="GF124" s="124"/>
      <c r="GG124" s="124">
        <f t="shared" si="220"/>
        <v>-3124175.8297372926</v>
      </c>
      <c r="GH124" s="124">
        <f t="shared" si="221"/>
        <v>9193367.6026634816</v>
      </c>
      <c r="GI124" s="124"/>
      <c r="GJ124" s="124">
        <f t="shared" si="222"/>
        <v>9193367.6026634816</v>
      </c>
      <c r="GU124" s="124">
        <v>12184624.029999999</v>
      </c>
      <c r="GV124" s="123">
        <f t="shared" si="147"/>
        <v>0</v>
      </c>
      <c r="GX124" s="124"/>
      <c r="GY124" s="123">
        <f t="shared" si="148"/>
        <v>0</v>
      </c>
    </row>
    <row r="125" spans="1:207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4">
        <v>89958.77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2435.478294379971</v>
      </c>
      <c r="Q125" s="124"/>
      <c r="R125" s="124"/>
      <c r="S125" s="124"/>
      <c r="T125" s="124"/>
      <c r="U125" s="124"/>
      <c r="V125" s="124"/>
      <c r="W125" s="124">
        <v>943.65696609797794</v>
      </c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>
        <f t="shared" si="232"/>
        <v>3379.135260477949</v>
      </c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>
        <v>-861.90847057228257</v>
      </c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>
        <f t="shared" si="230"/>
        <v>-861.90847057228257</v>
      </c>
      <c r="CO125" s="124">
        <f t="shared" si="216"/>
        <v>2517.2267899056665</v>
      </c>
      <c r="CP125" s="124">
        <f t="shared" si="231"/>
        <v>92475.996789905665</v>
      </c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>
        <v>171.27231432428511</v>
      </c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>
        <f t="shared" si="218"/>
        <v>171.27231432428511</v>
      </c>
      <c r="EL125" s="124">
        <f t="shared" si="219"/>
        <v>92647.269104229956</v>
      </c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>
        <v>315.80585690176832</v>
      </c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>
        <v>7231.7867961612646</v>
      </c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>
        <f t="shared" si="220"/>
        <v>7547.5926530630331</v>
      </c>
      <c r="GH125" s="124">
        <f t="shared" si="221"/>
        <v>100194.86175729299</v>
      </c>
      <c r="GI125" s="124"/>
      <c r="GJ125" s="124">
        <f t="shared" si="222"/>
        <v>100194.86175729299</v>
      </c>
      <c r="GU125" s="124">
        <v>89958.77</v>
      </c>
      <c r="GV125" s="123">
        <f t="shared" si="147"/>
        <v>0</v>
      </c>
      <c r="GX125" s="124"/>
      <c r="GY125" s="123">
        <f t="shared" si="148"/>
        <v>0</v>
      </c>
    </row>
    <row r="126" spans="1:207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4">
        <v>2605249.62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14963.188108871771</v>
      </c>
      <c r="Q126" s="124"/>
      <c r="R126" s="124"/>
      <c r="S126" s="124"/>
      <c r="T126" s="124"/>
      <c r="U126" s="124"/>
      <c r="V126" s="124"/>
      <c r="W126" s="124">
        <v>5797.6770832055417</v>
      </c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>
        <f t="shared" si="232"/>
        <v>20760.865192077312</v>
      </c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>
        <v>-5295.4274351627282</v>
      </c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>
        <f t="shared" si="230"/>
        <v>-5295.4274351627282</v>
      </c>
      <c r="CO126" s="124">
        <f t="shared" si="216"/>
        <v>15465.437756914584</v>
      </c>
      <c r="CP126" s="124">
        <f t="shared" si="231"/>
        <v>2620715.0577569148</v>
      </c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>
        <v>1052.2696354920827</v>
      </c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>
        <f t="shared" si="218"/>
        <v>1052.2696354920827</v>
      </c>
      <c r="EL126" s="124">
        <f t="shared" si="219"/>
        <v>2621767.3273924068</v>
      </c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>
        <v>1940.2605449652006</v>
      </c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>
        <v>-390306.55691431044</v>
      </c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>
        <f t="shared" si="220"/>
        <v>-388366.29636934522</v>
      </c>
      <c r="GH126" s="124">
        <f t="shared" si="221"/>
        <v>2233401.0310230614</v>
      </c>
      <c r="GI126" s="124"/>
      <c r="GJ126" s="124">
        <f t="shared" si="222"/>
        <v>2233401.0310230614</v>
      </c>
      <c r="GU126" s="124">
        <v>2605249.62</v>
      </c>
      <c r="GV126" s="123">
        <f t="shared" si="147"/>
        <v>0</v>
      </c>
      <c r="GX126" s="124"/>
      <c r="GY126" s="123">
        <f t="shared" si="148"/>
        <v>0</v>
      </c>
    </row>
    <row r="127" spans="1:207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4">
        <v>644770.51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23348.722387285961</v>
      </c>
      <c r="Q127" s="124"/>
      <c r="R127" s="124"/>
      <c r="S127" s="124"/>
      <c r="T127" s="124"/>
      <c r="U127" s="124"/>
      <c r="V127" s="124"/>
      <c r="W127" s="124">
        <v>9046.7587336307843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>
        <f t="shared" si="232"/>
        <v>32395.481120916746</v>
      </c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>
        <v>-8263.0428893909666</v>
      </c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>
        <f t="shared" si="230"/>
        <v>-8263.0428893909666</v>
      </c>
      <c r="CO127" s="124">
        <f t="shared" si="216"/>
        <v>24132.438231525779</v>
      </c>
      <c r="CP127" s="124">
        <f t="shared" si="231"/>
        <v>668902.94823152584</v>
      </c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>
        <v>1641.9730485850152</v>
      </c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>
        <f t="shared" si="218"/>
        <v>1641.9730485850152</v>
      </c>
      <c r="EL127" s="124">
        <f t="shared" si="219"/>
        <v>670544.92128011084</v>
      </c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>
        <v>3027.6037762658634</v>
      </c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>
        <v>-14268.010343326605</v>
      </c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>
        <f t="shared" si="220"/>
        <v>-11240.406567060742</v>
      </c>
      <c r="GH127" s="124">
        <f t="shared" si="221"/>
        <v>659304.5147130501</v>
      </c>
      <c r="GI127" s="124"/>
      <c r="GJ127" s="124">
        <f t="shared" si="222"/>
        <v>659304.5147130501</v>
      </c>
      <c r="GU127" s="124">
        <v>644770.51</v>
      </c>
      <c r="GV127" s="123">
        <f t="shared" si="147"/>
        <v>0</v>
      </c>
      <c r="GX127" s="124"/>
      <c r="GY127" s="123">
        <f t="shared" si="148"/>
        <v>0</v>
      </c>
    </row>
    <row r="128" spans="1:207" outlineLevel="3" x14ac:dyDescent="0.25">
      <c r="A128" s="83">
        <f>ROW()</f>
        <v>128</v>
      </c>
      <c r="B128" s="257"/>
      <c r="C128" s="61" t="s">
        <v>223</v>
      </c>
      <c r="D128" s="60">
        <v>598</v>
      </c>
      <c r="P128" s="124">
        <v>0</v>
      </c>
      <c r="AS128" s="124">
        <f t="shared" si="232"/>
        <v>0</v>
      </c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>
        <v>0</v>
      </c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>
        <f t="shared" si="230"/>
        <v>0</v>
      </c>
      <c r="CO128" s="124">
        <f t="shared" si="216"/>
        <v>0</v>
      </c>
      <c r="CP128" s="124">
        <f t="shared" si="231"/>
        <v>0</v>
      </c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>
        <f t="shared" si="218"/>
        <v>0</v>
      </c>
      <c r="EL128" s="124">
        <f t="shared" si="219"/>
        <v>0</v>
      </c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>
        <v>0</v>
      </c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>
        <f t="shared" si="220"/>
        <v>0</v>
      </c>
      <c r="GH128" s="124">
        <f t="shared" si="221"/>
        <v>0</v>
      </c>
      <c r="GI128" s="124"/>
      <c r="GJ128" s="124">
        <f t="shared" si="222"/>
        <v>0</v>
      </c>
      <c r="GV128" s="123">
        <f t="shared" si="147"/>
        <v>0</v>
      </c>
      <c r="GX128" s="124"/>
      <c r="GY128" s="123">
        <f t="shared" si="148"/>
        <v>0</v>
      </c>
    </row>
    <row r="129" spans="1:20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60739799.870000005</v>
      </c>
      <c r="F129" s="125">
        <f t="shared" ref="F129:AR129" si="233">SUM(F119:F128)</f>
        <v>0</v>
      </c>
      <c r="G129" s="125">
        <f t="shared" si="233"/>
        <v>0</v>
      </c>
      <c r="H129" s="125">
        <f t="shared" si="233"/>
        <v>0</v>
      </c>
      <c r="I129" s="125">
        <f t="shared" si="233"/>
        <v>0</v>
      </c>
      <c r="J129" s="125">
        <f t="shared" si="233"/>
        <v>0</v>
      </c>
      <c r="K129" s="125">
        <f t="shared" si="233"/>
        <v>0</v>
      </c>
      <c r="L129" s="125">
        <f t="shared" si="233"/>
        <v>0</v>
      </c>
      <c r="M129" s="125">
        <f t="shared" si="233"/>
        <v>0</v>
      </c>
      <c r="N129" s="125">
        <f t="shared" si="233"/>
        <v>0</v>
      </c>
      <c r="O129" s="125">
        <f t="shared" si="233"/>
        <v>0</v>
      </c>
      <c r="P129" s="125">
        <f t="shared" si="233"/>
        <v>504353.44625236205</v>
      </c>
      <c r="Q129" s="125">
        <f t="shared" si="233"/>
        <v>0</v>
      </c>
      <c r="R129" s="125">
        <f t="shared" si="233"/>
        <v>0</v>
      </c>
      <c r="S129" s="125">
        <f t="shared" si="233"/>
        <v>0</v>
      </c>
      <c r="T129" s="125">
        <f t="shared" si="233"/>
        <v>0</v>
      </c>
      <c r="U129" s="125">
        <f t="shared" si="233"/>
        <v>0</v>
      </c>
      <c r="V129" s="125">
        <f t="shared" si="233"/>
        <v>0</v>
      </c>
      <c r="W129" s="125">
        <f t="shared" si="233"/>
        <v>195418.1419024835</v>
      </c>
      <c r="X129" s="125">
        <f t="shared" si="233"/>
        <v>0</v>
      </c>
      <c r="Y129" s="125">
        <f t="shared" si="233"/>
        <v>0</v>
      </c>
      <c r="Z129" s="125">
        <f t="shared" si="233"/>
        <v>0</v>
      </c>
      <c r="AA129" s="125">
        <f t="shared" si="233"/>
        <v>0</v>
      </c>
      <c r="AB129" s="125">
        <f t="shared" si="233"/>
        <v>0</v>
      </c>
      <c r="AC129" s="125">
        <f t="shared" si="233"/>
        <v>0</v>
      </c>
      <c r="AD129" s="125">
        <f t="shared" si="233"/>
        <v>0</v>
      </c>
      <c r="AE129" s="125">
        <f t="shared" si="233"/>
        <v>0</v>
      </c>
      <c r="AF129" s="125">
        <f t="shared" si="233"/>
        <v>0</v>
      </c>
      <c r="AG129" s="125">
        <f t="shared" si="233"/>
        <v>0</v>
      </c>
      <c r="AH129" s="125">
        <f t="shared" si="233"/>
        <v>0</v>
      </c>
      <c r="AI129" s="125">
        <f t="shared" si="233"/>
        <v>0</v>
      </c>
      <c r="AJ129" s="125">
        <f t="shared" si="233"/>
        <v>1142004.2516666665</v>
      </c>
      <c r="AK129" s="125">
        <f t="shared" si="233"/>
        <v>0</v>
      </c>
      <c r="AL129" s="125">
        <f t="shared" si="233"/>
        <v>0</v>
      </c>
      <c r="AM129" s="125">
        <f t="shared" si="233"/>
        <v>0</v>
      </c>
      <c r="AN129" s="125">
        <f t="shared" si="233"/>
        <v>0</v>
      </c>
      <c r="AO129" s="125">
        <f t="shared" si="233"/>
        <v>0</v>
      </c>
      <c r="AP129" s="125">
        <f t="shared" si="233"/>
        <v>0</v>
      </c>
      <c r="AQ129" s="125">
        <f t="shared" si="233"/>
        <v>0</v>
      </c>
      <c r="AR129" s="125">
        <f t="shared" si="233"/>
        <v>0</v>
      </c>
      <c r="AS129" s="125">
        <f>SUM(AS119:AS128)</f>
        <v>1841775.8398215119</v>
      </c>
      <c r="AT129" s="125">
        <f t="shared" ref="AT129:CN129" si="234">SUM(AT119:AT128)</f>
        <v>0</v>
      </c>
      <c r="AU129" s="125">
        <f t="shared" si="234"/>
        <v>0</v>
      </c>
      <c r="AV129" s="125">
        <f t="shared" si="234"/>
        <v>0</v>
      </c>
      <c r="AW129" s="125">
        <f t="shared" si="234"/>
        <v>0</v>
      </c>
      <c r="AX129" s="125">
        <f t="shared" si="234"/>
        <v>0</v>
      </c>
      <c r="AY129" s="125">
        <f>SUM(AX119:AY128)</f>
        <v>0</v>
      </c>
      <c r="AZ129" s="125">
        <f t="shared" si="234"/>
        <v>0</v>
      </c>
      <c r="BA129" s="125">
        <f t="shared" si="234"/>
        <v>0</v>
      </c>
      <c r="BB129" s="125">
        <f t="shared" si="234"/>
        <v>0</v>
      </c>
      <c r="BC129" s="125">
        <f t="shared" si="234"/>
        <v>0</v>
      </c>
      <c r="BD129" s="125">
        <f t="shared" si="234"/>
        <v>-178489.17335471537</v>
      </c>
      <c r="BE129" s="125">
        <f t="shared" si="234"/>
        <v>0</v>
      </c>
      <c r="BF129" s="125">
        <f t="shared" si="234"/>
        <v>0</v>
      </c>
      <c r="BG129" s="125">
        <f t="shared" si="234"/>
        <v>0</v>
      </c>
      <c r="BH129" s="125">
        <f t="shared" si="234"/>
        <v>0</v>
      </c>
      <c r="BI129" s="125">
        <f t="shared" si="234"/>
        <v>0</v>
      </c>
      <c r="BJ129" s="125">
        <f t="shared" si="234"/>
        <v>0</v>
      </c>
      <c r="BK129" s="125">
        <f t="shared" si="234"/>
        <v>0</v>
      </c>
      <c r="BL129" s="125">
        <f t="shared" si="234"/>
        <v>0</v>
      </c>
      <c r="BM129" s="125">
        <f t="shared" si="234"/>
        <v>0</v>
      </c>
      <c r="BN129" s="125">
        <f t="shared" si="234"/>
        <v>0</v>
      </c>
      <c r="BO129" s="125">
        <f t="shared" si="234"/>
        <v>0</v>
      </c>
      <c r="BP129" s="125">
        <f t="shared" si="234"/>
        <v>0</v>
      </c>
      <c r="BQ129" s="125">
        <f t="shared" si="234"/>
        <v>0</v>
      </c>
      <c r="BR129" s="125">
        <f t="shared" si="234"/>
        <v>0</v>
      </c>
      <c r="BS129" s="125">
        <f t="shared" si="234"/>
        <v>0</v>
      </c>
      <c r="BT129" s="125">
        <f t="shared" si="234"/>
        <v>0</v>
      </c>
      <c r="BU129" s="125">
        <f t="shared" si="234"/>
        <v>0</v>
      </c>
      <c r="BV129" s="125">
        <f t="shared" si="234"/>
        <v>0</v>
      </c>
      <c r="BW129" s="125">
        <f t="shared" si="234"/>
        <v>0</v>
      </c>
      <c r="BX129" s="125">
        <f t="shared" si="234"/>
        <v>0</v>
      </c>
      <c r="BY129" s="125">
        <f t="shared" si="234"/>
        <v>0</v>
      </c>
      <c r="BZ129" s="125">
        <f t="shared" si="234"/>
        <v>0</v>
      </c>
      <c r="CA129" s="125">
        <f t="shared" si="234"/>
        <v>0</v>
      </c>
      <c r="CB129" s="125">
        <f t="shared" si="234"/>
        <v>0</v>
      </c>
      <c r="CC129" s="125">
        <f t="shared" si="234"/>
        <v>0</v>
      </c>
      <c r="CD129" s="125">
        <f t="shared" si="234"/>
        <v>0</v>
      </c>
      <c r="CE129" s="125">
        <f t="shared" si="234"/>
        <v>0</v>
      </c>
      <c r="CF129" s="125">
        <f t="shared" si="234"/>
        <v>0</v>
      </c>
      <c r="CG129" s="125">
        <f t="shared" si="234"/>
        <v>0</v>
      </c>
      <c r="CH129" s="125">
        <f t="shared" si="234"/>
        <v>0</v>
      </c>
      <c r="CI129" s="125">
        <f t="shared" si="234"/>
        <v>0</v>
      </c>
      <c r="CJ129" s="125">
        <f t="shared" si="234"/>
        <v>0</v>
      </c>
      <c r="CK129" s="125">
        <f t="shared" si="234"/>
        <v>0</v>
      </c>
      <c r="CL129" s="125">
        <f t="shared" si="234"/>
        <v>0</v>
      </c>
      <c r="CM129" s="125">
        <f t="shared" si="234"/>
        <v>0</v>
      </c>
      <c r="CN129" s="125">
        <f t="shared" si="234"/>
        <v>-178489.17335471537</v>
      </c>
      <c r="CO129" s="125">
        <f t="shared" ref="CO129:CP129" si="235">SUM(CO119:CO128)</f>
        <v>1663286.6664667965</v>
      </c>
      <c r="CP129" s="125">
        <f t="shared" si="235"/>
        <v>62403086.5364668</v>
      </c>
      <c r="CQ129" s="125">
        <f t="shared" ref="CQ129:EJ129" si="236">SUM(CQ119:CQ128)</f>
        <v>0</v>
      </c>
      <c r="CR129" s="125">
        <f t="shared" si="236"/>
        <v>0</v>
      </c>
      <c r="CS129" s="125">
        <f t="shared" si="236"/>
        <v>0</v>
      </c>
      <c r="CT129" s="125">
        <f t="shared" si="236"/>
        <v>0</v>
      </c>
      <c r="CU129" s="125">
        <f t="shared" si="236"/>
        <v>0</v>
      </c>
      <c r="CV129" s="125">
        <f t="shared" si="236"/>
        <v>0</v>
      </c>
      <c r="CW129" s="125">
        <f t="shared" si="236"/>
        <v>0</v>
      </c>
      <c r="CX129" s="125">
        <f t="shared" si="236"/>
        <v>0</v>
      </c>
      <c r="CY129" s="125">
        <f t="shared" si="236"/>
        <v>0</v>
      </c>
      <c r="CZ129" s="125">
        <f t="shared" si="236"/>
        <v>0</v>
      </c>
      <c r="DA129" s="125">
        <f t="shared" si="236"/>
        <v>35468.097653098674</v>
      </c>
      <c r="DB129" s="125">
        <f t="shared" si="236"/>
        <v>0</v>
      </c>
      <c r="DC129" s="125">
        <f t="shared" si="236"/>
        <v>0</v>
      </c>
      <c r="DD129" s="125">
        <f t="shared" si="236"/>
        <v>0</v>
      </c>
      <c r="DE129" s="125">
        <f t="shared" si="236"/>
        <v>0</v>
      </c>
      <c r="DF129" s="125">
        <f t="shared" si="236"/>
        <v>0</v>
      </c>
      <c r="DG129" s="125">
        <f t="shared" si="236"/>
        <v>0</v>
      </c>
      <c r="DH129" s="125">
        <f t="shared" si="236"/>
        <v>0</v>
      </c>
      <c r="DI129" s="125">
        <f t="shared" si="236"/>
        <v>0</v>
      </c>
      <c r="DJ129" s="125">
        <f t="shared" si="236"/>
        <v>0</v>
      </c>
      <c r="DK129" s="125">
        <f t="shared" si="236"/>
        <v>0</v>
      </c>
      <c r="DL129" s="125">
        <f t="shared" si="236"/>
        <v>0</v>
      </c>
      <c r="DM129" s="125">
        <f t="shared" si="236"/>
        <v>0</v>
      </c>
      <c r="DN129" s="125">
        <f t="shared" si="236"/>
        <v>0</v>
      </c>
      <c r="DO129" s="125">
        <f t="shared" si="236"/>
        <v>0</v>
      </c>
      <c r="DP129" s="125">
        <f t="shared" si="236"/>
        <v>0</v>
      </c>
      <c r="DQ129" s="125">
        <f t="shared" si="236"/>
        <v>0</v>
      </c>
      <c r="DR129" s="125">
        <f t="shared" si="236"/>
        <v>0</v>
      </c>
      <c r="DS129" s="125">
        <f t="shared" si="236"/>
        <v>0</v>
      </c>
      <c r="DT129" s="125">
        <f t="shared" si="236"/>
        <v>0</v>
      </c>
      <c r="DU129" s="125">
        <f t="shared" si="236"/>
        <v>0</v>
      </c>
      <c r="DV129" s="125">
        <f t="shared" si="236"/>
        <v>0</v>
      </c>
      <c r="DW129" s="125">
        <f t="shared" si="236"/>
        <v>0</v>
      </c>
      <c r="DX129" s="125">
        <f t="shared" si="236"/>
        <v>0</v>
      </c>
      <c r="DY129" s="125">
        <f t="shared" si="236"/>
        <v>0</v>
      </c>
      <c r="DZ129" s="125">
        <f t="shared" si="236"/>
        <v>0</v>
      </c>
      <c r="EA129" s="125">
        <f t="shared" si="236"/>
        <v>0</v>
      </c>
      <c r="EB129" s="125">
        <f t="shared" si="236"/>
        <v>0</v>
      </c>
      <c r="EC129" s="125">
        <f t="shared" si="236"/>
        <v>0</v>
      </c>
      <c r="ED129" s="125">
        <f t="shared" si="236"/>
        <v>0</v>
      </c>
      <c r="EE129" s="125">
        <f t="shared" si="236"/>
        <v>0</v>
      </c>
      <c r="EF129" s="125">
        <f t="shared" si="236"/>
        <v>0</v>
      </c>
      <c r="EG129" s="125">
        <f t="shared" si="236"/>
        <v>0</v>
      </c>
      <c r="EH129" s="125">
        <f t="shared" si="236"/>
        <v>0</v>
      </c>
      <c r="EI129" s="125">
        <f t="shared" si="236"/>
        <v>0</v>
      </c>
      <c r="EJ129" s="125">
        <f t="shared" si="236"/>
        <v>0</v>
      </c>
      <c r="EK129" s="125">
        <f t="shared" ref="EK129:EL129" si="237">SUM(EK119:EK128)</f>
        <v>35468.097653098674</v>
      </c>
      <c r="EL129" s="125">
        <f t="shared" si="237"/>
        <v>62438554.634119898</v>
      </c>
      <c r="EM129" s="125">
        <f t="shared" ref="EM129" si="238">SUM(EM119:EM128)</f>
        <v>0</v>
      </c>
      <c r="EN129" s="125">
        <f t="shared" ref="EN129:GG129" si="239">SUM(EN119:EN128)</f>
        <v>0</v>
      </c>
      <c r="EO129" s="125">
        <f t="shared" si="239"/>
        <v>0</v>
      </c>
      <c r="EP129" s="125">
        <f t="shared" si="239"/>
        <v>0</v>
      </c>
      <c r="EQ129" s="125">
        <f t="shared" si="239"/>
        <v>0</v>
      </c>
      <c r="ER129" s="125">
        <f t="shared" si="239"/>
        <v>0</v>
      </c>
      <c r="ES129" s="125">
        <f t="shared" si="239"/>
        <v>0</v>
      </c>
      <c r="ET129" s="125">
        <f t="shared" si="239"/>
        <v>0</v>
      </c>
      <c r="EU129" s="125">
        <f t="shared" si="239"/>
        <v>0</v>
      </c>
      <c r="EV129" s="125">
        <f t="shared" si="239"/>
        <v>0</v>
      </c>
      <c r="EW129" s="125">
        <f t="shared" si="239"/>
        <v>65398.970149982968</v>
      </c>
      <c r="EX129" s="125">
        <f t="shared" si="239"/>
        <v>0</v>
      </c>
      <c r="EY129" s="125">
        <f t="shared" si="239"/>
        <v>0</v>
      </c>
      <c r="EZ129" s="125">
        <f t="shared" si="239"/>
        <v>0</v>
      </c>
      <c r="FA129" s="125">
        <f t="shared" si="239"/>
        <v>0</v>
      </c>
      <c r="FB129" s="125">
        <f t="shared" si="239"/>
        <v>0</v>
      </c>
      <c r="FC129" s="125">
        <f t="shared" si="239"/>
        <v>0</v>
      </c>
      <c r="FD129" s="125">
        <f t="shared" si="239"/>
        <v>0</v>
      </c>
      <c r="FE129" s="125">
        <f t="shared" si="239"/>
        <v>0</v>
      </c>
      <c r="FF129" s="125">
        <f t="shared" si="239"/>
        <v>0</v>
      </c>
      <c r="FG129" s="125">
        <f t="shared" si="239"/>
        <v>0</v>
      </c>
      <c r="FH129" s="125">
        <f t="shared" si="239"/>
        <v>-3687889.0394671005</v>
      </c>
      <c r="FI129" s="125">
        <f t="shared" si="239"/>
        <v>0</v>
      </c>
      <c r="FJ129" s="125">
        <f t="shared" si="239"/>
        <v>0</v>
      </c>
      <c r="FK129" s="125">
        <f t="shared" si="239"/>
        <v>0</v>
      </c>
      <c r="FL129" s="125">
        <f t="shared" si="239"/>
        <v>0</v>
      </c>
      <c r="FM129" s="125">
        <f t="shared" si="239"/>
        <v>0</v>
      </c>
      <c r="FN129" s="125">
        <f t="shared" si="239"/>
        <v>0</v>
      </c>
      <c r="FO129" s="125">
        <f t="shared" si="239"/>
        <v>0</v>
      </c>
      <c r="FP129" s="125">
        <f t="shared" si="239"/>
        <v>0</v>
      </c>
      <c r="FQ129" s="125">
        <f t="shared" si="239"/>
        <v>0</v>
      </c>
      <c r="FR129" s="125">
        <f t="shared" si="239"/>
        <v>0</v>
      </c>
      <c r="FS129" s="125">
        <f t="shared" si="239"/>
        <v>0</v>
      </c>
      <c r="FT129" s="125">
        <f t="shared" si="239"/>
        <v>0</v>
      </c>
      <c r="FU129" s="125">
        <f t="shared" si="239"/>
        <v>0</v>
      </c>
      <c r="FV129" s="125">
        <f t="shared" si="239"/>
        <v>0</v>
      </c>
      <c r="FW129" s="125">
        <f t="shared" si="239"/>
        <v>0</v>
      </c>
      <c r="FX129" s="125">
        <f t="shared" si="239"/>
        <v>-965949.78651210573</v>
      </c>
      <c r="FY129" s="125">
        <f t="shared" si="239"/>
        <v>0</v>
      </c>
      <c r="FZ129" s="125">
        <f t="shared" si="239"/>
        <v>0</v>
      </c>
      <c r="GA129" s="125">
        <f t="shared" si="239"/>
        <v>0</v>
      </c>
      <c r="GB129" s="125">
        <f t="shared" si="239"/>
        <v>0</v>
      </c>
      <c r="GC129" s="125">
        <f t="shared" si="239"/>
        <v>0</v>
      </c>
      <c r="GD129" s="125">
        <f t="shared" si="239"/>
        <v>0</v>
      </c>
      <c r="GE129" s="125">
        <f t="shared" si="239"/>
        <v>0</v>
      </c>
      <c r="GF129" s="125">
        <f t="shared" si="239"/>
        <v>0</v>
      </c>
      <c r="GG129" s="125">
        <f t="shared" si="239"/>
        <v>-4588439.8558292221</v>
      </c>
      <c r="GH129" s="125">
        <f t="shared" ref="GH129:GJ129" si="240">SUM(GH119:GH128)</f>
        <v>57850114.778290674</v>
      </c>
      <c r="GI129" s="125">
        <f t="shared" si="240"/>
        <v>0</v>
      </c>
      <c r="GJ129" s="125">
        <f t="shared" si="240"/>
        <v>57850114.778290674</v>
      </c>
      <c r="GU129" s="125">
        <v>60739799.870000005</v>
      </c>
      <c r="GV129" s="123">
        <f t="shared" si="147"/>
        <v>0</v>
      </c>
      <c r="GX129" s="125">
        <v>0</v>
      </c>
      <c r="GY129" s="123">
        <f t="shared" si="148"/>
        <v>0</v>
      </c>
    </row>
    <row r="130" spans="1:20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89651034.640000001</v>
      </c>
      <c r="F130" s="126">
        <f t="shared" ref="F130:AR130" si="241">+F118+F129</f>
        <v>0</v>
      </c>
      <c r="G130" s="126">
        <f t="shared" si="241"/>
        <v>0</v>
      </c>
      <c r="H130" s="126">
        <f t="shared" si="241"/>
        <v>0</v>
      </c>
      <c r="I130" s="126">
        <f t="shared" si="241"/>
        <v>0</v>
      </c>
      <c r="J130" s="126">
        <f t="shared" si="241"/>
        <v>0</v>
      </c>
      <c r="K130" s="126">
        <f t="shared" si="241"/>
        <v>0</v>
      </c>
      <c r="L130" s="126">
        <f t="shared" si="241"/>
        <v>0</v>
      </c>
      <c r="M130" s="126">
        <f t="shared" si="241"/>
        <v>0</v>
      </c>
      <c r="N130" s="126">
        <f t="shared" si="241"/>
        <v>0</v>
      </c>
      <c r="O130" s="126">
        <f t="shared" si="241"/>
        <v>0</v>
      </c>
      <c r="P130" s="126">
        <f t="shared" si="241"/>
        <v>1327852.602181904</v>
      </c>
      <c r="Q130" s="126">
        <f t="shared" si="241"/>
        <v>0</v>
      </c>
      <c r="R130" s="126">
        <f t="shared" si="241"/>
        <v>0</v>
      </c>
      <c r="S130" s="126">
        <f t="shared" si="241"/>
        <v>0</v>
      </c>
      <c r="T130" s="126">
        <f t="shared" si="241"/>
        <v>0</v>
      </c>
      <c r="U130" s="126">
        <f t="shared" si="241"/>
        <v>0</v>
      </c>
      <c r="V130" s="126">
        <f t="shared" si="241"/>
        <v>0</v>
      </c>
      <c r="W130" s="126">
        <f t="shared" si="241"/>
        <v>514493.33828667179</v>
      </c>
      <c r="X130" s="126">
        <f t="shared" si="241"/>
        <v>0</v>
      </c>
      <c r="Y130" s="126">
        <f t="shared" si="241"/>
        <v>0</v>
      </c>
      <c r="Z130" s="126">
        <f t="shared" si="241"/>
        <v>0</v>
      </c>
      <c r="AA130" s="126">
        <f t="shared" si="241"/>
        <v>0</v>
      </c>
      <c r="AB130" s="126">
        <f t="shared" si="241"/>
        <v>0</v>
      </c>
      <c r="AC130" s="126">
        <f t="shared" si="241"/>
        <v>0</v>
      </c>
      <c r="AD130" s="126">
        <f t="shared" si="241"/>
        <v>0</v>
      </c>
      <c r="AE130" s="126">
        <f t="shared" si="241"/>
        <v>0</v>
      </c>
      <c r="AF130" s="126">
        <f t="shared" si="241"/>
        <v>0</v>
      </c>
      <c r="AG130" s="126">
        <f t="shared" si="241"/>
        <v>0</v>
      </c>
      <c r="AH130" s="126">
        <f t="shared" si="241"/>
        <v>0</v>
      </c>
      <c r="AI130" s="126">
        <f t="shared" si="241"/>
        <v>0</v>
      </c>
      <c r="AJ130" s="126">
        <f t="shared" si="241"/>
        <v>1133055.3483333332</v>
      </c>
      <c r="AK130" s="126">
        <f t="shared" si="241"/>
        <v>0</v>
      </c>
      <c r="AL130" s="126">
        <f t="shared" si="241"/>
        <v>0</v>
      </c>
      <c r="AM130" s="126">
        <f t="shared" si="241"/>
        <v>0</v>
      </c>
      <c r="AN130" s="126">
        <f t="shared" si="241"/>
        <v>0</v>
      </c>
      <c r="AO130" s="126">
        <f t="shared" si="241"/>
        <v>0</v>
      </c>
      <c r="AP130" s="126">
        <f t="shared" si="241"/>
        <v>0</v>
      </c>
      <c r="AQ130" s="126">
        <f t="shared" si="241"/>
        <v>0</v>
      </c>
      <c r="AR130" s="126">
        <f t="shared" si="241"/>
        <v>0</v>
      </c>
      <c r="AS130" s="126">
        <f>AS118+AS129</f>
        <v>2975401.288801909</v>
      </c>
      <c r="AT130" s="126">
        <f t="shared" ref="AT130:CN130" si="242">AT118+AT129</f>
        <v>0</v>
      </c>
      <c r="AU130" s="126">
        <f t="shared" si="242"/>
        <v>0</v>
      </c>
      <c r="AV130" s="126">
        <f t="shared" si="242"/>
        <v>0</v>
      </c>
      <c r="AW130" s="126">
        <f t="shared" si="242"/>
        <v>0</v>
      </c>
      <c r="AX130" s="126">
        <f t="shared" si="242"/>
        <v>0</v>
      </c>
      <c r="AY130" s="126">
        <f t="shared" si="242"/>
        <v>0</v>
      </c>
      <c r="AZ130" s="126">
        <f t="shared" si="242"/>
        <v>0</v>
      </c>
      <c r="BA130" s="126">
        <f t="shared" si="242"/>
        <v>0</v>
      </c>
      <c r="BB130" s="126">
        <f t="shared" si="242"/>
        <v>0</v>
      </c>
      <c r="BC130" s="126">
        <f t="shared" si="242"/>
        <v>0</v>
      </c>
      <c r="BD130" s="126">
        <f t="shared" si="242"/>
        <v>-469923.05705742131</v>
      </c>
      <c r="BE130" s="126">
        <f t="shared" si="242"/>
        <v>0</v>
      </c>
      <c r="BF130" s="126">
        <f t="shared" si="242"/>
        <v>0</v>
      </c>
      <c r="BG130" s="126">
        <f t="shared" si="242"/>
        <v>0</v>
      </c>
      <c r="BH130" s="126">
        <f t="shared" si="242"/>
        <v>0</v>
      </c>
      <c r="BI130" s="126">
        <f t="shared" si="242"/>
        <v>0</v>
      </c>
      <c r="BJ130" s="126">
        <f t="shared" si="242"/>
        <v>0</v>
      </c>
      <c r="BK130" s="126">
        <f t="shared" si="242"/>
        <v>0</v>
      </c>
      <c r="BL130" s="126">
        <f t="shared" si="242"/>
        <v>0</v>
      </c>
      <c r="BM130" s="126">
        <f t="shared" si="242"/>
        <v>0</v>
      </c>
      <c r="BN130" s="126">
        <f t="shared" si="242"/>
        <v>0</v>
      </c>
      <c r="BO130" s="126">
        <f t="shared" si="242"/>
        <v>0</v>
      </c>
      <c r="BP130" s="126">
        <f t="shared" si="242"/>
        <v>0</v>
      </c>
      <c r="BQ130" s="126">
        <f t="shared" si="242"/>
        <v>0</v>
      </c>
      <c r="BR130" s="126">
        <f t="shared" si="242"/>
        <v>0</v>
      </c>
      <c r="BS130" s="126">
        <f t="shared" si="242"/>
        <v>0</v>
      </c>
      <c r="BT130" s="126">
        <f t="shared" si="242"/>
        <v>0</v>
      </c>
      <c r="BU130" s="126">
        <f t="shared" si="242"/>
        <v>0</v>
      </c>
      <c r="BV130" s="126">
        <f t="shared" si="242"/>
        <v>0</v>
      </c>
      <c r="BW130" s="126">
        <f t="shared" si="242"/>
        <v>0</v>
      </c>
      <c r="BX130" s="126">
        <f t="shared" si="242"/>
        <v>0</v>
      </c>
      <c r="BY130" s="126">
        <f t="shared" si="242"/>
        <v>0</v>
      </c>
      <c r="BZ130" s="126">
        <f t="shared" si="242"/>
        <v>0</v>
      </c>
      <c r="CA130" s="126">
        <f t="shared" si="242"/>
        <v>0</v>
      </c>
      <c r="CB130" s="126">
        <f t="shared" si="242"/>
        <v>0</v>
      </c>
      <c r="CC130" s="126">
        <f t="shared" si="242"/>
        <v>0</v>
      </c>
      <c r="CD130" s="126">
        <f t="shared" si="242"/>
        <v>0</v>
      </c>
      <c r="CE130" s="126">
        <f t="shared" si="242"/>
        <v>0</v>
      </c>
      <c r="CF130" s="126">
        <f t="shared" si="242"/>
        <v>0</v>
      </c>
      <c r="CG130" s="126">
        <f t="shared" si="242"/>
        <v>0</v>
      </c>
      <c r="CH130" s="126">
        <f t="shared" si="242"/>
        <v>0</v>
      </c>
      <c r="CI130" s="126">
        <f t="shared" si="242"/>
        <v>0</v>
      </c>
      <c r="CJ130" s="126">
        <f t="shared" si="242"/>
        <v>0</v>
      </c>
      <c r="CK130" s="126">
        <f t="shared" si="242"/>
        <v>0</v>
      </c>
      <c r="CL130" s="126">
        <f t="shared" si="242"/>
        <v>0</v>
      </c>
      <c r="CM130" s="126">
        <f t="shared" si="242"/>
        <v>0</v>
      </c>
      <c r="CN130" s="126">
        <f t="shared" si="242"/>
        <v>-469923.05705742131</v>
      </c>
      <c r="CO130" s="126">
        <f t="shared" ref="CO130:CP130" si="243">CO118+CO129</f>
        <v>2505478.2317444878</v>
      </c>
      <c r="CP130" s="126">
        <f t="shared" si="243"/>
        <v>92156512.871744484</v>
      </c>
      <c r="CQ130" s="126">
        <f t="shared" ref="CQ130:EJ130" si="244">CQ118+CQ129</f>
        <v>0</v>
      </c>
      <c r="CR130" s="126">
        <f t="shared" si="244"/>
        <v>0</v>
      </c>
      <c r="CS130" s="126">
        <f t="shared" si="244"/>
        <v>0</v>
      </c>
      <c r="CT130" s="126">
        <f t="shared" si="244"/>
        <v>0</v>
      </c>
      <c r="CU130" s="126">
        <f t="shared" si="244"/>
        <v>0</v>
      </c>
      <c r="CV130" s="126">
        <f t="shared" si="244"/>
        <v>0</v>
      </c>
      <c r="CW130" s="126">
        <f t="shared" si="244"/>
        <v>0</v>
      </c>
      <c r="CX130" s="126">
        <f t="shared" si="244"/>
        <v>0</v>
      </c>
      <c r="CY130" s="126">
        <f t="shared" si="244"/>
        <v>0</v>
      </c>
      <c r="CZ130" s="126">
        <f t="shared" si="244"/>
        <v>0</v>
      </c>
      <c r="DA130" s="126">
        <f t="shared" si="244"/>
        <v>93379.763959307704</v>
      </c>
      <c r="DB130" s="126">
        <f t="shared" si="244"/>
        <v>0</v>
      </c>
      <c r="DC130" s="126">
        <f t="shared" si="244"/>
        <v>0</v>
      </c>
      <c r="DD130" s="126">
        <f t="shared" si="244"/>
        <v>0</v>
      </c>
      <c r="DE130" s="126">
        <f t="shared" si="244"/>
        <v>0</v>
      </c>
      <c r="DF130" s="126">
        <f t="shared" si="244"/>
        <v>0</v>
      </c>
      <c r="DG130" s="126">
        <f t="shared" si="244"/>
        <v>0</v>
      </c>
      <c r="DH130" s="126">
        <f t="shared" si="244"/>
        <v>0</v>
      </c>
      <c r="DI130" s="126">
        <f t="shared" si="244"/>
        <v>0</v>
      </c>
      <c r="DJ130" s="126">
        <f t="shared" si="244"/>
        <v>0</v>
      </c>
      <c r="DK130" s="126">
        <f t="shared" si="244"/>
        <v>0</v>
      </c>
      <c r="DL130" s="126">
        <f t="shared" si="244"/>
        <v>0</v>
      </c>
      <c r="DM130" s="126">
        <f t="shared" si="244"/>
        <v>0</v>
      </c>
      <c r="DN130" s="126">
        <f t="shared" si="244"/>
        <v>0</v>
      </c>
      <c r="DO130" s="126">
        <f t="shared" si="244"/>
        <v>0</v>
      </c>
      <c r="DP130" s="126">
        <f t="shared" si="244"/>
        <v>0</v>
      </c>
      <c r="DQ130" s="126">
        <f t="shared" si="244"/>
        <v>0</v>
      </c>
      <c r="DR130" s="126">
        <f t="shared" si="244"/>
        <v>0</v>
      </c>
      <c r="DS130" s="126">
        <f t="shared" si="244"/>
        <v>0</v>
      </c>
      <c r="DT130" s="126">
        <f t="shared" si="244"/>
        <v>0</v>
      </c>
      <c r="DU130" s="126">
        <f t="shared" si="244"/>
        <v>0</v>
      </c>
      <c r="DV130" s="126">
        <f t="shared" si="244"/>
        <v>0</v>
      </c>
      <c r="DW130" s="126">
        <f t="shared" si="244"/>
        <v>0</v>
      </c>
      <c r="DX130" s="126">
        <f t="shared" si="244"/>
        <v>0</v>
      </c>
      <c r="DY130" s="126">
        <f t="shared" si="244"/>
        <v>0</v>
      </c>
      <c r="DZ130" s="126">
        <f t="shared" si="244"/>
        <v>0</v>
      </c>
      <c r="EA130" s="126">
        <f t="shared" si="244"/>
        <v>0</v>
      </c>
      <c r="EB130" s="126">
        <f t="shared" si="244"/>
        <v>0</v>
      </c>
      <c r="EC130" s="126">
        <f t="shared" si="244"/>
        <v>0</v>
      </c>
      <c r="ED130" s="126">
        <f t="shared" si="244"/>
        <v>0</v>
      </c>
      <c r="EE130" s="126">
        <f t="shared" si="244"/>
        <v>0</v>
      </c>
      <c r="EF130" s="126">
        <f t="shared" si="244"/>
        <v>0</v>
      </c>
      <c r="EG130" s="126">
        <f t="shared" si="244"/>
        <v>0</v>
      </c>
      <c r="EH130" s="126">
        <f t="shared" si="244"/>
        <v>0</v>
      </c>
      <c r="EI130" s="126">
        <f t="shared" si="244"/>
        <v>0</v>
      </c>
      <c r="EJ130" s="126">
        <f t="shared" si="244"/>
        <v>0</v>
      </c>
      <c r="EK130" s="126">
        <f t="shared" ref="EK130:EL130" si="245">EK118+EK129</f>
        <v>93379.763959307704</v>
      </c>
      <c r="EL130" s="126">
        <f t="shared" si="245"/>
        <v>92249892.635703802</v>
      </c>
      <c r="EM130" s="126">
        <f t="shared" ref="EM130" si="246">EM118+EM129</f>
        <v>0</v>
      </c>
      <c r="EN130" s="126">
        <f t="shared" ref="EN130:GG130" si="247">EN118+EN129</f>
        <v>0</v>
      </c>
      <c r="EO130" s="126">
        <f t="shared" si="247"/>
        <v>0</v>
      </c>
      <c r="EP130" s="126">
        <f t="shared" si="247"/>
        <v>0</v>
      </c>
      <c r="EQ130" s="126">
        <f t="shared" si="247"/>
        <v>0</v>
      </c>
      <c r="ER130" s="126">
        <f t="shared" si="247"/>
        <v>0</v>
      </c>
      <c r="ES130" s="126">
        <f t="shared" si="247"/>
        <v>0</v>
      </c>
      <c r="ET130" s="126">
        <f t="shared" si="247"/>
        <v>0</v>
      </c>
      <c r="EU130" s="126">
        <f t="shared" si="247"/>
        <v>0</v>
      </c>
      <c r="EV130" s="126">
        <f t="shared" si="247"/>
        <v>0</v>
      </c>
      <c r="EW130" s="126">
        <f t="shared" si="247"/>
        <v>172181.2219960911</v>
      </c>
      <c r="EX130" s="126">
        <f t="shared" si="247"/>
        <v>0</v>
      </c>
      <c r="EY130" s="126">
        <f t="shared" si="247"/>
        <v>0</v>
      </c>
      <c r="EZ130" s="126">
        <f t="shared" si="247"/>
        <v>0</v>
      </c>
      <c r="FA130" s="126">
        <f t="shared" si="247"/>
        <v>0</v>
      </c>
      <c r="FB130" s="126">
        <f t="shared" si="247"/>
        <v>0</v>
      </c>
      <c r="FC130" s="126">
        <f t="shared" si="247"/>
        <v>0</v>
      </c>
      <c r="FD130" s="126">
        <f t="shared" si="247"/>
        <v>0</v>
      </c>
      <c r="FE130" s="126">
        <f t="shared" si="247"/>
        <v>0</v>
      </c>
      <c r="FF130" s="126">
        <f t="shared" si="247"/>
        <v>0</v>
      </c>
      <c r="FG130" s="126">
        <f t="shared" si="247"/>
        <v>0</v>
      </c>
      <c r="FH130" s="126">
        <f t="shared" si="247"/>
        <v>6906645.458786821</v>
      </c>
      <c r="FI130" s="126">
        <f t="shared" si="247"/>
        <v>0</v>
      </c>
      <c r="FJ130" s="126">
        <f t="shared" si="247"/>
        <v>0</v>
      </c>
      <c r="FK130" s="126">
        <f t="shared" si="247"/>
        <v>0</v>
      </c>
      <c r="FL130" s="126">
        <f t="shared" si="247"/>
        <v>0</v>
      </c>
      <c r="FM130" s="126">
        <f t="shared" si="247"/>
        <v>0</v>
      </c>
      <c r="FN130" s="126">
        <f t="shared" si="247"/>
        <v>0</v>
      </c>
      <c r="FO130" s="126">
        <f t="shared" si="247"/>
        <v>0</v>
      </c>
      <c r="FP130" s="126">
        <f t="shared" si="247"/>
        <v>0</v>
      </c>
      <c r="FQ130" s="126">
        <f t="shared" si="247"/>
        <v>0</v>
      </c>
      <c r="FR130" s="126">
        <f t="shared" si="247"/>
        <v>0</v>
      </c>
      <c r="FS130" s="126">
        <f t="shared" si="247"/>
        <v>0</v>
      </c>
      <c r="FT130" s="126">
        <f t="shared" si="247"/>
        <v>0</v>
      </c>
      <c r="FU130" s="126">
        <f t="shared" si="247"/>
        <v>0</v>
      </c>
      <c r="FV130" s="126">
        <f t="shared" si="247"/>
        <v>0</v>
      </c>
      <c r="FW130" s="126">
        <f t="shared" si="247"/>
        <v>0</v>
      </c>
      <c r="FX130" s="126">
        <f t="shared" si="247"/>
        <v>-969054.83540377836</v>
      </c>
      <c r="FY130" s="126">
        <f t="shared" si="247"/>
        <v>0</v>
      </c>
      <c r="FZ130" s="126">
        <f t="shared" si="247"/>
        <v>0</v>
      </c>
      <c r="GA130" s="126">
        <f t="shared" si="247"/>
        <v>0</v>
      </c>
      <c r="GB130" s="126">
        <f t="shared" si="247"/>
        <v>0</v>
      </c>
      <c r="GC130" s="126">
        <f t="shared" si="247"/>
        <v>0</v>
      </c>
      <c r="GD130" s="126">
        <f t="shared" si="247"/>
        <v>0</v>
      </c>
      <c r="GE130" s="126">
        <f t="shared" si="247"/>
        <v>0</v>
      </c>
      <c r="GF130" s="126">
        <f t="shared" si="247"/>
        <v>0</v>
      </c>
      <c r="GG130" s="126">
        <f t="shared" si="247"/>
        <v>6109771.8453791346</v>
      </c>
      <c r="GH130" s="126">
        <f t="shared" ref="GH130:GJ130" si="248">GH118+GH129</f>
        <v>98359664.481082931</v>
      </c>
      <c r="GI130" s="126">
        <f t="shared" si="248"/>
        <v>0</v>
      </c>
      <c r="GJ130" s="126">
        <f t="shared" si="248"/>
        <v>98359664.481082931</v>
      </c>
      <c r="GK130" s="133">
        <v>0</v>
      </c>
      <c r="GL130" s="195" t="s">
        <v>661</v>
      </c>
      <c r="GU130" s="126">
        <v>89651034.640000001</v>
      </c>
      <c r="GV130" s="123">
        <f t="shared" si="147"/>
        <v>0</v>
      </c>
      <c r="GX130" s="126">
        <v>0</v>
      </c>
      <c r="GY130" s="123">
        <f t="shared" si="148"/>
        <v>0</v>
      </c>
    </row>
    <row r="131" spans="1:20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4">
        <v>127987.68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6756.6717854753042</v>
      </c>
      <c r="Q131" s="124"/>
      <c r="R131" s="124"/>
      <c r="S131" s="124"/>
      <c r="T131" s="124"/>
      <c r="U131" s="124"/>
      <c r="V131" s="124"/>
      <c r="W131" s="124">
        <v>2636.9355493425719</v>
      </c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>
        <f t="shared" si="232"/>
        <v>9393.6073348178761</v>
      </c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>
        <v>-2390.9513810598392</v>
      </c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>
        <f>SUM(AT131:CM131)</f>
        <v>-2390.9513810598392</v>
      </c>
      <c r="CO131" s="124">
        <f t="shared" ref="CO131:CO135" si="249">+CN131+AS131</f>
        <v>7002.655953758037</v>
      </c>
      <c r="CP131" s="124">
        <f t="shared" ref="CP131:CP135" si="250">+CO131+E131</f>
        <v>134990.33595375804</v>
      </c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>
        <v>475.11283442784304</v>
      </c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>
        <f t="shared" ref="EK131:EK197" si="251">SUM(CQ131:EJ131)</f>
        <v>475.11283442784304</v>
      </c>
      <c r="EL131" s="124">
        <f t="shared" ref="EL131:EL186" si="252">EK131+CP131</f>
        <v>135465.44878818589</v>
      </c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>
        <v>876.05177984237719</v>
      </c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>
        <v>38595.322204068158</v>
      </c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>
        <f t="shared" ref="GG131:GG198" si="253">SUM(EM131:GF131)</f>
        <v>39471.373983910533</v>
      </c>
      <c r="GH131" s="124">
        <f t="shared" ref="GH131:GH197" si="254">EL131+GG131</f>
        <v>174936.82277209644</v>
      </c>
      <c r="GI131" s="124"/>
      <c r="GJ131" s="124">
        <f t="shared" ref="GJ131:GJ197" si="255">SUM(GH131:GI131)</f>
        <v>174936.82277209644</v>
      </c>
      <c r="GU131" s="124">
        <v>127987.68</v>
      </c>
      <c r="GV131" s="123">
        <f t="shared" si="147"/>
        <v>0</v>
      </c>
      <c r="GX131" s="124"/>
      <c r="GY131" s="123">
        <f t="shared" si="148"/>
        <v>0</v>
      </c>
    </row>
    <row r="132" spans="1:20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4">
        <v>12059489.810000001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5269.1061110129904</v>
      </c>
      <c r="Q132" s="124"/>
      <c r="R132" s="124"/>
      <c r="S132" s="124"/>
      <c r="T132" s="124"/>
      <c r="U132" s="124"/>
      <c r="V132" s="124"/>
      <c r="W132" s="124">
        <v>2056.3812567093537</v>
      </c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>
        <f t="shared" si="232"/>
        <v>7325.4873677223441</v>
      </c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>
        <v>-1864.5535750544259</v>
      </c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>
        <f>SUM(AT132:CM132)</f>
        <v>-1864.5535750544259</v>
      </c>
      <c r="CO132" s="124">
        <f t="shared" si="249"/>
        <v>5460.9337926679182</v>
      </c>
      <c r="CP132" s="124">
        <f t="shared" si="250"/>
        <v>12064950.743792668</v>
      </c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>
        <v>370.51081046825561</v>
      </c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>
        <f t="shared" si="251"/>
        <v>370.51081046825561</v>
      </c>
      <c r="EL132" s="124">
        <f t="shared" si="252"/>
        <v>12065321.254603136</v>
      </c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>
        <v>683.17803991222854</v>
      </c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>
        <v>1321417.3039382547</v>
      </c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>
        <f t="shared" si="253"/>
        <v>1322100.4819781668</v>
      </c>
      <c r="GH132" s="124">
        <f t="shared" si="254"/>
        <v>13387421.736581303</v>
      </c>
      <c r="GI132" s="124"/>
      <c r="GJ132" s="124">
        <f t="shared" si="255"/>
        <v>13387421.736581303</v>
      </c>
      <c r="GU132" s="124">
        <v>12059489.810000001</v>
      </c>
      <c r="GV132" s="123">
        <f t="shared" si="147"/>
        <v>0</v>
      </c>
      <c r="GX132" s="124"/>
      <c r="GY132" s="123">
        <f t="shared" si="148"/>
        <v>0</v>
      </c>
    </row>
    <row r="133" spans="1:207" outlineLevel="3" x14ac:dyDescent="0.25">
      <c r="A133" s="83">
        <f>ROW()</f>
        <v>133</v>
      </c>
      <c r="B133" s="257"/>
      <c r="C133" s="173" t="s">
        <v>226</v>
      </c>
      <c r="D133" s="87">
        <v>903</v>
      </c>
      <c r="E133" s="124">
        <v>21911692.530000001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339592.93361473177</v>
      </c>
      <c r="Q133" s="124"/>
      <c r="R133" s="124">
        <v>17521.863852870072</v>
      </c>
      <c r="S133" s="124"/>
      <c r="T133" s="124"/>
      <c r="U133" s="124"/>
      <c r="V133" s="124"/>
      <c r="W133" s="124">
        <v>132533.39919207338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>
        <f t="shared" si="232"/>
        <v>489648.19665967522</v>
      </c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>
        <v>-120170.13988599239</v>
      </c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>
        <f>SUM(AT133:CM133)</f>
        <v>-120170.13988599239</v>
      </c>
      <c r="CO133" s="124">
        <f t="shared" si="249"/>
        <v>369478.05677368282</v>
      </c>
      <c r="CP133" s="124">
        <f t="shared" si="250"/>
        <v>22281170.586773682</v>
      </c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>
        <v>23879.354564506426</v>
      </c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>
        <f t="shared" si="251"/>
        <v>23879.354564506426</v>
      </c>
      <c r="EL133" s="124">
        <f t="shared" si="252"/>
        <v>22305049.941338189</v>
      </c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>
        <v>44030.700818502453</v>
      </c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>
        <v>1732038.3370354287</v>
      </c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>
        <f t="shared" si="253"/>
        <v>1776069.0378539311</v>
      </c>
      <c r="GH133" s="124">
        <f t="shared" si="254"/>
        <v>24081118.979192119</v>
      </c>
      <c r="GI133" s="124"/>
      <c r="GJ133" s="124">
        <f t="shared" si="255"/>
        <v>24081118.979192119</v>
      </c>
      <c r="GU133" s="124">
        <v>21911692.530000001</v>
      </c>
      <c r="GV133" s="123">
        <f t="shared" si="147"/>
        <v>0</v>
      </c>
      <c r="GX133" s="124"/>
      <c r="GY133" s="123">
        <f t="shared" si="148"/>
        <v>0</v>
      </c>
    </row>
    <row r="134" spans="1:207" outlineLevel="3" x14ac:dyDescent="0.25">
      <c r="A134" s="83">
        <f>ROW()</f>
        <v>134</v>
      </c>
      <c r="B134" s="257"/>
      <c r="C134" s="173" t="s">
        <v>227</v>
      </c>
      <c r="D134" s="87">
        <v>904</v>
      </c>
      <c r="E134" s="124">
        <v>19909192.219999999</v>
      </c>
      <c r="F134" s="124">
        <v>464239.87124975096</v>
      </c>
      <c r="G134" s="124">
        <v>-1476891.8123157108</v>
      </c>
      <c r="H134" s="124">
        <v>7937.9671349999999</v>
      </c>
      <c r="I134" s="124"/>
      <c r="J134" s="124"/>
      <c r="K134" s="124">
        <v>-3766721.2629440017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>
        <f t="shared" si="232"/>
        <v>-4771435.2368749613</v>
      </c>
      <c r="AT134" s="124">
        <v>-56442.53432223</v>
      </c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>
        <f>SUM(AT134:CM134)</f>
        <v>-56442.53432223</v>
      </c>
      <c r="CO134" s="124">
        <f t="shared" si="249"/>
        <v>-4827877.7711971914</v>
      </c>
      <c r="CP134" s="124">
        <f t="shared" si="250"/>
        <v>15081314.448802806</v>
      </c>
      <c r="CQ134" s="124">
        <v>-392281.5054796607</v>
      </c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>
        <f t="shared" si="251"/>
        <v>-392281.5054796607</v>
      </c>
      <c r="EL134" s="124">
        <f t="shared" si="252"/>
        <v>14689032.943323147</v>
      </c>
      <c r="EM134" s="124">
        <v>152192.39917394571</v>
      </c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>
        <v>95308.100894998759</v>
      </c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>
        <f t="shared" si="253"/>
        <v>247500.50006894447</v>
      </c>
      <c r="GH134" s="124">
        <f t="shared" si="254"/>
        <v>14936533.44339209</v>
      </c>
      <c r="GI134" s="124">
        <v>2375106.4488604977</v>
      </c>
      <c r="GJ134" s="124">
        <f t="shared" si="255"/>
        <v>17311639.892252587</v>
      </c>
      <c r="GU134" s="124">
        <v>19909192.219999999</v>
      </c>
      <c r="GV134" s="123">
        <f t="shared" si="147"/>
        <v>0</v>
      </c>
      <c r="GX134" s="124"/>
      <c r="GY134" s="123">
        <f t="shared" si="148"/>
        <v>0</v>
      </c>
    </row>
    <row r="135" spans="1:20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4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>
        <f t="shared" si="232"/>
        <v>0</v>
      </c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>
        <f>SUM(AT135:CM135)</f>
        <v>0</v>
      </c>
      <c r="CO135" s="124">
        <f t="shared" si="249"/>
        <v>0</v>
      </c>
      <c r="CP135" s="124">
        <f t="shared" si="250"/>
        <v>0</v>
      </c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>
        <f t="shared" si="251"/>
        <v>0</v>
      </c>
      <c r="EL135" s="124">
        <f t="shared" si="252"/>
        <v>0</v>
      </c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>
        <v>0</v>
      </c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>
        <f t="shared" si="253"/>
        <v>0</v>
      </c>
      <c r="GH135" s="124">
        <f t="shared" si="254"/>
        <v>0</v>
      </c>
      <c r="GI135" s="124"/>
      <c r="GJ135" s="124">
        <f t="shared" si="255"/>
        <v>0</v>
      </c>
      <c r="GU135" s="124">
        <v>0</v>
      </c>
      <c r="GV135" s="123">
        <f t="shared" si="147"/>
        <v>0</v>
      </c>
      <c r="GX135" s="124"/>
      <c r="GY135" s="123">
        <f t="shared" si="148"/>
        <v>0</v>
      </c>
    </row>
    <row r="136" spans="1:20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54008362.240000002</v>
      </c>
      <c r="F136" s="126">
        <f t="shared" ref="F136:AR136" si="256">SUM(F131:F135)</f>
        <v>464239.87124975096</v>
      </c>
      <c r="G136" s="126">
        <f t="shared" si="256"/>
        <v>-1476891.8123157108</v>
      </c>
      <c r="H136" s="126">
        <f t="shared" si="256"/>
        <v>7937.9671349999999</v>
      </c>
      <c r="I136" s="126">
        <f t="shared" si="256"/>
        <v>0</v>
      </c>
      <c r="J136" s="126">
        <f t="shared" si="256"/>
        <v>0</v>
      </c>
      <c r="K136" s="126">
        <f t="shared" si="256"/>
        <v>-3766721.2629440017</v>
      </c>
      <c r="L136" s="126">
        <f t="shared" si="256"/>
        <v>0</v>
      </c>
      <c r="M136" s="126">
        <f t="shared" si="256"/>
        <v>0</v>
      </c>
      <c r="N136" s="126">
        <f t="shared" si="256"/>
        <v>0</v>
      </c>
      <c r="O136" s="126">
        <f t="shared" si="256"/>
        <v>0</v>
      </c>
      <c r="P136" s="126">
        <f t="shared" si="256"/>
        <v>351618.71151122008</v>
      </c>
      <c r="Q136" s="126">
        <f t="shared" si="256"/>
        <v>0</v>
      </c>
      <c r="R136" s="126">
        <f t="shared" si="256"/>
        <v>17521.863852870072</v>
      </c>
      <c r="S136" s="126">
        <f t="shared" si="256"/>
        <v>0</v>
      </c>
      <c r="T136" s="126">
        <f t="shared" si="256"/>
        <v>0</v>
      </c>
      <c r="U136" s="126">
        <f t="shared" si="256"/>
        <v>0</v>
      </c>
      <c r="V136" s="126">
        <f t="shared" si="256"/>
        <v>0</v>
      </c>
      <c r="W136" s="126">
        <f t="shared" si="256"/>
        <v>137226.71599812532</v>
      </c>
      <c r="X136" s="126">
        <f t="shared" si="256"/>
        <v>0</v>
      </c>
      <c r="Y136" s="126">
        <f t="shared" si="256"/>
        <v>0</v>
      </c>
      <c r="Z136" s="126">
        <f t="shared" si="256"/>
        <v>0</v>
      </c>
      <c r="AA136" s="126">
        <f t="shared" si="256"/>
        <v>0</v>
      </c>
      <c r="AB136" s="126">
        <f t="shared" si="256"/>
        <v>0</v>
      </c>
      <c r="AC136" s="126">
        <f t="shared" si="256"/>
        <v>0</v>
      </c>
      <c r="AD136" s="126">
        <f t="shared" si="256"/>
        <v>0</v>
      </c>
      <c r="AE136" s="126">
        <f t="shared" si="256"/>
        <v>0</v>
      </c>
      <c r="AF136" s="126">
        <f t="shared" si="256"/>
        <v>0</v>
      </c>
      <c r="AG136" s="126">
        <f t="shared" si="256"/>
        <v>0</v>
      </c>
      <c r="AH136" s="126">
        <f t="shared" si="256"/>
        <v>0</v>
      </c>
      <c r="AI136" s="126">
        <f t="shared" si="256"/>
        <v>0</v>
      </c>
      <c r="AJ136" s="126">
        <f t="shared" si="256"/>
        <v>0</v>
      </c>
      <c r="AK136" s="126">
        <f t="shared" si="256"/>
        <v>0</v>
      </c>
      <c r="AL136" s="126">
        <f t="shared" si="256"/>
        <v>0</v>
      </c>
      <c r="AM136" s="126">
        <f t="shared" si="256"/>
        <v>0</v>
      </c>
      <c r="AN136" s="126">
        <f t="shared" si="256"/>
        <v>0</v>
      </c>
      <c r="AO136" s="126">
        <f t="shared" si="256"/>
        <v>0</v>
      </c>
      <c r="AP136" s="126">
        <f t="shared" si="256"/>
        <v>0</v>
      </c>
      <c r="AQ136" s="126">
        <f t="shared" si="256"/>
        <v>0</v>
      </c>
      <c r="AR136" s="126">
        <f t="shared" si="256"/>
        <v>0</v>
      </c>
      <c r="AS136" s="126">
        <f>SUM(AS131:AS135)</f>
        <v>-4265067.9455127455</v>
      </c>
      <c r="AT136" s="126">
        <f t="shared" ref="AT136:CM136" si="257">SUM(AT131:AT135)</f>
        <v>-56442.53432223</v>
      </c>
      <c r="AU136" s="126">
        <f t="shared" si="257"/>
        <v>0</v>
      </c>
      <c r="AV136" s="126">
        <f t="shared" si="257"/>
        <v>0</v>
      </c>
      <c r="AW136" s="126">
        <f t="shared" si="257"/>
        <v>0</v>
      </c>
      <c r="AX136" s="126">
        <f t="shared" si="257"/>
        <v>0</v>
      </c>
      <c r="AY136" s="126">
        <f>SUM(AX131:AY135)</f>
        <v>0</v>
      </c>
      <c r="AZ136" s="126">
        <f t="shared" si="257"/>
        <v>0</v>
      </c>
      <c r="BA136" s="126">
        <f t="shared" si="257"/>
        <v>0</v>
      </c>
      <c r="BB136" s="126">
        <f t="shared" si="257"/>
        <v>0</v>
      </c>
      <c r="BC136" s="126">
        <f t="shared" si="257"/>
        <v>0</v>
      </c>
      <c r="BD136" s="126">
        <f t="shared" si="257"/>
        <v>-124425.64484210666</v>
      </c>
      <c r="BE136" s="126">
        <f t="shared" si="257"/>
        <v>0</v>
      </c>
      <c r="BF136" s="126">
        <f t="shared" si="257"/>
        <v>0</v>
      </c>
      <c r="BG136" s="126">
        <f t="shared" si="257"/>
        <v>0</v>
      </c>
      <c r="BH136" s="126">
        <f t="shared" si="257"/>
        <v>0</v>
      </c>
      <c r="BI136" s="126">
        <f t="shared" si="257"/>
        <v>0</v>
      </c>
      <c r="BJ136" s="126">
        <f t="shared" si="257"/>
        <v>0</v>
      </c>
      <c r="BK136" s="126">
        <f t="shared" si="257"/>
        <v>0</v>
      </c>
      <c r="BL136" s="126">
        <f t="shared" si="257"/>
        <v>0</v>
      </c>
      <c r="BM136" s="126">
        <f t="shared" si="257"/>
        <v>0</v>
      </c>
      <c r="BN136" s="126">
        <f t="shared" si="257"/>
        <v>0</v>
      </c>
      <c r="BO136" s="126">
        <f t="shared" si="257"/>
        <v>0</v>
      </c>
      <c r="BP136" s="126">
        <f t="shared" si="257"/>
        <v>0</v>
      </c>
      <c r="BQ136" s="126">
        <f t="shared" si="257"/>
        <v>0</v>
      </c>
      <c r="BR136" s="126">
        <f t="shared" si="257"/>
        <v>0</v>
      </c>
      <c r="BS136" s="126">
        <f t="shared" si="257"/>
        <v>0</v>
      </c>
      <c r="BT136" s="126">
        <f t="shared" si="257"/>
        <v>0</v>
      </c>
      <c r="BU136" s="126">
        <f t="shared" si="257"/>
        <v>0</v>
      </c>
      <c r="BV136" s="126">
        <f t="shared" si="257"/>
        <v>0</v>
      </c>
      <c r="BW136" s="126">
        <f t="shared" si="257"/>
        <v>0</v>
      </c>
      <c r="BX136" s="126">
        <f t="shared" si="257"/>
        <v>0</v>
      </c>
      <c r="BY136" s="126">
        <f t="shared" si="257"/>
        <v>0</v>
      </c>
      <c r="BZ136" s="126">
        <f t="shared" si="257"/>
        <v>0</v>
      </c>
      <c r="CA136" s="126">
        <f t="shared" si="257"/>
        <v>0</v>
      </c>
      <c r="CB136" s="126">
        <f t="shared" si="257"/>
        <v>0</v>
      </c>
      <c r="CC136" s="126">
        <f t="shared" si="257"/>
        <v>0</v>
      </c>
      <c r="CD136" s="126">
        <f t="shared" si="257"/>
        <v>0</v>
      </c>
      <c r="CE136" s="126">
        <f t="shared" si="257"/>
        <v>0</v>
      </c>
      <c r="CF136" s="126">
        <f t="shared" si="257"/>
        <v>0</v>
      </c>
      <c r="CG136" s="126">
        <f t="shared" si="257"/>
        <v>0</v>
      </c>
      <c r="CH136" s="126">
        <f t="shared" si="257"/>
        <v>0</v>
      </c>
      <c r="CI136" s="126">
        <f t="shared" si="257"/>
        <v>0</v>
      </c>
      <c r="CJ136" s="126">
        <f t="shared" si="257"/>
        <v>0</v>
      </c>
      <c r="CK136" s="126">
        <f t="shared" si="257"/>
        <v>0</v>
      </c>
      <c r="CL136" s="126">
        <f t="shared" si="257"/>
        <v>0</v>
      </c>
      <c r="CM136" s="126">
        <f t="shared" si="257"/>
        <v>0</v>
      </c>
      <c r="CN136" s="126">
        <f>SUM(CN131:CN135)</f>
        <v>-180868.17916433665</v>
      </c>
      <c r="CO136" s="126">
        <f>SUM(CO131:CO135)</f>
        <v>-4445936.1246770825</v>
      </c>
      <c r="CP136" s="126">
        <f t="shared" ref="CP136" si="258">SUM(CP131:CP135)</f>
        <v>49562426.11532291</v>
      </c>
      <c r="CQ136" s="126">
        <f t="shared" ref="CQ136:EK136" si="259">SUM(CQ131:CQ135)</f>
        <v>-392281.5054796607</v>
      </c>
      <c r="CR136" s="126">
        <f t="shared" si="259"/>
        <v>0</v>
      </c>
      <c r="CS136" s="126">
        <f t="shared" si="259"/>
        <v>0</v>
      </c>
      <c r="CT136" s="126">
        <f t="shared" si="259"/>
        <v>0</v>
      </c>
      <c r="CU136" s="126">
        <f t="shared" si="259"/>
        <v>0</v>
      </c>
      <c r="CV136" s="126">
        <f t="shared" si="259"/>
        <v>0</v>
      </c>
      <c r="CW136" s="126">
        <f t="shared" si="259"/>
        <v>0</v>
      </c>
      <c r="CX136" s="126">
        <f t="shared" si="259"/>
        <v>0</v>
      </c>
      <c r="CY136" s="126">
        <f t="shared" si="259"/>
        <v>0</v>
      </c>
      <c r="CZ136" s="126">
        <f t="shared" si="259"/>
        <v>0</v>
      </c>
      <c r="DA136" s="126">
        <f t="shared" si="259"/>
        <v>24724.978209402525</v>
      </c>
      <c r="DB136" s="126">
        <f t="shared" si="259"/>
        <v>0</v>
      </c>
      <c r="DC136" s="126">
        <f t="shared" si="259"/>
        <v>0</v>
      </c>
      <c r="DD136" s="126">
        <f t="shared" si="259"/>
        <v>0</v>
      </c>
      <c r="DE136" s="126">
        <f t="shared" si="259"/>
        <v>0</v>
      </c>
      <c r="DF136" s="126">
        <f t="shared" si="259"/>
        <v>0</v>
      </c>
      <c r="DG136" s="126">
        <f t="shared" si="259"/>
        <v>0</v>
      </c>
      <c r="DH136" s="126">
        <f t="shared" si="259"/>
        <v>0</v>
      </c>
      <c r="DI136" s="126">
        <f t="shared" si="259"/>
        <v>0</v>
      </c>
      <c r="DJ136" s="126">
        <f t="shared" si="259"/>
        <v>0</v>
      </c>
      <c r="DK136" s="126">
        <f t="shared" si="259"/>
        <v>0</v>
      </c>
      <c r="DL136" s="126">
        <f t="shared" si="259"/>
        <v>0</v>
      </c>
      <c r="DM136" s="126">
        <f t="shared" si="259"/>
        <v>0</v>
      </c>
      <c r="DN136" s="126">
        <f t="shared" si="259"/>
        <v>0</v>
      </c>
      <c r="DO136" s="126">
        <f t="shared" si="259"/>
        <v>0</v>
      </c>
      <c r="DP136" s="126">
        <f t="shared" si="259"/>
        <v>0</v>
      </c>
      <c r="DQ136" s="126">
        <f t="shared" si="259"/>
        <v>0</v>
      </c>
      <c r="DR136" s="126">
        <f t="shared" si="259"/>
        <v>0</v>
      </c>
      <c r="DS136" s="126">
        <f t="shared" si="259"/>
        <v>0</v>
      </c>
      <c r="DT136" s="126">
        <f t="shared" si="259"/>
        <v>0</v>
      </c>
      <c r="DU136" s="126">
        <f t="shared" si="259"/>
        <v>0</v>
      </c>
      <c r="DV136" s="126">
        <f t="shared" si="259"/>
        <v>0</v>
      </c>
      <c r="DW136" s="126">
        <f t="shared" si="259"/>
        <v>0</v>
      </c>
      <c r="DX136" s="126">
        <f t="shared" si="259"/>
        <v>0</v>
      </c>
      <c r="DY136" s="126">
        <f t="shared" si="259"/>
        <v>0</v>
      </c>
      <c r="DZ136" s="126">
        <f t="shared" si="259"/>
        <v>0</v>
      </c>
      <c r="EA136" s="126">
        <f t="shared" si="259"/>
        <v>0</v>
      </c>
      <c r="EB136" s="126">
        <f t="shared" si="259"/>
        <v>0</v>
      </c>
      <c r="EC136" s="126">
        <f t="shared" si="259"/>
        <v>0</v>
      </c>
      <c r="ED136" s="126">
        <f t="shared" si="259"/>
        <v>0</v>
      </c>
      <c r="EE136" s="126">
        <f t="shared" si="259"/>
        <v>0</v>
      </c>
      <c r="EF136" s="126">
        <f t="shared" si="259"/>
        <v>0</v>
      </c>
      <c r="EG136" s="126">
        <f t="shared" si="259"/>
        <v>0</v>
      </c>
      <c r="EH136" s="126">
        <f t="shared" si="259"/>
        <v>0</v>
      </c>
      <c r="EI136" s="126">
        <f t="shared" si="259"/>
        <v>0</v>
      </c>
      <c r="EJ136" s="126">
        <f t="shared" si="259"/>
        <v>0</v>
      </c>
      <c r="EK136" s="126">
        <f t="shared" si="259"/>
        <v>-367556.52727025817</v>
      </c>
      <c r="EL136" s="126">
        <f t="shared" ref="EL136" si="260">SUM(EL131:EL135)</f>
        <v>49194869.58805266</v>
      </c>
      <c r="EM136" s="126">
        <f t="shared" ref="EM136:EN136" si="261">SUM(EM131:EM135)</f>
        <v>152192.39917394571</v>
      </c>
      <c r="EN136" s="126">
        <f t="shared" si="261"/>
        <v>0</v>
      </c>
      <c r="EO136" s="126">
        <f t="shared" ref="EO136:GG136" si="262">SUM(EO131:EO135)</f>
        <v>0</v>
      </c>
      <c r="EP136" s="126">
        <f t="shared" si="262"/>
        <v>0</v>
      </c>
      <c r="EQ136" s="126">
        <f t="shared" si="262"/>
        <v>0</v>
      </c>
      <c r="ER136" s="126">
        <f t="shared" si="262"/>
        <v>0</v>
      </c>
      <c r="ES136" s="126">
        <f t="shared" si="262"/>
        <v>0</v>
      </c>
      <c r="ET136" s="126">
        <f t="shared" si="262"/>
        <v>0</v>
      </c>
      <c r="EU136" s="126">
        <f t="shared" si="262"/>
        <v>0</v>
      </c>
      <c r="EV136" s="126">
        <f t="shared" si="262"/>
        <v>0</v>
      </c>
      <c r="EW136" s="126">
        <f t="shared" si="262"/>
        <v>45589.930638257058</v>
      </c>
      <c r="EX136" s="126">
        <f t="shared" si="262"/>
        <v>0</v>
      </c>
      <c r="EY136" s="126">
        <f t="shared" si="262"/>
        <v>0</v>
      </c>
      <c r="EZ136" s="126">
        <f t="shared" si="262"/>
        <v>0</v>
      </c>
      <c r="FA136" s="126">
        <f t="shared" si="262"/>
        <v>0</v>
      </c>
      <c r="FB136" s="126">
        <f t="shared" si="262"/>
        <v>0</v>
      </c>
      <c r="FC136" s="126">
        <f t="shared" si="262"/>
        <v>0</v>
      </c>
      <c r="FD136" s="126">
        <f t="shared" si="262"/>
        <v>0</v>
      </c>
      <c r="FE136" s="126">
        <f t="shared" si="262"/>
        <v>0</v>
      </c>
      <c r="FF136" s="126">
        <f t="shared" si="262"/>
        <v>0</v>
      </c>
      <c r="FG136" s="126">
        <f t="shared" si="262"/>
        <v>0</v>
      </c>
      <c r="FH136" s="126">
        <f t="shared" si="262"/>
        <v>3187359.0640727505</v>
      </c>
      <c r="FI136" s="126">
        <f t="shared" si="262"/>
        <v>0</v>
      </c>
      <c r="FJ136" s="126">
        <f t="shared" si="262"/>
        <v>0</v>
      </c>
      <c r="FK136" s="126">
        <f t="shared" si="262"/>
        <v>0</v>
      </c>
      <c r="FL136" s="126">
        <f t="shared" si="262"/>
        <v>0</v>
      </c>
      <c r="FM136" s="126">
        <f t="shared" si="262"/>
        <v>0</v>
      </c>
      <c r="FN136" s="126">
        <f t="shared" si="262"/>
        <v>0</v>
      </c>
      <c r="FO136" s="126">
        <f t="shared" si="262"/>
        <v>0</v>
      </c>
      <c r="FP136" s="126">
        <f t="shared" si="262"/>
        <v>0</v>
      </c>
      <c r="FQ136" s="126">
        <f t="shared" si="262"/>
        <v>0</v>
      </c>
      <c r="FR136" s="126">
        <f t="shared" si="262"/>
        <v>0</v>
      </c>
      <c r="FS136" s="126">
        <f t="shared" si="262"/>
        <v>0</v>
      </c>
      <c r="FT136" s="126">
        <f t="shared" si="262"/>
        <v>0</v>
      </c>
      <c r="FU136" s="126">
        <f t="shared" si="262"/>
        <v>0</v>
      </c>
      <c r="FV136" s="126">
        <f t="shared" si="262"/>
        <v>0</v>
      </c>
      <c r="FW136" s="126">
        <f t="shared" si="262"/>
        <v>0</v>
      </c>
      <c r="FX136" s="126">
        <f t="shared" si="262"/>
        <v>0</v>
      </c>
      <c r="FY136" s="126">
        <f t="shared" si="262"/>
        <v>0</v>
      </c>
      <c r="FZ136" s="126">
        <f t="shared" si="262"/>
        <v>0</v>
      </c>
      <c r="GA136" s="126">
        <f t="shared" si="262"/>
        <v>0</v>
      </c>
      <c r="GB136" s="126">
        <f t="shared" si="262"/>
        <v>0</v>
      </c>
      <c r="GC136" s="126">
        <f t="shared" si="262"/>
        <v>0</v>
      </c>
      <c r="GD136" s="126">
        <f t="shared" si="262"/>
        <v>0</v>
      </c>
      <c r="GE136" s="126">
        <f t="shared" si="262"/>
        <v>0</v>
      </c>
      <c r="GF136" s="126">
        <f t="shared" si="262"/>
        <v>0</v>
      </c>
      <c r="GG136" s="126">
        <f t="shared" si="262"/>
        <v>3385141.3938849526</v>
      </c>
      <c r="GH136" s="126">
        <f t="shared" ref="GH136:GJ136" si="263">SUM(GH131:GH135)</f>
        <v>52580010.98193761</v>
      </c>
      <c r="GI136" s="126">
        <f t="shared" si="263"/>
        <v>2375106.4488604977</v>
      </c>
      <c r="GJ136" s="126">
        <f t="shared" si="263"/>
        <v>54955117.430798106</v>
      </c>
      <c r="GK136" s="133">
        <v>0</v>
      </c>
      <c r="GL136" s="195" t="s">
        <v>662</v>
      </c>
      <c r="GU136" s="126">
        <v>54008362.240000002</v>
      </c>
      <c r="GV136" s="123">
        <f t="shared" ref="GV136:GV199" si="264">+E136-GU136</f>
        <v>0</v>
      </c>
      <c r="GX136" s="126">
        <v>0</v>
      </c>
      <c r="GY136" s="123">
        <f t="shared" ref="GY136:GY199" si="265">+BV136</f>
        <v>0</v>
      </c>
    </row>
    <row r="137" spans="1:20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AS137" s="124">
        <f t="shared" si="232"/>
        <v>0</v>
      </c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>
        <f>SUM(AT137:CM137)</f>
        <v>0</v>
      </c>
      <c r="CO137" s="124">
        <f t="shared" ref="CO137:CO141" si="266">+CN137+AS137</f>
        <v>0</v>
      </c>
      <c r="CP137" s="124">
        <f t="shared" ref="CP137:CP141" si="267">+CO137+E137</f>
        <v>0</v>
      </c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>
        <f t="shared" si="251"/>
        <v>0</v>
      </c>
      <c r="EL137" s="124">
        <f t="shared" si="252"/>
        <v>0</v>
      </c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>
        <f t="shared" si="253"/>
        <v>0</v>
      </c>
      <c r="GH137" s="124">
        <f t="shared" si="254"/>
        <v>0</v>
      </c>
      <c r="GI137" s="124"/>
      <c r="GJ137" s="124">
        <f t="shared" si="255"/>
        <v>0</v>
      </c>
      <c r="GV137" s="123">
        <f t="shared" si="264"/>
        <v>0</v>
      </c>
      <c r="GX137" s="124"/>
      <c r="GY137" s="123">
        <f t="shared" si="265"/>
        <v>0</v>
      </c>
    </row>
    <row r="138" spans="1:207" ht="31.5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4">
        <v>112020506.72</v>
      </c>
      <c r="F138" s="124"/>
      <c r="G138" s="124">
        <v>-110285041.94</v>
      </c>
      <c r="H138" s="124"/>
      <c r="I138" s="124"/>
      <c r="J138" s="124"/>
      <c r="K138" s="124"/>
      <c r="L138" s="124"/>
      <c r="M138" s="124"/>
      <c r="N138" s="124"/>
      <c r="O138" s="124"/>
      <c r="P138" s="124">
        <v>64687.418561843253</v>
      </c>
      <c r="Q138" s="124"/>
      <c r="R138" s="124"/>
      <c r="S138" s="124"/>
      <c r="T138" s="124"/>
      <c r="U138" s="124"/>
      <c r="V138" s="124"/>
      <c r="W138" s="124">
        <v>30731.021030966054</v>
      </c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>
        <f t="shared" si="232"/>
        <v>-110189623.50040719</v>
      </c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>
        <v>-22846.219287619373</v>
      </c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>
        <f>SUM(AT138:CM138)</f>
        <v>-22846.219287619373</v>
      </c>
      <c r="CO138" s="124">
        <f t="shared" si="266"/>
        <v>-110212469.71969481</v>
      </c>
      <c r="CP138" s="124">
        <f t="shared" si="267"/>
        <v>1808037.0003051907</v>
      </c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>
        <v>4539.8380275258432</v>
      </c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>
        <f t="shared" si="251"/>
        <v>4539.8380275258432</v>
      </c>
      <c r="EL138" s="124">
        <f t="shared" si="252"/>
        <v>1812576.8383327166</v>
      </c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>
        <v>8370.9234859959233</v>
      </c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>
        <v>6796642.6500063799</v>
      </c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>
        <f t="shared" si="253"/>
        <v>6805013.5734923761</v>
      </c>
      <c r="GH138" s="124">
        <f t="shared" si="254"/>
        <v>8617590.4118250925</v>
      </c>
      <c r="GI138" s="124"/>
      <c r="GJ138" s="124">
        <f t="shared" si="255"/>
        <v>8617590.4118250925</v>
      </c>
      <c r="GU138" s="124">
        <v>112020506.72</v>
      </c>
      <c r="GV138" s="123">
        <f t="shared" si="264"/>
        <v>0</v>
      </c>
      <c r="GX138" s="124"/>
      <c r="GY138" s="123">
        <f t="shared" si="265"/>
        <v>0</v>
      </c>
    </row>
    <row r="139" spans="1:207" ht="47.2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4">
        <v>2282585.9699999997</v>
      </c>
      <c r="F139" s="124"/>
      <c r="G139" s="124">
        <v>-594596.24</v>
      </c>
      <c r="H139" s="124"/>
      <c r="I139" s="124"/>
      <c r="J139" s="124"/>
      <c r="K139" s="124"/>
      <c r="L139" s="124"/>
      <c r="M139" s="124"/>
      <c r="N139" s="124"/>
      <c r="O139" s="124"/>
      <c r="P139" s="124">
        <v>51399.515497639921</v>
      </c>
      <c r="Q139" s="124"/>
      <c r="R139" s="124"/>
      <c r="S139" s="124"/>
      <c r="T139" s="124"/>
      <c r="U139" s="124"/>
      <c r="V139" s="124"/>
      <c r="W139" s="124">
        <v>24418.343270713893</v>
      </c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>
        <f t="shared" si="232"/>
        <v>-518778.38123164623</v>
      </c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>
        <v>-18153.214774118998</v>
      </c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>
        <f>SUM(AT139:CM139)</f>
        <v>-18153.214774118998</v>
      </c>
      <c r="CO139" s="124">
        <f t="shared" si="266"/>
        <v>-536931.59600576526</v>
      </c>
      <c r="CP139" s="124">
        <f t="shared" si="267"/>
        <v>1745654.3739942345</v>
      </c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>
        <v>3607.2775856638</v>
      </c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>
        <f t="shared" si="251"/>
        <v>3607.2775856638</v>
      </c>
      <c r="EL139" s="124">
        <f t="shared" si="252"/>
        <v>1749261.6515798983</v>
      </c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>
        <v>6651.3925120796357</v>
      </c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>
        <v>528.26026343042031</v>
      </c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>
        <f t="shared" si="253"/>
        <v>7179.652775510056</v>
      </c>
      <c r="GH139" s="124">
        <f t="shared" si="254"/>
        <v>1756441.3043554083</v>
      </c>
      <c r="GI139" s="124"/>
      <c r="GJ139" s="124">
        <f t="shared" si="255"/>
        <v>1756441.3043554083</v>
      </c>
      <c r="GU139" s="124">
        <v>2282585.9699999997</v>
      </c>
      <c r="GV139" s="123">
        <f t="shared" si="264"/>
        <v>0</v>
      </c>
      <c r="GX139" s="124"/>
      <c r="GY139" s="123">
        <f t="shared" si="265"/>
        <v>0</v>
      </c>
    </row>
    <row r="140" spans="1:207" ht="47.2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4">
        <v>91.96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>
        <f t="shared" si="232"/>
        <v>0</v>
      </c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>
        <f>SUM(AT140:CM140)</f>
        <v>0</v>
      </c>
      <c r="CO140" s="124">
        <f t="shared" si="266"/>
        <v>0</v>
      </c>
      <c r="CP140" s="124">
        <f t="shared" si="267"/>
        <v>91.96</v>
      </c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>
        <f t="shared" si="251"/>
        <v>0</v>
      </c>
      <c r="EL140" s="124">
        <f t="shared" si="252"/>
        <v>91.96</v>
      </c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>
        <v>32.511701484812633</v>
      </c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>
        <f t="shared" si="253"/>
        <v>32.511701484812633</v>
      </c>
      <c r="GH140" s="124">
        <f t="shared" si="254"/>
        <v>124.47170148481263</v>
      </c>
      <c r="GI140" s="124"/>
      <c r="GJ140" s="124">
        <f t="shared" si="255"/>
        <v>124.47170148481263</v>
      </c>
      <c r="GU140" s="124">
        <v>91.96</v>
      </c>
      <c r="GV140" s="123">
        <f t="shared" si="264"/>
        <v>0</v>
      </c>
      <c r="GX140" s="124"/>
      <c r="GY140" s="123">
        <f t="shared" si="265"/>
        <v>0</v>
      </c>
    </row>
    <row r="141" spans="1:207" ht="31.5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4">
        <v>754309.8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29278.961377740132</v>
      </c>
      <c r="Q141" s="124"/>
      <c r="R141" s="124"/>
      <c r="S141" s="124"/>
      <c r="T141" s="124"/>
      <c r="U141" s="124"/>
      <c r="V141" s="124"/>
      <c r="W141" s="124">
        <v>14686.491121232915</v>
      </c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>
        <f t="shared" si="232"/>
        <v>43965.452498973049</v>
      </c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>
        <v>-10340.185337706549</v>
      </c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>
        <f>SUM(AT141:CM141)</f>
        <v>-10340.185337706549</v>
      </c>
      <c r="CO141" s="124">
        <f t="shared" si="266"/>
        <v>33625.2671612665</v>
      </c>
      <c r="CP141" s="124">
        <f t="shared" si="267"/>
        <v>787935.06716126658</v>
      </c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>
        <v>2054.7280062756035</v>
      </c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>
        <f t="shared" si="251"/>
        <v>2054.7280062756035</v>
      </c>
      <c r="EL141" s="124">
        <f t="shared" si="252"/>
        <v>789989.79516754218</v>
      </c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>
        <v>3788.6750189719387</v>
      </c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>
        <v>47122.808491479489</v>
      </c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>
        <f t="shared" si="253"/>
        <v>50911.483510451428</v>
      </c>
      <c r="GH141" s="124">
        <f t="shared" si="254"/>
        <v>840901.27867799357</v>
      </c>
      <c r="GI141" s="124"/>
      <c r="GJ141" s="124">
        <f t="shared" si="255"/>
        <v>840901.27867799357</v>
      </c>
      <c r="GU141" s="124">
        <v>754309.8</v>
      </c>
      <c r="GV141" s="123">
        <f t="shared" si="264"/>
        <v>0</v>
      </c>
      <c r="GX141" s="124"/>
      <c r="GY141" s="123">
        <f t="shared" si="265"/>
        <v>0</v>
      </c>
    </row>
    <row r="142" spans="1:20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115057494.44999999</v>
      </c>
      <c r="F142" s="126">
        <f t="shared" ref="F142:AR142" si="268">SUM(F137:F141)</f>
        <v>0</v>
      </c>
      <c r="G142" s="126">
        <f t="shared" si="268"/>
        <v>-110879638.17999999</v>
      </c>
      <c r="H142" s="126">
        <f t="shared" si="268"/>
        <v>0</v>
      </c>
      <c r="I142" s="126">
        <f t="shared" si="268"/>
        <v>0</v>
      </c>
      <c r="J142" s="126">
        <f t="shared" si="268"/>
        <v>0</v>
      </c>
      <c r="K142" s="126">
        <f t="shared" si="268"/>
        <v>0</v>
      </c>
      <c r="L142" s="126">
        <f t="shared" si="268"/>
        <v>0</v>
      </c>
      <c r="M142" s="126">
        <f t="shared" si="268"/>
        <v>0</v>
      </c>
      <c r="N142" s="126">
        <f t="shared" si="268"/>
        <v>0</v>
      </c>
      <c r="O142" s="126">
        <f t="shared" si="268"/>
        <v>0</v>
      </c>
      <c r="P142" s="126">
        <f t="shared" si="268"/>
        <v>145365.89543722331</v>
      </c>
      <c r="Q142" s="126">
        <f t="shared" si="268"/>
        <v>0</v>
      </c>
      <c r="R142" s="126">
        <f t="shared" si="268"/>
        <v>0</v>
      </c>
      <c r="S142" s="126">
        <f t="shared" si="268"/>
        <v>0</v>
      </c>
      <c r="T142" s="126">
        <f t="shared" si="268"/>
        <v>0</v>
      </c>
      <c r="U142" s="126">
        <f t="shared" si="268"/>
        <v>0</v>
      </c>
      <c r="V142" s="126">
        <f t="shared" si="268"/>
        <v>0</v>
      </c>
      <c r="W142" s="126">
        <f t="shared" si="268"/>
        <v>69835.855422912864</v>
      </c>
      <c r="X142" s="126">
        <f t="shared" si="268"/>
        <v>0</v>
      </c>
      <c r="Y142" s="126">
        <f t="shared" si="268"/>
        <v>0</v>
      </c>
      <c r="Z142" s="126">
        <f t="shared" si="268"/>
        <v>0</v>
      </c>
      <c r="AA142" s="126">
        <f t="shared" si="268"/>
        <v>0</v>
      </c>
      <c r="AB142" s="126">
        <f t="shared" si="268"/>
        <v>0</v>
      </c>
      <c r="AC142" s="126">
        <f t="shared" si="268"/>
        <v>0</v>
      </c>
      <c r="AD142" s="126">
        <f t="shared" si="268"/>
        <v>0</v>
      </c>
      <c r="AE142" s="126">
        <f t="shared" si="268"/>
        <v>0</v>
      </c>
      <c r="AF142" s="126">
        <f t="shared" si="268"/>
        <v>0</v>
      </c>
      <c r="AG142" s="126">
        <f t="shared" si="268"/>
        <v>0</v>
      </c>
      <c r="AH142" s="126">
        <f t="shared" si="268"/>
        <v>0</v>
      </c>
      <c r="AI142" s="126">
        <f t="shared" si="268"/>
        <v>0</v>
      </c>
      <c r="AJ142" s="126">
        <f t="shared" si="268"/>
        <v>0</v>
      </c>
      <c r="AK142" s="126">
        <f t="shared" si="268"/>
        <v>0</v>
      </c>
      <c r="AL142" s="126">
        <f t="shared" si="268"/>
        <v>0</v>
      </c>
      <c r="AM142" s="126">
        <f t="shared" si="268"/>
        <v>0</v>
      </c>
      <c r="AN142" s="126">
        <f t="shared" si="268"/>
        <v>0</v>
      </c>
      <c r="AO142" s="126">
        <f t="shared" si="268"/>
        <v>0</v>
      </c>
      <c r="AP142" s="126">
        <f t="shared" si="268"/>
        <v>0</v>
      </c>
      <c r="AQ142" s="126">
        <f t="shared" si="268"/>
        <v>0</v>
      </c>
      <c r="AR142" s="126">
        <f t="shared" si="268"/>
        <v>0</v>
      </c>
      <c r="AS142" s="126">
        <f>SUM(AS137:AS141)</f>
        <v>-110664436.42913987</v>
      </c>
      <c r="AT142" s="126">
        <f t="shared" ref="AT142:EK142" si="269">SUM(AT137:AT141)</f>
        <v>0</v>
      </c>
      <c r="AU142" s="126">
        <f t="shared" si="269"/>
        <v>0</v>
      </c>
      <c r="AV142" s="126">
        <f t="shared" si="269"/>
        <v>0</v>
      </c>
      <c r="AW142" s="126">
        <f t="shared" si="269"/>
        <v>0</v>
      </c>
      <c r="AX142" s="126">
        <f t="shared" si="269"/>
        <v>0</v>
      </c>
      <c r="AY142" s="126">
        <f>SUM(AX137:AY141)</f>
        <v>0</v>
      </c>
      <c r="AZ142" s="126">
        <f t="shared" si="269"/>
        <v>0</v>
      </c>
      <c r="BA142" s="126">
        <f t="shared" si="269"/>
        <v>0</v>
      </c>
      <c r="BB142" s="126">
        <f t="shared" si="269"/>
        <v>0</v>
      </c>
      <c r="BC142" s="126">
        <f t="shared" si="269"/>
        <v>0</v>
      </c>
      <c r="BD142" s="126">
        <f t="shared" si="269"/>
        <v>-51339.61939944492</v>
      </c>
      <c r="BE142" s="126">
        <f t="shared" si="269"/>
        <v>0</v>
      </c>
      <c r="BF142" s="126">
        <f t="shared" si="269"/>
        <v>0</v>
      </c>
      <c r="BG142" s="126">
        <f t="shared" si="269"/>
        <v>0</v>
      </c>
      <c r="BH142" s="126">
        <f t="shared" si="269"/>
        <v>0</v>
      </c>
      <c r="BI142" s="126">
        <f t="shared" si="269"/>
        <v>0</v>
      </c>
      <c r="BJ142" s="126">
        <f t="shared" si="269"/>
        <v>0</v>
      </c>
      <c r="BK142" s="126">
        <f t="shared" si="269"/>
        <v>0</v>
      </c>
      <c r="BL142" s="126">
        <f t="shared" si="269"/>
        <v>0</v>
      </c>
      <c r="BM142" s="126">
        <f t="shared" si="269"/>
        <v>0</v>
      </c>
      <c r="BN142" s="126">
        <f t="shared" si="269"/>
        <v>0</v>
      </c>
      <c r="BO142" s="126">
        <f t="shared" si="269"/>
        <v>0</v>
      </c>
      <c r="BP142" s="126">
        <f t="shared" si="269"/>
        <v>0</v>
      </c>
      <c r="BQ142" s="126">
        <f t="shared" si="269"/>
        <v>0</v>
      </c>
      <c r="BR142" s="126">
        <f t="shared" si="269"/>
        <v>0</v>
      </c>
      <c r="BS142" s="126">
        <f t="shared" si="269"/>
        <v>0</v>
      </c>
      <c r="BT142" s="126">
        <f t="shared" si="269"/>
        <v>0</v>
      </c>
      <c r="BU142" s="126">
        <f t="shared" si="269"/>
        <v>0</v>
      </c>
      <c r="BV142" s="126">
        <f t="shared" si="269"/>
        <v>0</v>
      </c>
      <c r="BW142" s="126">
        <f t="shared" si="269"/>
        <v>0</v>
      </c>
      <c r="BX142" s="126">
        <f t="shared" si="269"/>
        <v>0</v>
      </c>
      <c r="BY142" s="126">
        <f t="shared" si="269"/>
        <v>0</v>
      </c>
      <c r="BZ142" s="126">
        <f t="shared" si="269"/>
        <v>0</v>
      </c>
      <c r="CA142" s="126">
        <f t="shared" si="269"/>
        <v>0</v>
      </c>
      <c r="CB142" s="126">
        <f t="shared" si="269"/>
        <v>0</v>
      </c>
      <c r="CC142" s="126">
        <f t="shared" si="269"/>
        <v>0</v>
      </c>
      <c r="CD142" s="126">
        <f t="shared" si="269"/>
        <v>0</v>
      </c>
      <c r="CE142" s="126">
        <f t="shared" si="269"/>
        <v>0</v>
      </c>
      <c r="CF142" s="126">
        <f t="shared" si="269"/>
        <v>0</v>
      </c>
      <c r="CG142" s="126">
        <f t="shared" si="269"/>
        <v>0</v>
      </c>
      <c r="CH142" s="126">
        <f t="shared" si="269"/>
        <v>0</v>
      </c>
      <c r="CI142" s="126">
        <f t="shared" si="269"/>
        <v>0</v>
      </c>
      <c r="CJ142" s="126">
        <f t="shared" si="269"/>
        <v>0</v>
      </c>
      <c r="CK142" s="126">
        <f t="shared" si="269"/>
        <v>0</v>
      </c>
      <c r="CL142" s="126">
        <f t="shared" si="269"/>
        <v>0</v>
      </c>
      <c r="CM142" s="126">
        <f t="shared" si="269"/>
        <v>0</v>
      </c>
      <c r="CN142" s="126">
        <f t="shared" si="269"/>
        <v>-51339.61939944492</v>
      </c>
      <c r="CO142" s="126">
        <f t="shared" ref="CO142:CP142" si="270">SUM(CO137:CO141)</f>
        <v>-110715776.04853931</v>
      </c>
      <c r="CP142" s="126">
        <f t="shared" si="270"/>
        <v>4341718.4014606914</v>
      </c>
      <c r="CQ142" s="126">
        <f t="shared" si="269"/>
        <v>0</v>
      </c>
      <c r="CR142" s="126">
        <f t="shared" si="269"/>
        <v>0</v>
      </c>
      <c r="CS142" s="126">
        <f t="shared" si="269"/>
        <v>0</v>
      </c>
      <c r="CT142" s="126">
        <f t="shared" si="269"/>
        <v>0</v>
      </c>
      <c r="CU142" s="126">
        <f t="shared" si="269"/>
        <v>0</v>
      </c>
      <c r="CV142" s="126">
        <f t="shared" si="269"/>
        <v>0</v>
      </c>
      <c r="CW142" s="126">
        <f t="shared" si="269"/>
        <v>0</v>
      </c>
      <c r="CX142" s="126">
        <f t="shared" si="269"/>
        <v>0</v>
      </c>
      <c r="CY142" s="126">
        <f t="shared" si="269"/>
        <v>0</v>
      </c>
      <c r="CZ142" s="126">
        <f t="shared" si="269"/>
        <v>0</v>
      </c>
      <c r="DA142" s="126">
        <f t="shared" si="269"/>
        <v>10201.843619465246</v>
      </c>
      <c r="DB142" s="126">
        <f t="shared" si="269"/>
        <v>0</v>
      </c>
      <c r="DC142" s="126">
        <f t="shared" si="269"/>
        <v>0</v>
      </c>
      <c r="DD142" s="126">
        <f t="shared" si="269"/>
        <v>0</v>
      </c>
      <c r="DE142" s="126">
        <f t="shared" si="269"/>
        <v>0</v>
      </c>
      <c r="DF142" s="126">
        <f t="shared" si="269"/>
        <v>0</v>
      </c>
      <c r="DG142" s="126">
        <f t="shared" si="269"/>
        <v>0</v>
      </c>
      <c r="DH142" s="126">
        <f t="shared" si="269"/>
        <v>0</v>
      </c>
      <c r="DI142" s="126">
        <f t="shared" si="269"/>
        <v>0</v>
      </c>
      <c r="DJ142" s="126">
        <f t="shared" si="269"/>
        <v>0</v>
      </c>
      <c r="DK142" s="126">
        <f t="shared" si="269"/>
        <v>0</v>
      </c>
      <c r="DL142" s="126">
        <f t="shared" si="269"/>
        <v>0</v>
      </c>
      <c r="DM142" s="126">
        <f t="shared" si="269"/>
        <v>0</v>
      </c>
      <c r="DN142" s="126">
        <f t="shared" si="269"/>
        <v>0</v>
      </c>
      <c r="DO142" s="126">
        <f t="shared" si="269"/>
        <v>0</v>
      </c>
      <c r="DP142" s="126">
        <f t="shared" si="269"/>
        <v>0</v>
      </c>
      <c r="DQ142" s="126">
        <f t="shared" si="269"/>
        <v>0</v>
      </c>
      <c r="DR142" s="126">
        <f t="shared" si="269"/>
        <v>0</v>
      </c>
      <c r="DS142" s="126">
        <f t="shared" si="269"/>
        <v>0</v>
      </c>
      <c r="DT142" s="126">
        <f t="shared" si="269"/>
        <v>0</v>
      </c>
      <c r="DU142" s="126">
        <f t="shared" si="269"/>
        <v>0</v>
      </c>
      <c r="DV142" s="126">
        <f t="shared" si="269"/>
        <v>0</v>
      </c>
      <c r="DW142" s="126">
        <f t="shared" si="269"/>
        <v>0</v>
      </c>
      <c r="DX142" s="126">
        <f t="shared" si="269"/>
        <v>0</v>
      </c>
      <c r="DY142" s="126">
        <f t="shared" si="269"/>
        <v>0</v>
      </c>
      <c r="DZ142" s="126">
        <f t="shared" si="269"/>
        <v>0</v>
      </c>
      <c r="EA142" s="126">
        <f t="shared" si="269"/>
        <v>0</v>
      </c>
      <c r="EB142" s="126">
        <f t="shared" si="269"/>
        <v>0</v>
      </c>
      <c r="EC142" s="126">
        <f t="shared" si="269"/>
        <v>0</v>
      </c>
      <c r="ED142" s="126">
        <f t="shared" si="269"/>
        <v>0</v>
      </c>
      <c r="EE142" s="126">
        <f t="shared" si="269"/>
        <v>0</v>
      </c>
      <c r="EF142" s="126">
        <f t="shared" si="269"/>
        <v>0</v>
      </c>
      <c r="EG142" s="126">
        <f t="shared" si="269"/>
        <v>0</v>
      </c>
      <c r="EH142" s="126">
        <f t="shared" si="269"/>
        <v>0</v>
      </c>
      <c r="EI142" s="126">
        <f t="shared" si="269"/>
        <v>0</v>
      </c>
      <c r="EJ142" s="126">
        <f t="shared" si="269"/>
        <v>0</v>
      </c>
      <c r="EK142" s="126">
        <f t="shared" si="269"/>
        <v>10201.843619465246</v>
      </c>
      <c r="EL142" s="126">
        <f t="shared" ref="EL142" si="271">SUM(EL137:EL141)</f>
        <v>4351920.2450801572</v>
      </c>
      <c r="EM142" s="126">
        <f t="shared" ref="EM142:EN142" si="272">SUM(EM137:EM141)</f>
        <v>0</v>
      </c>
      <c r="EN142" s="126">
        <f t="shared" si="272"/>
        <v>0</v>
      </c>
      <c r="EO142" s="126">
        <f t="shared" ref="EO142:GG142" si="273">SUM(EO137:EO141)</f>
        <v>0</v>
      </c>
      <c r="EP142" s="126">
        <f t="shared" si="273"/>
        <v>0</v>
      </c>
      <c r="EQ142" s="126">
        <f t="shared" si="273"/>
        <v>0</v>
      </c>
      <c r="ER142" s="126">
        <f t="shared" si="273"/>
        <v>0</v>
      </c>
      <c r="ES142" s="126">
        <f t="shared" si="273"/>
        <v>0</v>
      </c>
      <c r="ET142" s="126">
        <f t="shared" si="273"/>
        <v>0</v>
      </c>
      <c r="EU142" s="126">
        <f t="shared" si="273"/>
        <v>0</v>
      </c>
      <c r="EV142" s="126">
        <f t="shared" si="273"/>
        <v>0</v>
      </c>
      <c r="EW142" s="126">
        <f t="shared" si="273"/>
        <v>18810.991017047498</v>
      </c>
      <c r="EX142" s="126">
        <f t="shared" si="273"/>
        <v>0</v>
      </c>
      <c r="EY142" s="126">
        <f t="shared" si="273"/>
        <v>0</v>
      </c>
      <c r="EZ142" s="126">
        <f t="shared" si="273"/>
        <v>0</v>
      </c>
      <c r="FA142" s="126">
        <f t="shared" si="273"/>
        <v>0</v>
      </c>
      <c r="FB142" s="126">
        <f t="shared" si="273"/>
        <v>0</v>
      </c>
      <c r="FC142" s="126">
        <f t="shared" si="273"/>
        <v>0</v>
      </c>
      <c r="FD142" s="126">
        <f t="shared" si="273"/>
        <v>0</v>
      </c>
      <c r="FE142" s="126">
        <f t="shared" si="273"/>
        <v>0</v>
      </c>
      <c r="FF142" s="126">
        <f t="shared" si="273"/>
        <v>0</v>
      </c>
      <c r="FG142" s="126">
        <f t="shared" si="273"/>
        <v>0</v>
      </c>
      <c r="FH142" s="126">
        <f t="shared" si="273"/>
        <v>6844326.2304627746</v>
      </c>
      <c r="FI142" s="126">
        <f t="shared" si="273"/>
        <v>0</v>
      </c>
      <c r="FJ142" s="126">
        <f t="shared" si="273"/>
        <v>0</v>
      </c>
      <c r="FK142" s="126">
        <f t="shared" si="273"/>
        <v>0</v>
      </c>
      <c r="FL142" s="126">
        <f t="shared" si="273"/>
        <v>0</v>
      </c>
      <c r="FM142" s="126">
        <f t="shared" si="273"/>
        <v>0</v>
      </c>
      <c r="FN142" s="126">
        <f t="shared" si="273"/>
        <v>0</v>
      </c>
      <c r="FO142" s="126">
        <f t="shared" si="273"/>
        <v>0</v>
      </c>
      <c r="FP142" s="126">
        <f t="shared" si="273"/>
        <v>0</v>
      </c>
      <c r="FQ142" s="126">
        <f t="shared" si="273"/>
        <v>0</v>
      </c>
      <c r="FR142" s="126">
        <f t="shared" si="273"/>
        <v>0</v>
      </c>
      <c r="FS142" s="126">
        <f t="shared" si="273"/>
        <v>0</v>
      </c>
      <c r="FT142" s="126">
        <f t="shared" si="273"/>
        <v>0</v>
      </c>
      <c r="FU142" s="126">
        <f t="shared" si="273"/>
        <v>0</v>
      </c>
      <c r="FV142" s="126">
        <f t="shared" si="273"/>
        <v>0</v>
      </c>
      <c r="FW142" s="126">
        <f t="shared" si="273"/>
        <v>0</v>
      </c>
      <c r="FX142" s="126">
        <f t="shared" si="273"/>
        <v>0</v>
      </c>
      <c r="FY142" s="126">
        <f t="shared" si="273"/>
        <v>0</v>
      </c>
      <c r="FZ142" s="126">
        <f t="shared" si="273"/>
        <v>0</v>
      </c>
      <c r="GA142" s="126">
        <f t="shared" si="273"/>
        <v>0</v>
      </c>
      <c r="GB142" s="126">
        <f t="shared" si="273"/>
        <v>0</v>
      </c>
      <c r="GC142" s="126">
        <f t="shared" si="273"/>
        <v>0</v>
      </c>
      <c r="GD142" s="126">
        <f t="shared" si="273"/>
        <v>0</v>
      </c>
      <c r="GE142" s="126">
        <f t="shared" si="273"/>
        <v>0</v>
      </c>
      <c r="GF142" s="126">
        <f t="shared" si="273"/>
        <v>0</v>
      </c>
      <c r="GG142" s="126">
        <f t="shared" si="273"/>
        <v>6863137.2214798229</v>
      </c>
      <c r="GH142" s="126">
        <f t="shared" ref="GH142:GJ142" si="274">SUM(GH137:GH141)</f>
        <v>11215057.46655998</v>
      </c>
      <c r="GI142" s="126">
        <f t="shared" si="274"/>
        <v>0</v>
      </c>
      <c r="GJ142" s="126">
        <f t="shared" si="274"/>
        <v>11215057.46655998</v>
      </c>
      <c r="GK142" s="133">
        <v>0</v>
      </c>
      <c r="GL142" s="195" t="s">
        <v>663</v>
      </c>
      <c r="GU142" s="126">
        <v>115057494.44999999</v>
      </c>
      <c r="GV142" s="123">
        <f t="shared" si="264"/>
        <v>0</v>
      </c>
      <c r="GX142" s="126">
        <v>0</v>
      </c>
      <c r="GY142" s="123">
        <f t="shared" si="265"/>
        <v>0</v>
      </c>
    </row>
    <row r="143" spans="1:20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4">
        <v>56133237.160000004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1509178.1047650932</v>
      </c>
      <c r="Q143" s="124"/>
      <c r="R143" s="124"/>
      <c r="S143" s="124"/>
      <c r="T143" s="124"/>
      <c r="U143" s="124"/>
      <c r="V143" s="124"/>
      <c r="W143" s="124">
        <v>1131831.8675712456</v>
      </c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>
        <v>-19932.62</v>
      </c>
      <c r="AM143" s="124"/>
      <c r="AN143" s="124"/>
      <c r="AO143" s="124"/>
      <c r="AP143" s="124"/>
      <c r="AQ143" s="124"/>
      <c r="AR143" s="124"/>
      <c r="AS143" s="124">
        <f t="shared" si="232"/>
        <v>2621077.3523363387</v>
      </c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>
        <v>-529773.72464672453</v>
      </c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>
        <f t="shared" ref="CN143:CN156" si="275">SUM(AT143:CM143)</f>
        <v>-529773.72464672453</v>
      </c>
      <c r="CO143" s="124">
        <f t="shared" ref="CO143:CO156" si="276">+CN143+AS143</f>
        <v>2091303.6276896142</v>
      </c>
      <c r="CP143" s="124">
        <f t="shared" ref="CP143:CP156" si="277">+CO143+E143</f>
        <v>58224540.787689619</v>
      </c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>
        <v>105272.86247482318</v>
      </c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>
        <f t="shared" si="251"/>
        <v>105272.86247482318</v>
      </c>
      <c r="EL143" s="124">
        <f t="shared" si="252"/>
        <v>58329813.65016444</v>
      </c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>
        <v>194110.68667768655</v>
      </c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>
        <v>34376804.117703907</v>
      </c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>
        <f t="shared" si="253"/>
        <v>34570914.804381594</v>
      </c>
      <c r="GH143" s="124">
        <f t="shared" si="254"/>
        <v>92900728.454546034</v>
      </c>
      <c r="GI143" s="124"/>
      <c r="GJ143" s="124">
        <f t="shared" si="255"/>
        <v>92900728.454546034</v>
      </c>
      <c r="GU143" s="124">
        <v>56133237.160000004</v>
      </c>
      <c r="GV143" s="123">
        <f t="shared" si="264"/>
        <v>0</v>
      </c>
      <c r="GX143" s="124"/>
      <c r="GY143" s="123">
        <f t="shared" si="265"/>
        <v>0</v>
      </c>
    </row>
    <row r="144" spans="1:20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4">
        <v>6405966.4199999999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342.8066435141352</v>
      </c>
      <c r="Q144" s="124"/>
      <c r="R144" s="124"/>
      <c r="S144" s="124"/>
      <c r="T144" s="124"/>
      <c r="U144" s="124"/>
      <c r="V144" s="124"/>
      <c r="W144" s="124">
        <v>257.09323658974415</v>
      </c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>
        <f t="shared" si="232"/>
        <v>599.89988010387935</v>
      </c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>
        <v>-120.33699123695766</v>
      </c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>
        <f t="shared" si="275"/>
        <v>-120.33699123695766</v>
      </c>
      <c r="CO144" s="124">
        <f t="shared" si="276"/>
        <v>479.5628888669217</v>
      </c>
      <c r="CP144" s="124">
        <f t="shared" si="277"/>
        <v>6406445.9828888671</v>
      </c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>
        <v>23.912510076957744</v>
      </c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>
        <f t="shared" si="251"/>
        <v>23.912510076957744</v>
      </c>
      <c r="EL144" s="124">
        <f t="shared" si="252"/>
        <v>6406469.8953989437</v>
      </c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>
        <v>44.091835655513407</v>
      </c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>
        <v>1644564.0719116265</v>
      </c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>
        <f t="shared" si="253"/>
        <v>1644608.163747282</v>
      </c>
      <c r="GH144" s="124">
        <f t="shared" si="254"/>
        <v>8051078.0591462255</v>
      </c>
      <c r="GI144" s="124"/>
      <c r="GJ144" s="124">
        <f t="shared" si="255"/>
        <v>8051078.0591462255</v>
      </c>
      <c r="GU144" s="124">
        <v>6405966.4199999999</v>
      </c>
      <c r="GV144" s="123">
        <f t="shared" si="264"/>
        <v>0</v>
      </c>
      <c r="GX144" s="124"/>
      <c r="GY144" s="123">
        <f t="shared" si="265"/>
        <v>0</v>
      </c>
    </row>
    <row r="145" spans="1:20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4">
        <v>-23517206.329999998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>
        <f t="shared" si="232"/>
        <v>0</v>
      </c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>
        <v>0</v>
      </c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>
        <f t="shared" si="275"/>
        <v>0</v>
      </c>
      <c r="CO145" s="124">
        <f t="shared" si="276"/>
        <v>0</v>
      </c>
      <c r="CP145" s="124">
        <f t="shared" si="277"/>
        <v>-23517206.329999998</v>
      </c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>
        <f t="shared" si="251"/>
        <v>0</v>
      </c>
      <c r="EL145" s="124">
        <f t="shared" si="252"/>
        <v>-23517206.329999998</v>
      </c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>
        <v>1804429.2717730068</v>
      </c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>
        <f t="shared" si="253"/>
        <v>1804429.2717730068</v>
      </c>
      <c r="GH145" s="124">
        <f t="shared" si="254"/>
        <v>-21712777.058226991</v>
      </c>
      <c r="GI145" s="124"/>
      <c r="GJ145" s="124">
        <f t="shared" si="255"/>
        <v>-21712777.058226991</v>
      </c>
      <c r="GU145" s="124">
        <v>-23517206.329999998</v>
      </c>
      <c r="GV145" s="123">
        <f t="shared" si="264"/>
        <v>0</v>
      </c>
      <c r="GX145" s="124"/>
      <c r="GY145" s="123">
        <f t="shared" si="265"/>
        <v>0</v>
      </c>
    </row>
    <row r="146" spans="1:20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4">
        <v>14696023.209999999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>
        <v>-7960</v>
      </c>
      <c r="AM146" s="124"/>
      <c r="AN146" s="124"/>
      <c r="AO146" s="124"/>
      <c r="AP146" s="124"/>
      <c r="AQ146" s="124"/>
      <c r="AR146" s="124"/>
      <c r="AS146" s="124">
        <f t="shared" si="232"/>
        <v>-7960</v>
      </c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>
        <f t="shared" si="275"/>
        <v>0</v>
      </c>
      <c r="CO146" s="124">
        <f t="shared" si="276"/>
        <v>-7960</v>
      </c>
      <c r="CP146" s="124">
        <f t="shared" si="277"/>
        <v>14688063.209999999</v>
      </c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>
        <f t="shared" si="251"/>
        <v>0</v>
      </c>
      <c r="EL146" s="124">
        <f t="shared" si="252"/>
        <v>14688063.209999999</v>
      </c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>
        <v>1643551.5968364459</v>
      </c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>
        <f t="shared" si="253"/>
        <v>1643551.5968364459</v>
      </c>
      <c r="GH146" s="124">
        <f t="shared" si="254"/>
        <v>16331614.806836445</v>
      </c>
      <c r="GI146" s="124"/>
      <c r="GJ146" s="124">
        <f t="shared" si="255"/>
        <v>16331614.806836445</v>
      </c>
      <c r="GU146" s="124">
        <v>14696023.209999999</v>
      </c>
      <c r="GV146" s="123">
        <f t="shared" si="264"/>
        <v>0</v>
      </c>
      <c r="GX146" s="124"/>
      <c r="GY146" s="123">
        <f t="shared" si="265"/>
        <v>0</v>
      </c>
    </row>
    <row r="147" spans="1:20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4">
        <v>4863971.8599999994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4054.373289110913</v>
      </c>
      <c r="Q147" s="124"/>
      <c r="R147" s="124"/>
      <c r="S147" s="137">
        <v>775152.15818760381</v>
      </c>
      <c r="T147" s="124"/>
      <c r="U147" s="124"/>
      <c r="V147" s="124"/>
      <c r="W147" s="124">
        <v>3040.6410463791121</v>
      </c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>
        <f t="shared" si="232"/>
        <v>782247.17252309388</v>
      </c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>
        <v>-1423.2252851394269</v>
      </c>
      <c r="BE147" s="124"/>
      <c r="BF147" s="124"/>
      <c r="BG147" s="124">
        <v>89802</v>
      </c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>
        <v>-1092602</v>
      </c>
      <c r="CK147" s="124"/>
      <c r="CL147" s="124"/>
      <c r="CM147" s="124"/>
      <c r="CN147" s="124">
        <f t="shared" si="275"/>
        <v>-1004223.2252851394</v>
      </c>
      <c r="CO147" s="124">
        <f t="shared" si="276"/>
        <v>-221976.05276204553</v>
      </c>
      <c r="CP147" s="124">
        <f t="shared" si="277"/>
        <v>4641995.8072379539</v>
      </c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>
        <v>282.81319503545564</v>
      </c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>
        <f t="shared" si="251"/>
        <v>282.81319503545564</v>
      </c>
      <c r="EL147" s="124">
        <f t="shared" si="252"/>
        <v>4642278.6204329897</v>
      </c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>
        <v>521.47402663218975</v>
      </c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>
        <v>-124774.23406384327</v>
      </c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>
        <f t="shared" si="253"/>
        <v>-124252.76003721108</v>
      </c>
      <c r="GH147" s="124">
        <f t="shared" si="254"/>
        <v>4518025.8603957789</v>
      </c>
      <c r="GI147" s="124"/>
      <c r="GJ147" s="124">
        <f t="shared" si="255"/>
        <v>4518025.8603957789</v>
      </c>
      <c r="GU147" s="124">
        <v>4863971.8599999994</v>
      </c>
      <c r="GV147" s="123">
        <f t="shared" si="264"/>
        <v>0</v>
      </c>
      <c r="GX147" s="124"/>
      <c r="GY147" s="123">
        <f t="shared" si="265"/>
        <v>0</v>
      </c>
    </row>
    <row r="148" spans="1:20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4">
        <v>5657729.2000000002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>
        <v>89605.877021006425</v>
      </c>
      <c r="P148" s="124">
        <v>15976.550297013026</v>
      </c>
      <c r="Q148" s="124"/>
      <c r="R148" s="124"/>
      <c r="S148" s="124">
        <v>258611.62586031272</v>
      </c>
      <c r="T148" s="124"/>
      <c r="U148" s="124">
        <v>-83667.238430449957</v>
      </c>
      <c r="V148" s="124"/>
      <c r="W148" s="124">
        <v>11981.865296693271</v>
      </c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>
        <f t="shared" si="232"/>
        <v>292508.68004457548</v>
      </c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>
        <v>-5608.3218615020633</v>
      </c>
      <c r="BE148" s="124"/>
      <c r="BF148" s="124"/>
      <c r="BG148" s="124">
        <v>857646.93609524658</v>
      </c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>
        <f t="shared" si="275"/>
        <v>852038.61423374456</v>
      </c>
      <c r="CO148" s="124">
        <f t="shared" si="276"/>
        <v>1144547.2942783199</v>
      </c>
      <c r="CP148" s="124">
        <f t="shared" si="277"/>
        <v>6802276.4942783201</v>
      </c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>
        <v>1114.4457880280065</v>
      </c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>
        <f t="shared" si="251"/>
        <v>1114.4457880280065</v>
      </c>
      <c r="EL148" s="124">
        <f t="shared" si="252"/>
        <v>6803390.9400663478</v>
      </c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>
        <v>2054.9060042031997</v>
      </c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>
        <v>545081.81772641372</v>
      </c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>
        <f t="shared" si="253"/>
        <v>547136.72373061697</v>
      </c>
      <c r="GH148" s="124">
        <f t="shared" si="254"/>
        <v>7350527.663796965</v>
      </c>
      <c r="GI148" s="124"/>
      <c r="GJ148" s="124">
        <f t="shared" si="255"/>
        <v>7350527.663796965</v>
      </c>
      <c r="GU148" s="124">
        <v>5657729.2000000002</v>
      </c>
      <c r="GV148" s="123">
        <f t="shared" si="264"/>
        <v>0</v>
      </c>
      <c r="GX148" s="124"/>
      <c r="GY148" s="123">
        <f t="shared" si="265"/>
        <v>0</v>
      </c>
    </row>
    <row r="149" spans="1:20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4">
        <v>34652826.090000004</v>
      </c>
      <c r="F149" s="124"/>
      <c r="G149" s="124">
        <v>-118558.27</v>
      </c>
      <c r="H149" s="124"/>
      <c r="I149" s="124"/>
      <c r="J149" s="124"/>
      <c r="K149" s="124"/>
      <c r="L149" s="124"/>
      <c r="M149" s="124"/>
      <c r="N149" s="124">
        <v>-43612.900235448033</v>
      </c>
      <c r="O149" s="124"/>
      <c r="P149" s="124"/>
      <c r="Q149" s="124">
        <v>155471.96360148769</v>
      </c>
      <c r="R149" s="124"/>
      <c r="S149" s="124"/>
      <c r="T149" s="124"/>
      <c r="U149" s="124"/>
      <c r="V149" s="124">
        <v>-1995167.9585492229</v>
      </c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>
        <v>23601.223333333328</v>
      </c>
      <c r="AK149" s="124"/>
      <c r="AL149" s="124"/>
      <c r="AM149" s="124"/>
      <c r="AN149" s="124"/>
      <c r="AO149" s="124"/>
      <c r="AP149" s="124"/>
      <c r="AQ149" s="124"/>
      <c r="AR149" s="124"/>
      <c r="AS149" s="124">
        <f t="shared" si="232"/>
        <v>-1978265.9418498499</v>
      </c>
      <c r="AT149" s="124"/>
      <c r="AU149" s="124"/>
      <c r="AV149" s="124"/>
      <c r="AW149" s="124"/>
      <c r="AX149" s="124"/>
      <c r="AY149" s="124"/>
      <c r="AZ149" s="124"/>
      <c r="BA149" s="124"/>
      <c r="BB149" s="124">
        <v>111965.94676945359</v>
      </c>
      <c r="BC149" s="124"/>
      <c r="BD149" s="124"/>
      <c r="BE149" s="124"/>
      <c r="BF149" s="124"/>
      <c r="BG149" s="124"/>
      <c r="BH149" s="124"/>
      <c r="BI149" s="124"/>
      <c r="BJ149" s="124">
        <v>1550046.8553782646</v>
      </c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>
        <f t="shared" si="275"/>
        <v>1662012.8021477181</v>
      </c>
      <c r="CO149" s="124">
        <f t="shared" si="276"/>
        <v>-316253.13970213174</v>
      </c>
      <c r="CP149" s="124">
        <f t="shared" si="277"/>
        <v>34336572.95029787</v>
      </c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>
        <f t="shared" si="251"/>
        <v>0</v>
      </c>
      <c r="EL149" s="124">
        <f t="shared" si="252"/>
        <v>34336572.95029787</v>
      </c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>
        <v>-1645018.4533949234</v>
      </c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>
        <f t="shared" si="253"/>
        <v>-1645018.4533949234</v>
      </c>
      <c r="GH149" s="124">
        <f t="shared" si="254"/>
        <v>32691554.496902946</v>
      </c>
      <c r="GI149" s="124"/>
      <c r="GJ149" s="124">
        <f t="shared" si="255"/>
        <v>32691554.496902946</v>
      </c>
      <c r="GU149" s="124">
        <v>34652826.090000004</v>
      </c>
      <c r="GV149" s="123">
        <f t="shared" si="264"/>
        <v>0</v>
      </c>
      <c r="GX149" s="124"/>
      <c r="GY149" s="123">
        <f t="shared" si="265"/>
        <v>0</v>
      </c>
    </row>
    <row r="150" spans="1:207" outlineLevel="3" x14ac:dyDescent="0.25">
      <c r="A150" s="83">
        <f>ROW()</f>
        <v>150</v>
      </c>
      <c r="B150" s="257"/>
      <c r="C150" s="174" t="s">
        <v>236</v>
      </c>
      <c r="D150" s="87">
        <v>927</v>
      </c>
      <c r="AS150" s="124">
        <f t="shared" si="232"/>
        <v>0</v>
      </c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>
        <f t="shared" si="275"/>
        <v>0</v>
      </c>
      <c r="CO150" s="124">
        <f t="shared" si="276"/>
        <v>0</v>
      </c>
      <c r="CP150" s="124">
        <f t="shared" si="277"/>
        <v>0</v>
      </c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>
        <f t="shared" si="251"/>
        <v>0</v>
      </c>
      <c r="EL150" s="124">
        <f t="shared" si="252"/>
        <v>0</v>
      </c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>
        <f t="shared" si="253"/>
        <v>0</v>
      </c>
      <c r="GH150" s="124">
        <f t="shared" si="254"/>
        <v>0</v>
      </c>
      <c r="GI150" s="124"/>
      <c r="GJ150" s="124">
        <f t="shared" si="255"/>
        <v>0</v>
      </c>
      <c r="GV150" s="123">
        <f t="shared" si="264"/>
        <v>0</v>
      </c>
      <c r="GX150" s="124"/>
      <c r="GY150" s="123">
        <f t="shared" si="265"/>
        <v>0</v>
      </c>
    </row>
    <row r="151" spans="1:207" outlineLevel="3" x14ac:dyDescent="0.25">
      <c r="A151" s="83">
        <f>ROW()</f>
        <v>151</v>
      </c>
      <c r="B151" s="257"/>
      <c r="C151" s="174" t="s">
        <v>237</v>
      </c>
      <c r="D151" s="87">
        <v>928</v>
      </c>
      <c r="E151" s="124">
        <v>8198069.9500000002</v>
      </c>
      <c r="F151" s="124">
        <v>129009.27365562067</v>
      </c>
      <c r="G151" s="124">
        <v>-410418.73344885674</v>
      </c>
      <c r="H151" s="124">
        <v>2205.91</v>
      </c>
      <c r="I151" s="124"/>
      <c r="J151" s="124"/>
      <c r="K151" s="124"/>
      <c r="L151" s="124">
        <v>-176427.85429400008</v>
      </c>
      <c r="M151" s="124"/>
      <c r="N151" s="124"/>
      <c r="O151" s="124"/>
      <c r="P151" s="124">
        <v>597.39422340292822</v>
      </c>
      <c r="Q151" s="124"/>
      <c r="R151" s="124"/>
      <c r="S151" s="124"/>
      <c r="T151" s="124"/>
      <c r="U151" s="124"/>
      <c r="V151" s="124"/>
      <c r="W151" s="124">
        <v>448.02519822910773</v>
      </c>
      <c r="X151" s="124"/>
      <c r="Y151" s="124"/>
      <c r="Z151" s="124">
        <v>88086.051040000282</v>
      </c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>
        <f t="shared" si="232"/>
        <v>-366499.93362560385</v>
      </c>
      <c r="AT151" s="124">
        <v>-15685.017180000001</v>
      </c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>
        <v>-209.70603921123563</v>
      </c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>
        <f t="shared" si="275"/>
        <v>-15894.723219211237</v>
      </c>
      <c r="CO151" s="124">
        <f t="shared" si="276"/>
        <v>-382394.65684481506</v>
      </c>
      <c r="CP151" s="124">
        <f t="shared" si="277"/>
        <v>7815675.2931551849</v>
      </c>
      <c r="CQ151" s="124">
        <v>-109012.50673326683</v>
      </c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>
        <v>41.671290966243589</v>
      </c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>
        <f t="shared" si="251"/>
        <v>-108970.83544230058</v>
      </c>
      <c r="EL151" s="124">
        <f t="shared" si="252"/>
        <v>7706704.4577128841</v>
      </c>
      <c r="EM151" s="124">
        <v>42293.288640807477</v>
      </c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>
        <v>76.836923724171825</v>
      </c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>
        <v>-1301647.4130425807</v>
      </c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>
        <f t="shared" si="253"/>
        <v>-1259277.2874780491</v>
      </c>
      <c r="GH151" s="124">
        <f t="shared" si="254"/>
        <v>6447427.1702348348</v>
      </c>
      <c r="GI151" s="124">
        <v>660026.80251785403</v>
      </c>
      <c r="GJ151" s="124">
        <f t="shared" si="255"/>
        <v>7107453.9727526885</v>
      </c>
      <c r="GU151" s="124">
        <v>8198069.9500000002</v>
      </c>
      <c r="GV151" s="123">
        <f t="shared" si="264"/>
        <v>0</v>
      </c>
      <c r="GX151" s="124"/>
      <c r="GY151" s="123">
        <f t="shared" si="265"/>
        <v>0</v>
      </c>
    </row>
    <row r="152" spans="1:207" outlineLevel="3" x14ac:dyDescent="0.25">
      <c r="A152" s="83">
        <f>ROW()</f>
        <v>152</v>
      </c>
      <c r="B152" s="257"/>
      <c r="C152" s="174" t="s">
        <v>310</v>
      </c>
      <c r="D152" s="87">
        <v>929</v>
      </c>
      <c r="AS152" s="124">
        <f t="shared" si="232"/>
        <v>0</v>
      </c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>
        <f t="shared" si="275"/>
        <v>0</v>
      </c>
      <c r="CO152" s="124">
        <f t="shared" si="276"/>
        <v>0</v>
      </c>
      <c r="CP152" s="124">
        <f t="shared" si="277"/>
        <v>0</v>
      </c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>
        <f t="shared" si="251"/>
        <v>0</v>
      </c>
      <c r="EL152" s="124">
        <f t="shared" si="252"/>
        <v>0</v>
      </c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>
        <f t="shared" si="253"/>
        <v>0</v>
      </c>
      <c r="GH152" s="124">
        <f t="shared" si="254"/>
        <v>0</v>
      </c>
      <c r="GI152" s="124"/>
      <c r="GJ152" s="124">
        <f t="shared" si="255"/>
        <v>0</v>
      </c>
      <c r="GV152" s="123">
        <f t="shared" si="264"/>
        <v>0</v>
      </c>
      <c r="GX152" s="124"/>
      <c r="GY152" s="123">
        <f t="shared" si="265"/>
        <v>0</v>
      </c>
    </row>
    <row r="153" spans="1:20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4">
        <v>3375.66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>
        <f t="shared" si="232"/>
        <v>0</v>
      </c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>
        <f t="shared" si="275"/>
        <v>0</v>
      </c>
      <c r="CO153" s="124">
        <f t="shared" si="276"/>
        <v>0</v>
      </c>
      <c r="CP153" s="124">
        <f t="shared" si="277"/>
        <v>3375.66</v>
      </c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>
        <f t="shared" si="251"/>
        <v>0</v>
      </c>
      <c r="EL153" s="124">
        <f t="shared" si="252"/>
        <v>3375.66</v>
      </c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>
        <v>748.70889349141453</v>
      </c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>
        <f t="shared" si="253"/>
        <v>748.70889349141453</v>
      </c>
      <c r="GH153" s="124">
        <f t="shared" si="254"/>
        <v>4124.3688934914144</v>
      </c>
      <c r="GI153" s="124"/>
      <c r="GJ153" s="124">
        <f t="shared" si="255"/>
        <v>4124.3688934914144</v>
      </c>
      <c r="GU153" s="124">
        <v>3375.66</v>
      </c>
      <c r="GV153" s="123">
        <f t="shared" si="264"/>
        <v>0</v>
      </c>
      <c r="GX153" s="124"/>
      <c r="GY153" s="123">
        <f t="shared" si="265"/>
        <v>0</v>
      </c>
    </row>
    <row r="154" spans="1:20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4">
        <v>6890481.2700000005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-1172.3865393190858</v>
      </c>
      <c r="Q154" s="124"/>
      <c r="R154" s="124"/>
      <c r="S154" s="124"/>
      <c r="T154" s="124"/>
      <c r="U154" s="124"/>
      <c r="V154" s="124"/>
      <c r="W154" s="124">
        <v>-879.24973342987369</v>
      </c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>
        <f t="shared" si="232"/>
        <v>-2051.6362727489595</v>
      </c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>
        <v>411.54823390273827</v>
      </c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>
        <f t="shared" si="275"/>
        <v>411.54823390273827</v>
      </c>
      <c r="CO154" s="124">
        <f t="shared" si="276"/>
        <v>-1640.0880388462213</v>
      </c>
      <c r="CP154" s="124">
        <f t="shared" si="277"/>
        <v>6888841.1819611546</v>
      </c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>
        <v>-81.779934741554342</v>
      </c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>
        <f t="shared" si="251"/>
        <v>-81.779934741554342</v>
      </c>
      <c r="EL154" s="124">
        <f t="shared" si="252"/>
        <v>6888759.402026413</v>
      </c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>
        <v>-150.79251115581647</v>
      </c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>
        <v>18214917.629231233</v>
      </c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>
        <f t="shared" si="253"/>
        <v>18214766.836720079</v>
      </c>
      <c r="GH154" s="124">
        <f t="shared" si="254"/>
        <v>25103526.238746494</v>
      </c>
      <c r="GI154" s="124"/>
      <c r="GJ154" s="124">
        <f t="shared" si="255"/>
        <v>25103526.238746494</v>
      </c>
      <c r="GU154" s="124">
        <v>6890481.2700000005</v>
      </c>
      <c r="GV154" s="123">
        <f t="shared" si="264"/>
        <v>0</v>
      </c>
      <c r="GX154" s="124"/>
      <c r="GY154" s="123">
        <f t="shared" si="265"/>
        <v>0</v>
      </c>
    </row>
    <row r="155" spans="1:20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4">
        <v>6519632.4900000002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>
        <f t="shared" si="232"/>
        <v>0</v>
      </c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>
        <f t="shared" si="275"/>
        <v>0</v>
      </c>
      <c r="CO155" s="124">
        <f t="shared" si="276"/>
        <v>0</v>
      </c>
      <c r="CP155" s="124">
        <f t="shared" si="277"/>
        <v>6519632.4900000002</v>
      </c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>
        <f t="shared" si="251"/>
        <v>0</v>
      </c>
      <c r="EL155" s="124">
        <f t="shared" si="252"/>
        <v>6519632.4900000002</v>
      </c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>
        <v>-1334948.6459955089</v>
      </c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>
        <f t="shared" si="253"/>
        <v>-1334948.6459955089</v>
      </c>
      <c r="GH155" s="124">
        <f t="shared" si="254"/>
        <v>5184683.8440044913</v>
      </c>
      <c r="GI155" s="124"/>
      <c r="GJ155" s="124">
        <f t="shared" si="255"/>
        <v>5184683.8440044913</v>
      </c>
      <c r="GU155" s="124">
        <v>6519632.4900000002</v>
      </c>
      <c r="GV155" s="123">
        <f t="shared" si="264"/>
        <v>0</v>
      </c>
      <c r="GX155" s="124"/>
      <c r="GY155" s="123">
        <f t="shared" si="265"/>
        <v>0</v>
      </c>
    </row>
    <row r="156" spans="1:20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4">
        <v>15854771.869999999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>
        <v>3544.3503157293453</v>
      </c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>
        <f t="shared" si="232"/>
        <v>3544.3503157293453</v>
      </c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>
        <f t="shared" si="275"/>
        <v>0</v>
      </c>
      <c r="CO156" s="124">
        <f t="shared" si="276"/>
        <v>3544.3503157293453</v>
      </c>
      <c r="CP156" s="124">
        <f t="shared" si="277"/>
        <v>15858316.220315728</v>
      </c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>
        <f t="shared" si="251"/>
        <v>0</v>
      </c>
      <c r="EL156" s="124">
        <f t="shared" si="252"/>
        <v>15858316.220315728</v>
      </c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>
        <v>4230428.8102081306</v>
      </c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>
        <f t="shared" si="253"/>
        <v>4230428.8102081306</v>
      </c>
      <c r="GH156" s="124">
        <f t="shared" si="254"/>
        <v>20088745.030523859</v>
      </c>
      <c r="GI156" s="124"/>
      <c r="GJ156" s="124">
        <f t="shared" si="255"/>
        <v>20088745.030523859</v>
      </c>
      <c r="GU156" s="124">
        <v>15854771.869999999</v>
      </c>
      <c r="GV156" s="123">
        <f t="shared" si="264"/>
        <v>0</v>
      </c>
      <c r="GX156" s="124"/>
      <c r="GY156" s="123">
        <f t="shared" si="265"/>
        <v>0</v>
      </c>
    </row>
    <row r="157" spans="1:20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136358878.84999999</v>
      </c>
      <c r="F157" s="126">
        <f t="shared" ref="F157:AR157" si="278">SUM(F143:F156)</f>
        <v>129009.27365562067</v>
      </c>
      <c r="G157" s="126">
        <f t="shared" si="278"/>
        <v>-528977.00344885676</v>
      </c>
      <c r="H157" s="126">
        <f t="shared" si="278"/>
        <v>2205.91</v>
      </c>
      <c r="I157" s="126">
        <f t="shared" si="278"/>
        <v>0</v>
      </c>
      <c r="J157" s="126">
        <f t="shared" si="278"/>
        <v>0</v>
      </c>
      <c r="K157" s="126">
        <f t="shared" si="278"/>
        <v>0</v>
      </c>
      <c r="L157" s="126">
        <f t="shared" si="278"/>
        <v>-176427.85429400008</v>
      </c>
      <c r="M157" s="126">
        <f t="shared" si="278"/>
        <v>0</v>
      </c>
      <c r="N157" s="126">
        <f t="shared" si="278"/>
        <v>-43612.900235448033</v>
      </c>
      <c r="O157" s="126">
        <f t="shared" si="278"/>
        <v>89605.877021006425</v>
      </c>
      <c r="P157" s="126">
        <f t="shared" si="278"/>
        <v>1528976.8426788151</v>
      </c>
      <c r="Q157" s="126">
        <f t="shared" si="278"/>
        <v>155471.96360148769</v>
      </c>
      <c r="R157" s="126">
        <f t="shared" si="278"/>
        <v>0</v>
      </c>
      <c r="S157" s="126">
        <f t="shared" si="278"/>
        <v>1033763.7840479165</v>
      </c>
      <c r="T157" s="126">
        <f t="shared" si="278"/>
        <v>0</v>
      </c>
      <c r="U157" s="126">
        <f t="shared" si="278"/>
        <v>-83667.238430449957</v>
      </c>
      <c r="V157" s="126">
        <f t="shared" si="278"/>
        <v>-1995167.9585492229</v>
      </c>
      <c r="W157" s="126">
        <f t="shared" si="278"/>
        <v>1150224.5929314366</v>
      </c>
      <c r="X157" s="126">
        <f t="shared" si="278"/>
        <v>0</v>
      </c>
      <c r="Y157" s="126">
        <f t="shared" si="278"/>
        <v>0</v>
      </c>
      <c r="Z157" s="126">
        <f t="shared" si="278"/>
        <v>88086.051040000282</v>
      </c>
      <c r="AA157" s="126">
        <f t="shared" si="278"/>
        <v>0</v>
      </c>
      <c r="AB157" s="126">
        <f t="shared" si="278"/>
        <v>0</v>
      </c>
      <c r="AC157" s="126">
        <f t="shared" si="278"/>
        <v>0</v>
      </c>
      <c r="AD157" s="126">
        <f t="shared" si="278"/>
        <v>0</v>
      </c>
      <c r="AE157" s="126">
        <f t="shared" si="278"/>
        <v>0</v>
      </c>
      <c r="AF157" s="126">
        <f t="shared" si="278"/>
        <v>0</v>
      </c>
      <c r="AG157" s="126">
        <f t="shared" si="278"/>
        <v>0</v>
      </c>
      <c r="AH157" s="126">
        <f t="shared" si="278"/>
        <v>0</v>
      </c>
      <c r="AI157" s="126">
        <f t="shared" si="278"/>
        <v>0</v>
      </c>
      <c r="AJ157" s="126">
        <f t="shared" si="278"/>
        <v>23601.223333333328</v>
      </c>
      <c r="AK157" s="126">
        <f t="shared" si="278"/>
        <v>0</v>
      </c>
      <c r="AL157" s="126">
        <f t="shared" si="278"/>
        <v>-27892.62</v>
      </c>
      <c r="AM157" s="126">
        <f t="shared" si="278"/>
        <v>0</v>
      </c>
      <c r="AN157" s="126">
        <f t="shared" si="278"/>
        <v>0</v>
      </c>
      <c r="AO157" s="126">
        <f t="shared" si="278"/>
        <v>0</v>
      </c>
      <c r="AP157" s="126">
        <f t="shared" si="278"/>
        <v>0</v>
      </c>
      <c r="AQ157" s="126">
        <f t="shared" si="278"/>
        <v>0</v>
      </c>
      <c r="AR157" s="126">
        <f t="shared" si="278"/>
        <v>0</v>
      </c>
      <c r="AS157" s="126">
        <f>SUM(AS143:AS156)</f>
        <v>1345199.9433516387</v>
      </c>
      <c r="AT157" s="126">
        <f t="shared" ref="AT157:EK157" si="279">SUM(AT143:AT156)</f>
        <v>-15685.017180000001</v>
      </c>
      <c r="AU157" s="126">
        <f t="shared" si="279"/>
        <v>0</v>
      </c>
      <c r="AV157" s="126">
        <f t="shared" si="279"/>
        <v>0</v>
      </c>
      <c r="AW157" s="126">
        <f t="shared" si="279"/>
        <v>0</v>
      </c>
      <c r="AX157" s="126">
        <f t="shared" si="279"/>
        <v>0</v>
      </c>
      <c r="AY157" s="126">
        <f>SUM(AX143:AY156)</f>
        <v>0</v>
      </c>
      <c r="AZ157" s="126">
        <f t="shared" si="279"/>
        <v>0</v>
      </c>
      <c r="BA157" s="126">
        <f t="shared" si="279"/>
        <v>0</v>
      </c>
      <c r="BB157" s="126">
        <f t="shared" si="279"/>
        <v>111965.94676945359</v>
      </c>
      <c r="BC157" s="126">
        <f t="shared" si="279"/>
        <v>0</v>
      </c>
      <c r="BD157" s="126">
        <f t="shared" si="279"/>
        <v>-536723.76658991142</v>
      </c>
      <c r="BE157" s="126">
        <f t="shared" si="279"/>
        <v>0</v>
      </c>
      <c r="BF157" s="126">
        <f t="shared" si="279"/>
        <v>0</v>
      </c>
      <c r="BG157" s="126">
        <f t="shared" si="279"/>
        <v>947448.93609524658</v>
      </c>
      <c r="BH157" s="126">
        <f t="shared" si="279"/>
        <v>0</v>
      </c>
      <c r="BI157" s="126">
        <f t="shared" si="279"/>
        <v>0</v>
      </c>
      <c r="BJ157" s="126">
        <f t="shared" si="279"/>
        <v>1550046.8553782646</v>
      </c>
      <c r="BK157" s="126">
        <f t="shared" si="279"/>
        <v>0</v>
      </c>
      <c r="BL157" s="126">
        <f t="shared" si="279"/>
        <v>0</v>
      </c>
      <c r="BM157" s="126">
        <f t="shared" si="279"/>
        <v>0</v>
      </c>
      <c r="BN157" s="126">
        <f t="shared" si="279"/>
        <v>0</v>
      </c>
      <c r="BO157" s="126">
        <f t="shared" si="279"/>
        <v>0</v>
      </c>
      <c r="BP157" s="126">
        <f t="shared" si="279"/>
        <v>0</v>
      </c>
      <c r="BQ157" s="126">
        <f t="shared" si="279"/>
        <v>0</v>
      </c>
      <c r="BR157" s="126">
        <f t="shared" si="279"/>
        <v>0</v>
      </c>
      <c r="BS157" s="126">
        <f t="shared" si="279"/>
        <v>0</v>
      </c>
      <c r="BT157" s="126">
        <f t="shared" si="279"/>
        <v>0</v>
      </c>
      <c r="BU157" s="126">
        <f t="shared" si="279"/>
        <v>0</v>
      </c>
      <c r="BV157" s="126">
        <f t="shared" si="279"/>
        <v>0</v>
      </c>
      <c r="BW157" s="126">
        <f t="shared" si="279"/>
        <v>0</v>
      </c>
      <c r="BX157" s="126">
        <f t="shared" si="279"/>
        <v>0</v>
      </c>
      <c r="BY157" s="126">
        <f t="shared" si="279"/>
        <v>0</v>
      </c>
      <c r="BZ157" s="126">
        <f t="shared" si="279"/>
        <v>0</v>
      </c>
      <c r="CA157" s="126">
        <f t="shared" si="279"/>
        <v>0</v>
      </c>
      <c r="CB157" s="126">
        <f t="shared" si="279"/>
        <v>0</v>
      </c>
      <c r="CC157" s="126">
        <f t="shared" si="279"/>
        <v>0</v>
      </c>
      <c r="CD157" s="126">
        <f t="shared" si="279"/>
        <v>0</v>
      </c>
      <c r="CE157" s="126">
        <f t="shared" si="279"/>
        <v>0</v>
      </c>
      <c r="CF157" s="126">
        <f t="shared" si="279"/>
        <v>0</v>
      </c>
      <c r="CG157" s="126">
        <f t="shared" si="279"/>
        <v>0</v>
      </c>
      <c r="CH157" s="126">
        <f t="shared" si="279"/>
        <v>0</v>
      </c>
      <c r="CI157" s="126">
        <f t="shared" si="279"/>
        <v>0</v>
      </c>
      <c r="CJ157" s="126">
        <f t="shared" si="279"/>
        <v>-1092602</v>
      </c>
      <c r="CK157" s="126">
        <f t="shared" si="279"/>
        <v>0</v>
      </c>
      <c r="CL157" s="126">
        <f t="shared" si="279"/>
        <v>0</v>
      </c>
      <c r="CM157" s="126">
        <f t="shared" si="279"/>
        <v>0</v>
      </c>
      <c r="CN157" s="126">
        <f t="shared" si="279"/>
        <v>964450.95447305334</v>
      </c>
      <c r="CO157" s="126">
        <f t="shared" ref="CO157:CP157" si="280">SUM(CO143:CO156)</f>
        <v>2309650.8978246911</v>
      </c>
      <c r="CP157" s="126">
        <f t="shared" si="280"/>
        <v>138668529.74782467</v>
      </c>
      <c r="CQ157" s="126">
        <f t="shared" si="279"/>
        <v>-109012.50673326683</v>
      </c>
      <c r="CR157" s="126">
        <f t="shared" si="279"/>
        <v>0</v>
      </c>
      <c r="CS157" s="126">
        <f t="shared" si="279"/>
        <v>0</v>
      </c>
      <c r="CT157" s="126">
        <f t="shared" si="279"/>
        <v>0</v>
      </c>
      <c r="CU157" s="126">
        <f t="shared" si="279"/>
        <v>0</v>
      </c>
      <c r="CV157" s="126">
        <f t="shared" si="279"/>
        <v>0</v>
      </c>
      <c r="CW157" s="126">
        <f t="shared" si="279"/>
        <v>0</v>
      </c>
      <c r="CX157" s="126">
        <f t="shared" si="279"/>
        <v>0</v>
      </c>
      <c r="CY157" s="126">
        <f t="shared" si="279"/>
        <v>0</v>
      </c>
      <c r="CZ157" s="126">
        <f t="shared" si="279"/>
        <v>0</v>
      </c>
      <c r="DA157" s="126">
        <f t="shared" si="279"/>
        <v>106653.9253241883</v>
      </c>
      <c r="DB157" s="126">
        <f t="shared" si="279"/>
        <v>0</v>
      </c>
      <c r="DC157" s="126">
        <f t="shared" si="279"/>
        <v>0</v>
      </c>
      <c r="DD157" s="126">
        <f t="shared" si="279"/>
        <v>0</v>
      </c>
      <c r="DE157" s="126">
        <f t="shared" si="279"/>
        <v>0</v>
      </c>
      <c r="DF157" s="126">
        <f t="shared" si="279"/>
        <v>0</v>
      </c>
      <c r="DG157" s="126">
        <f t="shared" si="279"/>
        <v>0</v>
      </c>
      <c r="DH157" s="126">
        <f t="shared" si="279"/>
        <v>0</v>
      </c>
      <c r="DI157" s="126">
        <f t="shared" si="279"/>
        <v>0</v>
      </c>
      <c r="DJ157" s="126">
        <f t="shared" si="279"/>
        <v>0</v>
      </c>
      <c r="DK157" s="126">
        <f t="shared" si="279"/>
        <v>0</v>
      </c>
      <c r="DL157" s="126">
        <f t="shared" si="279"/>
        <v>0</v>
      </c>
      <c r="DM157" s="126">
        <f t="shared" si="279"/>
        <v>0</v>
      </c>
      <c r="DN157" s="126">
        <f t="shared" si="279"/>
        <v>0</v>
      </c>
      <c r="DO157" s="126">
        <f t="shared" si="279"/>
        <v>0</v>
      </c>
      <c r="DP157" s="126">
        <f t="shared" si="279"/>
        <v>0</v>
      </c>
      <c r="DQ157" s="126">
        <f t="shared" si="279"/>
        <v>0</v>
      </c>
      <c r="DR157" s="126">
        <f t="shared" si="279"/>
        <v>0</v>
      </c>
      <c r="DS157" s="126">
        <f t="shared" si="279"/>
        <v>0</v>
      </c>
      <c r="DT157" s="126">
        <f t="shared" si="279"/>
        <v>0</v>
      </c>
      <c r="DU157" s="126">
        <f t="shared" si="279"/>
        <v>0</v>
      </c>
      <c r="DV157" s="126">
        <f t="shared" si="279"/>
        <v>0</v>
      </c>
      <c r="DW157" s="126">
        <f t="shared" si="279"/>
        <v>0</v>
      </c>
      <c r="DX157" s="126">
        <f t="shared" si="279"/>
        <v>0</v>
      </c>
      <c r="DY157" s="126">
        <f t="shared" si="279"/>
        <v>0</v>
      </c>
      <c r="DZ157" s="126">
        <f t="shared" si="279"/>
        <v>0</v>
      </c>
      <c r="EA157" s="126">
        <f t="shared" si="279"/>
        <v>0</v>
      </c>
      <c r="EB157" s="126">
        <f t="shared" si="279"/>
        <v>0</v>
      </c>
      <c r="EC157" s="126">
        <f t="shared" si="279"/>
        <v>0</v>
      </c>
      <c r="ED157" s="126">
        <f t="shared" si="279"/>
        <v>0</v>
      </c>
      <c r="EE157" s="126">
        <f t="shared" si="279"/>
        <v>0</v>
      </c>
      <c r="EF157" s="126">
        <f t="shared" si="279"/>
        <v>0</v>
      </c>
      <c r="EG157" s="126">
        <f t="shared" si="279"/>
        <v>0</v>
      </c>
      <c r="EH157" s="126">
        <f t="shared" si="279"/>
        <v>0</v>
      </c>
      <c r="EI157" s="126">
        <f t="shared" si="279"/>
        <v>0</v>
      </c>
      <c r="EJ157" s="126">
        <f t="shared" si="279"/>
        <v>0</v>
      </c>
      <c r="EK157" s="126">
        <f t="shared" si="279"/>
        <v>-2358.5814090785257</v>
      </c>
      <c r="EL157" s="126">
        <f t="shared" ref="EL157" si="281">SUM(EL143:EL156)</f>
        <v>138666171.16641563</v>
      </c>
      <c r="EM157" s="126">
        <f t="shared" ref="EM157:EN157" si="282">SUM(EM143:EM156)</f>
        <v>42293.288640807477</v>
      </c>
      <c r="EN157" s="126">
        <f t="shared" si="282"/>
        <v>0</v>
      </c>
      <c r="EO157" s="126">
        <f t="shared" ref="EO157:GG157" si="283">SUM(EO143:EO156)</f>
        <v>0</v>
      </c>
      <c r="EP157" s="126">
        <f t="shared" si="283"/>
        <v>0</v>
      </c>
      <c r="EQ157" s="126">
        <f t="shared" si="283"/>
        <v>0</v>
      </c>
      <c r="ER157" s="126">
        <f t="shared" si="283"/>
        <v>0</v>
      </c>
      <c r="ES157" s="126">
        <f t="shared" si="283"/>
        <v>0</v>
      </c>
      <c r="ET157" s="126">
        <f t="shared" si="283"/>
        <v>0</v>
      </c>
      <c r="EU157" s="126">
        <f t="shared" si="283"/>
        <v>0</v>
      </c>
      <c r="EV157" s="126">
        <f t="shared" si="283"/>
        <v>0</v>
      </c>
      <c r="EW157" s="126">
        <f t="shared" si="283"/>
        <v>196657.20295674581</v>
      </c>
      <c r="EX157" s="126">
        <f t="shared" si="283"/>
        <v>0</v>
      </c>
      <c r="EY157" s="126">
        <f t="shared" si="283"/>
        <v>0</v>
      </c>
      <c r="EZ157" s="126">
        <f t="shared" si="283"/>
        <v>0</v>
      </c>
      <c r="FA157" s="126">
        <f t="shared" si="283"/>
        <v>0</v>
      </c>
      <c r="FB157" s="126">
        <f t="shared" si="283"/>
        <v>0</v>
      </c>
      <c r="FC157" s="126">
        <f t="shared" si="283"/>
        <v>0</v>
      </c>
      <c r="FD157" s="126">
        <f t="shared" si="283"/>
        <v>0</v>
      </c>
      <c r="FE157" s="126">
        <f t="shared" si="283"/>
        <v>0</v>
      </c>
      <c r="FF157" s="126">
        <f t="shared" si="283"/>
        <v>0</v>
      </c>
      <c r="FG157" s="126">
        <f t="shared" si="283"/>
        <v>0</v>
      </c>
      <c r="FH157" s="126">
        <f t="shared" si="283"/>
        <v>58054137.277787402</v>
      </c>
      <c r="FI157" s="126">
        <f t="shared" si="283"/>
        <v>0</v>
      </c>
      <c r="FJ157" s="126">
        <f t="shared" si="283"/>
        <v>0</v>
      </c>
      <c r="FK157" s="126">
        <f t="shared" si="283"/>
        <v>0</v>
      </c>
      <c r="FL157" s="126">
        <f t="shared" si="283"/>
        <v>0</v>
      </c>
      <c r="FM157" s="126">
        <f t="shared" si="283"/>
        <v>0</v>
      </c>
      <c r="FN157" s="126">
        <f t="shared" si="283"/>
        <v>0</v>
      </c>
      <c r="FO157" s="126">
        <f t="shared" si="283"/>
        <v>0</v>
      </c>
      <c r="FP157" s="126">
        <f t="shared" si="283"/>
        <v>0</v>
      </c>
      <c r="FQ157" s="126">
        <f t="shared" si="283"/>
        <v>0</v>
      </c>
      <c r="FR157" s="126">
        <f t="shared" si="283"/>
        <v>0</v>
      </c>
      <c r="FS157" s="126">
        <f t="shared" si="283"/>
        <v>0</v>
      </c>
      <c r="FT157" s="126">
        <f t="shared" si="283"/>
        <v>0</v>
      </c>
      <c r="FU157" s="126">
        <f t="shared" si="283"/>
        <v>0</v>
      </c>
      <c r="FV157" s="126">
        <f t="shared" si="283"/>
        <v>0</v>
      </c>
      <c r="FW157" s="126">
        <f t="shared" si="283"/>
        <v>0</v>
      </c>
      <c r="FX157" s="126">
        <f t="shared" si="283"/>
        <v>0</v>
      </c>
      <c r="FY157" s="126">
        <f t="shared" si="283"/>
        <v>0</v>
      </c>
      <c r="FZ157" s="126">
        <f t="shared" si="283"/>
        <v>0</v>
      </c>
      <c r="GA157" s="126">
        <f t="shared" si="283"/>
        <v>0</v>
      </c>
      <c r="GB157" s="126">
        <f t="shared" si="283"/>
        <v>0</v>
      </c>
      <c r="GC157" s="126">
        <f t="shared" si="283"/>
        <v>0</v>
      </c>
      <c r="GD157" s="126">
        <f t="shared" si="283"/>
        <v>0</v>
      </c>
      <c r="GE157" s="126">
        <f t="shared" si="283"/>
        <v>0</v>
      </c>
      <c r="GF157" s="126">
        <f t="shared" si="283"/>
        <v>0</v>
      </c>
      <c r="GG157" s="126">
        <f t="shared" si="283"/>
        <v>58293087.76938495</v>
      </c>
      <c r="GH157" s="126">
        <f t="shared" ref="GH157:GJ157" si="284">SUM(GH143:GH156)</f>
        <v>196959258.93580058</v>
      </c>
      <c r="GI157" s="126">
        <f t="shared" si="284"/>
        <v>660026.80251785403</v>
      </c>
      <c r="GJ157" s="126">
        <f t="shared" si="284"/>
        <v>197619285.73831844</v>
      </c>
      <c r="GK157" s="133">
        <v>0</v>
      </c>
      <c r="GL157" s="195" t="s">
        <v>657</v>
      </c>
      <c r="GU157" s="126">
        <v>136358878.84999999</v>
      </c>
      <c r="GV157" s="123">
        <f t="shared" si="264"/>
        <v>0</v>
      </c>
      <c r="GX157" s="126">
        <v>0</v>
      </c>
      <c r="GY157" s="123">
        <f t="shared" si="265"/>
        <v>0</v>
      </c>
    </row>
    <row r="158" spans="1:207" ht="31.5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68">
        <v>41895752.489999995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65">
        <v>6904751.8867440019</v>
      </c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4">
        <f t="shared" si="232"/>
        <v>6904751.8867440019</v>
      </c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>
        <v>50815.725357409567</v>
      </c>
      <c r="BW158" s="124">
        <v>-724524.27379400027</v>
      </c>
      <c r="BX158" s="124">
        <v>163733.57999999999</v>
      </c>
      <c r="BY158" s="124"/>
      <c r="BZ158" s="124"/>
      <c r="CA158" s="124">
        <v>11992.4</v>
      </c>
      <c r="CB158" s="124"/>
      <c r="CC158" s="124"/>
      <c r="CD158" s="124"/>
      <c r="CE158" s="124"/>
      <c r="CF158" s="124"/>
      <c r="CG158" s="124"/>
      <c r="CH158" s="124"/>
      <c r="CI158" s="124"/>
      <c r="CJ158" s="124">
        <v>-40994427.419206001</v>
      </c>
      <c r="CK158" s="124"/>
      <c r="CL158" s="124"/>
      <c r="CM158" s="124"/>
      <c r="CN158" s="124">
        <f t="shared" ref="CN158:CN171" si="285">SUM(AT158:CM158)</f>
        <v>-41492409.987642594</v>
      </c>
      <c r="CO158" s="124">
        <f t="shared" ref="CO158:CO171" si="286">+CN158+AS158</f>
        <v>-34587658.100898594</v>
      </c>
      <c r="CP158" s="124">
        <f t="shared" ref="CP158:CP171" si="287">+CO158+E158</f>
        <v>7308094.389101401</v>
      </c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>
        <v>50815.724747296423</v>
      </c>
      <c r="DT158" s="124">
        <v>-5535263.7181780003</v>
      </c>
      <c r="DU158" s="124">
        <v>538233.65999999992</v>
      </c>
      <c r="DV158" s="124"/>
      <c r="DW158" s="124"/>
      <c r="DX158" s="124">
        <v>74172.37</v>
      </c>
      <c r="DY158" s="124"/>
      <c r="DZ158" s="124"/>
      <c r="EA158" s="124"/>
      <c r="EB158" s="124"/>
      <c r="EC158" s="124"/>
      <c r="ED158" s="124"/>
      <c r="EE158" s="124"/>
      <c r="EF158" s="124"/>
      <c r="EG158" s="124">
        <v>-281934.45079399645</v>
      </c>
      <c r="EH158" s="124"/>
      <c r="EI158" s="124"/>
      <c r="EJ158" s="124"/>
      <c r="EK158" s="124">
        <f t="shared" si="251"/>
        <v>-5153976.4142247001</v>
      </c>
      <c r="EL158" s="124">
        <f t="shared" si="252"/>
        <v>2154117.9748767009</v>
      </c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I158" s="124"/>
      <c r="FJ158" s="124"/>
      <c r="FK158" s="124"/>
      <c r="FL158" s="124"/>
      <c r="FM158" s="124"/>
      <c r="FN158" s="124"/>
      <c r="FO158" s="124">
        <v>-7225689.7521299385</v>
      </c>
      <c r="FP158" s="124">
        <v>-6951997.0875739902</v>
      </c>
      <c r="FQ158" s="124">
        <v>182249.28</v>
      </c>
      <c r="FR158" s="124"/>
      <c r="FS158" s="124"/>
      <c r="FT158" s="124">
        <v>58252.000000000015</v>
      </c>
      <c r="FU158" s="124"/>
      <c r="FV158" s="124"/>
      <c r="FW158" s="124"/>
      <c r="FX158" s="124"/>
      <c r="FY158" s="124"/>
      <c r="FZ158" s="124"/>
      <c r="GA158" s="124"/>
      <c r="GB158" s="124"/>
      <c r="GC158" s="124">
        <v>7135015.409999989</v>
      </c>
      <c r="GD158" s="124"/>
      <c r="GE158" s="124"/>
      <c r="GF158" s="124"/>
      <c r="GG158" s="124">
        <f t="shared" si="253"/>
        <v>-6802170.1497039404</v>
      </c>
      <c r="GH158" s="124">
        <f t="shared" si="254"/>
        <v>-4648052.1748272395</v>
      </c>
      <c r="GI158" s="124"/>
      <c r="GJ158" s="124">
        <f t="shared" si="255"/>
        <v>-4648052.1748272395</v>
      </c>
      <c r="GU158" s="168">
        <v>41895752.489999995</v>
      </c>
      <c r="GV158" s="123">
        <f t="shared" si="264"/>
        <v>0</v>
      </c>
      <c r="GX158" s="124">
        <v>50815.725357409567</v>
      </c>
      <c r="GY158" s="123">
        <f t="shared" si="265"/>
        <v>50815.725357409567</v>
      </c>
    </row>
    <row r="159" spans="1:20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v>19451127.779999997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166">
        <v>54043.40869299839</v>
      </c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124">
        <f t="shared" si="232"/>
        <v>54043.40869299839</v>
      </c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>
        <v>0</v>
      </c>
      <c r="CA159" s="124">
        <v>12299.759999999998</v>
      </c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>
        <f t="shared" si="285"/>
        <v>12299.759999999998</v>
      </c>
      <c r="CO159" s="124">
        <f t="shared" si="286"/>
        <v>66343.168692998384</v>
      </c>
      <c r="CP159" s="124">
        <f t="shared" si="287"/>
        <v>19517470.948692996</v>
      </c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>
        <v>0</v>
      </c>
      <c r="DX159" s="124">
        <v>460153.59</v>
      </c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>
        <f t="shared" si="251"/>
        <v>460153.59</v>
      </c>
      <c r="EL159" s="124">
        <f t="shared" si="252"/>
        <v>19977624.538692996</v>
      </c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>
        <v>0</v>
      </c>
      <c r="FT159" s="124">
        <v>899036.9700000002</v>
      </c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>
        <f t="shared" si="253"/>
        <v>899036.9700000002</v>
      </c>
      <c r="GH159" s="124">
        <f t="shared" si="254"/>
        <v>20876661.508692995</v>
      </c>
      <c r="GI159" s="124"/>
      <c r="GJ159" s="124">
        <f t="shared" si="255"/>
        <v>20876661.508692995</v>
      </c>
      <c r="GU159" s="128">
        <v>19451127.779999997</v>
      </c>
      <c r="GV159" s="123">
        <f t="shared" si="264"/>
        <v>0</v>
      </c>
      <c r="GX159" s="124"/>
      <c r="GY159" s="123">
        <f t="shared" si="265"/>
        <v>0</v>
      </c>
    </row>
    <row r="160" spans="1:207" ht="47.2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v>75815297.430000007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166">
        <v>6117759.5750089977</v>
      </c>
      <c r="Z160" s="23"/>
      <c r="AA160" s="23"/>
      <c r="AB160" s="23"/>
      <c r="AC160" s="23"/>
      <c r="AD160" s="23"/>
      <c r="AE160" s="23"/>
      <c r="AF160" s="23"/>
      <c r="AG160" s="23"/>
      <c r="AH160" s="23"/>
      <c r="AI160" s="46">
        <v>-212064</v>
      </c>
      <c r="AJ160" s="23"/>
      <c r="AK160" s="23"/>
      <c r="AL160" s="23"/>
      <c r="AM160" s="23"/>
      <c r="AN160" s="23"/>
      <c r="AO160" s="23"/>
      <c r="AP160" s="23"/>
      <c r="AQ160" s="23"/>
      <c r="AR160" s="23"/>
      <c r="AS160" s="124">
        <f t="shared" si="232"/>
        <v>5905695.5750089977</v>
      </c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>
        <v>83608.11</v>
      </c>
      <c r="CA160" s="124">
        <v>92371.390000000029</v>
      </c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>
        <f t="shared" si="285"/>
        <v>175979.50000000003</v>
      </c>
      <c r="CO160" s="124">
        <f t="shared" si="286"/>
        <v>6081675.0750089977</v>
      </c>
      <c r="CP160" s="124">
        <f t="shared" si="287"/>
        <v>81896972.50500901</v>
      </c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>
        <v>2176824.8600000003</v>
      </c>
      <c r="DX160" s="124">
        <v>602997.28</v>
      </c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>
        <f t="shared" si="251"/>
        <v>2779822.1400000006</v>
      </c>
      <c r="EL160" s="124">
        <f t="shared" si="252"/>
        <v>84676794.645009011</v>
      </c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>
        <v>489935.33999999973</v>
      </c>
      <c r="FT160" s="124">
        <v>1134187.96</v>
      </c>
      <c r="FU160" s="124"/>
      <c r="FV160" s="124"/>
      <c r="FW160" s="124">
        <v>-15860.650800000003</v>
      </c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>
        <f t="shared" si="253"/>
        <v>1608262.6491999999</v>
      </c>
      <c r="GH160" s="124">
        <f t="shared" si="254"/>
        <v>86285057.294209003</v>
      </c>
      <c r="GI160" s="124"/>
      <c r="GJ160" s="124">
        <f t="shared" si="255"/>
        <v>86285057.294209003</v>
      </c>
      <c r="GU160" s="128">
        <v>75815297.430000007</v>
      </c>
      <c r="GV160" s="123">
        <f t="shared" si="264"/>
        <v>0</v>
      </c>
      <c r="GX160" s="124"/>
      <c r="GY160" s="123">
        <f t="shared" si="265"/>
        <v>0</v>
      </c>
    </row>
    <row r="161" spans="1:207" ht="31.5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v>36627651.869999997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166">
        <v>494396.07108700078</v>
      </c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124">
        <f t="shared" si="232"/>
        <v>494396.07108700078</v>
      </c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>
        <v>78772.540000000008</v>
      </c>
      <c r="BY161" s="124">
        <v>26884.43</v>
      </c>
      <c r="BZ161" s="124">
        <v>0</v>
      </c>
      <c r="CA161" s="124">
        <v>21270.04</v>
      </c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>
        <f t="shared" si="285"/>
        <v>126927.01000000001</v>
      </c>
      <c r="CO161" s="124">
        <f t="shared" si="286"/>
        <v>621323.08108700078</v>
      </c>
      <c r="CP161" s="124">
        <f t="shared" si="287"/>
        <v>37248974.951086998</v>
      </c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>
        <v>947131.32</v>
      </c>
      <c r="DV161" s="124">
        <v>94561.06</v>
      </c>
      <c r="DW161" s="124">
        <v>81930.100000000006</v>
      </c>
      <c r="DX161" s="124">
        <v>217092.24000000002</v>
      </c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>
        <f t="shared" si="251"/>
        <v>1340714.72</v>
      </c>
      <c r="EL161" s="124">
        <f t="shared" si="252"/>
        <v>38589689.671086997</v>
      </c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>
        <v>1200844.1200000001</v>
      </c>
      <c r="FR161" s="124">
        <v>-3870.6200000000072</v>
      </c>
      <c r="FS161" s="124">
        <v>1939441.8199999998</v>
      </c>
      <c r="FT161" s="124">
        <v>542807.64</v>
      </c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>
        <f t="shared" si="253"/>
        <v>3679222.96</v>
      </c>
      <c r="GH161" s="124">
        <f t="shared" si="254"/>
        <v>42268912.631086998</v>
      </c>
      <c r="GI161" s="124"/>
      <c r="GJ161" s="124">
        <f t="shared" si="255"/>
        <v>42268912.631086998</v>
      </c>
      <c r="GU161" s="128">
        <v>36627651.869999997</v>
      </c>
      <c r="GV161" s="123">
        <f t="shared" si="264"/>
        <v>0</v>
      </c>
      <c r="GX161" s="124"/>
      <c r="GY161" s="123">
        <f t="shared" si="265"/>
        <v>0</v>
      </c>
    </row>
    <row r="162" spans="1:207" ht="31.5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v>151122817.36000001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166">
        <v>3656634.2054499937</v>
      </c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124">
        <f t="shared" si="232"/>
        <v>3656634.2054499937</v>
      </c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>
        <v>469964.88</v>
      </c>
      <c r="BY162" s="124">
        <v>239196.72999999998</v>
      </c>
      <c r="BZ162" s="124">
        <v>0</v>
      </c>
      <c r="CA162" s="124">
        <v>44051.680000000008</v>
      </c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>
        <f t="shared" si="285"/>
        <v>753213.29</v>
      </c>
      <c r="CO162" s="124">
        <f t="shared" si="286"/>
        <v>4409847.4954499938</v>
      </c>
      <c r="CP162" s="124">
        <f t="shared" si="287"/>
        <v>155532664.85545</v>
      </c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>
        <v>4139642.5800000005</v>
      </c>
      <c r="DV162" s="124">
        <v>886215.6</v>
      </c>
      <c r="DW162" s="124">
        <v>0</v>
      </c>
      <c r="DX162" s="124">
        <v>526419.70000000007</v>
      </c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>
        <f t="shared" si="251"/>
        <v>5552277.8800000008</v>
      </c>
      <c r="EL162" s="124">
        <f t="shared" si="252"/>
        <v>161084942.73545</v>
      </c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>
        <v>9696818.3800000008</v>
      </c>
      <c r="FR162" s="124">
        <v>83775.359999999957</v>
      </c>
      <c r="FS162" s="124">
        <v>352574.96</v>
      </c>
      <c r="FT162" s="124">
        <v>539102.23999999987</v>
      </c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>
        <f t="shared" si="253"/>
        <v>10672270.940000001</v>
      </c>
      <c r="GH162" s="124">
        <f t="shared" si="254"/>
        <v>171757213.67545</v>
      </c>
      <c r="GI162" s="124"/>
      <c r="GJ162" s="124">
        <f t="shared" si="255"/>
        <v>171757213.67545</v>
      </c>
      <c r="GU162" s="128">
        <v>151122817.36000001</v>
      </c>
      <c r="GV162" s="123">
        <f t="shared" si="264"/>
        <v>0</v>
      </c>
      <c r="GX162" s="124"/>
      <c r="GY162" s="123">
        <f t="shared" si="265"/>
        <v>0</v>
      </c>
    </row>
    <row r="163" spans="1:207" ht="31.5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v>14636480.950000001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166">
        <v>674566.31591599958</v>
      </c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124">
        <f t="shared" si="232"/>
        <v>674566.31591599958</v>
      </c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>
        <v>61839.999999999993</v>
      </c>
      <c r="BY163" s="124">
        <v>-191.27</v>
      </c>
      <c r="BZ163" s="124">
        <v>0</v>
      </c>
      <c r="CA163" s="124">
        <v>34885.15</v>
      </c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>
        <f t="shared" si="285"/>
        <v>96533.88</v>
      </c>
      <c r="CO163" s="124">
        <f t="shared" si="286"/>
        <v>771100.19591599959</v>
      </c>
      <c r="CP163" s="124">
        <f t="shared" si="287"/>
        <v>15407581.145916</v>
      </c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>
        <v>648441.1100000001</v>
      </c>
      <c r="DV163" s="124">
        <v>6338.05</v>
      </c>
      <c r="DW163" s="124">
        <v>8702.58</v>
      </c>
      <c r="DX163" s="124">
        <v>681597.97</v>
      </c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>
        <f t="shared" si="251"/>
        <v>1345079.71</v>
      </c>
      <c r="EL163" s="124">
        <f t="shared" si="252"/>
        <v>16752660.855916001</v>
      </c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>
        <v>786950.83000000007</v>
      </c>
      <c r="FR163" s="124">
        <v>38122.749999999993</v>
      </c>
      <c r="FS163" s="124">
        <v>199519.37999999998</v>
      </c>
      <c r="FT163" s="124">
        <v>319858.24</v>
      </c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>
        <f t="shared" si="253"/>
        <v>1344451.2000000002</v>
      </c>
      <c r="GH163" s="124">
        <f t="shared" si="254"/>
        <v>18097112.055916</v>
      </c>
      <c r="GI163" s="124"/>
      <c r="GJ163" s="124">
        <f t="shared" si="255"/>
        <v>18097112.055916</v>
      </c>
      <c r="GU163" s="128">
        <v>14636480.950000001</v>
      </c>
      <c r="GV163" s="123">
        <f t="shared" si="264"/>
        <v>0</v>
      </c>
      <c r="GX163" s="124"/>
      <c r="GY163" s="123">
        <f t="shared" si="265"/>
        <v>0</v>
      </c>
    </row>
    <row r="164" spans="1:207" ht="31.5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v>18263491.860851999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166">
        <v>-576384.75624131411</v>
      </c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124">
        <f t="shared" si="232"/>
        <v>-576384.75624131411</v>
      </c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>
        <v>31696.692005999997</v>
      </c>
      <c r="BY164" s="124">
        <v>0</v>
      </c>
      <c r="BZ164" s="124">
        <v>0.844032</v>
      </c>
      <c r="CA164" s="124">
        <v>306213.41167200002</v>
      </c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>
        <f t="shared" si="285"/>
        <v>337910.94771000004</v>
      </c>
      <c r="CO164" s="124">
        <f t="shared" si="286"/>
        <v>-238473.80853131408</v>
      </c>
      <c r="CP164" s="124">
        <f t="shared" si="287"/>
        <v>18025018.052320685</v>
      </c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>
        <v>1944568.911936</v>
      </c>
      <c r="DV164" s="124">
        <v>0</v>
      </c>
      <c r="DW164" s="124">
        <v>1.6880639999999998</v>
      </c>
      <c r="DX164" s="124">
        <v>592075.8798359998</v>
      </c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>
        <f t="shared" si="251"/>
        <v>2536646.4798360001</v>
      </c>
      <c r="EL164" s="124">
        <f t="shared" si="252"/>
        <v>20561664.532156684</v>
      </c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>
        <v>578392.07697599963</v>
      </c>
      <c r="FR164" s="124">
        <v>0</v>
      </c>
      <c r="FS164" s="124">
        <v>0</v>
      </c>
      <c r="FT164" s="124">
        <v>288488.15280600009</v>
      </c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>
        <f t="shared" si="253"/>
        <v>866880.22978199972</v>
      </c>
      <c r="GH164" s="124">
        <f t="shared" si="254"/>
        <v>21428544.761938684</v>
      </c>
      <c r="GI164" s="124"/>
      <c r="GJ164" s="124">
        <f t="shared" si="255"/>
        <v>21428544.761938684</v>
      </c>
      <c r="GU164" s="128">
        <v>18263491.860851999</v>
      </c>
      <c r="GV164" s="123">
        <f t="shared" si="264"/>
        <v>0</v>
      </c>
      <c r="GX164" s="124"/>
      <c r="GY164" s="123">
        <f t="shared" si="265"/>
        <v>0</v>
      </c>
    </row>
    <row r="165" spans="1:207" ht="47.2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v>5765589.6499999994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65">
        <v>-9155833.1482240092</v>
      </c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4">
        <f t="shared" si="232"/>
        <v>-9155833.1482240092</v>
      </c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>
        <f t="shared" si="285"/>
        <v>0</v>
      </c>
      <c r="CO165" s="124">
        <f t="shared" si="286"/>
        <v>-9155833.1482240092</v>
      </c>
      <c r="CP165" s="124">
        <f t="shared" si="287"/>
        <v>-3390243.4982240098</v>
      </c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>
        <f t="shared" si="251"/>
        <v>0</v>
      </c>
      <c r="EL165" s="124">
        <f t="shared" si="252"/>
        <v>-3390243.4982240098</v>
      </c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>
        <f t="shared" si="253"/>
        <v>0</v>
      </c>
      <c r="GH165" s="124">
        <f t="shared" si="254"/>
        <v>-3390243.4982240098</v>
      </c>
      <c r="GI165" s="124"/>
      <c r="GJ165" s="124">
        <f t="shared" si="255"/>
        <v>-3390243.4982240098</v>
      </c>
      <c r="GU165" s="128">
        <v>5765589.6499999994</v>
      </c>
      <c r="GV165" s="123">
        <f t="shared" si="264"/>
        <v>0</v>
      </c>
      <c r="GX165" s="124"/>
      <c r="GY165" s="123">
        <f t="shared" si="265"/>
        <v>0</v>
      </c>
    </row>
    <row r="166" spans="1:207" ht="47.2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124">
        <f t="shared" si="232"/>
        <v>0</v>
      </c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>
        <f t="shared" si="285"/>
        <v>0</v>
      </c>
      <c r="CO166" s="124">
        <f t="shared" si="286"/>
        <v>0</v>
      </c>
      <c r="CP166" s="124">
        <f t="shared" si="287"/>
        <v>3218715.36</v>
      </c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>
        <f t="shared" si="251"/>
        <v>0</v>
      </c>
      <c r="EL166" s="124">
        <f t="shared" si="252"/>
        <v>3218715.36</v>
      </c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>
        <f t="shared" si="253"/>
        <v>0</v>
      </c>
      <c r="GH166" s="124">
        <f t="shared" si="254"/>
        <v>3218715.36</v>
      </c>
      <c r="GI166" s="124"/>
      <c r="GJ166" s="124">
        <f t="shared" si="255"/>
        <v>3218715.36</v>
      </c>
      <c r="GU166" s="128">
        <v>3218715.36</v>
      </c>
      <c r="GV166" s="123">
        <f t="shared" si="264"/>
        <v>0</v>
      </c>
      <c r="GX166" s="124"/>
      <c r="GY166" s="123">
        <f t="shared" si="265"/>
        <v>0</v>
      </c>
    </row>
    <row r="167" spans="1:207" ht="63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124">
        <f t="shared" si="232"/>
        <v>0</v>
      </c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>
        <f t="shared" si="285"/>
        <v>0</v>
      </c>
      <c r="CO167" s="124">
        <f t="shared" si="286"/>
        <v>0</v>
      </c>
      <c r="CP167" s="124">
        <f t="shared" si="287"/>
        <v>36848.030000000006</v>
      </c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>
        <f t="shared" si="251"/>
        <v>0</v>
      </c>
      <c r="EL167" s="124">
        <f t="shared" si="252"/>
        <v>36848.030000000006</v>
      </c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>
        <f t="shared" si="253"/>
        <v>0</v>
      </c>
      <c r="GH167" s="124">
        <f t="shared" si="254"/>
        <v>36848.030000000006</v>
      </c>
      <c r="GI167" s="124"/>
      <c r="GJ167" s="124">
        <f t="shared" si="255"/>
        <v>36848.030000000006</v>
      </c>
      <c r="GU167" s="128">
        <v>36848.030000000006</v>
      </c>
      <c r="GV167" s="123">
        <f t="shared" si="264"/>
        <v>0</v>
      </c>
      <c r="GX167" s="124"/>
      <c r="GY167" s="123">
        <f t="shared" si="265"/>
        <v>0</v>
      </c>
    </row>
    <row r="168" spans="1:207" ht="47.2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124">
        <f t="shared" si="232"/>
        <v>0</v>
      </c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>
        <f t="shared" si="285"/>
        <v>0</v>
      </c>
      <c r="CO168" s="124">
        <f t="shared" si="286"/>
        <v>0</v>
      </c>
      <c r="CP168" s="124">
        <f t="shared" si="287"/>
        <v>99495.209999999977</v>
      </c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>
        <f t="shared" si="251"/>
        <v>0</v>
      </c>
      <c r="EL168" s="124">
        <f t="shared" si="252"/>
        <v>99495.209999999977</v>
      </c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>
        <f t="shared" si="253"/>
        <v>0</v>
      </c>
      <c r="GH168" s="124">
        <f t="shared" si="254"/>
        <v>99495.209999999977</v>
      </c>
      <c r="GI168" s="124"/>
      <c r="GJ168" s="124">
        <f t="shared" si="255"/>
        <v>99495.209999999977</v>
      </c>
      <c r="GU168" s="128">
        <v>99495.209999999977</v>
      </c>
      <c r="GV168" s="123">
        <f t="shared" si="264"/>
        <v>0</v>
      </c>
      <c r="GX168" s="124"/>
      <c r="GY168" s="123">
        <f t="shared" si="265"/>
        <v>0</v>
      </c>
    </row>
    <row r="169" spans="1:207" ht="47.2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124">
        <f t="shared" si="232"/>
        <v>0</v>
      </c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>
        <f t="shared" si="285"/>
        <v>0</v>
      </c>
      <c r="CO169" s="124">
        <f t="shared" si="286"/>
        <v>0</v>
      </c>
      <c r="CP169" s="124">
        <f t="shared" si="287"/>
        <v>0</v>
      </c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>
        <f t="shared" si="251"/>
        <v>0</v>
      </c>
      <c r="EL169" s="124">
        <f t="shared" si="252"/>
        <v>0</v>
      </c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>
        <f t="shared" si="253"/>
        <v>0</v>
      </c>
      <c r="GH169" s="124">
        <f t="shared" si="254"/>
        <v>0</v>
      </c>
      <c r="GI169" s="124"/>
      <c r="GJ169" s="124">
        <f t="shared" si="255"/>
        <v>0</v>
      </c>
      <c r="GU169" s="128">
        <v>0</v>
      </c>
      <c r="GV169" s="123">
        <f t="shared" si="264"/>
        <v>0</v>
      </c>
      <c r="GX169" s="124"/>
      <c r="GY169" s="123">
        <f t="shared" si="265"/>
        <v>0</v>
      </c>
    </row>
    <row r="170" spans="1:207" ht="47.2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124">
        <f t="shared" si="232"/>
        <v>0</v>
      </c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>
        <f t="shared" si="285"/>
        <v>0</v>
      </c>
      <c r="CO170" s="124">
        <f t="shared" si="286"/>
        <v>0</v>
      </c>
      <c r="CP170" s="124">
        <f t="shared" si="287"/>
        <v>35184.898223999997</v>
      </c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>
        <f t="shared" si="251"/>
        <v>0</v>
      </c>
      <c r="EL170" s="124">
        <f t="shared" si="252"/>
        <v>35184.898223999997</v>
      </c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>
        <f t="shared" si="253"/>
        <v>0</v>
      </c>
      <c r="GH170" s="124">
        <f t="shared" si="254"/>
        <v>35184.898223999997</v>
      </c>
      <c r="GI170" s="124"/>
      <c r="GJ170" s="124">
        <f t="shared" si="255"/>
        <v>35184.898223999997</v>
      </c>
      <c r="GU170" s="128">
        <v>35184.898223999997</v>
      </c>
      <c r="GV170" s="123">
        <f t="shared" si="264"/>
        <v>0</v>
      </c>
      <c r="GX170" s="124"/>
      <c r="GY170" s="123">
        <f t="shared" si="265"/>
        <v>0</v>
      </c>
    </row>
    <row r="171" spans="1:207" ht="47.2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124">
        <f t="shared" si="232"/>
        <v>0</v>
      </c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>
        <f t="shared" si="285"/>
        <v>0</v>
      </c>
      <c r="CO171" s="124">
        <f t="shared" si="286"/>
        <v>0</v>
      </c>
      <c r="CP171" s="124">
        <f t="shared" si="287"/>
        <v>0</v>
      </c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>
        <f t="shared" si="251"/>
        <v>0</v>
      </c>
      <c r="EL171" s="124">
        <f t="shared" si="252"/>
        <v>0</v>
      </c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>
        <f t="shared" si="253"/>
        <v>0</v>
      </c>
      <c r="GH171" s="124">
        <f t="shared" si="254"/>
        <v>0</v>
      </c>
      <c r="GI171" s="124"/>
      <c r="GJ171" s="124">
        <f t="shared" si="255"/>
        <v>0</v>
      </c>
      <c r="GU171" s="23"/>
      <c r="GV171" s="123">
        <f t="shared" si="264"/>
        <v>0</v>
      </c>
      <c r="GX171" s="124"/>
      <c r="GY171" s="123">
        <f t="shared" si="265"/>
        <v>0</v>
      </c>
    </row>
    <row r="172" spans="1:20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366968452.88907593</v>
      </c>
      <c r="F172" s="126">
        <f t="shared" ref="F172:AR172" si="288">SUM(F158:F171)</f>
        <v>0</v>
      </c>
      <c r="G172" s="126">
        <f t="shared" si="288"/>
        <v>0</v>
      </c>
      <c r="H172" s="126">
        <f t="shared" si="288"/>
        <v>0</v>
      </c>
      <c r="I172" s="126">
        <f t="shared" si="288"/>
        <v>0</v>
      </c>
      <c r="J172" s="126">
        <f t="shared" si="288"/>
        <v>0</v>
      </c>
      <c r="K172" s="126">
        <f t="shared" si="288"/>
        <v>0</v>
      </c>
      <c r="L172" s="126">
        <f t="shared" si="288"/>
        <v>0</v>
      </c>
      <c r="M172" s="126">
        <f t="shared" si="288"/>
        <v>0</v>
      </c>
      <c r="N172" s="126">
        <f t="shared" si="288"/>
        <v>0</v>
      </c>
      <c r="O172" s="126">
        <f t="shared" si="288"/>
        <v>0</v>
      </c>
      <c r="P172" s="126">
        <f t="shared" si="288"/>
        <v>0</v>
      </c>
      <c r="Q172" s="126">
        <f t="shared" si="288"/>
        <v>0</v>
      </c>
      <c r="R172" s="126">
        <f t="shared" si="288"/>
        <v>0</v>
      </c>
      <c r="S172" s="126">
        <f t="shared" si="288"/>
        <v>0</v>
      </c>
      <c r="T172" s="126">
        <f t="shared" si="288"/>
        <v>0</v>
      </c>
      <c r="U172" s="126">
        <f t="shared" si="288"/>
        <v>0</v>
      </c>
      <c r="V172" s="126">
        <f t="shared" si="288"/>
        <v>0</v>
      </c>
      <c r="W172" s="126">
        <f t="shared" si="288"/>
        <v>0</v>
      </c>
      <c r="X172" s="126">
        <f t="shared" si="288"/>
        <v>0</v>
      </c>
      <c r="Y172" s="126">
        <f t="shared" si="288"/>
        <v>8169933.5584336687</v>
      </c>
      <c r="Z172" s="126">
        <f t="shared" si="288"/>
        <v>0</v>
      </c>
      <c r="AA172" s="126">
        <f t="shared" si="288"/>
        <v>0</v>
      </c>
      <c r="AB172" s="126">
        <f t="shared" si="288"/>
        <v>0</v>
      </c>
      <c r="AC172" s="126">
        <f t="shared" si="288"/>
        <v>0</v>
      </c>
      <c r="AD172" s="126">
        <f t="shared" si="288"/>
        <v>0</v>
      </c>
      <c r="AE172" s="126">
        <f t="shared" si="288"/>
        <v>0</v>
      </c>
      <c r="AF172" s="126">
        <f t="shared" si="288"/>
        <v>0</v>
      </c>
      <c r="AG172" s="126">
        <f t="shared" si="288"/>
        <v>0</v>
      </c>
      <c r="AH172" s="126">
        <f t="shared" si="288"/>
        <v>0</v>
      </c>
      <c r="AI172" s="126">
        <f t="shared" si="288"/>
        <v>-212064</v>
      </c>
      <c r="AJ172" s="126">
        <f t="shared" si="288"/>
        <v>0</v>
      </c>
      <c r="AK172" s="126">
        <f t="shared" si="288"/>
        <v>0</v>
      </c>
      <c r="AL172" s="126">
        <f t="shared" si="288"/>
        <v>0</v>
      </c>
      <c r="AM172" s="126">
        <f t="shared" si="288"/>
        <v>0</v>
      </c>
      <c r="AN172" s="126">
        <f t="shared" si="288"/>
        <v>0</v>
      </c>
      <c r="AO172" s="126">
        <f t="shared" si="288"/>
        <v>0</v>
      </c>
      <c r="AP172" s="126">
        <f t="shared" si="288"/>
        <v>0</v>
      </c>
      <c r="AQ172" s="126">
        <f t="shared" si="288"/>
        <v>0</v>
      </c>
      <c r="AR172" s="126">
        <f t="shared" si="288"/>
        <v>0</v>
      </c>
      <c r="AS172" s="126">
        <f>SUM(AS158:AS171)</f>
        <v>7957869.5584336687</v>
      </c>
      <c r="AT172" s="126">
        <f t="shared" ref="AT172:EK172" si="289">SUM(AT158:AT171)</f>
        <v>0</v>
      </c>
      <c r="AU172" s="126">
        <f t="shared" si="289"/>
        <v>0</v>
      </c>
      <c r="AV172" s="126">
        <f t="shared" si="289"/>
        <v>0</v>
      </c>
      <c r="AW172" s="126">
        <f t="shared" si="289"/>
        <v>0</v>
      </c>
      <c r="AX172" s="126">
        <f t="shared" si="289"/>
        <v>0</v>
      </c>
      <c r="AY172" s="126">
        <f>SUM(AX158:AY171)</f>
        <v>0</v>
      </c>
      <c r="AZ172" s="126">
        <f t="shared" si="289"/>
        <v>0</v>
      </c>
      <c r="BA172" s="126">
        <f t="shared" si="289"/>
        <v>0</v>
      </c>
      <c r="BB172" s="126">
        <f t="shared" si="289"/>
        <v>0</v>
      </c>
      <c r="BC172" s="126">
        <f t="shared" si="289"/>
        <v>0</v>
      </c>
      <c r="BD172" s="126">
        <f t="shared" si="289"/>
        <v>0</v>
      </c>
      <c r="BE172" s="126">
        <f t="shared" si="289"/>
        <v>0</v>
      </c>
      <c r="BF172" s="126">
        <f t="shared" si="289"/>
        <v>0</v>
      </c>
      <c r="BG172" s="126">
        <f t="shared" si="289"/>
        <v>0</v>
      </c>
      <c r="BH172" s="126">
        <f t="shared" si="289"/>
        <v>0</v>
      </c>
      <c r="BI172" s="126">
        <f t="shared" si="289"/>
        <v>0</v>
      </c>
      <c r="BJ172" s="126">
        <f t="shared" si="289"/>
        <v>0</v>
      </c>
      <c r="BK172" s="126">
        <f t="shared" si="289"/>
        <v>0</v>
      </c>
      <c r="BL172" s="126">
        <f t="shared" si="289"/>
        <v>0</v>
      </c>
      <c r="BM172" s="126">
        <f t="shared" si="289"/>
        <v>0</v>
      </c>
      <c r="BN172" s="126">
        <f t="shared" si="289"/>
        <v>0</v>
      </c>
      <c r="BO172" s="126">
        <f t="shared" si="289"/>
        <v>0</v>
      </c>
      <c r="BP172" s="126">
        <f t="shared" si="289"/>
        <v>0</v>
      </c>
      <c r="BQ172" s="126">
        <f t="shared" si="289"/>
        <v>0</v>
      </c>
      <c r="BR172" s="126">
        <f t="shared" si="289"/>
        <v>0</v>
      </c>
      <c r="BS172" s="126">
        <f t="shared" si="289"/>
        <v>0</v>
      </c>
      <c r="BT172" s="126">
        <f t="shared" si="289"/>
        <v>0</v>
      </c>
      <c r="BU172" s="126">
        <f t="shared" si="289"/>
        <v>0</v>
      </c>
      <c r="BV172" s="126">
        <f t="shared" si="289"/>
        <v>50815.725357409567</v>
      </c>
      <c r="BW172" s="126">
        <f t="shared" si="289"/>
        <v>-724524.27379400027</v>
      </c>
      <c r="BX172" s="126">
        <f t="shared" si="289"/>
        <v>806007.69200599997</v>
      </c>
      <c r="BY172" s="126">
        <f t="shared" si="289"/>
        <v>265889.88999999996</v>
      </c>
      <c r="BZ172" s="126">
        <f t="shared" si="289"/>
        <v>83608.954031999994</v>
      </c>
      <c r="CA172" s="126">
        <f t="shared" si="289"/>
        <v>523083.831672</v>
      </c>
      <c r="CB172" s="126">
        <f t="shared" si="289"/>
        <v>0</v>
      </c>
      <c r="CC172" s="126">
        <f t="shared" si="289"/>
        <v>0</v>
      </c>
      <c r="CD172" s="126">
        <f t="shared" si="289"/>
        <v>0</v>
      </c>
      <c r="CE172" s="126">
        <f t="shared" si="289"/>
        <v>0</v>
      </c>
      <c r="CF172" s="126">
        <f t="shared" si="289"/>
        <v>0</v>
      </c>
      <c r="CG172" s="126">
        <f t="shared" si="289"/>
        <v>0</v>
      </c>
      <c r="CH172" s="126">
        <f t="shared" si="289"/>
        <v>0</v>
      </c>
      <c r="CI172" s="126">
        <f t="shared" si="289"/>
        <v>0</v>
      </c>
      <c r="CJ172" s="126">
        <f t="shared" si="289"/>
        <v>-40994427.419206001</v>
      </c>
      <c r="CK172" s="126">
        <f t="shared" si="289"/>
        <v>0</v>
      </c>
      <c r="CL172" s="126">
        <f t="shared" si="289"/>
        <v>0</v>
      </c>
      <c r="CM172" s="126">
        <f t="shared" si="289"/>
        <v>0</v>
      </c>
      <c r="CN172" s="126">
        <f t="shared" si="289"/>
        <v>-39989545.599932596</v>
      </c>
      <c r="CO172" s="126">
        <f t="shared" ref="CO172:CP172" si="290">SUM(CO158:CO171)</f>
        <v>-32031676.041498929</v>
      </c>
      <c r="CP172" s="126">
        <f t="shared" si="290"/>
        <v>334936776.84757698</v>
      </c>
      <c r="CQ172" s="126">
        <f t="shared" si="289"/>
        <v>0</v>
      </c>
      <c r="CR172" s="126">
        <f t="shared" si="289"/>
        <v>0</v>
      </c>
      <c r="CS172" s="126">
        <f t="shared" si="289"/>
        <v>0</v>
      </c>
      <c r="CT172" s="126">
        <f t="shared" si="289"/>
        <v>0</v>
      </c>
      <c r="CU172" s="126">
        <f t="shared" si="289"/>
        <v>0</v>
      </c>
      <c r="CV172" s="126">
        <f t="shared" si="289"/>
        <v>0</v>
      </c>
      <c r="CW172" s="126">
        <f t="shared" si="289"/>
        <v>0</v>
      </c>
      <c r="CX172" s="126">
        <f t="shared" si="289"/>
        <v>0</v>
      </c>
      <c r="CY172" s="126">
        <f t="shared" si="289"/>
        <v>0</v>
      </c>
      <c r="CZ172" s="126">
        <f t="shared" si="289"/>
        <v>0</v>
      </c>
      <c r="DA172" s="126">
        <f t="shared" si="289"/>
        <v>0</v>
      </c>
      <c r="DB172" s="126">
        <f t="shared" si="289"/>
        <v>0</v>
      </c>
      <c r="DC172" s="126">
        <f t="shared" si="289"/>
        <v>0</v>
      </c>
      <c r="DD172" s="126">
        <f t="shared" si="289"/>
        <v>0</v>
      </c>
      <c r="DE172" s="126">
        <f t="shared" si="289"/>
        <v>0</v>
      </c>
      <c r="DF172" s="126">
        <f t="shared" si="289"/>
        <v>0</v>
      </c>
      <c r="DG172" s="126">
        <f t="shared" si="289"/>
        <v>0</v>
      </c>
      <c r="DH172" s="126">
        <f t="shared" si="289"/>
        <v>0</v>
      </c>
      <c r="DI172" s="126">
        <f t="shared" si="289"/>
        <v>0</v>
      </c>
      <c r="DJ172" s="126">
        <f t="shared" si="289"/>
        <v>0</v>
      </c>
      <c r="DK172" s="126">
        <f t="shared" si="289"/>
        <v>0</v>
      </c>
      <c r="DL172" s="126">
        <f t="shared" si="289"/>
        <v>0</v>
      </c>
      <c r="DM172" s="126">
        <f t="shared" si="289"/>
        <v>0</v>
      </c>
      <c r="DN172" s="126">
        <f t="shared" si="289"/>
        <v>0</v>
      </c>
      <c r="DO172" s="126">
        <f t="shared" si="289"/>
        <v>0</v>
      </c>
      <c r="DP172" s="126">
        <f t="shared" si="289"/>
        <v>0</v>
      </c>
      <c r="DQ172" s="126">
        <f t="shared" si="289"/>
        <v>0</v>
      </c>
      <c r="DR172" s="126">
        <f t="shared" si="289"/>
        <v>0</v>
      </c>
      <c r="DS172" s="126">
        <f t="shared" si="289"/>
        <v>50815.724747296423</v>
      </c>
      <c r="DT172" s="126">
        <f t="shared" si="289"/>
        <v>-5535263.7181780003</v>
      </c>
      <c r="DU172" s="126">
        <f t="shared" ref="DU172:DX172" si="291">SUM(DU158:DU171)</f>
        <v>8218017.5819360008</v>
      </c>
      <c r="DV172" s="126">
        <f t="shared" si="291"/>
        <v>987114.71</v>
      </c>
      <c r="DW172" s="126">
        <f t="shared" si="291"/>
        <v>2267459.2280640006</v>
      </c>
      <c r="DX172" s="126">
        <f t="shared" si="291"/>
        <v>3154509.0298359999</v>
      </c>
      <c r="DY172" s="126">
        <f t="shared" si="289"/>
        <v>0</v>
      </c>
      <c r="DZ172" s="126">
        <f t="shared" si="289"/>
        <v>0</v>
      </c>
      <c r="EA172" s="126">
        <f t="shared" si="289"/>
        <v>0</v>
      </c>
      <c r="EB172" s="126">
        <f t="shared" si="289"/>
        <v>0</v>
      </c>
      <c r="EC172" s="126">
        <f t="shared" si="289"/>
        <v>0</v>
      </c>
      <c r="ED172" s="126">
        <f t="shared" si="289"/>
        <v>0</v>
      </c>
      <c r="EE172" s="126">
        <f t="shared" si="289"/>
        <v>0</v>
      </c>
      <c r="EF172" s="126">
        <f t="shared" si="289"/>
        <v>0</v>
      </c>
      <c r="EG172" s="126">
        <f t="shared" si="289"/>
        <v>-281934.45079399645</v>
      </c>
      <c r="EH172" s="126">
        <f t="shared" si="289"/>
        <v>0</v>
      </c>
      <c r="EI172" s="126">
        <f t="shared" si="289"/>
        <v>0</v>
      </c>
      <c r="EJ172" s="126">
        <f t="shared" si="289"/>
        <v>0</v>
      </c>
      <c r="EK172" s="126">
        <f t="shared" si="289"/>
        <v>8860718.105611302</v>
      </c>
      <c r="EL172" s="126">
        <f t="shared" ref="EL172" si="292">SUM(EL158:EL171)</f>
        <v>343797494.95318836</v>
      </c>
      <c r="EM172" s="126">
        <f t="shared" ref="EM172:EN172" si="293">SUM(EM158:EM171)</f>
        <v>0</v>
      </c>
      <c r="EN172" s="126">
        <f t="shared" si="293"/>
        <v>0</v>
      </c>
      <c r="EO172" s="126">
        <f t="shared" ref="EO172:GG172" si="294">SUM(EO158:EO171)</f>
        <v>0</v>
      </c>
      <c r="EP172" s="126">
        <f t="shared" si="294"/>
        <v>0</v>
      </c>
      <c r="EQ172" s="126">
        <f t="shared" si="294"/>
        <v>0</v>
      </c>
      <c r="ER172" s="126">
        <f t="shared" si="294"/>
        <v>0</v>
      </c>
      <c r="ES172" s="126">
        <f t="shared" si="294"/>
        <v>0</v>
      </c>
      <c r="ET172" s="126">
        <f t="shared" si="294"/>
        <v>0</v>
      </c>
      <c r="EU172" s="126">
        <f t="shared" si="294"/>
        <v>0</v>
      </c>
      <c r="EV172" s="126">
        <f t="shared" si="294"/>
        <v>0</v>
      </c>
      <c r="EW172" s="126">
        <f t="shared" si="294"/>
        <v>0</v>
      </c>
      <c r="EX172" s="126">
        <f t="shared" si="294"/>
        <v>0</v>
      </c>
      <c r="EY172" s="126">
        <f t="shared" si="294"/>
        <v>0</v>
      </c>
      <c r="EZ172" s="126">
        <f t="shared" si="294"/>
        <v>0</v>
      </c>
      <c r="FA172" s="126">
        <f t="shared" si="294"/>
        <v>0</v>
      </c>
      <c r="FB172" s="126">
        <f t="shared" si="294"/>
        <v>0</v>
      </c>
      <c r="FC172" s="126">
        <f t="shared" si="294"/>
        <v>0</v>
      </c>
      <c r="FD172" s="126">
        <f t="shared" si="294"/>
        <v>0</v>
      </c>
      <c r="FE172" s="126">
        <f t="shared" si="294"/>
        <v>0</v>
      </c>
      <c r="FF172" s="126">
        <f t="shared" si="294"/>
        <v>0</v>
      </c>
      <c r="FG172" s="126">
        <f t="shared" si="294"/>
        <v>0</v>
      </c>
      <c r="FH172" s="126">
        <f t="shared" si="294"/>
        <v>0</v>
      </c>
      <c r="FI172" s="126">
        <f t="shared" si="294"/>
        <v>0</v>
      </c>
      <c r="FJ172" s="126">
        <f t="shared" si="294"/>
        <v>0</v>
      </c>
      <c r="FK172" s="126">
        <f t="shared" si="294"/>
        <v>0</v>
      </c>
      <c r="FL172" s="126">
        <f t="shared" si="294"/>
        <v>0</v>
      </c>
      <c r="FM172" s="126">
        <f t="shared" si="294"/>
        <v>0</v>
      </c>
      <c r="FN172" s="126">
        <f t="shared" si="294"/>
        <v>0</v>
      </c>
      <c r="FO172" s="126">
        <f>SUM(FO158:FO171)</f>
        <v>-7225689.7521299385</v>
      </c>
      <c r="FP172" s="126">
        <f t="shared" si="294"/>
        <v>-6951997.0875739902</v>
      </c>
      <c r="FQ172" s="126">
        <f t="shared" si="294"/>
        <v>12445254.686976001</v>
      </c>
      <c r="FR172" s="126">
        <f t="shared" si="294"/>
        <v>118027.48999999993</v>
      </c>
      <c r="FS172" s="126">
        <f t="shared" si="294"/>
        <v>2981471.4999999995</v>
      </c>
      <c r="FT172" s="126">
        <f t="shared" si="294"/>
        <v>3781733.2028059997</v>
      </c>
      <c r="FU172" s="126">
        <f t="shared" si="294"/>
        <v>0</v>
      </c>
      <c r="FV172" s="126">
        <f t="shared" si="294"/>
        <v>0</v>
      </c>
      <c r="FW172" s="126">
        <f t="shared" si="294"/>
        <v>-15860.650800000003</v>
      </c>
      <c r="FX172" s="126">
        <f t="shared" si="294"/>
        <v>0</v>
      </c>
      <c r="FY172" s="126">
        <f t="shared" si="294"/>
        <v>0</v>
      </c>
      <c r="FZ172" s="126">
        <f t="shared" si="294"/>
        <v>0</v>
      </c>
      <c r="GA172" s="126">
        <f t="shared" si="294"/>
        <v>0</v>
      </c>
      <c r="GB172" s="126">
        <f t="shared" si="294"/>
        <v>0</v>
      </c>
      <c r="GC172" s="126">
        <f t="shared" si="294"/>
        <v>7135015.409999989</v>
      </c>
      <c r="GD172" s="126">
        <f t="shared" si="294"/>
        <v>0</v>
      </c>
      <c r="GE172" s="126">
        <f t="shared" si="294"/>
        <v>0</v>
      </c>
      <c r="GF172" s="126">
        <f t="shared" si="294"/>
        <v>0</v>
      </c>
      <c r="GG172" s="126">
        <f t="shared" si="294"/>
        <v>12267954.799278062</v>
      </c>
      <c r="GH172" s="126">
        <f t="shared" ref="GH172:GJ172" si="295">SUM(GH158:GH171)</f>
        <v>356065449.75246644</v>
      </c>
      <c r="GI172" s="126">
        <f t="shared" si="295"/>
        <v>0</v>
      </c>
      <c r="GJ172" s="126">
        <f t="shared" si="295"/>
        <v>356065449.75246644</v>
      </c>
      <c r="GK172" s="133">
        <v>0</v>
      </c>
      <c r="GL172" s="195" t="s">
        <v>664</v>
      </c>
      <c r="GU172" s="126">
        <v>366968452.88907593</v>
      </c>
      <c r="GV172" s="123">
        <f t="shared" si="264"/>
        <v>0</v>
      </c>
      <c r="GX172" s="126">
        <v>50815.725357409567</v>
      </c>
      <c r="GY172" s="123">
        <f t="shared" si="265"/>
        <v>50815.725357409567</v>
      </c>
    </row>
    <row r="173" spans="1:207" ht="47.2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36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65">
        <v>5504.2099999999809</v>
      </c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4">
        <f t="shared" si="232"/>
        <v>5504.2099999999809</v>
      </c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>
        <v>-3904166.9768639915</v>
      </c>
      <c r="BW173" s="124">
        <v>-936.98</v>
      </c>
      <c r="BX173" s="124">
        <v>906554.01078799996</v>
      </c>
      <c r="BY173" s="124">
        <v>1672.5</v>
      </c>
      <c r="BZ173" s="124">
        <v>5.7565619999999997</v>
      </c>
      <c r="CA173" s="124">
        <v>814772.59040800005</v>
      </c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>
        <f t="shared" ref="CN173:CN194" si="296">SUM(AT173:CM173)</f>
        <v>-2182099.0991059914</v>
      </c>
      <c r="CO173" s="124">
        <f t="shared" ref="CO173:CO194" si="297">+CN173+AS173</f>
        <v>-2176594.8891059915</v>
      </c>
      <c r="CP173" s="124">
        <f t="shared" ref="CP173:CP194" si="298">+CO173+E173</f>
        <v>-2176594.8891059915</v>
      </c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>
        <v>-18708410.436314002</v>
      </c>
      <c r="DT173" s="124">
        <v>-31569.771575999999</v>
      </c>
      <c r="DU173" s="124">
        <v>5697757.854203999</v>
      </c>
      <c r="DV173" s="124">
        <v>15609.779999999999</v>
      </c>
      <c r="DW173" s="124">
        <v>11.493342000000002</v>
      </c>
      <c r="DX173" s="124">
        <v>7561242.8787820004</v>
      </c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>
        <f t="shared" si="251"/>
        <v>-5465358.2015620023</v>
      </c>
      <c r="EL173" s="124">
        <f t="shared" si="252"/>
        <v>-7641953.0906679938</v>
      </c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I173" s="124"/>
      <c r="FJ173" s="124"/>
      <c r="FK173" s="124"/>
      <c r="FL173" s="124"/>
      <c r="FM173" s="124"/>
      <c r="FN173" s="124"/>
      <c r="FO173" s="124">
        <v>-20186211.486417998</v>
      </c>
      <c r="FP173" s="124">
        <v>-42612.342552000002</v>
      </c>
      <c r="FQ173" s="124">
        <v>4425696.9259739984</v>
      </c>
      <c r="FR173" s="124">
        <v>40307.040000000001</v>
      </c>
      <c r="FS173" s="124">
        <v>0</v>
      </c>
      <c r="FT173" s="124">
        <v>9151524.506389996</v>
      </c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>
        <f t="shared" si="253"/>
        <v>-6611295.3566060029</v>
      </c>
      <c r="GH173" s="124">
        <f t="shared" si="254"/>
        <v>-14253248.447273996</v>
      </c>
      <c r="GI173" s="124"/>
      <c r="GJ173" s="124">
        <f t="shared" si="255"/>
        <v>-14253248.447273996</v>
      </c>
      <c r="GU173" s="136"/>
      <c r="GV173" s="123">
        <f t="shared" si="264"/>
        <v>0</v>
      </c>
      <c r="GX173" s="124">
        <v>-3904166.9768639915</v>
      </c>
      <c r="GY173" s="123">
        <f t="shared" si="265"/>
        <v>-3904166.9768639915</v>
      </c>
    </row>
    <row r="174" spans="1:207" ht="47.2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124">
        <f t="shared" si="232"/>
        <v>0</v>
      </c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>
        <f t="shared" si="296"/>
        <v>0</v>
      </c>
      <c r="CO174" s="124">
        <f t="shared" si="297"/>
        <v>0</v>
      </c>
      <c r="CP174" s="124">
        <f t="shared" si="298"/>
        <v>1197256.75</v>
      </c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>
        <f t="shared" si="251"/>
        <v>0</v>
      </c>
      <c r="EL174" s="124">
        <f t="shared" si="252"/>
        <v>1197256.75</v>
      </c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>
        <f t="shared" si="253"/>
        <v>0</v>
      </c>
      <c r="GH174" s="124">
        <f t="shared" si="254"/>
        <v>1197256.75</v>
      </c>
      <c r="GI174" s="124"/>
      <c r="GJ174" s="124">
        <f t="shared" si="255"/>
        <v>1197256.75</v>
      </c>
      <c r="GU174" s="128">
        <v>1197256.75</v>
      </c>
      <c r="GV174" s="123">
        <f t="shared" si="264"/>
        <v>0</v>
      </c>
      <c r="GX174" s="124"/>
      <c r="GY174" s="123">
        <f t="shared" si="265"/>
        <v>0</v>
      </c>
    </row>
    <row r="175" spans="1:207" ht="63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124">
        <f t="shared" si="232"/>
        <v>0</v>
      </c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>
        <f t="shared" si="296"/>
        <v>0</v>
      </c>
      <c r="CO175" s="124">
        <f t="shared" si="297"/>
        <v>0</v>
      </c>
      <c r="CP175" s="124">
        <f t="shared" si="298"/>
        <v>0</v>
      </c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>
        <f t="shared" si="251"/>
        <v>0</v>
      </c>
      <c r="EL175" s="124">
        <f t="shared" si="252"/>
        <v>0</v>
      </c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>
        <f t="shared" si="253"/>
        <v>0</v>
      </c>
      <c r="GH175" s="124">
        <f t="shared" si="254"/>
        <v>0</v>
      </c>
      <c r="GI175" s="124"/>
      <c r="GJ175" s="124">
        <f t="shared" si="255"/>
        <v>0</v>
      </c>
      <c r="GU175" s="23"/>
      <c r="GV175" s="123">
        <f t="shared" si="264"/>
        <v>0</v>
      </c>
      <c r="GX175" s="124"/>
      <c r="GY175" s="123">
        <f t="shared" si="265"/>
        <v>0</v>
      </c>
    </row>
    <row r="176" spans="1:207" ht="47.2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124">
        <f t="shared" si="232"/>
        <v>0</v>
      </c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>
        <f t="shared" si="296"/>
        <v>0</v>
      </c>
      <c r="CO176" s="124">
        <f t="shared" si="297"/>
        <v>0</v>
      </c>
      <c r="CP176" s="124">
        <f t="shared" si="298"/>
        <v>0</v>
      </c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>
        <f t="shared" si="251"/>
        <v>0</v>
      </c>
      <c r="EL176" s="124">
        <f t="shared" si="252"/>
        <v>0</v>
      </c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>
        <f t="shared" si="253"/>
        <v>0</v>
      </c>
      <c r="GH176" s="124">
        <f t="shared" si="254"/>
        <v>0</v>
      </c>
      <c r="GI176" s="124"/>
      <c r="GJ176" s="124">
        <f t="shared" si="255"/>
        <v>0</v>
      </c>
      <c r="GU176" s="23"/>
      <c r="GV176" s="123">
        <f t="shared" si="264"/>
        <v>0</v>
      </c>
      <c r="GX176" s="124"/>
      <c r="GY176" s="123">
        <f t="shared" si="265"/>
        <v>0</v>
      </c>
    </row>
    <row r="177" spans="1:207" ht="47.2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124">
        <f t="shared" si="232"/>
        <v>0</v>
      </c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>
        <f t="shared" si="296"/>
        <v>0</v>
      </c>
      <c r="CO177" s="124">
        <f t="shared" si="297"/>
        <v>0</v>
      </c>
      <c r="CP177" s="124">
        <f t="shared" si="298"/>
        <v>0</v>
      </c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>
        <f t="shared" si="251"/>
        <v>0</v>
      </c>
      <c r="EL177" s="124">
        <f t="shared" si="252"/>
        <v>0</v>
      </c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>
        <f t="shared" si="253"/>
        <v>0</v>
      </c>
      <c r="GH177" s="124">
        <f t="shared" si="254"/>
        <v>0</v>
      </c>
      <c r="GI177" s="124"/>
      <c r="GJ177" s="124">
        <f t="shared" si="255"/>
        <v>0</v>
      </c>
      <c r="GU177" s="23"/>
      <c r="GV177" s="123">
        <f t="shared" si="264"/>
        <v>0</v>
      </c>
      <c r="GX177" s="124"/>
      <c r="GY177" s="123">
        <f t="shared" si="265"/>
        <v>0</v>
      </c>
    </row>
    <row r="178" spans="1:207" ht="47.2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v>12636401.68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46">
        <v>2042662.7599999998</v>
      </c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128">
        <v>-71167.850000000006</v>
      </c>
      <c r="AM178" s="23"/>
      <c r="AN178" s="23"/>
      <c r="AO178" s="23"/>
      <c r="AP178" s="23"/>
      <c r="AQ178" s="23"/>
      <c r="AR178" s="23"/>
      <c r="AS178" s="124">
        <f t="shared" si="232"/>
        <v>1971494.9099999997</v>
      </c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>
        <v>-42700.709999999977</v>
      </c>
      <c r="CH178" s="124"/>
      <c r="CI178" s="124"/>
      <c r="CJ178" s="124"/>
      <c r="CK178" s="124"/>
      <c r="CL178" s="124"/>
      <c r="CM178" s="124"/>
      <c r="CN178" s="124">
        <f t="shared" si="296"/>
        <v>-42700.709999999977</v>
      </c>
      <c r="CO178" s="124">
        <f t="shared" si="297"/>
        <v>1928794.1999999997</v>
      </c>
      <c r="CP178" s="124">
        <f t="shared" si="298"/>
        <v>14565195.879999999</v>
      </c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>
        <f t="shared" si="251"/>
        <v>0</v>
      </c>
      <c r="EL178" s="124">
        <f t="shared" si="252"/>
        <v>14565195.879999999</v>
      </c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>
        <v>14233.570000000065</v>
      </c>
      <c r="GA178" s="124"/>
      <c r="GB178" s="124"/>
      <c r="GC178" s="124"/>
      <c r="GD178" s="124"/>
      <c r="GE178" s="124"/>
      <c r="GF178" s="124"/>
      <c r="GG178" s="124">
        <f t="shared" si="253"/>
        <v>14233.570000000065</v>
      </c>
      <c r="GH178" s="124">
        <f t="shared" si="254"/>
        <v>14579429.449999999</v>
      </c>
      <c r="GI178" s="124"/>
      <c r="GJ178" s="124">
        <f t="shared" si="255"/>
        <v>14579429.449999999</v>
      </c>
      <c r="GU178" s="128">
        <v>12636401.68</v>
      </c>
      <c r="GV178" s="123">
        <f t="shared" si="264"/>
        <v>0</v>
      </c>
      <c r="GX178" s="124"/>
      <c r="GY178" s="123">
        <f t="shared" si="265"/>
        <v>0</v>
      </c>
    </row>
    <row r="179" spans="1:207" ht="47.2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v>70985747.863254011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46">
        <v>-5712727.21786201</v>
      </c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124">
        <f t="shared" si="232"/>
        <v>-5712727.21786201</v>
      </c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>
        <f t="shared" si="296"/>
        <v>0</v>
      </c>
      <c r="CO179" s="124">
        <f t="shared" si="297"/>
        <v>-5712727.21786201</v>
      </c>
      <c r="CP179" s="124">
        <f t="shared" si="298"/>
        <v>65273020.645392001</v>
      </c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>
        <f t="shared" si="251"/>
        <v>0</v>
      </c>
      <c r="EL179" s="124">
        <f t="shared" si="252"/>
        <v>65273020.645392001</v>
      </c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>
        <f t="shared" si="253"/>
        <v>0</v>
      </c>
      <c r="GH179" s="124">
        <f t="shared" si="254"/>
        <v>65273020.645392001</v>
      </c>
      <c r="GI179" s="124"/>
      <c r="GJ179" s="124">
        <f t="shared" si="255"/>
        <v>65273020.645392001</v>
      </c>
      <c r="GU179" s="128">
        <v>70985747.863254011</v>
      </c>
      <c r="GV179" s="123">
        <f t="shared" si="264"/>
        <v>0</v>
      </c>
      <c r="GX179" s="124"/>
      <c r="GY179" s="123">
        <f t="shared" si="265"/>
        <v>0</v>
      </c>
    </row>
    <row r="180" spans="1:207" ht="31.5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124">
        <f t="shared" si="232"/>
        <v>0</v>
      </c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>
        <f t="shared" si="296"/>
        <v>0</v>
      </c>
      <c r="CO180" s="124">
        <f t="shared" si="297"/>
        <v>0</v>
      </c>
      <c r="CP180" s="124">
        <f t="shared" si="298"/>
        <v>0</v>
      </c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>
        <f t="shared" si="251"/>
        <v>0</v>
      </c>
      <c r="EL180" s="124">
        <f t="shared" si="252"/>
        <v>0</v>
      </c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>
        <f t="shared" si="253"/>
        <v>0</v>
      </c>
      <c r="GH180" s="124">
        <f t="shared" si="254"/>
        <v>0</v>
      </c>
      <c r="GI180" s="124"/>
      <c r="GJ180" s="124">
        <f t="shared" si="255"/>
        <v>0</v>
      </c>
      <c r="GU180" s="23"/>
      <c r="GV180" s="123">
        <f t="shared" si="264"/>
        <v>0</v>
      </c>
      <c r="GX180" s="124"/>
      <c r="GY180" s="123">
        <f t="shared" si="265"/>
        <v>0</v>
      </c>
    </row>
    <row r="181" spans="1:20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124">
        <f t="shared" si="232"/>
        <v>0</v>
      </c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>
        <f t="shared" si="296"/>
        <v>0</v>
      </c>
      <c r="CO181" s="124">
        <f t="shared" si="297"/>
        <v>0</v>
      </c>
      <c r="CP181" s="124">
        <f t="shared" si="298"/>
        <v>0</v>
      </c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>
        <f t="shared" si="251"/>
        <v>0</v>
      </c>
      <c r="EL181" s="124">
        <f t="shared" si="252"/>
        <v>0</v>
      </c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>
        <f t="shared" si="253"/>
        <v>0</v>
      </c>
      <c r="GH181" s="124">
        <f t="shared" si="254"/>
        <v>0</v>
      </c>
      <c r="GI181" s="124"/>
      <c r="GJ181" s="124">
        <f t="shared" si="255"/>
        <v>0</v>
      </c>
      <c r="GU181" s="23"/>
      <c r="GV181" s="123">
        <f t="shared" si="264"/>
        <v>0</v>
      </c>
      <c r="GX181" s="124"/>
      <c r="GY181" s="123">
        <f t="shared" si="265"/>
        <v>0</v>
      </c>
    </row>
    <row r="182" spans="1:207" ht="47.2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124">
        <f t="shared" si="232"/>
        <v>0</v>
      </c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>
        <f t="shared" si="296"/>
        <v>0</v>
      </c>
      <c r="CO182" s="124">
        <f t="shared" si="297"/>
        <v>0</v>
      </c>
      <c r="CP182" s="124">
        <f t="shared" si="298"/>
        <v>0</v>
      </c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>
        <f t="shared" si="251"/>
        <v>0</v>
      </c>
      <c r="EL182" s="124">
        <f t="shared" si="252"/>
        <v>0</v>
      </c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>
        <f t="shared" si="253"/>
        <v>0</v>
      </c>
      <c r="GH182" s="124">
        <f t="shared" si="254"/>
        <v>0</v>
      </c>
      <c r="GI182" s="124"/>
      <c r="GJ182" s="124">
        <f t="shared" si="255"/>
        <v>0</v>
      </c>
      <c r="GU182" s="23"/>
      <c r="GV182" s="123">
        <f t="shared" si="264"/>
        <v>0</v>
      </c>
      <c r="GX182" s="124"/>
      <c r="GY182" s="123">
        <f t="shared" si="265"/>
        <v>0</v>
      </c>
    </row>
    <row r="183" spans="1:207" ht="31.5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124">
        <f t="shared" si="232"/>
        <v>0</v>
      </c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>
        <f t="shared" si="296"/>
        <v>0</v>
      </c>
      <c r="CO183" s="124">
        <f t="shared" si="297"/>
        <v>0</v>
      </c>
      <c r="CP183" s="124">
        <f t="shared" si="298"/>
        <v>0</v>
      </c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>
        <f t="shared" si="251"/>
        <v>0</v>
      </c>
      <c r="EL183" s="124">
        <f t="shared" si="252"/>
        <v>0</v>
      </c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>
        <f t="shared" si="253"/>
        <v>0</v>
      </c>
      <c r="GH183" s="124">
        <f t="shared" si="254"/>
        <v>0</v>
      </c>
      <c r="GI183" s="124"/>
      <c r="GJ183" s="124">
        <f t="shared" si="255"/>
        <v>0</v>
      </c>
      <c r="GU183" s="23"/>
      <c r="GV183" s="123">
        <f t="shared" si="264"/>
        <v>0</v>
      </c>
      <c r="GX183" s="124"/>
      <c r="GY183" s="123">
        <f t="shared" si="265"/>
        <v>0</v>
      </c>
    </row>
    <row r="184" spans="1:207" ht="31.5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124">
        <f t="shared" ref="AS184:AS227" si="299">SUM(F184:AR184)</f>
        <v>0</v>
      </c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>
        <f t="shared" si="296"/>
        <v>0</v>
      </c>
      <c r="CO184" s="124">
        <f t="shared" si="297"/>
        <v>0</v>
      </c>
      <c r="CP184" s="124">
        <f t="shared" si="298"/>
        <v>0</v>
      </c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>
        <f t="shared" si="251"/>
        <v>0</v>
      </c>
      <c r="EL184" s="124">
        <f t="shared" si="252"/>
        <v>0</v>
      </c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>
        <f t="shared" si="253"/>
        <v>0</v>
      </c>
      <c r="GH184" s="124">
        <f t="shared" si="254"/>
        <v>0</v>
      </c>
      <c r="GI184" s="124"/>
      <c r="GJ184" s="124">
        <f t="shared" si="255"/>
        <v>0</v>
      </c>
      <c r="GU184" s="23"/>
      <c r="GV184" s="123">
        <f t="shared" si="264"/>
        <v>0</v>
      </c>
      <c r="GX184" s="124"/>
      <c r="GY184" s="123">
        <f t="shared" si="265"/>
        <v>0</v>
      </c>
    </row>
    <row r="185" spans="1:207" ht="31.5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124">
        <f t="shared" si="299"/>
        <v>0</v>
      </c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>
        <f t="shared" si="296"/>
        <v>0</v>
      </c>
      <c r="CO185" s="124">
        <f t="shared" si="297"/>
        <v>0</v>
      </c>
      <c r="CP185" s="124">
        <f t="shared" si="298"/>
        <v>0</v>
      </c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>
        <f t="shared" si="251"/>
        <v>0</v>
      </c>
      <c r="EL185" s="124">
        <f t="shared" si="252"/>
        <v>0</v>
      </c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>
        <f t="shared" si="253"/>
        <v>0</v>
      </c>
      <c r="GH185" s="124">
        <f t="shared" si="254"/>
        <v>0</v>
      </c>
      <c r="GI185" s="124"/>
      <c r="GJ185" s="124">
        <f t="shared" si="255"/>
        <v>0</v>
      </c>
      <c r="GU185" s="23"/>
      <c r="GV185" s="123">
        <f t="shared" si="264"/>
        <v>0</v>
      </c>
      <c r="GX185" s="124"/>
      <c r="GY185" s="123">
        <f t="shared" si="265"/>
        <v>0</v>
      </c>
    </row>
    <row r="186" spans="1:207" ht="31.5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124">
        <f t="shared" si="299"/>
        <v>0</v>
      </c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>
        <f t="shared" si="296"/>
        <v>0</v>
      </c>
      <c r="CO186" s="124">
        <f t="shared" si="297"/>
        <v>0</v>
      </c>
      <c r="CP186" s="124">
        <f t="shared" si="298"/>
        <v>0</v>
      </c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>
        <f t="shared" si="251"/>
        <v>0</v>
      </c>
      <c r="EL186" s="124">
        <f t="shared" si="252"/>
        <v>0</v>
      </c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>
        <f t="shared" si="253"/>
        <v>0</v>
      </c>
      <c r="GH186" s="124">
        <f t="shared" si="254"/>
        <v>0</v>
      </c>
      <c r="GI186" s="124"/>
      <c r="GJ186" s="124">
        <f t="shared" si="255"/>
        <v>0</v>
      </c>
      <c r="GU186" s="23"/>
      <c r="GV186" s="123">
        <f t="shared" si="264"/>
        <v>0</v>
      </c>
      <c r="GX186" s="124"/>
      <c r="GY186" s="123">
        <f t="shared" si="265"/>
        <v>0</v>
      </c>
    </row>
    <row r="187" spans="1:20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65">
        <v>11993012.41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4">
        <f t="shared" si="299"/>
        <v>0</v>
      </c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>
        <f t="shared" si="296"/>
        <v>0</v>
      </c>
      <c r="CO187" s="124">
        <f t="shared" si="297"/>
        <v>0</v>
      </c>
      <c r="CP187" s="124">
        <f t="shared" si="298"/>
        <v>11993012.41</v>
      </c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>
        <v>-442141.81999997795</v>
      </c>
      <c r="EK187" s="124">
        <f t="shared" si="251"/>
        <v>-442141.81999997795</v>
      </c>
      <c r="EL187" s="124">
        <f>EK187+CP187</f>
        <v>11550870.590000022</v>
      </c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>
        <v>-2210758.1800000221</v>
      </c>
      <c r="GG187" s="124">
        <f t="shared" si="253"/>
        <v>-2210758.1800000221</v>
      </c>
      <c r="GH187" s="124">
        <f t="shared" si="254"/>
        <v>9340112.4100000001</v>
      </c>
      <c r="GI187" s="124"/>
      <c r="GJ187" s="124">
        <f t="shared" si="255"/>
        <v>9340112.4100000001</v>
      </c>
      <c r="GU187" s="165">
        <v>11993012.41</v>
      </c>
      <c r="GV187" s="123">
        <f t="shared" si="264"/>
        <v>0</v>
      </c>
      <c r="GX187" s="124"/>
      <c r="GY187" s="123">
        <f t="shared" si="265"/>
        <v>0</v>
      </c>
    </row>
    <row r="188" spans="1:20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96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124">
        <f t="shared" si="299"/>
        <v>0</v>
      </c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>
        <f t="shared" si="296"/>
        <v>0</v>
      </c>
      <c r="CO188" s="124">
        <f t="shared" si="297"/>
        <v>0</v>
      </c>
      <c r="CP188" s="124">
        <f t="shared" si="298"/>
        <v>0</v>
      </c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>
        <f t="shared" si="251"/>
        <v>0</v>
      </c>
      <c r="EL188" s="124">
        <f t="shared" ref="EL188:EL203" si="300">EK188+CP188</f>
        <v>0</v>
      </c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>
        <f t="shared" si="253"/>
        <v>0</v>
      </c>
      <c r="GH188" s="124">
        <f t="shared" si="254"/>
        <v>0</v>
      </c>
      <c r="GI188" s="124"/>
      <c r="GJ188" s="124">
        <f t="shared" si="255"/>
        <v>0</v>
      </c>
      <c r="GU188" s="196"/>
      <c r="GV188" s="123">
        <f t="shared" si="264"/>
        <v>0</v>
      </c>
      <c r="GX188" s="124"/>
      <c r="GY188" s="123">
        <f t="shared" si="265"/>
        <v>0</v>
      </c>
    </row>
    <row r="189" spans="1:20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301">+D188</f>
        <v>406</v>
      </c>
      <c r="E189" s="196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124">
        <f t="shared" si="299"/>
        <v>0</v>
      </c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>
        <f t="shared" si="296"/>
        <v>0</v>
      </c>
      <c r="CO189" s="124">
        <f t="shared" si="297"/>
        <v>0</v>
      </c>
      <c r="CP189" s="124">
        <f t="shared" si="298"/>
        <v>0</v>
      </c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>
        <f t="shared" si="251"/>
        <v>0</v>
      </c>
      <c r="EL189" s="124">
        <f t="shared" si="300"/>
        <v>0</v>
      </c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>
        <f t="shared" si="253"/>
        <v>0</v>
      </c>
      <c r="GH189" s="124">
        <f t="shared" si="254"/>
        <v>0</v>
      </c>
      <c r="GI189" s="124"/>
      <c r="GJ189" s="124">
        <f t="shared" si="255"/>
        <v>0</v>
      </c>
      <c r="GU189" s="196"/>
      <c r="GV189" s="123">
        <f t="shared" si="264"/>
        <v>0</v>
      </c>
      <c r="GX189" s="124"/>
      <c r="GY189" s="123">
        <f t="shared" si="265"/>
        <v>0</v>
      </c>
    </row>
    <row r="190" spans="1:207" outlineLevel="3" x14ac:dyDescent="0.25">
      <c r="A190" s="83">
        <f>ROW()</f>
        <v>190</v>
      </c>
      <c r="B190" s="288"/>
      <c r="C190" s="113" t="s">
        <v>525</v>
      </c>
      <c r="D190" s="114">
        <f t="shared" si="301"/>
        <v>406</v>
      </c>
      <c r="E190" s="196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124">
        <f t="shared" si="299"/>
        <v>0</v>
      </c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>
        <f t="shared" si="296"/>
        <v>0</v>
      </c>
      <c r="CO190" s="124">
        <f t="shared" si="297"/>
        <v>0</v>
      </c>
      <c r="CP190" s="124">
        <f t="shared" si="298"/>
        <v>0</v>
      </c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>
        <f t="shared" si="251"/>
        <v>0</v>
      </c>
      <c r="EL190" s="124">
        <f t="shared" si="300"/>
        <v>0</v>
      </c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>
        <f t="shared" si="253"/>
        <v>0</v>
      </c>
      <c r="GH190" s="124">
        <f t="shared" si="254"/>
        <v>0</v>
      </c>
      <c r="GI190" s="124"/>
      <c r="GJ190" s="124">
        <f t="shared" si="255"/>
        <v>0</v>
      </c>
      <c r="GK190" s="133">
        <v>0</v>
      </c>
      <c r="GL190" s="195" t="s">
        <v>665</v>
      </c>
      <c r="GU190" s="196"/>
      <c r="GV190" s="123">
        <f t="shared" si="264"/>
        <v>0</v>
      </c>
      <c r="GX190" s="124"/>
      <c r="GY190" s="123">
        <f t="shared" si="265"/>
        <v>0</v>
      </c>
    </row>
    <row r="191" spans="1:20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65">
        <v>25964700.379999999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36">
        <v>-999957.6419999972</v>
      </c>
      <c r="AN191" s="128"/>
      <c r="AO191" s="128"/>
      <c r="AP191" s="128"/>
      <c r="AQ191" s="128"/>
      <c r="AR191" s="128"/>
      <c r="AS191" s="124">
        <f t="shared" si="299"/>
        <v>-999957.6419999972</v>
      </c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>
        <v>-3118311.55</v>
      </c>
      <c r="CG191" s="124"/>
      <c r="CH191" s="124"/>
      <c r="CI191" s="124"/>
      <c r="CJ191" s="124"/>
      <c r="CK191" s="124"/>
      <c r="CL191" s="124"/>
      <c r="CM191" s="124"/>
      <c r="CN191" s="124">
        <f t="shared" si="296"/>
        <v>-3118311.55</v>
      </c>
      <c r="CO191" s="124">
        <f t="shared" si="297"/>
        <v>-4118269.191999997</v>
      </c>
      <c r="CP191" s="124">
        <f t="shared" si="298"/>
        <v>21846431.188000001</v>
      </c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>
        <f t="shared" si="251"/>
        <v>0</v>
      </c>
      <c r="EL191" s="124">
        <f t="shared" si="300"/>
        <v>21846431.188000001</v>
      </c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>
        <v>12398658.252499999</v>
      </c>
      <c r="GB191" s="124"/>
      <c r="GC191" s="124"/>
      <c r="GD191" s="124"/>
      <c r="GE191" s="124"/>
      <c r="GF191" s="124"/>
      <c r="GG191" s="124">
        <f t="shared" si="253"/>
        <v>12398658.252499999</v>
      </c>
      <c r="GH191" s="124">
        <f t="shared" si="254"/>
        <v>34245089.440499999</v>
      </c>
      <c r="GI191" s="124"/>
      <c r="GJ191" s="124">
        <f t="shared" si="255"/>
        <v>34245089.440499999</v>
      </c>
      <c r="GU191" s="165">
        <v>25964700.379999999</v>
      </c>
      <c r="GV191" s="123">
        <f t="shared" si="264"/>
        <v>0</v>
      </c>
      <c r="GX191" s="124"/>
      <c r="GY191" s="123">
        <f t="shared" si="265"/>
        <v>0</v>
      </c>
    </row>
    <row r="192" spans="1:20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96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124">
        <f t="shared" si="299"/>
        <v>0</v>
      </c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>
        <f t="shared" si="296"/>
        <v>0</v>
      </c>
      <c r="CO192" s="124">
        <f t="shared" si="297"/>
        <v>0</v>
      </c>
      <c r="CP192" s="124">
        <f t="shared" si="298"/>
        <v>0</v>
      </c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>
        <f t="shared" si="251"/>
        <v>0</v>
      </c>
      <c r="EL192" s="124">
        <f t="shared" si="300"/>
        <v>0</v>
      </c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>
        <f t="shared" si="253"/>
        <v>0</v>
      </c>
      <c r="GH192" s="124">
        <f t="shared" si="254"/>
        <v>0</v>
      </c>
      <c r="GI192" s="124"/>
      <c r="GJ192" s="124">
        <f t="shared" si="255"/>
        <v>0</v>
      </c>
      <c r="GU192" s="196"/>
      <c r="GV192" s="123">
        <f t="shared" si="264"/>
        <v>0</v>
      </c>
      <c r="GX192" s="124"/>
      <c r="GY192" s="123">
        <f t="shared" si="265"/>
        <v>0</v>
      </c>
    </row>
    <row r="193" spans="1:20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302">+D192</f>
        <v>407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124">
        <f t="shared" si="299"/>
        <v>0</v>
      </c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>
        <f t="shared" si="296"/>
        <v>0</v>
      </c>
      <c r="CO193" s="124">
        <f t="shared" si="297"/>
        <v>0</v>
      </c>
      <c r="CP193" s="124">
        <f t="shared" si="298"/>
        <v>0</v>
      </c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>
        <f t="shared" si="251"/>
        <v>0</v>
      </c>
      <c r="EL193" s="124">
        <f t="shared" si="300"/>
        <v>0</v>
      </c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>
        <v>310766.00840534508</v>
      </c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>
        <f t="shared" si="253"/>
        <v>310766.00840534508</v>
      </c>
      <c r="GH193" s="124">
        <f t="shared" si="254"/>
        <v>310766.00840534508</v>
      </c>
      <c r="GI193" s="124"/>
      <c r="GJ193" s="124">
        <f t="shared" si="255"/>
        <v>310766.00840534508</v>
      </c>
      <c r="GU193" s="23"/>
      <c r="GV193" s="123">
        <f t="shared" si="264"/>
        <v>0</v>
      </c>
      <c r="GX193" s="124"/>
      <c r="GY193" s="123">
        <f t="shared" si="265"/>
        <v>0</v>
      </c>
    </row>
    <row r="194" spans="1:207" outlineLevel="3" x14ac:dyDescent="0.25">
      <c r="A194" s="83">
        <f>ROW()</f>
        <v>194</v>
      </c>
      <c r="B194" s="289"/>
      <c r="C194" s="115" t="s">
        <v>529</v>
      </c>
      <c r="D194" s="116">
        <f t="shared" si="302"/>
        <v>407</v>
      </c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124">
        <f t="shared" si="299"/>
        <v>0</v>
      </c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>
        <f t="shared" si="296"/>
        <v>0</v>
      </c>
      <c r="CO194" s="124">
        <f t="shared" si="297"/>
        <v>0</v>
      </c>
      <c r="CP194" s="124">
        <f t="shared" si="298"/>
        <v>0</v>
      </c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>
        <f t="shared" si="251"/>
        <v>0</v>
      </c>
      <c r="EL194" s="124">
        <f t="shared" si="300"/>
        <v>0</v>
      </c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>
        <f t="shared" si="253"/>
        <v>0</v>
      </c>
      <c r="GH194" s="124">
        <f t="shared" si="254"/>
        <v>0</v>
      </c>
      <c r="GI194" s="124"/>
      <c r="GJ194" s="124">
        <f t="shared" si="255"/>
        <v>0</v>
      </c>
      <c r="GK194" s="133">
        <v>0</v>
      </c>
      <c r="GL194" s="195" t="s">
        <v>666</v>
      </c>
      <c r="GU194" s="23"/>
      <c r="GV194" s="123">
        <f t="shared" si="264"/>
        <v>0</v>
      </c>
      <c r="GX194" s="124"/>
      <c r="GY194" s="123">
        <f t="shared" si="265"/>
        <v>0</v>
      </c>
    </row>
    <row r="195" spans="1:20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122777119.08325401</v>
      </c>
      <c r="F195" s="126">
        <f t="shared" ref="F195:AR195" si="303">SUM(F173:F194)</f>
        <v>0</v>
      </c>
      <c r="G195" s="126">
        <f t="shared" si="303"/>
        <v>0</v>
      </c>
      <c r="H195" s="126">
        <f t="shared" si="303"/>
        <v>0</v>
      </c>
      <c r="I195" s="126">
        <f t="shared" si="303"/>
        <v>0</v>
      </c>
      <c r="J195" s="126">
        <f t="shared" si="303"/>
        <v>0</v>
      </c>
      <c r="K195" s="126">
        <f t="shared" si="303"/>
        <v>0</v>
      </c>
      <c r="L195" s="126">
        <f t="shared" si="303"/>
        <v>0</v>
      </c>
      <c r="M195" s="126">
        <f t="shared" si="303"/>
        <v>0</v>
      </c>
      <c r="N195" s="126">
        <f t="shared" si="303"/>
        <v>0</v>
      </c>
      <c r="O195" s="126">
        <f t="shared" si="303"/>
        <v>0</v>
      </c>
      <c r="P195" s="126">
        <f t="shared" si="303"/>
        <v>0</v>
      </c>
      <c r="Q195" s="126">
        <f t="shared" si="303"/>
        <v>0</v>
      </c>
      <c r="R195" s="126">
        <f t="shared" si="303"/>
        <v>0</v>
      </c>
      <c r="S195" s="126">
        <f t="shared" si="303"/>
        <v>0</v>
      </c>
      <c r="T195" s="126">
        <f t="shared" si="303"/>
        <v>0</v>
      </c>
      <c r="U195" s="126">
        <f t="shared" si="303"/>
        <v>0</v>
      </c>
      <c r="V195" s="126">
        <f t="shared" si="303"/>
        <v>0</v>
      </c>
      <c r="W195" s="126">
        <f t="shared" si="303"/>
        <v>0</v>
      </c>
      <c r="X195" s="126">
        <f t="shared" si="303"/>
        <v>0</v>
      </c>
      <c r="Y195" s="126">
        <f t="shared" si="303"/>
        <v>-3664560.2478620103</v>
      </c>
      <c r="Z195" s="126">
        <f t="shared" si="303"/>
        <v>0</v>
      </c>
      <c r="AA195" s="126">
        <f t="shared" si="303"/>
        <v>0</v>
      </c>
      <c r="AB195" s="126">
        <f t="shared" si="303"/>
        <v>0</v>
      </c>
      <c r="AC195" s="126">
        <f t="shared" si="303"/>
        <v>0</v>
      </c>
      <c r="AD195" s="126">
        <f t="shared" si="303"/>
        <v>0</v>
      </c>
      <c r="AE195" s="126">
        <f t="shared" si="303"/>
        <v>0</v>
      </c>
      <c r="AF195" s="126">
        <f t="shared" si="303"/>
        <v>0</v>
      </c>
      <c r="AG195" s="126">
        <f t="shared" si="303"/>
        <v>0</v>
      </c>
      <c r="AH195" s="126">
        <f t="shared" si="303"/>
        <v>0</v>
      </c>
      <c r="AI195" s="126">
        <f t="shared" si="303"/>
        <v>0</v>
      </c>
      <c r="AJ195" s="126">
        <f t="shared" si="303"/>
        <v>0</v>
      </c>
      <c r="AK195" s="126">
        <f t="shared" si="303"/>
        <v>0</v>
      </c>
      <c r="AL195" s="126">
        <f t="shared" si="303"/>
        <v>-71167.850000000006</v>
      </c>
      <c r="AM195" s="126">
        <f t="shared" si="303"/>
        <v>-999957.6419999972</v>
      </c>
      <c r="AN195" s="126">
        <f t="shared" si="303"/>
        <v>0</v>
      </c>
      <c r="AO195" s="126">
        <f t="shared" si="303"/>
        <v>0</v>
      </c>
      <c r="AP195" s="126">
        <f t="shared" si="303"/>
        <v>0</v>
      </c>
      <c r="AQ195" s="126">
        <f t="shared" si="303"/>
        <v>0</v>
      </c>
      <c r="AR195" s="126">
        <f t="shared" si="303"/>
        <v>0</v>
      </c>
      <c r="AS195" s="126">
        <f>SUM(AS173:AS194)</f>
        <v>-4735685.739862008</v>
      </c>
      <c r="AT195" s="126">
        <f t="shared" ref="AT195:EK195" si="304">SUM(AT173:AT194)</f>
        <v>0</v>
      </c>
      <c r="AU195" s="126">
        <f t="shared" si="304"/>
        <v>0</v>
      </c>
      <c r="AV195" s="126">
        <f t="shared" si="304"/>
        <v>0</v>
      </c>
      <c r="AW195" s="126">
        <f t="shared" si="304"/>
        <v>0</v>
      </c>
      <c r="AX195" s="126">
        <f t="shared" si="304"/>
        <v>0</v>
      </c>
      <c r="AY195" s="126">
        <f>SUM(AX173:AY194)</f>
        <v>0</v>
      </c>
      <c r="AZ195" s="126">
        <f t="shared" si="304"/>
        <v>0</v>
      </c>
      <c r="BA195" s="126">
        <f t="shared" si="304"/>
        <v>0</v>
      </c>
      <c r="BB195" s="126">
        <f t="shared" si="304"/>
        <v>0</v>
      </c>
      <c r="BC195" s="126">
        <f t="shared" si="304"/>
        <v>0</v>
      </c>
      <c r="BD195" s="126">
        <f t="shared" si="304"/>
        <v>0</v>
      </c>
      <c r="BE195" s="126">
        <f t="shared" si="304"/>
        <v>0</v>
      </c>
      <c r="BF195" s="126">
        <f t="shared" si="304"/>
        <v>0</v>
      </c>
      <c r="BG195" s="126">
        <f t="shared" si="304"/>
        <v>0</v>
      </c>
      <c r="BH195" s="126">
        <f t="shared" si="304"/>
        <v>0</v>
      </c>
      <c r="BI195" s="126">
        <f t="shared" si="304"/>
        <v>0</v>
      </c>
      <c r="BJ195" s="126">
        <f t="shared" si="304"/>
        <v>0</v>
      </c>
      <c r="BK195" s="126">
        <f t="shared" si="304"/>
        <v>0</v>
      </c>
      <c r="BL195" s="126">
        <f t="shared" si="304"/>
        <v>0</v>
      </c>
      <c r="BM195" s="126">
        <f t="shared" si="304"/>
        <v>0</v>
      </c>
      <c r="BN195" s="126">
        <f t="shared" si="304"/>
        <v>0</v>
      </c>
      <c r="BO195" s="126">
        <f t="shared" si="304"/>
        <v>0</v>
      </c>
      <c r="BP195" s="126">
        <f t="shared" si="304"/>
        <v>0</v>
      </c>
      <c r="BQ195" s="126">
        <f t="shared" si="304"/>
        <v>0</v>
      </c>
      <c r="BR195" s="126">
        <f t="shared" si="304"/>
        <v>0</v>
      </c>
      <c r="BS195" s="126">
        <f t="shared" si="304"/>
        <v>0</v>
      </c>
      <c r="BT195" s="126">
        <f t="shared" si="304"/>
        <v>0</v>
      </c>
      <c r="BU195" s="126">
        <f t="shared" si="304"/>
        <v>0</v>
      </c>
      <c r="BV195" s="126">
        <f t="shared" si="304"/>
        <v>-3904166.9768639915</v>
      </c>
      <c r="BW195" s="126">
        <f t="shared" si="304"/>
        <v>-936.98</v>
      </c>
      <c r="BX195" s="126">
        <f t="shared" si="304"/>
        <v>906554.01078799996</v>
      </c>
      <c r="BY195" s="126">
        <f t="shared" si="304"/>
        <v>1672.5</v>
      </c>
      <c r="BZ195" s="126">
        <f t="shared" si="304"/>
        <v>5.7565619999999997</v>
      </c>
      <c r="CA195" s="126">
        <f t="shared" si="304"/>
        <v>814772.59040800005</v>
      </c>
      <c r="CB195" s="126">
        <f t="shared" si="304"/>
        <v>0</v>
      </c>
      <c r="CC195" s="126">
        <f t="shared" si="304"/>
        <v>0</v>
      </c>
      <c r="CD195" s="126">
        <f t="shared" si="304"/>
        <v>0</v>
      </c>
      <c r="CE195" s="126">
        <f t="shared" si="304"/>
        <v>0</v>
      </c>
      <c r="CF195" s="126">
        <f t="shared" si="304"/>
        <v>-3118311.55</v>
      </c>
      <c r="CG195" s="126">
        <f t="shared" si="304"/>
        <v>-42700.709999999977</v>
      </c>
      <c r="CH195" s="126">
        <f t="shared" si="304"/>
        <v>0</v>
      </c>
      <c r="CI195" s="126">
        <f t="shared" si="304"/>
        <v>0</v>
      </c>
      <c r="CJ195" s="126">
        <f t="shared" si="304"/>
        <v>0</v>
      </c>
      <c r="CK195" s="126">
        <f t="shared" si="304"/>
        <v>0</v>
      </c>
      <c r="CL195" s="126">
        <f t="shared" si="304"/>
        <v>0</v>
      </c>
      <c r="CM195" s="126">
        <f t="shared" si="304"/>
        <v>0</v>
      </c>
      <c r="CN195" s="126">
        <f t="shared" si="304"/>
        <v>-5343111.3591059912</v>
      </c>
      <c r="CO195" s="126">
        <f t="shared" ref="CO195:CP195" si="305">SUM(CO173:CO194)</f>
        <v>-10078797.098967999</v>
      </c>
      <c r="CP195" s="126">
        <f t="shared" si="305"/>
        <v>112698321.98428601</v>
      </c>
      <c r="CQ195" s="126">
        <f t="shared" si="304"/>
        <v>0</v>
      </c>
      <c r="CR195" s="126">
        <f t="shared" si="304"/>
        <v>0</v>
      </c>
      <c r="CS195" s="126">
        <f t="shared" si="304"/>
        <v>0</v>
      </c>
      <c r="CT195" s="126">
        <f t="shared" si="304"/>
        <v>0</v>
      </c>
      <c r="CU195" s="126">
        <f t="shared" si="304"/>
        <v>0</v>
      </c>
      <c r="CV195" s="126">
        <f t="shared" si="304"/>
        <v>0</v>
      </c>
      <c r="CW195" s="126">
        <f t="shared" si="304"/>
        <v>0</v>
      </c>
      <c r="CX195" s="126">
        <f t="shared" si="304"/>
        <v>0</v>
      </c>
      <c r="CY195" s="126">
        <f t="shared" si="304"/>
        <v>0</v>
      </c>
      <c r="CZ195" s="126">
        <f t="shared" si="304"/>
        <v>0</v>
      </c>
      <c r="DA195" s="126">
        <f t="shared" si="304"/>
        <v>0</v>
      </c>
      <c r="DB195" s="126">
        <f t="shared" si="304"/>
        <v>0</v>
      </c>
      <c r="DC195" s="126">
        <f t="shared" si="304"/>
        <v>0</v>
      </c>
      <c r="DD195" s="126">
        <f t="shared" si="304"/>
        <v>0</v>
      </c>
      <c r="DE195" s="126">
        <f t="shared" si="304"/>
        <v>0</v>
      </c>
      <c r="DF195" s="126">
        <f t="shared" si="304"/>
        <v>0</v>
      </c>
      <c r="DG195" s="126">
        <f t="shared" si="304"/>
        <v>0</v>
      </c>
      <c r="DH195" s="126">
        <f t="shared" si="304"/>
        <v>0</v>
      </c>
      <c r="DI195" s="126">
        <f t="shared" si="304"/>
        <v>0</v>
      </c>
      <c r="DJ195" s="126">
        <f t="shared" si="304"/>
        <v>0</v>
      </c>
      <c r="DK195" s="126">
        <f t="shared" si="304"/>
        <v>0</v>
      </c>
      <c r="DL195" s="126">
        <f t="shared" si="304"/>
        <v>0</v>
      </c>
      <c r="DM195" s="126">
        <f t="shared" si="304"/>
        <v>0</v>
      </c>
      <c r="DN195" s="126">
        <f t="shared" si="304"/>
        <v>0</v>
      </c>
      <c r="DO195" s="126">
        <f t="shared" si="304"/>
        <v>0</v>
      </c>
      <c r="DP195" s="126">
        <f t="shared" si="304"/>
        <v>0</v>
      </c>
      <c r="DQ195" s="126">
        <f t="shared" si="304"/>
        <v>0</v>
      </c>
      <c r="DR195" s="126">
        <f t="shared" si="304"/>
        <v>0</v>
      </c>
      <c r="DS195" s="126">
        <f t="shared" si="304"/>
        <v>-18708410.436314002</v>
      </c>
      <c r="DT195" s="126">
        <f t="shared" si="304"/>
        <v>-31569.771575999999</v>
      </c>
      <c r="DU195" s="126">
        <f t="shared" ref="DU195:DX195" si="306">SUM(DU173:DU194)</f>
        <v>5697757.854203999</v>
      </c>
      <c r="DV195" s="126">
        <f t="shared" si="306"/>
        <v>15609.779999999999</v>
      </c>
      <c r="DW195" s="126">
        <f t="shared" si="306"/>
        <v>11.493342000000002</v>
      </c>
      <c r="DX195" s="126">
        <f t="shared" si="306"/>
        <v>7561242.8787820004</v>
      </c>
      <c r="DY195" s="126">
        <f t="shared" si="304"/>
        <v>0</v>
      </c>
      <c r="DZ195" s="126">
        <f t="shared" si="304"/>
        <v>0</v>
      </c>
      <c r="EA195" s="126">
        <f t="shared" si="304"/>
        <v>0</v>
      </c>
      <c r="EB195" s="126">
        <f t="shared" si="304"/>
        <v>0</v>
      </c>
      <c r="EC195" s="126">
        <f t="shared" si="304"/>
        <v>0</v>
      </c>
      <c r="ED195" s="126">
        <f t="shared" si="304"/>
        <v>0</v>
      </c>
      <c r="EE195" s="126">
        <f t="shared" si="304"/>
        <v>0</v>
      </c>
      <c r="EF195" s="126">
        <f t="shared" si="304"/>
        <v>0</v>
      </c>
      <c r="EG195" s="126">
        <f t="shared" si="304"/>
        <v>0</v>
      </c>
      <c r="EH195" s="126">
        <f t="shared" si="304"/>
        <v>0</v>
      </c>
      <c r="EI195" s="126">
        <f t="shared" si="304"/>
        <v>0</v>
      </c>
      <c r="EJ195" s="126">
        <f t="shared" si="304"/>
        <v>-442141.81999997795</v>
      </c>
      <c r="EK195" s="126">
        <f t="shared" si="304"/>
        <v>-5907500.0215619802</v>
      </c>
      <c r="EL195" s="126">
        <f t="shared" ref="EL195" si="307">SUM(EL173:EL194)</f>
        <v>106790821.96272403</v>
      </c>
      <c r="EM195" s="126">
        <f t="shared" ref="EM195:EN195" si="308">SUM(EM173:EM194)</f>
        <v>0</v>
      </c>
      <c r="EN195" s="126">
        <f t="shared" si="308"/>
        <v>0</v>
      </c>
      <c r="EO195" s="126">
        <f t="shared" ref="EO195:GG195" si="309">SUM(EO173:EO194)</f>
        <v>0</v>
      </c>
      <c r="EP195" s="126">
        <f t="shared" si="309"/>
        <v>0</v>
      </c>
      <c r="EQ195" s="126">
        <f t="shared" si="309"/>
        <v>0</v>
      </c>
      <c r="ER195" s="126">
        <f t="shared" si="309"/>
        <v>0</v>
      </c>
      <c r="ES195" s="126">
        <f t="shared" si="309"/>
        <v>0</v>
      </c>
      <c r="ET195" s="126">
        <f t="shared" si="309"/>
        <v>0</v>
      </c>
      <c r="EU195" s="126">
        <f t="shared" si="309"/>
        <v>0</v>
      </c>
      <c r="EV195" s="126">
        <f t="shared" si="309"/>
        <v>0</v>
      </c>
      <c r="EW195" s="126">
        <f t="shared" si="309"/>
        <v>0</v>
      </c>
      <c r="EX195" s="126">
        <f t="shared" si="309"/>
        <v>0</v>
      </c>
      <c r="EY195" s="126">
        <f t="shared" si="309"/>
        <v>0</v>
      </c>
      <c r="EZ195" s="126">
        <f t="shared" si="309"/>
        <v>0</v>
      </c>
      <c r="FA195" s="126">
        <f t="shared" si="309"/>
        <v>0</v>
      </c>
      <c r="FB195" s="126">
        <f t="shared" si="309"/>
        <v>0</v>
      </c>
      <c r="FC195" s="126">
        <f t="shared" si="309"/>
        <v>0</v>
      </c>
      <c r="FD195" s="126">
        <f t="shared" si="309"/>
        <v>0</v>
      </c>
      <c r="FE195" s="126">
        <f t="shared" si="309"/>
        <v>0</v>
      </c>
      <c r="FF195" s="126">
        <f t="shared" si="309"/>
        <v>0</v>
      </c>
      <c r="FG195" s="126">
        <f t="shared" si="309"/>
        <v>0</v>
      </c>
      <c r="FH195" s="126">
        <f t="shared" si="309"/>
        <v>0</v>
      </c>
      <c r="FI195" s="126">
        <f t="shared" si="309"/>
        <v>310766.00840534508</v>
      </c>
      <c r="FJ195" s="126">
        <f t="shared" si="309"/>
        <v>0</v>
      </c>
      <c r="FK195" s="126">
        <f t="shared" si="309"/>
        <v>0</v>
      </c>
      <c r="FL195" s="126">
        <f t="shared" si="309"/>
        <v>0</v>
      </c>
      <c r="FM195" s="126">
        <f t="shared" si="309"/>
        <v>0</v>
      </c>
      <c r="FN195" s="126">
        <f t="shared" si="309"/>
        <v>0</v>
      </c>
      <c r="FO195" s="126">
        <f>SUM(FO173:FO194)</f>
        <v>-20186211.486417998</v>
      </c>
      <c r="FP195" s="126">
        <f t="shared" si="309"/>
        <v>-42612.342552000002</v>
      </c>
      <c r="FQ195" s="126">
        <f t="shared" si="309"/>
        <v>4425696.9259739984</v>
      </c>
      <c r="FR195" s="126">
        <f t="shared" si="309"/>
        <v>40307.040000000001</v>
      </c>
      <c r="FS195" s="126">
        <f t="shared" si="309"/>
        <v>0</v>
      </c>
      <c r="FT195" s="126">
        <f t="shared" si="309"/>
        <v>9151524.506389996</v>
      </c>
      <c r="FU195" s="126">
        <f t="shared" si="309"/>
        <v>0</v>
      </c>
      <c r="FV195" s="126">
        <f t="shared" si="309"/>
        <v>0</v>
      </c>
      <c r="FW195" s="126">
        <f t="shared" si="309"/>
        <v>0</v>
      </c>
      <c r="FX195" s="126">
        <f t="shared" si="309"/>
        <v>0</v>
      </c>
      <c r="FY195" s="126">
        <f t="shared" si="309"/>
        <v>0</v>
      </c>
      <c r="FZ195" s="126">
        <f t="shared" si="309"/>
        <v>14233.570000000065</v>
      </c>
      <c r="GA195" s="126">
        <f t="shared" si="309"/>
        <v>12398658.252499999</v>
      </c>
      <c r="GB195" s="126">
        <f t="shared" si="309"/>
        <v>0</v>
      </c>
      <c r="GC195" s="126">
        <f t="shared" si="309"/>
        <v>0</v>
      </c>
      <c r="GD195" s="126">
        <f t="shared" si="309"/>
        <v>0</v>
      </c>
      <c r="GE195" s="126">
        <f t="shared" si="309"/>
        <v>0</v>
      </c>
      <c r="GF195" s="126">
        <f t="shared" si="309"/>
        <v>-2210758.1800000221</v>
      </c>
      <c r="GG195" s="126">
        <f t="shared" si="309"/>
        <v>3901604.2942993199</v>
      </c>
      <c r="GH195" s="126">
        <f t="shared" ref="GH195:GJ195" si="310">SUM(GH173:GH194)</f>
        <v>110692426.25702335</v>
      </c>
      <c r="GI195" s="126">
        <f t="shared" si="310"/>
        <v>0</v>
      </c>
      <c r="GJ195" s="126">
        <f t="shared" si="310"/>
        <v>110692426.25702335</v>
      </c>
      <c r="GU195" s="126">
        <v>122777119.08325401</v>
      </c>
      <c r="GV195" s="123">
        <f t="shared" si="264"/>
        <v>0</v>
      </c>
      <c r="GX195" s="126">
        <v>-3904166.9768639915</v>
      </c>
      <c r="GY195" s="123">
        <f t="shared" si="265"/>
        <v>-3904166.9768639915</v>
      </c>
    </row>
    <row r="196" spans="1:20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65">
        <v>10065929.51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>
        <v>-179784.00547481515</v>
      </c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4">
        <f t="shared" si="299"/>
        <v>-179784.00547481515</v>
      </c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>
        <v>1469979.6108323112</v>
      </c>
      <c r="CG196" s="124"/>
      <c r="CH196" s="124"/>
      <c r="CI196" s="124"/>
      <c r="CJ196" s="124"/>
      <c r="CK196" s="124"/>
      <c r="CL196" s="124"/>
      <c r="CM196" s="124"/>
      <c r="CN196" s="124">
        <f t="shared" ref="CN196:CN203" si="311">SUM(AT196:CM196)</f>
        <v>1469979.6108323112</v>
      </c>
      <c r="CO196" s="124">
        <f t="shared" ref="CO196:CO203" si="312">+CN196+AS196</f>
        <v>1290195.6053574961</v>
      </c>
      <c r="CP196" s="124">
        <f t="shared" ref="CP196:CP203" si="313">+CO196+E196</f>
        <v>11356125.115357496</v>
      </c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>
        <v>306357.35740875098</v>
      </c>
      <c r="ED196" s="124"/>
      <c r="EE196" s="124"/>
      <c r="EF196" s="124"/>
      <c r="EG196" s="124"/>
      <c r="EH196" s="124"/>
      <c r="EI196" s="124"/>
      <c r="EJ196" s="124"/>
      <c r="EK196" s="124">
        <f t="shared" si="251"/>
        <v>306357.35740875098</v>
      </c>
      <c r="EL196" s="124">
        <f t="shared" si="300"/>
        <v>11662482.472766247</v>
      </c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>
        <v>6970120.2719269879</v>
      </c>
      <c r="FL196" s="124">
        <v>101312.69981712464</v>
      </c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>
        <v>-2857679.8235148825</v>
      </c>
      <c r="FZ196" s="124"/>
      <c r="GA196" s="124"/>
      <c r="GB196" s="124">
        <v>2161486.389623465</v>
      </c>
      <c r="GC196" s="124"/>
      <c r="GD196" s="124"/>
      <c r="GE196" s="124"/>
      <c r="GF196" s="124"/>
      <c r="GG196" s="124">
        <f t="shared" si="253"/>
        <v>6375239.5378526952</v>
      </c>
      <c r="GH196" s="124">
        <f t="shared" si="254"/>
        <v>18037722.01061894</v>
      </c>
      <c r="GI196" s="124"/>
      <c r="GJ196" s="124">
        <f t="shared" si="255"/>
        <v>18037722.01061894</v>
      </c>
      <c r="GU196" s="165">
        <v>10065929.51</v>
      </c>
      <c r="GV196" s="123">
        <f t="shared" si="264"/>
        <v>0</v>
      </c>
      <c r="GX196" s="124"/>
      <c r="GY196" s="123">
        <f t="shared" si="265"/>
        <v>0</v>
      </c>
    </row>
    <row r="197" spans="1:20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96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124">
        <f t="shared" si="299"/>
        <v>0</v>
      </c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>
        <f t="shared" si="311"/>
        <v>0</v>
      </c>
      <c r="CO197" s="124">
        <f t="shared" si="312"/>
        <v>0</v>
      </c>
      <c r="CP197" s="124">
        <f t="shared" si="313"/>
        <v>0</v>
      </c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>
        <f t="shared" si="251"/>
        <v>0</v>
      </c>
      <c r="EL197" s="124">
        <f t="shared" si="300"/>
        <v>0</v>
      </c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>
        <f t="shared" si="253"/>
        <v>0</v>
      </c>
      <c r="GH197" s="124">
        <f t="shared" si="254"/>
        <v>0</v>
      </c>
      <c r="GI197" s="124"/>
      <c r="GJ197" s="124">
        <f t="shared" si="255"/>
        <v>0</v>
      </c>
      <c r="GU197" s="196"/>
      <c r="GV197" s="123">
        <f t="shared" si="264"/>
        <v>0</v>
      </c>
      <c r="GX197" s="124"/>
      <c r="GY197" s="123">
        <f t="shared" si="265"/>
        <v>0</v>
      </c>
    </row>
    <row r="198" spans="1:20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314">+D197</f>
        <v>407.3</v>
      </c>
      <c r="E198" s="196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124">
        <f t="shared" si="299"/>
        <v>0</v>
      </c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>
        <f t="shared" si="311"/>
        <v>0</v>
      </c>
      <c r="CO198" s="124">
        <f t="shared" si="312"/>
        <v>0</v>
      </c>
      <c r="CP198" s="124">
        <f t="shared" si="313"/>
        <v>0</v>
      </c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>
        <f t="shared" ref="EK198:EK227" si="315">SUM(CQ198:EJ198)</f>
        <v>0</v>
      </c>
      <c r="EL198" s="124">
        <f t="shared" si="300"/>
        <v>0</v>
      </c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>
        <f t="shared" si="253"/>
        <v>0</v>
      </c>
      <c r="GH198" s="124">
        <f t="shared" ref="GH198:GH227" si="316">EL198+GG198</f>
        <v>0</v>
      </c>
      <c r="GI198" s="124"/>
      <c r="GJ198" s="124">
        <f t="shared" ref="GJ198:GJ227" si="317">SUM(GH198:GI198)</f>
        <v>0</v>
      </c>
      <c r="GU198" s="196"/>
      <c r="GV198" s="123">
        <f t="shared" si="264"/>
        <v>0</v>
      </c>
      <c r="GX198" s="124"/>
      <c r="GY198" s="123">
        <f t="shared" si="265"/>
        <v>0</v>
      </c>
    </row>
    <row r="199" spans="1:207" outlineLevel="2" x14ac:dyDescent="0.25">
      <c r="A199" s="83">
        <f>ROW()</f>
        <v>199</v>
      </c>
      <c r="B199" s="290"/>
      <c r="C199" s="113" t="s">
        <v>533</v>
      </c>
      <c r="D199" s="114">
        <f t="shared" si="314"/>
        <v>407.3</v>
      </c>
      <c r="E199" s="196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124">
        <f t="shared" si="299"/>
        <v>0</v>
      </c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>
        <v>1837799.24</v>
      </c>
      <c r="CJ199" s="124"/>
      <c r="CK199" s="124"/>
      <c r="CL199" s="124"/>
      <c r="CM199" s="124"/>
      <c r="CN199" s="124">
        <f t="shared" si="311"/>
        <v>1837799.24</v>
      </c>
      <c r="CO199" s="124">
        <f t="shared" si="312"/>
        <v>1837799.24</v>
      </c>
      <c r="CP199" s="124">
        <f t="shared" si="313"/>
        <v>1837799.24</v>
      </c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>
        <f t="shared" si="315"/>
        <v>0</v>
      </c>
      <c r="EL199" s="124">
        <f t="shared" si="300"/>
        <v>1837799.24</v>
      </c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>
        <v>2106074.4655484157</v>
      </c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>
        <f t="shared" ref="GG199:GG227" si="318">SUM(EM199:GF199)</f>
        <v>2106074.4655484157</v>
      </c>
      <c r="GH199" s="124">
        <f t="shared" si="316"/>
        <v>3943873.7055484159</v>
      </c>
      <c r="GI199" s="124"/>
      <c r="GJ199" s="124">
        <f t="shared" si="317"/>
        <v>3943873.7055484159</v>
      </c>
      <c r="GU199" s="196"/>
      <c r="GV199" s="123">
        <f t="shared" si="264"/>
        <v>0</v>
      </c>
      <c r="GX199" s="124"/>
      <c r="GY199" s="123">
        <f t="shared" si="265"/>
        <v>0</v>
      </c>
    </row>
    <row r="200" spans="1:20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65">
        <v>-33971893.890000001</v>
      </c>
      <c r="F200" s="128">
        <v>26348573.159999996</v>
      </c>
      <c r="G200" s="128">
        <v>-203185.3499404758</v>
      </c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4">
        <f t="shared" si="299"/>
        <v>26145387.810059521</v>
      </c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>
        <v>11323975.769400001</v>
      </c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>
        <f t="shared" si="311"/>
        <v>11323975.769400001</v>
      </c>
      <c r="CO200" s="124">
        <f t="shared" si="312"/>
        <v>37469363.579459518</v>
      </c>
      <c r="CP200" s="124">
        <f t="shared" si="313"/>
        <v>3497469.6894595176</v>
      </c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>
        <f t="shared" si="315"/>
        <v>0</v>
      </c>
      <c r="EL200" s="124">
        <f t="shared" si="300"/>
        <v>3497469.6894595176</v>
      </c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>
        <f t="shared" si="318"/>
        <v>0</v>
      </c>
      <c r="GH200" s="124">
        <f t="shared" si="316"/>
        <v>3497469.6894595176</v>
      </c>
      <c r="GI200" s="124"/>
      <c r="GJ200" s="124">
        <f t="shared" si="317"/>
        <v>3497469.6894595176</v>
      </c>
      <c r="GU200" s="165">
        <v>-33971893.890000001</v>
      </c>
      <c r="GV200" s="123">
        <f t="shared" ref="GV200:GV263" si="319">+E200-GU200</f>
        <v>0</v>
      </c>
      <c r="GX200" s="124"/>
      <c r="GY200" s="123">
        <f t="shared" ref="GY200:GY230" si="320">+BV200</f>
        <v>0</v>
      </c>
    </row>
    <row r="201" spans="1:20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96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124">
        <f t="shared" si="299"/>
        <v>0</v>
      </c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>
        <f t="shared" si="311"/>
        <v>0</v>
      </c>
      <c r="CO201" s="124">
        <f t="shared" si="312"/>
        <v>0</v>
      </c>
      <c r="CP201" s="124">
        <f t="shared" si="313"/>
        <v>0</v>
      </c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>
        <f t="shared" si="315"/>
        <v>0</v>
      </c>
      <c r="EL201" s="124">
        <f t="shared" si="300"/>
        <v>0</v>
      </c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>
        <f t="shared" si="318"/>
        <v>0</v>
      </c>
      <c r="GH201" s="124">
        <f t="shared" si="316"/>
        <v>0</v>
      </c>
      <c r="GI201" s="124"/>
      <c r="GJ201" s="124">
        <f t="shared" si="317"/>
        <v>0</v>
      </c>
      <c r="GU201" s="196"/>
      <c r="GV201" s="123">
        <f t="shared" si="319"/>
        <v>0</v>
      </c>
      <c r="GX201" s="124"/>
      <c r="GY201" s="123">
        <f t="shared" si="320"/>
        <v>0</v>
      </c>
    </row>
    <row r="202" spans="1:20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321">+D201</f>
        <v>407.4</v>
      </c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124">
        <f t="shared" si="299"/>
        <v>0</v>
      </c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>
        <f t="shared" si="311"/>
        <v>0</v>
      </c>
      <c r="CO202" s="124">
        <f t="shared" si="312"/>
        <v>0</v>
      </c>
      <c r="CP202" s="124">
        <f t="shared" si="313"/>
        <v>0</v>
      </c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>
        <f t="shared" si="315"/>
        <v>0</v>
      </c>
      <c r="EL202" s="124">
        <f t="shared" si="300"/>
        <v>0</v>
      </c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>
        <f t="shared" si="318"/>
        <v>0</v>
      </c>
      <c r="GH202" s="124">
        <f t="shared" si="316"/>
        <v>0</v>
      </c>
      <c r="GI202" s="124"/>
      <c r="GJ202" s="124">
        <f t="shared" si="317"/>
        <v>0</v>
      </c>
      <c r="GU202" s="23"/>
      <c r="GV202" s="123">
        <f t="shared" si="319"/>
        <v>0</v>
      </c>
      <c r="GX202" s="124"/>
      <c r="GY202" s="123">
        <f t="shared" si="320"/>
        <v>0</v>
      </c>
    </row>
    <row r="203" spans="1:207" outlineLevel="2" x14ac:dyDescent="0.25">
      <c r="A203" s="83">
        <f>ROW()</f>
        <v>203</v>
      </c>
      <c r="B203" s="290"/>
      <c r="C203" s="113" t="s">
        <v>537</v>
      </c>
      <c r="D203" s="114">
        <f t="shared" si="321"/>
        <v>407.4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124">
        <f t="shared" si="299"/>
        <v>0</v>
      </c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>
        <f t="shared" si="311"/>
        <v>0</v>
      </c>
      <c r="CO203" s="124">
        <f t="shared" si="312"/>
        <v>0</v>
      </c>
      <c r="CP203" s="124">
        <f t="shared" si="313"/>
        <v>0</v>
      </c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>
        <f t="shared" si="315"/>
        <v>0</v>
      </c>
      <c r="EL203" s="124">
        <f t="shared" si="300"/>
        <v>0</v>
      </c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>
        <v>-1089473.0612141662</v>
      </c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>
        <f t="shared" si="318"/>
        <v>-1089473.0612141662</v>
      </c>
      <c r="GH203" s="124">
        <f t="shared" si="316"/>
        <v>-1089473.0612141662</v>
      </c>
      <c r="GI203" s="124"/>
      <c r="GJ203" s="124">
        <f t="shared" si="317"/>
        <v>-1089473.0612141662</v>
      </c>
      <c r="GU203" s="23"/>
      <c r="GV203" s="123">
        <f t="shared" si="319"/>
        <v>0</v>
      </c>
      <c r="GX203" s="124"/>
      <c r="GY203" s="123">
        <f t="shared" si="320"/>
        <v>0</v>
      </c>
    </row>
    <row r="204" spans="1:20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-23905964.380000003</v>
      </c>
      <c r="F204" s="126">
        <f t="shared" ref="F204:AR204" si="322">SUM(F196:F203)</f>
        <v>26348573.159999996</v>
      </c>
      <c r="G204" s="126">
        <f t="shared" si="322"/>
        <v>-203185.3499404758</v>
      </c>
      <c r="H204" s="126">
        <f t="shared" si="322"/>
        <v>0</v>
      </c>
      <c r="I204" s="126">
        <f t="shared" si="322"/>
        <v>0</v>
      </c>
      <c r="J204" s="126">
        <f t="shared" si="322"/>
        <v>0</v>
      </c>
      <c r="K204" s="126">
        <f t="shared" si="322"/>
        <v>0</v>
      </c>
      <c r="L204" s="126">
        <f t="shared" si="322"/>
        <v>0</v>
      </c>
      <c r="M204" s="126">
        <f t="shared" si="322"/>
        <v>0</v>
      </c>
      <c r="N204" s="126">
        <f t="shared" si="322"/>
        <v>0</v>
      </c>
      <c r="O204" s="126">
        <f t="shared" si="322"/>
        <v>0</v>
      </c>
      <c r="P204" s="126">
        <f t="shared" si="322"/>
        <v>0</v>
      </c>
      <c r="Q204" s="126">
        <f t="shared" si="322"/>
        <v>0</v>
      </c>
      <c r="R204" s="126">
        <f t="shared" si="322"/>
        <v>0</v>
      </c>
      <c r="S204" s="126">
        <f t="shared" si="322"/>
        <v>0</v>
      </c>
      <c r="T204" s="126">
        <f t="shared" si="322"/>
        <v>0</v>
      </c>
      <c r="U204" s="126">
        <f t="shared" si="322"/>
        <v>0</v>
      </c>
      <c r="V204" s="126">
        <f t="shared" si="322"/>
        <v>0</v>
      </c>
      <c r="W204" s="126">
        <f t="shared" si="322"/>
        <v>0</v>
      </c>
      <c r="X204" s="126">
        <f t="shared" si="322"/>
        <v>0</v>
      </c>
      <c r="Y204" s="126">
        <f t="shared" si="322"/>
        <v>0</v>
      </c>
      <c r="Z204" s="126">
        <f t="shared" si="322"/>
        <v>0</v>
      </c>
      <c r="AA204" s="126">
        <f t="shared" si="322"/>
        <v>0</v>
      </c>
      <c r="AB204" s="126">
        <f t="shared" si="322"/>
        <v>0</v>
      </c>
      <c r="AC204" s="126">
        <f t="shared" si="322"/>
        <v>0</v>
      </c>
      <c r="AD204" s="126">
        <f t="shared" si="322"/>
        <v>0</v>
      </c>
      <c r="AE204" s="126">
        <f t="shared" si="322"/>
        <v>-179784.00547481515</v>
      </c>
      <c r="AF204" s="126">
        <f t="shared" si="322"/>
        <v>0</v>
      </c>
      <c r="AG204" s="126">
        <f t="shared" si="322"/>
        <v>0</v>
      </c>
      <c r="AH204" s="126">
        <f t="shared" si="322"/>
        <v>0</v>
      </c>
      <c r="AI204" s="126">
        <f t="shared" si="322"/>
        <v>0</v>
      </c>
      <c r="AJ204" s="126">
        <f t="shared" si="322"/>
        <v>0</v>
      </c>
      <c r="AK204" s="126">
        <f t="shared" si="322"/>
        <v>0</v>
      </c>
      <c r="AL204" s="126">
        <f t="shared" si="322"/>
        <v>0</v>
      </c>
      <c r="AM204" s="126">
        <f t="shared" si="322"/>
        <v>0</v>
      </c>
      <c r="AN204" s="126">
        <f t="shared" si="322"/>
        <v>0</v>
      </c>
      <c r="AO204" s="126">
        <f t="shared" si="322"/>
        <v>0</v>
      </c>
      <c r="AP204" s="126">
        <f t="shared" si="322"/>
        <v>0</v>
      </c>
      <c r="AQ204" s="126">
        <f t="shared" si="322"/>
        <v>0</v>
      </c>
      <c r="AR204" s="126">
        <f t="shared" si="322"/>
        <v>0</v>
      </c>
      <c r="AS204" s="126">
        <f>SUM(AS196:AS203)</f>
        <v>25965603.804584704</v>
      </c>
      <c r="AT204" s="126">
        <f t="shared" ref="AT204:EK204" si="323">SUM(AT196:AT203)</f>
        <v>0</v>
      </c>
      <c r="AU204" s="126">
        <f t="shared" si="323"/>
        <v>0</v>
      </c>
      <c r="AV204" s="126">
        <f t="shared" si="323"/>
        <v>0</v>
      </c>
      <c r="AW204" s="126">
        <f t="shared" si="323"/>
        <v>0</v>
      </c>
      <c r="AX204" s="126">
        <f t="shared" si="323"/>
        <v>0</v>
      </c>
      <c r="AY204" s="126">
        <f>SUM(AX196:AY203)</f>
        <v>0</v>
      </c>
      <c r="AZ204" s="126">
        <f t="shared" si="323"/>
        <v>0</v>
      </c>
      <c r="BA204" s="126">
        <f t="shared" si="323"/>
        <v>0</v>
      </c>
      <c r="BB204" s="126">
        <f t="shared" si="323"/>
        <v>0</v>
      </c>
      <c r="BC204" s="126">
        <f t="shared" si="323"/>
        <v>0</v>
      </c>
      <c r="BD204" s="126">
        <f t="shared" si="323"/>
        <v>0</v>
      </c>
      <c r="BE204" s="126">
        <f t="shared" si="323"/>
        <v>0</v>
      </c>
      <c r="BF204" s="126">
        <f t="shared" si="323"/>
        <v>0</v>
      </c>
      <c r="BG204" s="126">
        <f t="shared" si="323"/>
        <v>0</v>
      </c>
      <c r="BH204" s="126">
        <f t="shared" si="323"/>
        <v>0</v>
      </c>
      <c r="BI204" s="126">
        <f t="shared" si="323"/>
        <v>0</v>
      </c>
      <c r="BJ204" s="126">
        <f t="shared" si="323"/>
        <v>0</v>
      </c>
      <c r="BK204" s="126">
        <f t="shared" si="323"/>
        <v>0</v>
      </c>
      <c r="BL204" s="126">
        <f t="shared" si="323"/>
        <v>0</v>
      </c>
      <c r="BM204" s="126">
        <f t="shared" si="323"/>
        <v>0</v>
      </c>
      <c r="BN204" s="126">
        <f t="shared" si="323"/>
        <v>0</v>
      </c>
      <c r="BO204" s="126">
        <f t="shared" si="323"/>
        <v>0</v>
      </c>
      <c r="BP204" s="126">
        <f t="shared" si="323"/>
        <v>0</v>
      </c>
      <c r="BQ204" s="126">
        <f t="shared" si="323"/>
        <v>0</v>
      </c>
      <c r="BR204" s="126">
        <f t="shared" si="323"/>
        <v>11323975.769400001</v>
      </c>
      <c r="BS204" s="126">
        <f t="shared" si="323"/>
        <v>0</v>
      </c>
      <c r="BT204" s="126">
        <f t="shared" si="323"/>
        <v>0</v>
      </c>
      <c r="BU204" s="126">
        <f t="shared" si="323"/>
        <v>0</v>
      </c>
      <c r="BV204" s="126">
        <f t="shared" si="323"/>
        <v>0</v>
      </c>
      <c r="BW204" s="126">
        <f t="shared" si="323"/>
        <v>0</v>
      </c>
      <c r="BX204" s="126">
        <f t="shared" si="323"/>
        <v>0</v>
      </c>
      <c r="BY204" s="126">
        <f t="shared" si="323"/>
        <v>0</v>
      </c>
      <c r="BZ204" s="126">
        <f t="shared" si="323"/>
        <v>0</v>
      </c>
      <c r="CA204" s="126">
        <f t="shared" si="323"/>
        <v>0</v>
      </c>
      <c r="CB204" s="126">
        <f t="shared" si="323"/>
        <v>0</v>
      </c>
      <c r="CC204" s="126">
        <f t="shared" si="323"/>
        <v>0</v>
      </c>
      <c r="CD204" s="126">
        <f t="shared" si="323"/>
        <v>0</v>
      </c>
      <c r="CE204" s="126">
        <f t="shared" si="323"/>
        <v>0</v>
      </c>
      <c r="CF204" s="126">
        <f t="shared" si="323"/>
        <v>1469979.6108323112</v>
      </c>
      <c r="CG204" s="126">
        <f t="shared" si="323"/>
        <v>0</v>
      </c>
      <c r="CH204" s="126">
        <f t="shared" si="323"/>
        <v>0</v>
      </c>
      <c r="CI204" s="126">
        <f t="shared" si="323"/>
        <v>1837799.24</v>
      </c>
      <c r="CJ204" s="126">
        <f t="shared" si="323"/>
        <v>0</v>
      </c>
      <c r="CK204" s="126">
        <f t="shared" si="323"/>
        <v>0</v>
      </c>
      <c r="CL204" s="126">
        <f t="shared" si="323"/>
        <v>0</v>
      </c>
      <c r="CM204" s="126">
        <f t="shared" si="323"/>
        <v>0</v>
      </c>
      <c r="CN204" s="126">
        <f t="shared" si="323"/>
        <v>14631754.620232312</v>
      </c>
      <c r="CO204" s="126">
        <f t="shared" ref="CO204:CP204" si="324">SUM(CO196:CO203)</f>
        <v>40597358.424817011</v>
      </c>
      <c r="CP204" s="126">
        <f t="shared" si="324"/>
        <v>16691394.044817014</v>
      </c>
      <c r="CQ204" s="126">
        <f t="shared" si="323"/>
        <v>0</v>
      </c>
      <c r="CR204" s="126">
        <f t="shared" si="323"/>
        <v>0</v>
      </c>
      <c r="CS204" s="126">
        <f t="shared" si="323"/>
        <v>0</v>
      </c>
      <c r="CT204" s="126">
        <f t="shared" si="323"/>
        <v>0</v>
      </c>
      <c r="CU204" s="126">
        <f t="shared" si="323"/>
        <v>0</v>
      </c>
      <c r="CV204" s="126">
        <f t="shared" si="323"/>
        <v>0</v>
      </c>
      <c r="CW204" s="126">
        <f t="shared" si="323"/>
        <v>0</v>
      </c>
      <c r="CX204" s="126">
        <f t="shared" si="323"/>
        <v>0</v>
      </c>
      <c r="CY204" s="126">
        <f t="shared" si="323"/>
        <v>0</v>
      </c>
      <c r="CZ204" s="126">
        <f t="shared" si="323"/>
        <v>0</v>
      </c>
      <c r="DA204" s="126">
        <f t="shared" si="323"/>
        <v>0</v>
      </c>
      <c r="DB204" s="126">
        <f t="shared" si="323"/>
        <v>0</v>
      </c>
      <c r="DC204" s="126">
        <f t="shared" si="323"/>
        <v>0</v>
      </c>
      <c r="DD204" s="126">
        <f t="shared" si="323"/>
        <v>0</v>
      </c>
      <c r="DE204" s="126">
        <f t="shared" si="323"/>
        <v>0</v>
      </c>
      <c r="DF204" s="126">
        <f t="shared" si="323"/>
        <v>0</v>
      </c>
      <c r="DG204" s="126">
        <f t="shared" si="323"/>
        <v>0</v>
      </c>
      <c r="DH204" s="126">
        <f t="shared" si="323"/>
        <v>0</v>
      </c>
      <c r="DI204" s="126">
        <f t="shared" si="323"/>
        <v>0</v>
      </c>
      <c r="DJ204" s="126">
        <f t="shared" si="323"/>
        <v>0</v>
      </c>
      <c r="DK204" s="126">
        <f t="shared" si="323"/>
        <v>0</v>
      </c>
      <c r="DL204" s="126">
        <f t="shared" si="323"/>
        <v>0</v>
      </c>
      <c r="DM204" s="126">
        <f t="shared" si="323"/>
        <v>0</v>
      </c>
      <c r="DN204" s="126">
        <f t="shared" si="323"/>
        <v>0</v>
      </c>
      <c r="DO204" s="126">
        <f t="shared" si="323"/>
        <v>0</v>
      </c>
      <c r="DP204" s="126">
        <f t="shared" si="323"/>
        <v>0</v>
      </c>
      <c r="DQ204" s="126">
        <f t="shared" si="323"/>
        <v>0</v>
      </c>
      <c r="DR204" s="126">
        <f t="shared" si="323"/>
        <v>0</v>
      </c>
      <c r="DS204" s="126">
        <f t="shared" si="323"/>
        <v>0</v>
      </c>
      <c r="DT204" s="126">
        <f t="shared" si="323"/>
        <v>0</v>
      </c>
      <c r="DU204" s="126">
        <f t="shared" ref="DU204:DX204" si="325">SUM(DU196:DU203)</f>
        <v>0</v>
      </c>
      <c r="DV204" s="126">
        <f t="shared" si="325"/>
        <v>0</v>
      </c>
      <c r="DW204" s="126">
        <f t="shared" si="325"/>
        <v>0</v>
      </c>
      <c r="DX204" s="126">
        <f t="shared" si="325"/>
        <v>0</v>
      </c>
      <c r="DY204" s="126">
        <f t="shared" si="323"/>
        <v>0</v>
      </c>
      <c r="DZ204" s="126">
        <f t="shared" si="323"/>
        <v>0</v>
      </c>
      <c r="EA204" s="126">
        <f t="shared" si="323"/>
        <v>0</v>
      </c>
      <c r="EB204" s="126">
        <f t="shared" si="323"/>
        <v>0</v>
      </c>
      <c r="EC204" s="126">
        <f t="shared" si="323"/>
        <v>306357.35740875098</v>
      </c>
      <c r="ED204" s="126">
        <f t="shared" si="323"/>
        <v>0</v>
      </c>
      <c r="EE204" s="126">
        <f t="shared" si="323"/>
        <v>0</v>
      </c>
      <c r="EF204" s="126">
        <f t="shared" si="323"/>
        <v>0</v>
      </c>
      <c r="EG204" s="126">
        <f t="shared" si="323"/>
        <v>0</v>
      </c>
      <c r="EH204" s="126">
        <f t="shared" si="323"/>
        <v>0</v>
      </c>
      <c r="EI204" s="126">
        <f t="shared" si="323"/>
        <v>0</v>
      </c>
      <c r="EJ204" s="126">
        <f t="shared" si="323"/>
        <v>0</v>
      </c>
      <c r="EK204" s="126">
        <f t="shared" si="323"/>
        <v>306357.35740875098</v>
      </c>
      <c r="EL204" s="126">
        <f t="shared" ref="EL204" si="326">SUM(EL196:EL203)</f>
        <v>16997751.402225763</v>
      </c>
      <c r="EM204" s="126">
        <f t="shared" ref="EM204:EN204" si="327">SUM(EM196:EM203)</f>
        <v>0</v>
      </c>
      <c r="EN204" s="126">
        <f t="shared" si="327"/>
        <v>0</v>
      </c>
      <c r="EO204" s="126">
        <f t="shared" ref="EO204:GG204" si="328">SUM(EO196:EO203)</f>
        <v>0</v>
      </c>
      <c r="EP204" s="126">
        <f t="shared" si="328"/>
        <v>0</v>
      </c>
      <c r="EQ204" s="126">
        <f t="shared" si="328"/>
        <v>0</v>
      </c>
      <c r="ER204" s="126">
        <f t="shared" si="328"/>
        <v>0</v>
      </c>
      <c r="ES204" s="126">
        <f t="shared" si="328"/>
        <v>0</v>
      </c>
      <c r="ET204" s="126">
        <f t="shared" si="328"/>
        <v>0</v>
      </c>
      <c r="EU204" s="126">
        <f t="shared" si="328"/>
        <v>0</v>
      </c>
      <c r="EV204" s="126">
        <f t="shared" si="328"/>
        <v>0</v>
      </c>
      <c r="EW204" s="126">
        <f t="shared" si="328"/>
        <v>0</v>
      </c>
      <c r="EX204" s="126">
        <f t="shared" si="328"/>
        <v>0</v>
      </c>
      <c r="EY204" s="126">
        <f t="shared" si="328"/>
        <v>0</v>
      </c>
      <c r="EZ204" s="126">
        <f t="shared" si="328"/>
        <v>0</v>
      </c>
      <c r="FA204" s="126">
        <f t="shared" si="328"/>
        <v>0</v>
      </c>
      <c r="FB204" s="126">
        <f t="shared" si="328"/>
        <v>0</v>
      </c>
      <c r="FC204" s="126">
        <f t="shared" si="328"/>
        <v>0</v>
      </c>
      <c r="FD204" s="126">
        <f t="shared" si="328"/>
        <v>0</v>
      </c>
      <c r="FE204" s="126">
        <f t="shared" si="328"/>
        <v>0</v>
      </c>
      <c r="FF204" s="126">
        <f t="shared" si="328"/>
        <v>0</v>
      </c>
      <c r="FG204" s="126">
        <f t="shared" si="328"/>
        <v>0</v>
      </c>
      <c r="FH204" s="126">
        <f t="shared" si="328"/>
        <v>0</v>
      </c>
      <c r="FI204" s="126">
        <f t="shared" si="328"/>
        <v>0</v>
      </c>
      <c r="FJ204" s="126">
        <f t="shared" si="328"/>
        <v>0</v>
      </c>
      <c r="FK204" s="126">
        <f t="shared" si="328"/>
        <v>6970120.2719269879</v>
      </c>
      <c r="FL204" s="126">
        <f t="shared" si="328"/>
        <v>101312.69981712464</v>
      </c>
      <c r="FM204" s="126">
        <f t="shared" si="328"/>
        <v>1016601.4043342494</v>
      </c>
      <c r="FN204" s="126">
        <f t="shared" si="328"/>
        <v>0</v>
      </c>
      <c r="FO204" s="126">
        <f t="shared" si="328"/>
        <v>0</v>
      </c>
      <c r="FP204" s="126">
        <f t="shared" si="328"/>
        <v>0</v>
      </c>
      <c r="FQ204" s="126">
        <f t="shared" si="328"/>
        <v>0</v>
      </c>
      <c r="FR204" s="126">
        <f t="shared" si="328"/>
        <v>0</v>
      </c>
      <c r="FS204" s="126">
        <f t="shared" si="328"/>
        <v>0</v>
      </c>
      <c r="FT204" s="126">
        <f t="shared" si="328"/>
        <v>0</v>
      </c>
      <c r="FU204" s="126">
        <f t="shared" si="328"/>
        <v>0</v>
      </c>
      <c r="FV204" s="126">
        <f t="shared" si="328"/>
        <v>0</v>
      </c>
      <c r="FW204" s="126">
        <f t="shared" si="328"/>
        <v>0</v>
      </c>
      <c r="FX204" s="126">
        <f t="shared" si="328"/>
        <v>0</v>
      </c>
      <c r="FY204" s="126">
        <f t="shared" si="328"/>
        <v>-2857679.8235148825</v>
      </c>
      <c r="FZ204" s="126">
        <f t="shared" si="328"/>
        <v>0</v>
      </c>
      <c r="GA204" s="126">
        <f t="shared" si="328"/>
        <v>0</v>
      </c>
      <c r="GB204" s="126">
        <f t="shared" si="328"/>
        <v>2161486.389623465</v>
      </c>
      <c r="GC204" s="126">
        <f t="shared" si="328"/>
        <v>0</v>
      </c>
      <c r="GD204" s="126">
        <f t="shared" si="328"/>
        <v>0</v>
      </c>
      <c r="GE204" s="126">
        <f t="shared" si="328"/>
        <v>0</v>
      </c>
      <c r="GF204" s="126">
        <f t="shared" si="328"/>
        <v>0</v>
      </c>
      <c r="GG204" s="126">
        <f t="shared" si="328"/>
        <v>7391840.942186946</v>
      </c>
      <c r="GH204" s="126">
        <f t="shared" ref="GH204:GJ204" si="329">SUM(GH196:GH203)</f>
        <v>24389592.344412707</v>
      </c>
      <c r="GI204" s="126">
        <f t="shared" si="329"/>
        <v>0</v>
      </c>
      <c r="GJ204" s="126">
        <f t="shared" si="329"/>
        <v>24389592.344412707</v>
      </c>
      <c r="GK204" s="7"/>
      <c r="GL204" s="195" t="s">
        <v>667</v>
      </c>
      <c r="GU204" s="126">
        <v>-23905964.380000003</v>
      </c>
      <c r="GV204" s="123">
        <f t="shared" si="319"/>
        <v>0</v>
      </c>
      <c r="GX204" s="126">
        <v>0</v>
      </c>
      <c r="GY204" s="123">
        <f t="shared" si="320"/>
        <v>0</v>
      </c>
    </row>
    <row r="205" spans="1:20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v>236496070.14000002</v>
      </c>
      <c r="F205" s="128">
        <v>2480525.8092134465</v>
      </c>
      <c r="G205" s="128">
        <v>-146898295.90738788</v>
      </c>
      <c r="H205" s="128">
        <v>42414.134525000001</v>
      </c>
      <c r="I205" s="128"/>
      <c r="J205" s="128"/>
      <c r="K205" s="128"/>
      <c r="L205" s="128"/>
      <c r="M205" s="128">
        <v>-2208.3352379947901</v>
      </c>
      <c r="N205" s="128"/>
      <c r="O205" s="128"/>
      <c r="P205" s="128">
        <v>460733.65079812868</v>
      </c>
      <c r="Q205" s="128"/>
      <c r="R205" s="128"/>
      <c r="S205" s="128"/>
      <c r="T205" s="128"/>
      <c r="U205" s="128"/>
      <c r="V205" s="128"/>
      <c r="W205" s="128">
        <v>249312.5242715913</v>
      </c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>
        <v>97768.272499999963</v>
      </c>
      <c r="AI205" s="128"/>
      <c r="AJ205" s="128">
        <v>9441.5583333333489</v>
      </c>
      <c r="AK205" s="128"/>
      <c r="AL205" s="128"/>
      <c r="AM205" s="128"/>
      <c r="AN205" s="128"/>
      <c r="AO205" s="128"/>
      <c r="AP205" s="128"/>
      <c r="AQ205" s="128"/>
      <c r="AR205" s="128"/>
      <c r="AS205" s="124">
        <f t="shared" si="299"/>
        <v>-143560308.29298437</v>
      </c>
      <c r="AT205" s="124">
        <v>-301583.66782845004</v>
      </c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>
        <v>-162587.3754357195</v>
      </c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>
        <v>-733205.16249999998</v>
      </c>
      <c r="CK205" s="124"/>
      <c r="CL205" s="124"/>
      <c r="CM205" s="124"/>
      <c r="CN205" s="124">
        <f t="shared" ref="CN205:CN210" si="330">SUM(AT205:CM205)</f>
        <v>-1197376.2057641696</v>
      </c>
      <c r="CO205" s="124">
        <f t="shared" ref="CO205:CO210" si="331">+CN205+AS205</f>
        <v>-144757684.49874854</v>
      </c>
      <c r="CP205" s="124">
        <f t="shared" ref="CP205:CP210" si="332">+CO205+E205</f>
        <v>91738385.641251475</v>
      </c>
      <c r="CQ205" s="124">
        <v>-2096037.9732138882</v>
      </c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>
        <v>32308.205594380197</v>
      </c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>
        <f t="shared" si="315"/>
        <v>-2063729.7676195081</v>
      </c>
      <c r="EL205" s="124">
        <f>EK205+CP205</f>
        <v>89674655.873631969</v>
      </c>
      <c r="EM205" s="124">
        <v>813194.20734112593</v>
      </c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>
        <v>59572.503547615277</v>
      </c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>
        <v>502629.88558841869</v>
      </c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>
        <v>11095.099065874063</v>
      </c>
      <c r="FV205" s="124">
        <v>176542.65249999997</v>
      </c>
      <c r="FW205" s="124"/>
      <c r="FX205" s="124"/>
      <c r="FY205" s="124"/>
      <c r="FZ205" s="124"/>
      <c r="GA205" s="124"/>
      <c r="GB205" s="124"/>
      <c r="GC205" s="124">
        <v>-176542.65249999997</v>
      </c>
      <c r="GD205" s="124"/>
      <c r="GE205" s="124"/>
      <c r="GF205" s="124"/>
      <c r="GG205" s="124">
        <f t="shared" si="318"/>
        <v>1386491.695543034</v>
      </c>
      <c r="GH205" s="124">
        <f t="shared" si="316"/>
        <v>91061147.569175005</v>
      </c>
      <c r="GI205" s="124">
        <v>12690665.345412038</v>
      </c>
      <c r="GJ205" s="124">
        <f t="shared" si="317"/>
        <v>103751812.91458705</v>
      </c>
      <c r="GU205" s="128">
        <v>236496070.14000002</v>
      </c>
      <c r="GV205" s="123">
        <f t="shared" si="319"/>
        <v>0</v>
      </c>
      <c r="GX205" s="124"/>
      <c r="GY205" s="123">
        <f t="shared" si="320"/>
        <v>0</v>
      </c>
    </row>
    <row r="206" spans="1:207" ht="47.2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v>12488944.709999999</v>
      </c>
      <c r="F206" s="128">
        <v>7367280.6298752185</v>
      </c>
      <c r="G206" s="128">
        <v>261655.16971956968</v>
      </c>
      <c r="H206" s="128">
        <v>220583.36755139998</v>
      </c>
      <c r="I206" s="128">
        <v>-36730076.987808421</v>
      </c>
      <c r="J206" s="128">
        <v>-29473738.80405971</v>
      </c>
      <c r="K206" s="128">
        <v>791011.46521824028</v>
      </c>
      <c r="L206" s="128">
        <v>37049.849401740015</v>
      </c>
      <c r="M206" s="128">
        <v>463.75039997696877</v>
      </c>
      <c r="N206" s="128">
        <v>9158.7090494440872</v>
      </c>
      <c r="O206" s="128">
        <v>-18817.234174411347</v>
      </c>
      <c r="P206" s="128">
        <v>-1161160.0981651808</v>
      </c>
      <c r="Q206" s="128">
        <v>-32649.112356312413</v>
      </c>
      <c r="R206" s="128"/>
      <c r="S206" s="128">
        <v>-217090.39465006246</v>
      </c>
      <c r="T206" s="128">
        <v>346294.45829999994</v>
      </c>
      <c r="U206" s="128">
        <v>17570.120070394492</v>
      </c>
      <c r="V206" s="128">
        <v>418985.27129533677</v>
      </c>
      <c r="W206" s="128">
        <v>-601407.14602230315</v>
      </c>
      <c r="X206" s="128"/>
      <c r="Y206" s="165">
        <v>-174811.93367470521</v>
      </c>
      <c r="Z206" s="128">
        <v>-18498.070718400064</v>
      </c>
      <c r="AA206" s="128"/>
      <c r="AB206" s="128"/>
      <c r="AC206" s="128"/>
      <c r="AD206" s="128"/>
      <c r="AE206" s="128">
        <v>37754.641149711177</v>
      </c>
      <c r="AF206" s="128"/>
      <c r="AG206" s="128">
        <v>-2163098.0817776541</v>
      </c>
      <c r="AH206" s="128">
        <v>-20531.337224999992</v>
      </c>
      <c r="AI206" s="128">
        <v>44533.439999999995</v>
      </c>
      <c r="AJ206" s="128">
        <v>-198275.8904</v>
      </c>
      <c r="AK206" s="128"/>
      <c r="AL206" s="128">
        <v>20802.698700000001</v>
      </c>
      <c r="AM206" s="128">
        <v>209991.1048199994</v>
      </c>
      <c r="AN206" s="128"/>
      <c r="AO206" s="128"/>
      <c r="AP206" s="128"/>
      <c r="AQ206" s="128"/>
      <c r="AR206" s="128"/>
      <c r="AS206" s="124">
        <f t="shared" si="299"/>
        <v>-61027020.415481128</v>
      </c>
      <c r="AT206" s="124">
        <v>-1568447.4478405572</v>
      </c>
      <c r="AU206" s="124"/>
      <c r="AV206" s="124"/>
      <c r="AW206" s="124">
        <v>-1171997.5650811233</v>
      </c>
      <c r="AX206" s="128">
        <v>-813879.8398250466</v>
      </c>
      <c r="AY206" s="124"/>
      <c r="AZ206" s="124"/>
      <c r="BA206" s="124"/>
      <c r="BB206" s="124">
        <v>-23512.848821585252</v>
      </c>
      <c r="BC206" s="124"/>
      <c r="BD206" s="124">
        <v>409759.46188067319</v>
      </c>
      <c r="BE206" s="124"/>
      <c r="BF206" s="124"/>
      <c r="BG206" s="124">
        <v>-198964.23623270172</v>
      </c>
      <c r="BH206" s="124"/>
      <c r="BI206" s="124"/>
      <c r="BJ206" s="124">
        <v>-325509.83962943556</v>
      </c>
      <c r="BK206" s="124"/>
      <c r="BL206" s="124"/>
      <c r="BM206" s="124"/>
      <c r="BN206" s="124"/>
      <c r="BO206" s="124"/>
      <c r="BP206" s="124"/>
      <c r="BQ206" s="124">
        <v>-1316321.3133</v>
      </c>
      <c r="BR206" s="124">
        <v>-2378034.911574</v>
      </c>
      <c r="BS206" s="124"/>
      <c r="BT206" s="124"/>
      <c r="BU206" s="124"/>
      <c r="BV206" s="124">
        <v>809203.76281638222</v>
      </c>
      <c r="BW206" s="124">
        <v>152346.86329674005</v>
      </c>
      <c r="BX206" s="124">
        <v>-359637.95758673997</v>
      </c>
      <c r="BY206" s="124">
        <v>-56188.101900000016</v>
      </c>
      <c r="BZ206" s="124">
        <v>-17559.089224739997</v>
      </c>
      <c r="CA206" s="124">
        <v>-280949.84863679996</v>
      </c>
      <c r="CB206" s="124"/>
      <c r="CC206" s="124"/>
      <c r="CD206" s="124"/>
      <c r="CE206" s="124"/>
      <c r="CF206" s="124">
        <v>346149.70722521457</v>
      </c>
      <c r="CG206" s="124">
        <v>8967.1490999999951</v>
      </c>
      <c r="CH206" s="124"/>
      <c r="CI206" s="124">
        <v>-398153.56349999999</v>
      </c>
      <c r="CJ206" s="124">
        <v>21429763.773458257</v>
      </c>
      <c r="CK206" s="124"/>
      <c r="CL206" s="124"/>
      <c r="CM206" s="124"/>
      <c r="CN206" s="124">
        <f t="shared" si="330"/>
        <v>14247034.154624537</v>
      </c>
      <c r="CO206" s="124">
        <f t="shared" si="331"/>
        <v>-46779986.260856591</v>
      </c>
      <c r="CP206" s="124">
        <f t="shared" si="332"/>
        <v>-34291041.55085659</v>
      </c>
      <c r="CQ206" s="124">
        <v>-10900873.490053385</v>
      </c>
      <c r="CR206" s="124"/>
      <c r="CS206" s="124"/>
      <c r="CT206" s="124">
        <v>1052529.1485399976</v>
      </c>
      <c r="CU206" s="124">
        <v>-443298.29519069282</v>
      </c>
      <c r="CV206" s="124"/>
      <c r="CW206" s="124"/>
      <c r="CX206" s="124"/>
      <c r="CY206" s="124"/>
      <c r="CZ206" s="124"/>
      <c r="DA206" s="124">
        <v>-81424.482701717439</v>
      </c>
      <c r="DB206" s="124"/>
      <c r="DC206" s="124"/>
      <c r="DD206" s="124"/>
      <c r="DE206" s="124">
        <v>-309304.35269999999</v>
      </c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>
        <v>3918094.8894290086</v>
      </c>
      <c r="DT206" s="124">
        <v>1169035.03284834</v>
      </c>
      <c r="DU206" s="124">
        <v>-2922312.8415893996</v>
      </c>
      <c r="DV206" s="124">
        <v>-210572.14289999998</v>
      </c>
      <c r="DW206" s="124">
        <v>-476168.85149526002</v>
      </c>
      <c r="DX206" s="124">
        <v>-2250307.9008097798</v>
      </c>
      <c r="DY206" s="124"/>
      <c r="DZ206" s="124"/>
      <c r="EA206" s="124"/>
      <c r="EB206" s="124"/>
      <c r="EC206" s="124">
        <v>-64335.045055837705</v>
      </c>
      <c r="ED206" s="124"/>
      <c r="EE206" s="124"/>
      <c r="EF206" s="124"/>
      <c r="EG206" s="124">
        <v>321589.83466674248</v>
      </c>
      <c r="EH206" s="124"/>
      <c r="EI206" s="124"/>
      <c r="EJ206" s="124">
        <v>92849.782199995359</v>
      </c>
      <c r="EK206" s="124">
        <f t="shared" si="315"/>
        <v>-11104498.71481199</v>
      </c>
      <c r="EL206" s="124">
        <f t="shared" ref="EL206:EL227" si="333">EK206+CP206</f>
        <v>-45395540.265668578</v>
      </c>
      <c r="EM206" s="124">
        <v>4229182.5293020504</v>
      </c>
      <c r="EN206" s="124"/>
      <c r="EO206" s="124"/>
      <c r="EP206" s="124">
        <v>-273649.69453800097</v>
      </c>
      <c r="EQ206" s="124">
        <v>545414.01797072764</v>
      </c>
      <c r="ER206" s="124"/>
      <c r="ES206" s="124"/>
      <c r="ET206" s="124"/>
      <c r="EU206" s="124"/>
      <c r="EV206" s="124"/>
      <c r="EW206" s="124">
        <v>-150137.09970492887</v>
      </c>
      <c r="EX206" s="124"/>
      <c r="EY206" s="124"/>
      <c r="EZ206" s="124"/>
      <c r="FA206" s="124">
        <v>-921966.93539999996</v>
      </c>
      <c r="FB206" s="124"/>
      <c r="FC206" s="124"/>
      <c r="FD206" s="124"/>
      <c r="FE206" s="124"/>
      <c r="FF206" s="124"/>
      <c r="FG206" s="124"/>
      <c r="FH206" s="124">
        <v>-16386831.675922936</v>
      </c>
      <c r="FI206" s="124">
        <v>-65260.861765122463</v>
      </c>
      <c r="FJ206" s="124">
        <v>-1752299.6381946239</v>
      </c>
      <c r="FK206" s="124">
        <v>-1463725.2571046674</v>
      </c>
      <c r="FL206" s="124">
        <v>-21275.666961596173</v>
      </c>
      <c r="FM206" s="124">
        <v>-213486.29491019237</v>
      </c>
      <c r="FN206" s="124"/>
      <c r="FO206" s="124">
        <v>5756499.2600950664</v>
      </c>
      <c r="FP206" s="124">
        <v>1468867.9803264579</v>
      </c>
      <c r="FQ206" s="124">
        <v>-3542899.8387194993</v>
      </c>
      <c r="FR206" s="124">
        <v>-33250.251300000047</v>
      </c>
      <c r="FS206" s="124">
        <v>-626109.01500000013</v>
      </c>
      <c r="FT206" s="124">
        <v>-2715984.1189311594</v>
      </c>
      <c r="FU206" s="124">
        <v>-33354676.402508676</v>
      </c>
      <c r="FV206" s="124">
        <v>-37073.957024999989</v>
      </c>
      <c r="FW206" s="124">
        <v>3330.7366679997804</v>
      </c>
      <c r="FX206" s="124">
        <v>219881.56365000037</v>
      </c>
      <c r="FY206" s="124">
        <v>600112.76293812529</v>
      </c>
      <c r="FZ206" s="124">
        <v>-2989.0497000000137</v>
      </c>
      <c r="GA206" s="124">
        <v>-2603718.2330249995</v>
      </c>
      <c r="GB206" s="124">
        <v>-453912.14182092762</v>
      </c>
      <c r="GC206" s="124">
        <v>-2601308.0965749985</v>
      </c>
      <c r="GD206" s="124"/>
      <c r="GE206" s="124"/>
      <c r="GF206" s="124">
        <v>464259.21780000464</v>
      </c>
      <c r="GG206" s="124">
        <f t="shared" si="318"/>
        <v>-53933006.160356894</v>
      </c>
      <c r="GH206" s="124">
        <f t="shared" si="316"/>
        <v>-99328546.42602548</v>
      </c>
      <c r="GI206" s="124">
        <v>66000370.15797659</v>
      </c>
      <c r="GJ206" s="124">
        <f t="shared" si="317"/>
        <v>-33328176.26804889</v>
      </c>
      <c r="GU206" s="128">
        <v>12488944.709999999</v>
      </c>
      <c r="GV206" s="123">
        <f t="shared" si="319"/>
        <v>0</v>
      </c>
      <c r="GX206" s="124">
        <v>809203.76281638222</v>
      </c>
      <c r="GY206" s="123">
        <f t="shared" si="320"/>
        <v>809203.76281638222</v>
      </c>
    </row>
    <row r="207" spans="1:20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/>
      <c r="F207" s="128"/>
      <c r="I207" s="128"/>
      <c r="R207" s="128"/>
      <c r="X207" s="128"/>
      <c r="Y207" s="167"/>
      <c r="AA207" s="128"/>
      <c r="AB207" s="128"/>
      <c r="AC207" s="128"/>
      <c r="AD207" s="128"/>
      <c r="AN207" s="128"/>
      <c r="AO207" s="128"/>
      <c r="AP207" s="128"/>
      <c r="AQ207" s="128"/>
      <c r="AR207" s="128"/>
      <c r="AS207" s="124">
        <f t="shared" si="299"/>
        <v>0</v>
      </c>
      <c r="AT207" s="124"/>
      <c r="AU207" s="124"/>
      <c r="AV207" s="124"/>
      <c r="AY207" s="124"/>
      <c r="AZ207" s="124"/>
      <c r="BA207" s="124"/>
      <c r="BC207" s="124"/>
      <c r="BD207" s="124"/>
      <c r="BE207" s="124"/>
      <c r="BF207" s="124"/>
      <c r="BK207" s="124"/>
      <c r="BL207" s="124"/>
      <c r="BM207" s="124"/>
      <c r="BN207" s="124"/>
      <c r="BO207" s="124"/>
      <c r="BP207" s="124"/>
      <c r="BS207" s="124"/>
      <c r="BT207" s="124"/>
      <c r="BU207" s="124"/>
      <c r="CB207" s="124"/>
      <c r="CC207" s="124"/>
      <c r="CD207" s="124"/>
      <c r="CE207" s="124"/>
      <c r="CJ207" s="124"/>
      <c r="CK207" s="124"/>
      <c r="CL207" s="124"/>
      <c r="CM207" s="124"/>
      <c r="CN207" s="124">
        <f t="shared" si="330"/>
        <v>0</v>
      </c>
      <c r="CO207" s="124">
        <f t="shared" si="331"/>
        <v>0</v>
      </c>
      <c r="CP207" s="124">
        <f t="shared" si="332"/>
        <v>0</v>
      </c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>
        <f t="shared" si="315"/>
        <v>0</v>
      </c>
      <c r="EL207" s="124">
        <f t="shared" si="333"/>
        <v>0</v>
      </c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>
        <f t="shared" si="318"/>
        <v>0</v>
      </c>
      <c r="GH207" s="124">
        <f t="shared" si="316"/>
        <v>0</v>
      </c>
      <c r="GI207" s="124"/>
      <c r="GJ207" s="124">
        <f t="shared" si="317"/>
        <v>0</v>
      </c>
      <c r="GU207" s="128"/>
      <c r="GV207" s="123">
        <f t="shared" si="319"/>
        <v>0</v>
      </c>
      <c r="GY207" s="123">
        <f t="shared" si="320"/>
        <v>0</v>
      </c>
    </row>
    <row r="208" spans="1:207" ht="47.2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v>270053459.41000003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65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4">
        <f t="shared" si="299"/>
        <v>0</v>
      </c>
      <c r="AT208" s="124"/>
      <c r="AU208" s="124"/>
      <c r="AV208" s="124"/>
      <c r="AW208" s="124">
        <v>717573.36542599928</v>
      </c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>
        <f t="shared" si="330"/>
        <v>717573.36542599928</v>
      </c>
      <c r="CO208" s="124">
        <f t="shared" si="331"/>
        <v>717573.36542599928</v>
      </c>
      <c r="CP208" s="124">
        <f t="shared" si="332"/>
        <v>270771032.77542603</v>
      </c>
      <c r="CQ208" s="124"/>
      <c r="CR208" s="124"/>
      <c r="CS208" s="124"/>
      <c r="CT208" s="124">
        <v>-1452302.8297260003</v>
      </c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>
        <f t="shared" si="315"/>
        <v>-1452302.8297260003</v>
      </c>
      <c r="EL208" s="124">
        <f t="shared" si="333"/>
        <v>269318729.94570005</v>
      </c>
      <c r="EM208" s="124"/>
      <c r="EN208" s="124"/>
      <c r="EO208" s="124"/>
      <c r="EP208" s="124">
        <v>-395193.22033799998</v>
      </c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>
        <f t="shared" si="318"/>
        <v>-395193.22033799998</v>
      </c>
      <c r="GH208" s="124">
        <f t="shared" si="316"/>
        <v>268923536.72536206</v>
      </c>
      <c r="GI208" s="124"/>
      <c r="GJ208" s="124">
        <f t="shared" si="317"/>
        <v>268923536.72536206</v>
      </c>
      <c r="GU208" s="128">
        <v>270053459.41000003</v>
      </c>
      <c r="GV208" s="123">
        <f t="shared" si="319"/>
        <v>0</v>
      </c>
      <c r="GX208" s="124"/>
      <c r="GY208" s="123">
        <f t="shared" si="320"/>
        <v>0</v>
      </c>
    </row>
    <row r="209" spans="1:207" ht="47.2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65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4">
        <f t="shared" si="299"/>
        <v>0</v>
      </c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>
        <f t="shared" si="330"/>
        <v>0</v>
      </c>
      <c r="CO209" s="124">
        <f t="shared" si="331"/>
        <v>0</v>
      </c>
      <c r="CP209" s="124">
        <f t="shared" si="332"/>
        <v>-181012914.90000001</v>
      </c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>
        <f t="shared" si="315"/>
        <v>0</v>
      </c>
      <c r="EL209" s="124">
        <f t="shared" si="333"/>
        <v>-181012914.90000001</v>
      </c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>
        <f t="shared" si="318"/>
        <v>0</v>
      </c>
      <c r="GH209" s="124">
        <f t="shared" si="316"/>
        <v>-181012914.90000001</v>
      </c>
      <c r="GI209" s="124"/>
      <c r="GJ209" s="124">
        <f t="shared" si="317"/>
        <v>-181012914.90000001</v>
      </c>
      <c r="GU209" s="128">
        <v>-181012914.90000001</v>
      </c>
      <c r="GV209" s="123">
        <f t="shared" si="319"/>
        <v>0</v>
      </c>
      <c r="GX209" s="124"/>
      <c r="GY209" s="123">
        <f t="shared" si="320"/>
        <v>0</v>
      </c>
    </row>
    <row r="210" spans="1:20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124">
        <f t="shared" si="299"/>
        <v>0</v>
      </c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>
        <f t="shared" si="330"/>
        <v>0</v>
      </c>
      <c r="CO210" s="124">
        <f t="shared" si="331"/>
        <v>0</v>
      </c>
      <c r="CP210" s="124">
        <f t="shared" si="332"/>
        <v>0</v>
      </c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>
        <f t="shared" si="315"/>
        <v>0</v>
      </c>
      <c r="EL210" s="124">
        <f t="shared" si="333"/>
        <v>0</v>
      </c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>
        <f t="shared" si="318"/>
        <v>0</v>
      </c>
      <c r="GH210" s="124">
        <f t="shared" si="316"/>
        <v>0</v>
      </c>
      <c r="GI210" s="124"/>
      <c r="GJ210" s="124">
        <f t="shared" si="317"/>
        <v>0</v>
      </c>
      <c r="GU210" s="23"/>
      <c r="GV210" s="123">
        <f t="shared" si="319"/>
        <v>0</v>
      </c>
      <c r="GX210" s="124"/>
      <c r="GY210" s="123">
        <f t="shared" si="320"/>
        <v>0</v>
      </c>
    </row>
    <row r="211" spans="1:20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338025559.36000001</v>
      </c>
      <c r="F211" s="126">
        <f t="shared" ref="F211:AR211" si="334">SUM(F205:F210)</f>
        <v>9847806.4390886649</v>
      </c>
      <c r="G211" s="126">
        <f t="shared" si="334"/>
        <v>-146636640.73766831</v>
      </c>
      <c r="H211" s="126">
        <f t="shared" si="334"/>
        <v>262997.50207639998</v>
      </c>
      <c r="I211" s="126">
        <f t="shared" si="334"/>
        <v>-36730076.987808421</v>
      </c>
      <c r="J211" s="126">
        <f t="shared" si="334"/>
        <v>-29473738.80405971</v>
      </c>
      <c r="K211" s="126">
        <f t="shared" si="334"/>
        <v>791011.46521824028</v>
      </c>
      <c r="L211" s="126">
        <f t="shared" si="334"/>
        <v>37049.849401740015</v>
      </c>
      <c r="M211" s="126">
        <f t="shared" si="334"/>
        <v>-1744.5848380178213</v>
      </c>
      <c r="N211" s="126">
        <f t="shared" si="334"/>
        <v>9158.7090494440872</v>
      </c>
      <c r="O211" s="126">
        <f t="shared" si="334"/>
        <v>-18817.234174411347</v>
      </c>
      <c r="P211" s="126">
        <f t="shared" si="334"/>
        <v>-700426.44736705208</v>
      </c>
      <c r="Q211" s="126">
        <f t="shared" si="334"/>
        <v>-32649.112356312413</v>
      </c>
      <c r="R211" s="126">
        <f t="shared" si="334"/>
        <v>0</v>
      </c>
      <c r="S211" s="126">
        <f t="shared" si="334"/>
        <v>-217090.39465006246</v>
      </c>
      <c r="T211" s="126">
        <f t="shared" si="334"/>
        <v>346294.45829999994</v>
      </c>
      <c r="U211" s="126">
        <f t="shared" si="334"/>
        <v>17570.120070394492</v>
      </c>
      <c r="V211" s="126">
        <f t="shared" si="334"/>
        <v>418985.27129533677</v>
      </c>
      <c r="W211" s="126">
        <f t="shared" si="334"/>
        <v>-352094.62175071181</v>
      </c>
      <c r="X211" s="126">
        <f t="shared" si="334"/>
        <v>0</v>
      </c>
      <c r="Y211" s="126">
        <f t="shared" si="334"/>
        <v>-174811.93367470521</v>
      </c>
      <c r="Z211" s="126">
        <f t="shared" si="334"/>
        <v>-18498.070718400064</v>
      </c>
      <c r="AA211" s="126">
        <f t="shared" si="334"/>
        <v>0</v>
      </c>
      <c r="AB211" s="126">
        <f t="shared" si="334"/>
        <v>0</v>
      </c>
      <c r="AC211" s="126">
        <f t="shared" si="334"/>
        <v>0</v>
      </c>
      <c r="AD211" s="126">
        <f t="shared" si="334"/>
        <v>0</v>
      </c>
      <c r="AE211" s="126">
        <f t="shared" si="334"/>
        <v>37754.641149711177</v>
      </c>
      <c r="AF211" s="126">
        <f t="shared" si="334"/>
        <v>0</v>
      </c>
      <c r="AG211" s="126">
        <f t="shared" si="334"/>
        <v>-2163098.0817776541</v>
      </c>
      <c r="AH211" s="126">
        <f t="shared" si="334"/>
        <v>77236.935274999967</v>
      </c>
      <c r="AI211" s="126">
        <f t="shared" si="334"/>
        <v>44533.439999999995</v>
      </c>
      <c r="AJ211" s="126">
        <f t="shared" si="334"/>
        <v>-188834.33206666666</v>
      </c>
      <c r="AK211" s="126">
        <f t="shared" si="334"/>
        <v>0</v>
      </c>
      <c r="AL211" s="126">
        <f t="shared" si="334"/>
        <v>20802.698700000001</v>
      </c>
      <c r="AM211" s="126">
        <f t="shared" si="334"/>
        <v>209991.1048199994</v>
      </c>
      <c r="AN211" s="126">
        <f t="shared" si="334"/>
        <v>0</v>
      </c>
      <c r="AO211" s="126">
        <f t="shared" si="334"/>
        <v>0</v>
      </c>
      <c r="AP211" s="126">
        <f t="shared" si="334"/>
        <v>0</v>
      </c>
      <c r="AQ211" s="126">
        <f t="shared" si="334"/>
        <v>0</v>
      </c>
      <c r="AR211" s="126">
        <f t="shared" si="334"/>
        <v>0</v>
      </c>
      <c r="AS211" s="126">
        <f>SUM(AS205:AS210)</f>
        <v>-204587328.70846549</v>
      </c>
      <c r="AT211" s="126">
        <f t="shared" ref="AT211:EK211" si="335">SUM(AT205:AT210)</f>
        <v>-1870031.1156690072</v>
      </c>
      <c r="AU211" s="126">
        <f t="shared" si="335"/>
        <v>0</v>
      </c>
      <c r="AV211" s="126">
        <f t="shared" si="335"/>
        <v>0</v>
      </c>
      <c r="AW211" s="126">
        <f t="shared" si="335"/>
        <v>-454424.19965512399</v>
      </c>
      <c r="AX211" s="126">
        <f t="shared" si="335"/>
        <v>-813879.8398250466</v>
      </c>
      <c r="AY211" s="126">
        <f t="shared" si="335"/>
        <v>0</v>
      </c>
      <c r="AZ211" s="126">
        <f t="shared" si="335"/>
        <v>0</v>
      </c>
      <c r="BA211" s="126">
        <f t="shared" si="335"/>
        <v>0</v>
      </c>
      <c r="BB211" s="126">
        <f t="shared" si="335"/>
        <v>-23512.848821585252</v>
      </c>
      <c r="BC211" s="126">
        <f t="shared" si="335"/>
        <v>0</v>
      </c>
      <c r="BD211" s="126">
        <f t="shared" si="335"/>
        <v>247172.08644495369</v>
      </c>
      <c r="BE211" s="126">
        <f t="shared" si="335"/>
        <v>0</v>
      </c>
      <c r="BF211" s="126">
        <f t="shared" si="335"/>
        <v>0</v>
      </c>
      <c r="BG211" s="126">
        <f t="shared" si="335"/>
        <v>-198964.23623270172</v>
      </c>
      <c r="BH211" s="126">
        <f t="shared" si="335"/>
        <v>0</v>
      </c>
      <c r="BI211" s="126">
        <f t="shared" si="335"/>
        <v>0</v>
      </c>
      <c r="BJ211" s="126">
        <f t="shared" si="335"/>
        <v>-325509.83962943556</v>
      </c>
      <c r="BK211" s="126">
        <f t="shared" si="335"/>
        <v>0</v>
      </c>
      <c r="BL211" s="126">
        <f t="shared" si="335"/>
        <v>0</v>
      </c>
      <c r="BM211" s="126">
        <f t="shared" si="335"/>
        <v>0</v>
      </c>
      <c r="BN211" s="126">
        <f t="shared" si="335"/>
        <v>0</v>
      </c>
      <c r="BO211" s="126">
        <f t="shared" si="335"/>
        <v>0</v>
      </c>
      <c r="BP211" s="126">
        <f t="shared" si="335"/>
        <v>0</v>
      </c>
      <c r="BQ211" s="126">
        <f t="shared" si="335"/>
        <v>-1316321.3133</v>
      </c>
      <c r="BR211" s="126">
        <f t="shared" si="335"/>
        <v>-2378034.911574</v>
      </c>
      <c r="BS211" s="126">
        <f t="shared" si="335"/>
        <v>0</v>
      </c>
      <c r="BT211" s="126">
        <f t="shared" si="335"/>
        <v>0</v>
      </c>
      <c r="BU211" s="126">
        <f t="shared" si="335"/>
        <v>0</v>
      </c>
      <c r="BV211" s="126">
        <f t="shared" si="335"/>
        <v>809203.76281638222</v>
      </c>
      <c r="BW211" s="126">
        <f t="shared" si="335"/>
        <v>152346.86329674005</v>
      </c>
      <c r="BX211" s="126">
        <f t="shared" si="335"/>
        <v>-359637.95758673997</v>
      </c>
      <c r="BY211" s="126">
        <f t="shared" si="335"/>
        <v>-56188.101900000016</v>
      </c>
      <c r="BZ211" s="126">
        <f t="shared" si="335"/>
        <v>-17559.089224739997</v>
      </c>
      <c r="CA211" s="126">
        <f t="shared" si="335"/>
        <v>-280949.84863679996</v>
      </c>
      <c r="CB211" s="126">
        <f t="shared" si="335"/>
        <v>0</v>
      </c>
      <c r="CC211" s="126">
        <f t="shared" si="335"/>
        <v>0</v>
      </c>
      <c r="CD211" s="126">
        <f t="shared" si="335"/>
        <v>0</v>
      </c>
      <c r="CE211" s="126">
        <f t="shared" si="335"/>
        <v>0</v>
      </c>
      <c r="CF211" s="126">
        <f t="shared" si="335"/>
        <v>346149.70722521457</v>
      </c>
      <c r="CG211" s="126">
        <f t="shared" si="335"/>
        <v>8967.1490999999951</v>
      </c>
      <c r="CH211" s="126">
        <f t="shared" si="335"/>
        <v>0</v>
      </c>
      <c r="CI211" s="126">
        <f t="shared" si="335"/>
        <v>-398153.56349999999</v>
      </c>
      <c r="CJ211" s="126">
        <f t="shared" si="335"/>
        <v>20696558.610958256</v>
      </c>
      <c r="CK211" s="126">
        <f t="shared" si="335"/>
        <v>0</v>
      </c>
      <c r="CL211" s="126">
        <f t="shared" si="335"/>
        <v>0</v>
      </c>
      <c r="CM211" s="126">
        <f t="shared" si="335"/>
        <v>0</v>
      </c>
      <c r="CN211" s="126">
        <f t="shared" si="335"/>
        <v>13767231.314286366</v>
      </c>
      <c r="CO211" s="126">
        <f t="shared" ref="CO211:CP211" si="336">SUM(CO205:CO210)</f>
        <v>-190820097.39417914</v>
      </c>
      <c r="CP211" s="126">
        <f t="shared" si="336"/>
        <v>147205461.96582088</v>
      </c>
      <c r="CQ211" s="126">
        <f t="shared" si="335"/>
        <v>-12996911.463267274</v>
      </c>
      <c r="CR211" s="126">
        <f t="shared" si="335"/>
        <v>0</v>
      </c>
      <c r="CS211" s="126">
        <f t="shared" si="335"/>
        <v>0</v>
      </c>
      <c r="CT211" s="126">
        <f t="shared" si="335"/>
        <v>-399773.68118600268</v>
      </c>
      <c r="CU211" s="126">
        <f t="shared" si="335"/>
        <v>-443298.29519069282</v>
      </c>
      <c r="CV211" s="126">
        <f t="shared" si="335"/>
        <v>0</v>
      </c>
      <c r="CW211" s="126">
        <f t="shared" si="335"/>
        <v>0</v>
      </c>
      <c r="CX211" s="126">
        <f t="shared" si="335"/>
        <v>0</v>
      </c>
      <c r="CY211" s="126">
        <f t="shared" si="335"/>
        <v>0</v>
      </c>
      <c r="CZ211" s="126">
        <f t="shared" si="335"/>
        <v>0</v>
      </c>
      <c r="DA211" s="126">
        <f t="shared" si="335"/>
        <v>-49116.277107337242</v>
      </c>
      <c r="DB211" s="126">
        <f t="shared" si="335"/>
        <v>0</v>
      </c>
      <c r="DC211" s="126">
        <f t="shared" si="335"/>
        <v>0</v>
      </c>
      <c r="DD211" s="126">
        <f t="shared" si="335"/>
        <v>0</v>
      </c>
      <c r="DE211" s="126">
        <f t="shared" si="335"/>
        <v>-309304.35269999999</v>
      </c>
      <c r="DF211" s="126">
        <f t="shared" si="335"/>
        <v>0</v>
      </c>
      <c r="DG211" s="126">
        <f t="shared" si="335"/>
        <v>0</v>
      </c>
      <c r="DH211" s="126">
        <f t="shared" si="335"/>
        <v>0</v>
      </c>
      <c r="DI211" s="126">
        <f t="shared" si="335"/>
        <v>0</v>
      </c>
      <c r="DJ211" s="126">
        <f t="shared" si="335"/>
        <v>0</v>
      </c>
      <c r="DK211" s="126">
        <f t="shared" si="335"/>
        <v>0</v>
      </c>
      <c r="DL211" s="126">
        <f t="shared" si="335"/>
        <v>0</v>
      </c>
      <c r="DM211" s="126">
        <f t="shared" si="335"/>
        <v>0</v>
      </c>
      <c r="DN211" s="126">
        <f t="shared" si="335"/>
        <v>0</v>
      </c>
      <c r="DO211" s="126">
        <f t="shared" si="335"/>
        <v>0</v>
      </c>
      <c r="DP211" s="126">
        <f t="shared" si="335"/>
        <v>0</v>
      </c>
      <c r="DQ211" s="126">
        <f t="shared" si="335"/>
        <v>0</v>
      </c>
      <c r="DR211" s="126">
        <f t="shared" si="335"/>
        <v>0</v>
      </c>
      <c r="DS211" s="126">
        <f t="shared" si="335"/>
        <v>3918094.8894290086</v>
      </c>
      <c r="DT211" s="126">
        <f t="shared" si="335"/>
        <v>1169035.03284834</v>
      </c>
      <c r="DU211" s="126">
        <f t="shared" si="335"/>
        <v>-2922312.8415893996</v>
      </c>
      <c r="DV211" s="126">
        <f t="shared" si="335"/>
        <v>-210572.14289999998</v>
      </c>
      <c r="DW211" s="126">
        <f t="shared" si="335"/>
        <v>-476168.85149526002</v>
      </c>
      <c r="DX211" s="126">
        <f t="shared" si="335"/>
        <v>-2250307.9008097798</v>
      </c>
      <c r="DY211" s="126">
        <f t="shared" si="335"/>
        <v>0</v>
      </c>
      <c r="DZ211" s="126">
        <f t="shared" si="335"/>
        <v>0</v>
      </c>
      <c r="EA211" s="126">
        <f t="shared" si="335"/>
        <v>0</v>
      </c>
      <c r="EB211" s="126">
        <f t="shared" si="335"/>
        <v>0</v>
      </c>
      <c r="EC211" s="126">
        <f t="shared" si="335"/>
        <v>-64335.045055837705</v>
      </c>
      <c r="ED211" s="126">
        <f t="shared" si="335"/>
        <v>0</v>
      </c>
      <c r="EE211" s="126">
        <f t="shared" si="335"/>
        <v>0</v>
      </c>
      <c r="EF211" s="126">
        <f t="shared" si="335"/>
        <v>0</v>
      </c>
      <c r="EG211" s="126">
        <f t="shared" si="335"/>
        <v>321589.83466674248</v>
      </c>
      <c r="EH211" s="126">
        <f t="shared" si="335"/>
        <v>0</v>
      </c>
      <c r="EI211" s="126">
        <f t="shared" si="335"/>
        <v>0</v>
      </c>
      <c r="EJ211" s="126">
        <f t="shared" si="335"/>
        <v>92849.782199995359</v>
      </c>
      <c r="EK211" s="126">
        <f t="shared" si="335"/>
        <v>-14620531.312157497</v>
      </c>
      <c r="EL211" s="126">
        <f t="shared" ref="EL211" si="337">SUM(EL205:EL210)</f>
        <v>132584930.65366343</v>
      </c>
      <c r="EM211" s="126">
        <f t="shared" ref="EM211:EN211" si="338">SUM(EM205:EM210)</f>
        <v>5042376.7366431765</v>
      </c>
      <c r="EN211" s="126">
        <f t="shared" si="338"/>
        <v>0</v>
      </c>
      <c r="EO211" s="126">
        <f t="shared" ref="EO211:GG211" si="339">SUM(EO205:EO210)</f>
        <v>0</v>
      </c>
      <c r="EP211" s="126">
        <f t="shared" si="339"/>
        <v>-668842.91487600096</v>
      </c>
      <c r="EQ211" s="126">
        <f t="shared" si="339"/>
        <v>545414.01797072764</v>
      </c>
      <c r="ER211" s="126">
        <f t="shared" si="339"/>
        <v>0</v>
      </c>
      <c r="ES211" s="126">
        <f t="shared" si="339"/>
        <v>0</v>
      </c>
      <c r="ET211" s="126">
        <f t="shared" si="339"/>
        <v>0</v>
      </c>
      <c r="EU211" s="126">
        <f t="shared" si="339"/>
        <v>0</v>
      </c>
      <c r="EV211" s="126">
        <f t="shared" si="339"/>
        <v>0</v>
      </c>
      <c r="EW211" s="126">
        <f t="shared" si="339"/>
        <v>-90564.596157313586</v>
      </c>
      <c r="EX211" s="126">
        <f t="shared" si="339"/>
        <v>0</v>
      </c>
      <c r="EY211" s="126">
        <f t="shared" si="339"/>
        <v>0</v>
      </c>
      <c r="EZ211" s="126">
        <f t="shared" si="339"/>
        <v>0</v>
      </c>
      <c r="FA211" s="126">
        <f t="shared" si="339"/>
        <v>-921966.93539999996</v>
      </c>
      <c r="FB211" s="126">
        <f t="shared" si="339"/>
        <v>0</v>
      </c>
      <c r="FC211" s="126">
        <f t="shared" si="339"/>
        <v>0</v>
      </c>
      <c r="FD211" s="126">
        <f t="shared" si="339"/>
        <v>0</v>
      </c>
      <c r="FE211" s="126">
        <f t="shared" si="339"/>
        <v>0</v>
      </c>
      <c r="FF211" s="126">
        <f t="shared" si="339"/>
        <v>0</v>
      </c>
      <c r="FG211" s="126">
        <f t="shared" si="339"/>
        <v>0</v>
      </c>
      <c r="FH211" s="126">
        <f t="shared" si="339"/>
        <v>-15884201.790334517</v>
      </c>
      <c r="FI211" s="126">
        <f t="shared" si="339"/>
        <v>-65260.861765122463</v>
      </c>
      <c r="FJ211" s="126">
        <f t="shared" si="339"/>
        <v>-1752299.6381946239</v>
      </c>
      <c r="FK211" s="126">
        <f t="shared" si="339"/>
        <v>-1463725.2571046674</v>
      </c>
      <c r="FL211" s="126">
        <f t="shared" si="339"/>
        <v>-21275.666961596173</v>
      </c>
      <c r="FM211" s="126">
        <f t="shared" si="339"/>
        <v>-213486.29491019237</v>
      </c>
      <c r="FN211" s="126">
        <f t="shared" si="339"/>
        <v>0</v>
      </c>
      <c r="FO211" s="126">
        <f t="shared" si="339"/>
        <v>5756499.2600950664</v>
      </c>
      <c r="FP211" s="126">
        <f t="shared" si="339"/>
        <v>1468867.9803264579</v>
      </c>
      <c r="FQ211" s="126">
        <f t="shared" si="339"/>
        <v>-3542899.8387194993</v>
      </c>
      <c r="FR211" s="126">
        <f t="shared" si="339"/>
        <v>-33250.251300000047</v>
      </c>
      <c r="FS211" s="126">
        <f t="shared" si="339"/>
        <v>-626109.01500000013</v>
      </c>
      <c r="FT211" s="126">
        <f t="shared" si="339"/>
        <v>-2715984.1189311594</v>
      </c>
      <c r="FU211" s="126">
        <f t="shared" si="339"/>
        <v>-33343581.303442802</v>
      </c>
      <c r="FV211" s="126">
        <f t="shared" si="339"/>
        <v>139468.69547499999</v>
      </c>
      <c r="FW211" s="126">
        <f t="shared" si="339"/>
        <v>3330.7366679997804</v>
      </c>
      <c r="FX211" s="126">
        <f t="shared" si="339"/>
        <v>219881.56365000037</v>
      </c>
      <c r="FY211" s="126">
        <f t="shared" si="339"/>
        <v>600112.76293812529</v>
      </c>
      <c r="FZ211" s="126">
        <f t="shared" si="339"/>
        <v>-2989.0497000000137</v>
      </c>
      <c r="GA211" s="126">
        <f t="shared" si="339"/>
        <v>-2603718.2330249995</v>
      </c>
      <c r="GB211" s="126">
        <f t="shared" si="339"/>
        <v>-453912.14182092762</v>
      </c>
      <c r="GC211" s="126">
        <f t="shared" si="339"/>
        <v>-2777850.7490749983</v>
      </c>
      <c r="GD211" s="126">
        <f t="shared" si="339"/>
        <v>0</v>
      </c>
      <c r="GE211" s="126">
        <f t="shared" si="339"/>
        <v>0</v>
      </c>
      <c r="GF211" s="126">
        <f t="shared" si="339"/>
        <v>464259.21780000464</v>
      </c>
      <c r="GG211" s="126">
        <f t="shared" si="339"/>
        <v>-52941707.68515186</v>
      </c>
      <c r="GH211" s="126">
        <f t="shared" ref="GH211:GJ211" si="340">SUM(GH205:GH210)</f>
        <v>79643222.968511581</v>
      </c>
      <c r="GI211" s="126">
        <f t="shared" si="340"/>
        <v>78691035.503388628</v>
      </c>
      <c r="GJ211" s="126">
        <f t="shared" si="340"/>
        <v>158334258.47190019</v>
      </c>
      <c r="GK211" s="133">
        <v>0</v>
      </c>
      <c r="GL211" s="195" t="s">
        <v>668</v>
      </c>
      <c r="GU211" s="126">
        <v>338025559.36000001</v>
      </c>
      <c r="GV211" s="123">
        <f t="shared" si="319"/>
        <v>0</v>
      </c>
      <c r="GX211" s="126">
        <v>809203.76281638222</v>
      </c>
      <c r="GY211" s="123">
        <f t="shared" si="320"/>
        <v>809203.76281638222</v>
      </c>
    </row>
    <row r="212" spans="1:20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36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4">
        <f t="shared" si="299"/>
        <v>0</v>
      </c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>
        <f t="shared" ref="CN212:CN227" si="341">SUM(AT212:CM212)</f>
        <v>0</v>
      </c>
      <c r="CO212" s="124">
        <f t="shared" ref="CO212:CO227" si="342">+CN212+AS212</f>
        <v>0</v>
      </c>
      <c r="CP212" s="124">
        <f t="shared" ref="CP212:CP227" si="343">+CO212+E212</f>
        <v>0</v>
      </c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>
        <f t="shared" si="315"/>
        <v>0</v>
      </c>
      <c r="EL212" s="124">
        <f t="shared" si="333"/>
        <v>0</v>
      </c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>
        <f t="shared" si="318"/>
        <v>0</v>
      </c>
      <c r="GH212" s="124">
        <f t="shared" si="316"/>
        <v>0</v>
      </c>
      <c r="GI212" s="124"/>
      <c r="GJ212" s="124">
        <f t="shared" si="317"/>
        <v>0</v>
      </c>
      <c r="GU212" s="136"/>
      <c r="GV212" s="123">
        <f t="shared" si="319"/>
        <v>0</v>
      </c>
      <c r="GX212" s="124"/>
      <c r="GY212" s="123">
        <f t="shared" si="320"/>
        <v>0</v>
      </c>
    </row>
    <row r="213" spans="1:20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124">
        <f t="shared" si="299"/>
        <v>0</v>
      </c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>
        <f t="shared" si="341"/>
        <v>0</v>
      </c>
      <c r="CO213" s="124">
        <f t="shared" si="342"/>
        <v>0</v>
      </c>
      <c r="CP213" s="124">
        <f t="shared" si="343"/>
        <v>0</v>
      </c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>
        <f t="shared" si="315"/>
        <v>0</v>
      </c>
      <c r="EL213" s="124">
        <f t="shared" si="333"/>
        <v>0</v>
      </c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>
        <f t="shared" si="318"/>
        <v>0</v>
      </c>
      <c r="GH213" s="124">
        <f t="shared" si="316"/>
        <v>0</v>
      </c>
      <c r="GI213" s="124"/>
      <c r="GJ213" s="124">
        <f t="shared" si="317"/>
        <v>0</v>
      </c>
      <c r="GU213" s="23"/>
      <c r="GV213" s="123">
        <f t="shared" si="319"/>
        <v>0</v>
      </c>
      <c r="GX213" s="124"/>
      <c r="GY213" s="123">
        <f t="shared" si="320"/>
        <v>0</v>
      </c>
    </row>
    <row r="214" spans="1:20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344">+D213</f>
        <v>411.6</v>
      </c>
      <c r="E214" s="128">
        <v>-4837764.57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129">
        <v>-1648355.4299999997</v>
      </c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124">
        <f t="shared" si="299"/>
        <v>-1648355.4299999997</v>
      </c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>
        <f t="shared" si="341"/>
        <v>0</v>
      </c>
      <c r="CO214" s="124">
        <f t="shared" si="342"/>
        <v>-1648355.4299999997</v>
      </c>
      <c r="CP214" s="124">
        <f t="shared" si="343"/>
        <v>-6486120</v>
      </c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>
        <v>1472877.87</v>
      </c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>
        <f t="shared" si="315"/>
        <v>1472877.87</v>
      </c>
      <c r="EL214" s="124">
        <f t="shared" si="333"/>
        <v>-5013242.13</v>
      </c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>
        <v>4384647.7266666666</v>
      </c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>
        <f t="shared" si="318"/>
        <v>4384647.7266666666</v>
      </c>
      <c r="GH214" s="124">
        <f t="shared" si="316"/>
        <v>-628594.40333333332</v>
      </c>
      <c r="GI214" s="124"/>
      <c r="GJ214" s="124">
        <f t="shared" si="317"/>
        <v>-628594.40333333332</v>
      </c>
      <c r="GU214" s="128">
        <v>-4837764.57</v>
      </c>
      <c r="GV214" s="123">
        <f t="shared" si="319"/>
        <v>0</v>
      </c>
      <c r="GX214" s="124"/>
      <c r="GY214" s="123">
        <f t="shared" si="320"/>
        <v>0</v>
      </c>
    </row>
    <row r="215" spans="1:20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344"/>
        <v>411.6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124">
        <f t="shared" si="299"/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>
        <f t="shared" si="341"/>
        <v>0</v>
      </c>
      <c r="CO215" s="124">
        <f t="shared" si="342"/>
        <v>0</v>
      </c>
      <c r="CP215" s="124">
        <f t="shared" si="343"/>
        <v>0</v>
      </c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>
        <f t="shared" si="315"/>
        <v>0</v>
      </c>
      <c r="EL215" s="124">
        <f t="shared" si="333"/>
        <v>0</v>
      </c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>
        <f t="shared" si="318"/>
        <v>0</v>
      </c>
      <c r="GH215" s="124">
        <f t="shared" si="316"/>
        <v>0</v>
      </c>
      <c r="GI215" s="124"/>
      <c r="GJ215" s="124">
        <f t="shared" si="317"/>
        <v>0</v>
      </c>
      <c r="GU215" s="23"/>
      <c r="GV215" s="123">
        <f t="shared" si="319"/>
        <v>0</v>
      </c>
      <c r="GX215" s="124"/>
      <c r="GY215" s="123">
        <f t="shared" si="320"/>
        <v>0</v>
      </c>
    </row>
    <row r="216" spans="1:20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4">
        <f t="shared" si="299"/>
        <v>0</v>
      </c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>
        <f t="shared" si="341"/>
        <v>0</v>
      </c>
      <c r="CO216" s="124">
        <f t="shared" si="342"/>
        <v>0</v>
      </c>
      <c r="CP216" s="124">
        <f t="shared" si="343"/>
        <v>0</v>
      </c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>
        <f t="shared" si="315"/>
        <v>0</v>
      </c>
      <c r="EL216" s="124">
        <f t="shared" si="333"/>
        <v>0</v>
      </c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>
        <f t="shared" si="318"/>
        <v>0</v>
      </c>
      <c r="GH216" s="124">
        <f t="shared" si="316"/>
        <v>0</v>
      </c>
      <c r="GI216" s="124"/>
      <c r="GJ216" s="124">
        <f t="shared" si="317"/>
        <v>0</v>
      </c>
      <c r="GV216" s="123">
        <f t="shared" si="319"/>
        <v>0</v>
      </c>
      <c r="GX216" s="124"/>
      <c r="GY216" s="123">
        <f t="shared" si="320"/>
        <v>0</v>
      </c>
    </row>
    <row r="217" spans="1:20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124">
        <f t="shared" si="299"/>
        <v>0</v>
      </c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>
        <f t="shared" si="341"/>
        <v>0</v>
      </c>
      <c r="CO217" s="124">
        <f t="shared" si="342"/>
        <v>0</v>
      </c>
      <c r="CP217" s="124">
        <f t="shared" si="343"/>
        <v>0</v>
      </c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>
        <f t="shared" si="315"/>
        <v>0</v>
      </c>
      <c r="EL217" s="124">
        <f t="shared" si="333"/>
        <v>0</v>
      </c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>
        <f t="shared" si="318"/>
        <v>0</v>
      </c>
      <c r="GH217" s="124">
        <f t="shared" si="316"/>
        <v>0</v>
      </c>
      <c r="GI217" s="124"/>
      <c r="GJ217" s="124">
        <f t="shared" si="317"/>
        <v>0</v>
      </c>
      <c r="GU217" s="23"/>
      <c r="GV217" s="123">
        <f t="shared" si="319"/>
        <v>0</v>
      </c>
      <c r="GX217" s="124"/>
      <c r="GY217" s="123">
        <f t="shared" si="320"/>
        <v>0</v>
      </c>
    </row>
    <row r="218" spans="1:20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345">+D217</f>
        <v>411.7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124">
        <f t="shared" si="299"/>
        <v>0</v>
      </c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>
        <f t="shared" si="341"/>
        <v>0</v>
      </c>
      <c r="CO218" s="124">
        <f t="shared" si="342"/>
        <v>0</v>
      </c>
      <c r="CP218" s="124">
        <f t="shared" si="343"/>
        <v>0</v>
      </c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>
        <v>0</v>
      </c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>
        <f t="shared" si="315"/>
        <v>0</v>
      </c>
      <c r="EL218" s="124">
        <f t="shared" si="333"/>
        <v>0</v>
      </c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>
        <v>5671.0133333332187</v>
      </c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>
        <f t="shared" si="318"/>
        <v>5671.0133333332187</v>
      </c>
      <c r="GH218" s="124">
        <f t="shared" si="316"/>
        <v>5671.0133333332187</v>
      </c>
      <c r="GI218" s="124"/>
      <c r="GJ218" s="124">
        <f t="shared" si="317"/>
        <v>5671.0133333332187</v>
      </c>
      <c r="GU218" s="23"/>
      <c r="GV218" s="123">
        <f t="shared" si="319"/>
        <v>0</v>
      </c>
      <c r="GX218" s="124"/>
      <c r="GY218" s="123">
        <f t="shared" si="320"/>
        <v>0</v>
      </c>
    </row>
    <row r="219" spans="1:207" outlineLevel="3" x14ac:dyDescent="0.25">
      <c r="A219" s="83">
        <f>ROW()</f>
        <v>219</v>
      </c>
      <c r="B219" s="290"/>
      <c r="C219" s="113" t="s">
        <v>545</v>
      </c>
      <c r="D219" s="114">
        <f t="shared" si="345"/>
        <v>411.7</v>
      </c>
      <c r="E219" s="128">
        <v>665.8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128">
        <v>-665.8</v>
      </c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124">
        <f t="shared" si="299"/>
        <v>-665.8</v>
      </c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>
        <f t="shared" si="341"/>
        <v>0</v>
      </c>
      <c r="CO219" s="124">
        <f t="shared" si="342"/>
        <v>-665.8</v>
      </c>
      <c r="CP219" s="124">
        <f t="shared" si="343"/>
        <v>0</v>
      </c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>
        <f t="shared" si="315"/>
        <v>0</v>
      </c>
      <c r="EL219" s="124">
        <f t="shared" si="333"/>
        <v>0</v>
      </c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>
        <f t="shared" si="318"/>
        <v>0</v>
      </c>
      <c r="GH219" s="124">
        <f t="shared" si="316"/>
        <v>0</v>
      </c>
      <c r="GI219" s="124"/>
      <c r="GJ219" s="124">
        <f t="shared" si="317"/>
        <v>0</v>
      </c>
      <c r="GU219" s="128">
        <v>665.8</v>
      </c>
      <c r="GV219" s="123">
        <f t="shared" si="319"/>
        <v>0</v>
      </c>
      <c r="GX219" s="124"/>
      <c r="GY219" s="123">
        <f t="shared" si="320"/>
        <v>0</v>
      </c>
    </row>
    <row r="220" spans="1:20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4">
        <f t="shared" si="299"/>
        <v>0</v>
      </c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>
        <f t="shared" si="341"/>
        <v>0</v>
      </c>
      <c r="CO220" s="124">
        <f t="shared" si="342"/>
        <v>0</v>
      </c>
      <c r="CP220" s="124">
        <f t="shared" si="343"/>
        <v>9.6300000000000008</v>
      </c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>
        <f t="shared" si="315"/>
        <v>0</v>
      </c>
      <c r="EL220" s="124">
        <f t="shared" si="333"/>
        <v>9.6300000000000008</v>
      </c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>
        <f t="shared" si="318"/>
        <v>0</v>
      </c>
      <c r="GH220" s="124">
        <f t="shared" si="316"/>
        <v>9.6300000000000008</v>
      </c>
      <c r="GI220" s="124"/>
      <c r="GJ220" s="124">
        <f t="shared" si="317"/>
        <v>9.6300000000000008</v>
      </c>
      <c r="GU220" s="128">
        <v>9.6300000000000008</v>
      </c>
      <c r="GV220" s="123">
        <f t="shared" si="319"/>
        <v>0</v>
      </c>
      <c r="GX220" s="124"/>
      <c r="GY220" s="123">
        <f t="shared" si="320"/>
        <v>0</v>
      </c>
    </row>
    <row r="221" spans="1:20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124">
        <f t="shared" si="299"/>
        <v>0</v>
      </c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>
        <f t="shared" si="341"/>
        <v>0</v>
      </c>
      <c r="CO221" s="124">
        <f t="shared" si="342"/>
        <v>0</v>
      </c>
      <c r="CP221" s="124">
        <f t="shared" si="343"/>
        <v>0</v>
      </c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>
        <f t="shared" si="315"/>
        <v>0</v>
      </c>
      <c r="EL221" s="124">
        <f t="shared" si="333"/>
        <v>0</v>
      </c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>
        <f t="shared" si="318"/>
        <v>0</v>
      </c>
      <c r="GH221" s="124">
        <f t="shared" si="316"/>
        <v>0</v>
      </c>
      <c r="GI221" s="124"/>
      <c r="GJ221" s="124">
        <f t="shared" si="317"/>
        <v>0</v>
      </c>
      <c r="GU221" s="23"/>
      <c r="GV221" s="123">
        <f t="shared" si="319"/>
        <v>0</v>
      </c>
      <c r="GX221" s="124"/>
      <c r="GY221" s="123">
        <f t="shared" si="320"/>
        <v>0</v>
      </c>
    </row>
    <row r="222" spans="1:207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209">
        <v>3672935.5300000003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09">
        <v>-3672935.5311700017</v>
      </c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124">
        <f t="shared" si="299"/>
        <v>-3672935.5311700017</v>
      </c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>
        <f t="shared" si="341"/>
        <v>0</v>
      </c>
      <c r="CO222" s="124">
        <f t="shared" si="342"/>
        <v>-3672935.5311700017</v>
      </c>
      <c r="CP222" s="124">
        <f t="shared" si="343"/>
        <v>-1.170001458376646E-3</v>
      </c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>
        <f t="shared" si="315"/>
        <v>0</v>
      </c>
      <c r="EL222" s="124">
        <f t="shared" si="333"/>
        <v>-1.170001458376646E-3</v>
      </c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>
        <f t="shared" ref="GG222" si="346">SUM(EM222:GF222)</f>
        <v>0</v>
      </c>
      <c r="GH222" s="124">
        <f t="shared" ref="GH222" si="347">EL222+GG222</f>
        <v>-1.170001458376646E-3</v>
      </c>
      <c r="GI222" s="124"/>
      <c r="GJ222" s="124">
        <f t="shared" si="317"/>
        <v>-1.170001458376646E-3</v>
      </c>
      <c r="GU222" s="209">
        <v>3672935.5300000003</v>
      </c>
      <c r="GV222" s="123">
        <f t="shared" si="319"/>
        <v>0</v>
      </c>
      <c r="GX222" s="124"/>
      <c r="GY222" s="123">
        <f t="shared" si="320"/>
        <v>0</v>
      </c>
    </row>
    <row r="223" spans="1:20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124">
        <f t="shared" si="299"/>
        <v>0</v>
      </c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>
        <f t="shared" si="341"/>
        <v>0</v>
      </c>
      <c r="CO223" s="124">
        <f t="shared" si="342"/>
        <v>0</v>
      </c>
      <c r="CP223" s="124">
        <f t="shared" si="343"/>
        <v>0</v>
      </c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>
        <f t="shared" si="315"/>
        <v>0</v>
      </c>
      <c r="EL223" s="124">
        <f t="shared" si="333"/>
        <v>0</v>
      </c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>
        <f t="shared" si="318"/>
        <v>0</v>
      </c>
      <c r="GH223" s="124">
        <f t="shared" si="316"/>
        <v>0</v>
      </c>
      <c r="GI223" s="124"/>
      <c r="GJ223" s="124">
        <f t="shared" si="317"/>
        <v>0</v>
      </c>
      <c r="GU223" s="23"/>
      <c r="GV223" s="123">
        <f t="shared" si="319"/>
        <v>0</v>
      </c>
      <c r="GX223" s="124"/>
      <c r="GY223" s="123">
        <f t="shared" si="320"/>
        <v>0</v>
      </c>
    </row>
    <row r="224" spans="1:20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124">
        <f t="shared" si="299"/>
        <v>0</v>
      </c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>
        <f t="shared" si="341"/>
        <v>0</v>
      </c>
      <c r="CO224" s="124">
        <f t="shared" si="342"/>
        <v>0</v>
      </c>
      <c r="CP224" s="124">
        <f t="shared" si="343"/>
        <v>0</v>
      </c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>
        <f t="shared" si="315"/>
        <v>0</v>
      </c>
      <c r="EL224" s="124">
        <f t="shared" si="333"/>
        <v>0</v>
      </c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>
        <f t="shared" si="318"/>
        <v>0</v>
      </c>
      <c r="GH224" s="124">
        <f t="shared" si="316"/>
        <v>0</v>
      </c>
      <c r="GI224" s="124"/>
      <c r="GJ224" s="124">
        <f t="shared" si="317"/>
        <v>0</v>
      </c>
      <c r="GU224" s="23"/>
      <c r="GV224" s="123">
        <f t="shared" si="319"/>
        <v>0</v>
      </c>
      <c r="GX224" s="124"/>
      <c r="GY224" s="123">
        <f t="shared" si="320"/>
        <v>0</v>
      </c>
    </row>
    <row r="225" spans="1:20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124">
        <f t="shared" si="299"/>
        <v>0</v>
      </c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>
        <f t="shared" si="341"/>
        <v>0</v>
      </c>
      <c r="CO225" s="124">
        <f t="shared" si="342"/>
        <v>0</v>
      </c>
      <c r="CP225" s="124">
        <f t="shared" si="343"/>
        <v>0</v>
      </c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>
        <f t="shared" si="315"/>
        <v>0</v>
      </c>
      <c r="EL225" s="124">
        <f t="shared" si="333"/>
        <v>0</v>
      </c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>
        <f t="shared" si="318"/>
        <v>0</v>
      </c>
      <c r="GH225" s="124">
        <f t="shared" si="316"/>
        <v>0</v>
      </c>
      <c r="GI225" s="124"/>
      <c r="GJ225" s="124">
        <f t="shared" si="317"/>
        <v>0</v>
      </c>
      <c r="GU225" s="23"/>
      <c r="GV225" s="123">
        <f t="shared" si="319"/>
        <v>0</v>
      </c>
      <c r="GX225" s="124"/>
      <c r="GY225" s="123">
        <f t="shared" si="320"/>
        <v>0</v>
      </c>
    </row>
    <row r="226" spans="1:20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124">
        <f t="shared" si="299"/>
        <v>0</v>
      </c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>
        <f t="shared" si="341"/>
        <v>0</v>
      </c>
      <c r="CO226" s="124">
        <f t="shared" si="342"/>
        <v>0</v>
      </c>
      <c r="CP226" s="124">
        <f t="shared" si="343"/>
        <v>0</v>
      </c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>
        <f t="shared" si="315"/>
        <v>0</v>
      </c>
      <c r="EL226" s="124">
        <f t="shared" si="333"/>
        <v>0</v>
      </c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>
        <f t="shared" si="318"/>
        <v>0</v>
      </c>
      <c r="GH226" s="124">
        <f t="shared" si="316"/>
        <v>0</v>
      </c>
      <c r="GI226" s="124"/>
      <c r="GJ226" s="124">
        <f t="shared" si="317"/>
        <v>0</v>
      </c>
      <c r="GU226" s="23"/>
      <c r="GV226" s="123">
        <f t="shared" si="319"/>
        <v>0</v>
      </c>
      <c r="GX226" s="124"/>
      <c r="GY226" s="123">
        <f t="shared" si="320"/>
        <v>0</v>
      </c>
    </row>
    <row r="227" spans="1:20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124">
        <f t="shared" si="299"/>
        <v>0</v>
      </c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>
        <f t="shared" si="341"/>
        <v>0</v>
      </c>
      <c r="CO227" s="124">
        <f t="shared" si="342"/>
        <v>0</v>
      </c>
      <c r="CP227" s="124">
        <f t="shared" si="343"/>
        <v>0</v>
      </c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>
        <f t="shared" si="315"/>
        <v>0</v>
      </c>
      <c r="EL227" s="124">
        <f t="shared" si="333"/>
        <v>0</v>
      </c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>
        <f t="shared" si="318"/>
        <v>0</v>
      </c>
      <c r="GH227" s="124">
        <f t="shared" si="316"/>
        <v>0</v>
      </c>
      <c r="GI227" s="124"/>
      <c r="GJ227" s="124">
        <f t="shared" si="317"/>
        <v>0</v>
      </c>
      <c r="GU227" s="23"/>
      <c r="GV227" s="123">
        <f t="shared" si="319"/>
        <v>0</v>
      </c>
      <c r="GX227" s="124"/>
      <c r="GY227" s="123">
        <f t="shared" si="320"/>
        <v>0</v>
      </c>
    </row>
    <row r="228" spans="1:20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-1164153.6100000003</v>
      </c>
      <c r="F228" s="126">
        <f t="shared" ref="F228:AR228" si="348">SUM(F212:F227)</f>
        <v>0</v>
      </c>
      <c r="G228" s="126">
        <f t="shared" si="348"/>
        <v>0</v>
      </c>
      <c r="H228" s="126">
        <f t="shared" si="348"/>
        <v>0</v>
      </c>
      <c r="I228" s="126">
        <f t="shared" si="348"/>
        <v>0</v>
      </c>
      <c r="J228" s="126">
        <f t="shared" si="348"/>
        <v>0</v>
      </c>
      <c r="K228" s="126">
        <f t="shared" si="348"/>
        <v>0</v>
      </c>
      <c r="L228" s="126">
        <f t="shared" si="348"/>
        <v>0</v>
      </c>
      <c r="M228" s="126">
        <f t="shared" si="348"/>
        <v>0</v>
      </c>
      <c r="N228" s="126">
        <f t="shared" si="348"/>
        <v>0</v>
      </c>
      <c r="O228" s="126">
        <f t="shared" si="348"/>
        <v>0</v>
      </c>
      <c r="P228" s="126">
        <f t="shared" si="348"/>
        <v>0</v>
      </c>
      <c r="Q228" s="126">
        <f t="shared" si="348"/>
        <v>0</v>
      </c>
      <c r="R228" s="126">
        <f t="shared" si="348"/>
        <v>0</v>
      </c>
      <c r="S228" s="126">
        <f t="shared" si="348"/>
        <v>0</v>
      </c>
      <c r="T228" s="126">
        <f t="shared" si="348"/>
        <v>-1649021.2299999997</v>
      </c>
      <c r="U228" s="126">
        <f t="shared" si="348"/>
        <v>0</v>
      </c>
      <c r="V228" s="126">
        <f t="shared" si="348"/>
        <v>0</v>
      </c>
      <c r="W228" s="126">
        <f t="shared" si="348"/>
        <v>0</v>
      </c>
      <c r="X228" s="126">
        <f t="shared" si="348"/>
        <v>0</v>
      </c>
      <c r="Y228" s="126">
        <f t="shared" si="348"/>
        <v>-3672935.5311700017</v>
      </c>
      <c r="Z228" s="126">
        <f t="shared" si="348"/>
        <v>0</v>
      </c>
      <c r="AA228" s="126">
        <f t="shared" si="348"/>
        <v>0</v>
      </c>
      <c r="AB228" s="126">
        <f t="shared" si="348"/>
        <v>0</v>
      </c>
      <c r="AC228" s="126">
        <f t="shared" si="348"/>
        <v>0</v>
      </c>
      <c r="AD228" s="126">
        <f t="shared" si="348"/>
        <v>0</v>
      </c>
      <c r="AE228" s="126">
        <f t="shared" si="348"/>
        <v>0</v>
      </c>
      <c r="AF228" s="126">
        <f t="shared" si="348"/>
        <v>0</v>
      </c>
      <c r="AG228" s="126">
        <f t="shared" si="348"/>
        <v>0</v>
      </c>
      <c r="AH228" s="126">
        <f t="shared" si="348"/>
        <v>0</v>
      </c>
      <c r="AI228" s="126">
        <f t="shared" si="348"/>
        <v>0</v>
      </c>
      <c r="AJ228" s="126">
        <f t="shared" si="348"/>
        <v>0</v>
      </c>
      <c r="AK228" s="126">
        <f t="shared" si="348"/>
        <v>0</v>
      </c>
      <c r="AL228" s="126">
        <f t="shared" si="348"/>
        <v>0</v>
      </c>
      <c r="AM228" s="126">
        <f t="shared" si="348"/>
        <v>0</v>
      </c>
      <c r="AN228" s="126">
        <f t="shared" si="348"/>
        <v>0</v>
      </c>
      <c r="AO228" s="126">
        <f t="shared" si="348"/>
        <v>0</v>
      </c>
      <c r="AP228" s="126">
        <f t="shared" si="348"/>
        <v>0</v>
      </c>
      <c r="AQ228" s="126">
        <f t="shared" si="348"/>
        <v>0</v>
      </c>
      <c r="AR228" s="126">
        <f t="shared" si="348"/>
        <v>0</v>
      </c>
      <c r="AS228" s="126">
        <f>SUM(AS212:AS227)</f>
        <v>-5321956.7611700017</v>
      </c>
      <c r="AT228" s="126">
        <f t="shared" ref="AT228:CN228" si="349">SUM(AT212:AT227)</f>
        <v>0</v>
      </c>
      <c r="AU228" s="126">
        <f t="shared" si="349"/>
        <v>0</v>
      </c>
      <c r="AV228" s="126">
        <f t="shared" si="349"/>
        <v>0</v>
      </c>
      <c r="AW228" s="126">
        <f t="shared" si="349"/>
        <v>0</v>
      </c>
      <c r="AX228" s="126">
        <f t="shared" si="349"/>
        <v>0</v>
      </c>
      <c r="AY228" s="126">
        <f>SUM(AX212:AY227)</f>
        <v>0</v>
      </c>
      <c r="AZ228" s="126">
        <f t="shared" si="349"/>
        <v>0</v>
      </c>
      <c r="BA228" s="126">
        <f t="shared" si="349"/>
        <v>0</v>
      </c>
      <c r="BB228" s="126">
        <f t="shared" si="349"/>
        <v>0</v>
      </c>
      <c r="BC228" s="126">
        <f t="shared" si="349"/>
        <v>0</v>
      </c>
      <c r="BD228" s="126">
        <f t="shared" si="349"/>
        <v>0</v>
      </c>
      <c r="BE228" s="126">
        <f t="shared" si="349"/>
        <v>0</v>
      </c>
      <c r="BF228" s="126">
        <f t="shared" si="349"/>
        <v>0</v>
      </c>
      <c r="BG228" s="126">
        <f t="shared" si="349"/>
        <v>0</v>
      </c>
      <c r="BH228" s="126">
        <f t="shared" si="349"/>
        <v>0</v>
      </c>
      <c r="BI228" s="126">
        <f t="shared" si="349"/>
        <v>0</v>
      </c>
      <c r="BJ228" s="126">
        <f t="shared" si="349"/>
        <v>0</v>
      </c>
      <c r="BK228" s="126">
        <f t="shared" si="349"/>
        <v>0</v>
      </c>
      <c r="BL228" s="126">
        <f t="shared" si="349"/>
        <v>0</v>
      </c>
      <c r="BM228" s="126">
        <f t="shared" si="349"/>
        <v>0</v>
      </c>
      <c r="BN228" s="126">
        <f t="shared" si="349"/>
        <v>0</v>
      </c>
      <c r="BO228" s="126">
        <f t="shared" si="349"/>
        <v>0</v>
      </c>
      <c r="BP228" s="126">
        <f t="shared" si="349"/>
        <v>0</v>
      </c>
      <c r="BQ228" s="126">
        <f t="shared" si="349"/>
        <v>0</v>
      </c>
      <c r="BR228" s="126">
        <f t="shared" si="349"/>
        <v>0</v>
      </c>
      <c r="BS228" s="126">
        <f t="shared" si="349"/>
        <v>0</v>
      </c>
      <c r="BT228" s="126">
        <f t="shared" si="349"/>
        <v>0</v>
      </c>
      <c r="BU228" s="126">
        <f t="shared" si="349"/>
        <v>0</v>
      </c>
      <c r="BV228" s="126">
        <f t="shared" si="349"/>
        <v>0</v>
      </c>
      <c r="BW228" s="126">
        <f t="shared" si="349"/>
        <v>0</v>
      </c>
      <c r="BX228" s="126">
        <f t="shared" si="349"/>
        <v>0</v>
      </c>
      <c r="BY228" s="126">
        <f t="shared" si="349"/>
        <v>0</v>
      </c>
      <c r="BZ228" s="126">
        <f t="shared" si="349"/>
        <v>0</v>
      </c>
      <c r="CA228" s="126">
        <f t="shared" si="349"/>
        <v>0</v>
      </c>
      <c r="CB228" s="126">
        <f t="shared" si="349"/>
        <v>0</v>
      </c>
      <c r="CC228" s="126">
        <f t="shared" si="349"/>
        <v>0</v>
      </c>
      <c r="CD228" s="126">
        <f t="shared" si="349"/>
        <v>0</v>
      </c>
      <c r="CE228" s="126">
        <f t="shared" si="349"/>
        <v>0</v>
      </c>
      <c r="CF228" s="126">
        <f t="shared" si="349"/>
        <v>0</v>
      </c>
      <c r="CG228" s="126">
        <f t="shared" si="349"/>
        <v>0</v>
      </c>
      <c r="CH228" s="126">
        <f t="shared" si="349"/>
        <v>0</v>
      </c>
      <c r="CI228" s="126">
        <f t="shared" si="349"/>
        <v>0</v>
      </c>
      <c r="CJ228" s="126">
        <f t="shared" si="349"/>
        <v>0</v>
      </c>
      <c r="CK228" s="126">
        <f t="shared" si="349"/>
        <v>0</v>
      </c>
      <c r="CL228" s="126">
        <f t="shared" si="349"/>
        <v>0</v>
      </c>
      <c r="CM228" s="126">
        <f t="shared" si="349"/>
        <v>0</v>
      </c>
      <c r="CN228" s="126">
        <f t="shared" si="349"/>
        <v>0</v>
      </c>
      <c r="CO228" s="126">
        <f t="shared" ref="CO228:CP228" si="350">SUM(CO212:CO227)</f>
        <v>-5321956.7611700017</v>
      </c>
      <c r="CP228" s="126">
        <f t="shared" si="350"/>
        <v>-6486110.3711700011</v>
      </c>
      <c r="CQ228" s="126">
        <f t="shared" ref="CQ228:EK228" si="351">SUM(CQ212:CQ227)</f>
        <v>0</v>
      </c>
      <c r="CR228" s="126">
        <f t="shared" si="351"/>
        <v>0</v>
      </c>
      <c r="CS228" s="126">
        <f t="shared" si="351"/>
        <v>0</v>
      </c>
      <c r="CT228" s="126">
        <f t="shared" si="351"/>
        <v>0</v>
      </c>
      <c r="CU228" s="126">
        <f t="shared" si="351"/>
        <v>0</v>
      </c>
      <c r="CV228" s="126">
        <f t="shared" si="351"/>
        <v>0</v>
      </c>
      <c r="CW228" s="126">
        <f t="shared" si="351"/>
        <v>0</v>
      </c>
      <c r="CX228" s="126">
        <f t="shared" si="351"/>
        <v>0</v>
      </c>
      <c r="CY228" s="126">
        <f t="shared" si="351"/>
        <v>0</v>
      </c>
      <c r="CZ228" s="126">
        <f t="shared" si="351"/>
        <v>0</v>
      </c>
      <c r="DA228" s="126">
        <f t="shared" si="351"/>
        <v>0</v>
      </c>
      <c r="DB228" s="126">
        <f t="shared" si="351"/>
        <v>0</v>
      </c>
      <c r="DC228" s="126">
        <f t="shared" si="351"/>
        <v>0</v>
      </c>
      <c r="DD228" s="126">
        <f t="shared" si="351"/>
        <v>0</v>
      </c>
      <c r="DE228" s="126">
        <f t="shared" si="351"/>
        <v>1472877.87</v>
      </c>
      <c r="DF228" s="126">
        <f t="shared" si="351"/>
        <v>0</v>
      </c>
      <c r="DG228" s="126">
        <f t="shared" si="351"/>
        <v>0</v>
      </c>
      <c r="DH228" s="126">
        <f t="shared" si="351"/>
        <v>0</v>
      </c>
      <c r="DI228" s="126">
        <f t="shared" si="351"/>
        <v>0</v>
      </c>
      <c r="DJ228" s="126">
        <f t="shared" si="351"/>
        <v>0</v>
      </c>
      <c r="DK228" s="126">
        <f t="shared" si="351"/>
        <v>0</v>
      </c>
      <c r="DL228" s="126">
        <f t="shared" si="351"/>
        <v>0</v>
      </c>
      <c r="DM228" s="126">
        <f t="shared" si="351"/>
        <v>0</v>
      </c>
      <c r="DN228" s="126">
        <f t="shared" si="351"/>
        <v>0</v>
      </c>
      <c r="DO228" s="126">
        <f t="shared" si="351"/>
        <v>0</v>
      </c>
      <c r="DP228" s="126">
        <f t="shared" si="351"/>
        <v>0</v>
      </c>
      <c r="DQ228" s="126">
        <f t="shared" si="351"/>
        <v>0</v>
      </c>
      <c r="DR228" s="126">
        <f t="shared" si="351"/>
        <v>0</v>
      </c>
      <c r="DS228" s="126">
        <f t="shared" si="351"/>
        <v>0</v>
      </c>
      <c r="DT228" s="126">
        <f t="shared" si="351"/>
        <v>0</v>
      </c>
      <c r="DU228" s="126">
        <f t="shared" si="351"/>
        <v>0</v>
      </c>
      <c r="DV228" s="126">
        <f t="shared" si="351"/>
        <v>0</v>
      </c>
      <c r="DW228" s="126">
        <f t="shared" si="351"/>
        <v>0</v>
      </c>
      <c r="DX228" s="126">
        <f t="shared" si="351"/>
        <v>0</v>
      </c>
      <c r="DY228" s="126">
        <f t="shared" si="351"/>
        <v>0</v>
      </c>
      <c r="DZ228" s="126">
        <f t="shared" si="351"/>
        <v>0</v>
      </c>
      <c r="EA228" s="126">
        <f t="shared" si="351"/>
        <v>0</v>
      </c>
      <c r="EB228" s="126">
        <f t="shared" si="351"/>
        <v>0</v>
      </c>
      <c r="EC228" s="126">
        <f t="shared" si="351"/>
        <v>0</v>
      </c>
      <c r="ED228" s="126">
        <f t="shared" si="351"/>
        <v>0</v>
      </c>
      <c r="EE228" s="126">
        <f t="shared" si="351"/>
        <v>0</v>
      </c>
      <c r="EF228" s="126">
        <f t="shared" si="351"/>
        <v>0</v>
      </c>
      <c r="EG228" s="126">
        <f t="shared" si="351"/>
        <v>0</v>
      </c>
      <c r="EH228" s="126">
        <f t="shared" si="351"/>
        <v>0</v>
      </c>
      <c r="EI228" s="126">
        <f t="shared" si="351"/>
        <v>0</v>
      </c>
      <c r="EJ228" s="126">
        <f t="shared" si="351"/>
        <v>0</v>
      </c>
      <c r="EK228" s="126">
        <f t="shared" si="351"/>
        <v>1472877.87</v>
      </c>
      <c r="EL228" s="126">
        <f t="shared" ref="EL228" si="352">SUM(EL212:EL227)</f>
        <v>-5013232.5011700019</v>
      </c>
      <c r="EM228" s="126">
        <f t="shared" ref="EM228" si="353">SUM(EM212:EM227)</f>
        <v>0</v>
      </c>
      <c r="EN228" s="126">
        <f t="shared" ref="EN228:GG228" si="354">SUM(EN212:EN227)</f>
        <v>0</v>
      </c>
      <c r="EO228" s="126">
        <f t="shared" si="354"/>
        <v>0</v>
      </c>
      <c r="EP228" s="126">
        <f t="shared" si="354"/>
        <v>0</v>
      </c>
      <c r="EQ228" s="126">
        <f t="shared" si="354"/>
        <v>0</v>
      </c>
      <c r="ER228" s="126">
        <f t="shared" si="354"/>
        <v>0</v>
      </c>
      <c r="ES228" s="126">
        <f t="shared" si="354"/>
        <v>0</v>
      </c>
      <c r="ET228" s="126">
        <f t="shared" si="354"/>
        <v>0</v>
      </c>
      <c r="EU228" s="126">
        <f t="shared" si="354"/>
        <v>0</v>
      </c>
      <c r="EV228" s="126">
        <f t="shared" si="354"/>
        <v>0</v>
      </c>
      <c r="EW228" s="126">
        <f t="shared" si="354"/>
        <v>0</v>
      </c>
      <c r="EX228" s="126">
        <f t="shared" si="354"/>
        <v>0</v>
      </c>
      <c r="EY228" s="126">
        <f t="shared" si="354"/>
        <v>0</v>
      </c>
      <c r="EZ228" s="126">
        <f t="shared" si="354"/>
        <v>0</v>
      </c>
      <c r="FA228" s="126">
        <f t="shared" si="354"/>
        <v>4390318.74</v>
      </c>
      <c r="FB228" s="126">
        <f t="shared" si="354"/>
        <v>0</v>
      </c>
      <c r="FC228" s="126">
        <f t="shared" si="354"/>
        <v>0</v>
      </c>
      <c r="FD228" s="126">
        <f t="shared" si="354"/>
        <v>0</v>
      </c>
      <c r="FE228" s="126">
        <f t="shared" si="354"/>
        <v>0</v>
      </c>
      <c r="FF228" s="126">
        <f t="shared" si="354"/>
        <v>0</v>
      </c>
      <c r="FG228" s="126">
        <f t="shared" si="354"/>
        <v>0</v>
      </c>
      <c r="FH228" s="126">
        <f t="shared" si="354"/>
        <v>0</v>
      </c>
      <c r="FI228" s="126">
        <f t="shared" si="354"/>
        <v>0</v>
      </c>
      <c r="FJ228" s="126">
        <f t="shared" si="354"/>
        <v>0</v>
      </c>
      <c r="FK228" s="126">
        <f t="shared" si="354"/>
        <v>0</v>
      </c>
      <c r="FL228" s="126">
        <f t="shared" si="354"/>
        <v>0</v>
      </c>
      <c r="FM228" s="126">
        <f t="shared" si="354"/>
        <v>0</v>
      </c>
      <c r="FN228" s="126">
        <f t="shared" si="354"/>
        <v>0</v>
      </c>
      <c r="FO228" s="126">
        <f t="shared" si="354"/>
        <v>0</v>
      </c>
      <c r="FP228" s="126">
        <f t="shared" si="354"/>
        <v>0</v>
      </c>
      <c r="FQ228" s="126">
        <f t="shared" si="354"/>
        <v>0</v>
      </c>
      <c r="FR228" s="126">
        <f t="shared" si="354"/>
        <v>0</v>
      </c>
      <c r="FS228" s="126">
        <f t="shared" si="354"/>
        <v>0</v>
      </c>
      <c r="FT228" s="126">
        <f t="shared" si="354"/>
        <v>0</v>
      </c>
      <c r="FU228" s="126">
        <f t="shared" si="354"/>
        <v>0</v>
      </c>
      <c r="FV228" s="126">
        <f t="shared" si="354"/>
        <v>0</v>
      </c>
      <c r="FW228" s="126">
        <f t="shared" si="354"/>
        <v>0</v>
      </c>
      <c r="FX228" s="126">
        <f t="shared" si="354"/>
        <v>0</v>
      </c>
      <c r="FY228" s="126">
        <f t="shared" si="354"/>
        <v>0</v>
      </c>
      <c r="FZ228" s="126">
        <f t="shared" si="354"/>
        <v>0</v>
      </c>
      <c r="GA228" s="126">
        <f t="shared" si="354"/>
        <v>0</v>
      </c>
      <c r="GB228" s="126">
        <f t="shared" si="354"/>
        <v>0</v>
      </c>
      <c r="GC228" s="126">
        <f t="shared" si="354"/>
        <v>0</v>
      </c>
      <c r="GD228" s="126">
        <f t="shared" si="354"/>
        <v>0</v>
      </c>
      <c r="GE228" s="126">
        <f t="shared" si="354"/>
        <v>0</v>
      </c>
      <c r="GF228" s="126">
        <f t="shared" si="354"/>
        <v>0</v>
      </c>
      <c r="GG228" s="126">
        <f t="shared" si="354"/>
        <v>4390318.74</v>
      </c>
      <c r="GH228" s="126">
        <f t="shared" ref="GH228:GJ228" si="355">SUM(GH212:GH227)</f>
        <v>-622913.76117000158</v>
      </c>
      <c r="GI228" s="126">
        <f t="shared" si="355"/>
        <v>0</v>
      </c>
      <c r="GJ228" s="126">
        <f t="shared" si="355"/>
        <v>-622913.76117000158</v>
      </c>
      <c r="GK228" s="133">
        <v>0</v>
      </c>
      <c r="GL228" s="195" t="s">
        <v>667</v>
      </c>
      <c r="GU228" s="126">
        <v>-1164153.6100000003</v>
      </c>
      <c r="GV228" s="123">
        <f t="shared" si="319"/>
        <v>0</v>
      </c>
      <c r="GX228" s="126">
        <v>0</v>
      </c>
      <c r="GY228" s="123">
        <f t="shared" si="320"/>
        <v>0</v>
      </c>
    </row>
    <row r="229" spans="1:20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2222908753.6323299</v>
      </c>
      <c r="F229" s="129">
        <f t="shared" ref="F229:AR229" si="356">F79+F107+F130+F136+F142+F157+F172+F195+F204+F211+F228</f>
        <v>36789628.743994035</v>
      </c>
      <c r="G229" s="129">
        <f t="shared" si="356"/>
        <v>-207167041.29337335</v>
      </c>
      <c r="H229" s="129">
        <f t="shared" si="356"/>
        <v>273141.3792114</v>
      </c>
      <c r="I229" s="129">
        <f t="shared" si="356"/>
        <v>-36730076.987808421</v>
      </c>
      <c r="J229" s="129">
        <f t="shared" si="356"/>
        <v>-29473738.80405971</v>
      </c>
      <c r="K229" s="129">
        <f t="shared" si="356"/>
        <v>-2975709.7977257613</v>
      </c>
      <c r="L229" s="129">
        <f t="shared" si="356"/>
        <v>-139378.00489226007</v>
      </c>
      <c r="M229" s="129">
        <f t="shared" si="356"/>
        <v>-1744.5848380178213</v>
      </c>
      <c r="N229" s="129">
        <f t="shared" si="356"/>
        <v>-34454.191186003947</v>
      </c>
      <c r="O229" s="129">
        <f t="shared" si="356"/>
        <v>70788.642846595074</v>
      </c>
      <c r="P229" s="129">
        <f t="shared" si="356"/>
        <v>4368173.7026213948</v>
      </c>
      <c r="Q229" s="129">
        <f t="shared" si="356"/>
        <v>122822.85124517528</v>
      </c>
      <c r="R229" s="129">
        <f t="shared" si="356"/>
        <v>17521.863852870072</v>
      </c>
      <c r="S229" s="129">
        <f t="shared" si="356"/>
        <v>816673.3893978541</v>
      </c>
      <c r="T229" s="129">
        <f t="shared" si="356"/>
        <v>-1302726.7716999999</v>
      </c>
      <c r="U229" s="129">
        <f t="shared" si="356"/>
        <v>-66097.118360055465</v>
      </c>
      <c r="V229" s="129">
        <f t="shared" si="356"/>
        <v>-1576182.6872538861</v>
      </c>
      <c r="W229" s="129">
        <f t="shared" si="356"/>
        <v>2262436.4064648552</v>
      </c>
      <c r="X229" s="129">
        <f t="shared" si="356"/>
        <v>0</v>
      </c>
      <c r="Y229" s="129">
        <f t="shared" si="356"/>
        <v>657625.84572695149</v>
      </c>
      <c r="Z229" s="129">
        <f t="shared" si="356"/>
        <v>69587.980321600218</v>
      </c>
      <c r="AA229" s="129">
        <f t="shared" si="356"/>
        <v>0</v>
      </c>
      <c r="AB229" s="129">
        <f t="shared" si="356"/>
        <v>0</v>
      </c>
      <c r="AC229" s="129">
        <f t="shared" si="356"/>
        <v>0</v>
      </c>
      <c r="AD229" s="129">
        <f t="shared" si="356"/>
        <v>0</v>
      </c>
      <c r="AE229" s="129">
        <f t="shared" si="356"/>
        <v>-142029.36432510396</v>
      </c>
      <c r="AF229" s="129">
        <f t="shared" si="356"/>
        <v>0</v>
      </c>
      <c r="AG229" s="129">
        <f t="shared" si="356"/>
        <v>8137368.974306412</v>
      </c>
      <c r="AH229" s="129">
        <f t="shared" si="356"/>
        <v>77236.935274999967</v>
      </c>
      <c r="AI229" s="129">
        <f t="shared" si="356"/>
        <v>-167530.56</v>
      </c>
      <c r="AJ229" s="129">
        <f t="shared" si="356"/>
        <v>745895.0162666667</v>
      </c>
      <c r="AK229" s="129">
        <f t="shared" si="356"/>
        <v>0</v>
      </c>
      <c r="AL229" s="129">
        <f t="shared" si="356"/>
        <v>-78257.771299999993</v>
      </c>
      <c r="AM229" s="129">
        <f t="shared" si="356"/>
        <v>-789966.53717999777</v>
      </c>
      <c r="AN229" s="129">
        <f t="shared" si="356"/>
        <v>0</v>
      </c>
      <c r="AO229" s="129">
        <f t="shared" si="356"/>
        <v>0</v>
      </c>
      <c r="AP229" s="129">
        <f t="shared" si="356"/>
        <v>0</v>
      </c>
      <c r="AQ229" s="129">
        <f t="shared" si="356"/>
        <v>0</v>
      </c>
      <c r="AR229" s="129">
        <f t="shared" si="356"/>
        <v>0</v>
      </c>
      <c r="AS229" s="129">
        <f>AS79+AS107+AS130+AS136+AS142+AS157+AS172+AS195+AS204+AS211+AS228</f>
        <v>-226236032.74247172</v>
      </c>
      <c r="AT229" s="129">
        <f t="shared" ref="AT229:CN229" si="357">AT79+AT107+AT130+AT136+AT142+AT157+AT172+AT195+AT204+AT211+AT228</f>
        <v>-1942158.6671712371</v>
      </c>
      <c r="AU229" s="129">
        <f t="shared" si="357"/>
        <v>0</v>
      </c>
      <c r="AV229" s="129">
        <f t="shared" si="357"/>
        <v>0</v>
      </c>
      <c r="AW229" s="129">
        <f t="shared" si="357"/>
        <v>-454424.19965512399</v>
      </c>
      <c r="AX229" s="129">
        <f t="shared" si="357"/>
        <v>-813879.8398250466</v>
      </c>
      <c r="AY229" s="129">
        <f t="shared" si="357"/>
        <v>0</v>
      </c>
      <c r="AZ229" s="129">
        <f t="shared" si="357"/>
        <v>0</v>
      </c>
      <c r="BA229" s="129">
        <f t="shared" si="357"/>
        <v>0</v>
      </c>
      <c r="BB229" s="129">
        <f t="shared" si="357"/>
        <v>88453.097947868329</v>
      </c>
      <c r="BC229" s="129">
        <f t="shared" si="357"/>
        <v>0</v>
      </c>
      <c r="BD229" s="129">
        <f t="shared" si="357"/>
        <v>-1541476.0708844371</v>
      </c>
      <c r="BE229" s="129">
        <f t="shared" si="357"/>
        <v>0</v>
      </c>
      <c r="BF229" s="129">
        <f t="shared" si="357"/>
        <v>0</v>
      </c>
      <c r="BG229" s="129">
        <f t="shared" si="357"/>
        <v>748484.69986254489</v>
      </c>
      <c r="BH229" s="129">
        <f t="shared" si="357"/>
        <v>0</v>
      </c>
      <c r="BI229" s="129">
        <f t="shared" si="357"/>
        <v>0</v>
      </c>
      <c r="BJ229" s="129">
        <f t="shared" si="357"/>
        <v>1224537.0157488291</v>
      </c>
      <c r="BK229" s="129">
        <f t="shared" si="357"/>
        <v>0</v>
      </c>
      <c r="BL229" s="129">
        <f t="shared" si="357"/>
        <v>0</v>
      </c>
      <c r="BM229" s="129">
        <f t="shared" si="357"/>
        <v>0</v>
      </c>
      <c r="BN229" s="129">
        <f t="shared" si="357"/>
        <v>0</v>
      </c>
      <c r="BO229" s="129">
        <f t="shared" si="357"/>
        <v>0</v>
      </c>
      <c r="BP229" s="129">
        <f t="shared" si="357"/>
        <v>0</v>
      </c>
      <c r="BQ229" s="129">
        <f t="shared" si="357"/>
        <v>-1316321.3133</v>
      </c>
      <c r="BR229" s="129">
        <f t="shared" si="357"/>
        <v>8945940.8578260001</v>
      </c>
      <c r="BS229" s="129">
        <f t="shared" si="357"/>
        <v>0</v>
      </c>
      <c r="BT229" s="129">
        <f t="shared" si="357"/>
        <v>0</v>
      </c>
      <c r="BU229" s="129">
        <f t="shared" si="357"/>
        <v>0</v>
      </c>
      <c r="BV229" s="129">
        <f t="shared" si="357"/>
        <v>-3044147.4886901998</v>
      </c>
      <c r="BW229" s="129">
        <f t="shared" si="357"/>
        <v>-573114.39049726026</v>
      </c>
      <c r="BX229" s="129">
        <f t="shared" si="357"/>
        <v>1352923.7452072601</v>
      </c>
      <c r="BY229" s="129">
        <f t="shared" si="357"/>
        <v>211374.28809999995</v>
      </c>
      <c r="BZ229" s="129">
        <f t="shared" si="357"/>
        <v>66055.621369259985</v>
      </c>
      <c r="CA229" s="129">
        <f t="shared" si="357"/>
        <v>1056906.5734432</v>
      </c>
      <c r="CB229" s="129">
        <f t="shared" si="357"/>
        <v>0</v>
      </c>
      <c r="CC229" s="129">
        <f t="shared" si="357"/>
        <v>0</v>
      </c>
      <c r="CD229" s="129">
        <f t="shared" si="357"/>
        <v>0</v>
      </c>
      <c r="CE229" s="129">
        <f t="shared" si="357"/>
        <v>0</v>
      </c>
      <c r="CF229" s="129">
        <f t="shared" si="357"/>
        <v>-1302182.2319424739</v>
      </c>
      <c r="CG229" s="129">
        <f t="shared" si="357"/>
        <v>-33733.560899999982</v>
      </c>
      <c r="CH229" s="129">
        <f t="shared" si="357"/>
        <v>0</v>
      </c>
      <c r="CI229" s="129">
        <f t="shared" si="357"/>
        <v>1439645.6765000001</v>
      </c>
      <c r="CJ229" s="129">
        <f t="shared" si="357"/>
        <v>-51935956.248247735</v>
      </c>
      <c r="CK229" s="129">
        <f t="shared" si="357"/>
        <v>0</v>
      </c>
      <c r="CL229" s="129">
        <f t="shared" si="357"/>
        <v>0</v>
      </c>
      <c r="CM229" s="129">
        <f t="shared" si="357"/>
        <v>0</v>
      </c>
      <c r="CN229" s="129">
        <f t="shared" si="357"/>
        <v>-47823072.435108557</v>
      </c>
      <c r="CO229" s="124">
        <f t="shared" ref="CO229" si="358">+CN229+AS229</f>
        <v>-274059105.1775803</v>
      </c>
      <c r="CP229" s="129">
        <f t="shared" ref="CP229" si="359">CP79+CP107+CP130+CP136+CP142+CP157+CP172+CP195+CP204+CP211+CP228</f>
        <v>1948849648.4547493</v>
      </c>
      <c r="CQ229" s="129">
        <f t="shared" ref="CQ229:EK229" si="360">CQ79+CQ107+CQ130+CQ136+CQ142+CQ157+CQ172+CQ195+CQ204+CQ211+CQ228</f>
        <v>-13498205.475480203</v>
      </c>
      <c r="CR229" s="129">
        <f t="shared" si="360"/>
        <v>0</v>
      </c>
      <c r="CS229" s="129">
        <f t="shared" si="360"/>
        <v>0</v>
      </c>
      <c r="CT229" s="129">
        <f t="shared" si="360"/>
        <v>-399773.68118600268</v>
      </c>
      <c r="CU229" s="129">
        <f t="shared" si="360"/>
        <v>-443298.29519069282</v>
      </c>
      <c r="CV229" s="129">
        <f t="shared" si="360"/>
        <v>0</v>
      </c>
      <c r="CW229" s="129">
        <f t="shared" si="360"/>
        <v>0</v>
      </c>
      <c r="CX229" s="129">
        <f t="shared" si="360"/>
        <v>0</v>
      </c>
      <c r="CY229" s="129">
        <f t="shared" si="360"/>
        <v>0</v>
      </c>
      <c r="CZ229" s="129">
        <f t="shared" si="360"/>
        <v>0</v>
      </c>
      <c r="DA229" s="129">
        <f t="shared" si="360"/>
        <v>306311.14921122271</v>
      </c>
      <c r="DB229" s="129">
        <f t="shared" si="360"/>
        <v>0</v>
      </c>
      <c r="DC229" s="129">
        <f t="shared" si="360"/>
        <v>0</v>
      </c>
      <c r="DD229" s="129">
        <f t="shared" si="360"/>
        <v>0</v>
      </c>
      <c r="DE229" s="129">
        <f t="shared" si="360"/>
        <v>1163573.5173000002</v>
      </c>
      <c r="DF229" s="129">
        <f t="shared" si="360"/>
        <v>0</v>
      </c>
      <c r="DG229" s="129">
        <f t="shared" si="360"/>
        <v>0</v>
      </c>
      <c r="DH229" s="129">
        <f t="shared" si="360"/>
        <v>0</v>
      </c>
      <c r="DI229" s="129">
        <f t="shared" si="360"/>
        <v>0</v>
      </c>
      <c r="DJ229" s="129">
        <f t="shared" si="360"/>
        <v>0</v>
      </c>
      <c r="DK229" s="129">
        <f t="shared" si="360"/>
        <v>0</v>
      </c>
      <c r="DL229" s="129">
        <f t="shared" si="360"/>
        <v>0</v>
      </c>
      <c r="DM229" s="129">
        <f t="shared" si="360"/>
        <v>0</v>
      </c>
      <c r="DN229" s="129">
        <f t="shared" si="360"/>
        <v>0</v>
      </c>
      <c r="DO229" s="129">
        <f t="shared" si="360"/>
        <v>0</v>
      </c>
      <c r="DP229" s="129">
        <f t="shared" si="360"/>
        <v>0</v>
      </c>
      <c r="DQ229" s="129">
        <f t="shared" si="360"/>
        <v>0</v>
      </c>
      <c r="DR229" s="129">
        <f t="shared" si="360"/>
        <v>0</v>
      </c>
      <c r="DS229" s="129">
        <f t="shared" si="360"/>
        <v>-14739499.822137697</v>
      </c>
      <c r="DT229" s="129">
        <f t="shared" si="360"/>
        <v>-4397798.4569056612</v>
      </c>
      <c r="DU229" s="129">
        <f t="shared" si="360"/>
        <v>10993462.594550602</v>
      </c>
      <c r="DV229" s="129">
        <f t="shared" si="360"/>
        <v>792152.34710000001</v>
      </c>
      <c r="DW229" s="129">
        <f t="shared" si="360"/>
        <v>1791301.8699107408</v>
      </c>
      <c r="DX229" s="129">
        <f t="shared" si="360"/>
        <v>8465444.0078082196</v>
      </c>
      <c r="DY229" s="129">
        <f t="shared" si="360"/>
        <v>0</v>
      </c>
      <c r="DZ229" s="129">
        <f t="shared" si="360"/>
        <v>0</v>
      </c>
      <c r="EA229" s="129">
        <f t="shared" si="360"/>
        <v>0</v>
      </c>
      <c r="EB229" s="129">
        <f t="shared" si="360"/>
        <v>0</v>
      </c>
      <c r="EC229" s="129">
        <f t="shared" si="360"/>
        <v>242022.31235291326</v>
      </c>
      <c r="ED229" s="129">
        <f t="shared" si="360"/>
        <v>0</v>
      </c>
      <c r="EE229" s="129">
        <f t="shared" si="360"/>
        <v>0</v>
      </c>
      <c r="EF229" s="129">
        <f t="shared" si="360"/>
        <v>0</v>
      </c>
      <c r="EG229" s="129">
        <f t="shared" si="360"/>
        <v>39655.383872746024</v>
      </c>
      <c r="EH229" s="129">
        <f t="shared" si="360"/>
        <v>0</v>
      </c>
      <c r="EI229" s="129">
        <f t="shared" si="360"/>
        <v>0</v>
      </c>
      <c r="EJ229" s="129">
        <f t="shared" si="360"/>
        <v>-349292.03779998259</v>
      </c>
      <c r="EK229" s="129">
        <f t="shared" si="360"/>
        <v>-10033944.586593792</v>
      </c>
      <c r="EL229" s="129">
        <f t="shared" ref="EL229" si="361">EL79+EL107+EL130+EL136+EL142+EL157+EL172+EL195+EL204+EL211+EL228</f>
        <v>1938815703.8681562</v>
      </c>
      <c r="EM229" s="129">
        <f t="shared" ref="EM229" si="362">EM79+EM107+EM130+EM136+EM142+EM157+EM172+EM195+EM204+EM211+EM228</f>
        <v>5236862.42445793</v>
      </c>
      <c r="EN229" s="129">
        <f t="shared" ref="EN229:GG229" si="363">EN79+EN107+EN130+EN136+EN142+EN157+EN172+EN195+EN204+EN211+EN228</f>
        <v>0</v>
      </c>
      <c r="EO229" s="129">
        <f t="shared" si="363"/>
        <v>0</v>
      </c>
      <c r="EP229" s="129">
        <f t="shared" si="363"/>
        <v>-668842.91487600096</v>
      </c>
      <c r="EQ229" s="129">
        <f t="shared" si="363"/>
        <v>545414.01797072764</v>
      </c>
      <c r="ER229" s="129">
        <f t="shared" si="363"/>
        <v>0</v>
      </c>
      <c r="ES229" s="129">
        <f t="shared" si="363"/>
        <v>0</v>
      </c>
      <c r="ET229" s="129">
        <f t="shared" si="363"/>
        <v>0</v>
      </c>
      <c r="EU229" s="129">
        <f t="shared" si="363"/>
        <v>0</v>
      </c>
      <c r="EV229" s="129">
        <f t="shared" si="363"/>
        <v>0</v>
      </c>
      <c r="EW229" s="129">
        <f t="shared" si="363"/>
        <v>564801.47031854209</v>
      </c>
      <c r="EX229" s="129">
        <f t="shared" si="363"/>
        <v>0</v>
      </c>
      <c r="EY229" s="129">
        <f t="shared" si="363"/>
        <v>0</v>
      </c>
      <c r="EZ229" s="129">
        <f t="shared" si="363"/>
        <v>0</v>
      </c>
      <c r="FA229" s="129">
        <f t="shared" si="363"/>
        <v>3468351.8046000004</v>
      </c>
      <c r="FB229" s="129">
        <f t="shared" si="363"/>
        <v>0</v>
      </c>
      <c r="FC229" s="129">
        <f t="shared" si="363"/>
        <v>0</v>
      </c>
      <c r="FD229" s="129">
        <f t="shared" si="363"/>
        <v>0</v>
      </c>
      <c r="FE229" s="129">
        <f t="shared" si="363"/>
        <v>0</v>
      </c>
      <c r="FF229" s="129">
        <f t="shared" si="363"/>
        <v>0</v>
      </c>
      <c r="FG229" s="129">
        <f t="shared" si="363"/>
        <v>0</v>
      </c>
      <c r="FH229" s="129">
        <f t="shared" si="363"/>
        <v>61645699.922056295</v>
      </c>
      <c r="FI229" s="129">
        <f t="shared" si="363"/>
        <v>245505.14664022264</v>
      </c>
      <c r="FJ229" s="129">
        <f t="shared" si="363"/>
        <v>-1752299.6381946239</v>
      </c>
      <c r="FK229" s="129">
        <f t="shared" si="363"/>
        <v>5506395.014822321</v>
      </c>
      <c r="FL229" s="129">
        <f t="shared" si="363"/>
        <v>80037.032855528465</v>
      </c>
      <c r="FM229" s="129">
        <f t="shared" si="363"/>
        <v>803115.10942405707</v>
      </c>
      <c r="FN229" s="129">
        <f t="shared" si="363"/>
        <v>0</v>
      </c>
      <c r="FO229" s="129">
        <f t="shared" si="363"/>
        <v>-21655401.978452869</v>
      </c>
      <c r="FP229" s="129">
        <f t="shared" si="363"/>
        <v>-5525741.4497995321</v>
      </c>
      <c r="FQ229" s="129">
        <f t="shared" si="363"/>
        <v>13328051.774230499</v>
      </c>
      <c r="FR229" s="129">
        <f t="shared" si="363"/>
        <v>125084.27869999989</v>
      </c>
      <c r="FS229" s="129">
        <f t="shared" si="363"/>
        <v>2355362.4849999994</v>
      </c>
      <c r="FT229" s="129">
        <f t="shared" si="363"/>
        <v>10217273.590264836</v>
      </c>
      <c r="FU229" s="129">
        <f t="shared" si="363"/>
        <v>101665833.49155572</v>
      </c>
      <c r="FV229" s="129">
        <f t="shared" si="363"/>
        <v>139468.69547499999</v>
      </c>
      <c r="FW229" s="129">
        <f t="shared" si="363"/>
        <v>-12529.914132000224</v>
      </c>
      <c r="FX229" s="129">
        <f t="shared" si="363"/>
        <v>-827173.50134999899</v>
      </c>
      <c r="FY229" s="129">
        <f t="shared" si="363"/>
        <v>-2257567.0605767574</v>
      </c>
      <c r="FZ229" s="129">
        <f t="shared" si="363"/>
        <v>11244.520300000051</v>
      </c>
      <c r="GA229" s="129">
        <f t="shared" si="363"/>
        <v>9794940.019475</v>
      </c>
      <c r="GB229" s="129">
        <f t="shared" si="363"/>
        <v>1707574.2478025374</v>
      </c>
      <c r="GC229" s="129">
        <f t="shared" si="363"/>
        <v>8200821.0775916586</v>
      </c>
      <c r="GD229" s="129">
        <f t="shared" si="363"/>
        <v>0</v>
      </c>
      <c r="GE229" s="129">
        <f t="shared" si="363"/>
        <v>0</v>
      </c>
      <c r="GF229" s="129">
        <f t="shared" si="363"/>
        <v>-1746498.9622000174</v>
      </c>
      <c r="GG229" s="129">
        <f t="shared" si="363"/>
        <v>191195780.70395911</v>
      </c>
      <c r="GH229" s="129">
        <f t="shared" ref="GH229:GJ229" si="364">GH79+GH107+GH130+GH136+GH142+GH157+GH172+GH195+GH204+GH211+GH228</f>
        <v>2130011484.5721152</v>
      </c>
      <c r="GI229" s="129">
        <f t="shared" si="364"/>
        <v>81726168.754766986</v>
      </c>
      <c r="GJ229" s="129">
        <f t="shared" si="364"/>
        <v>2211737653.3268819</v>
      </c>
      <c r="GU229" s="129">
        <v>2222908753.6323299</v>
      </c>
      <c r="GV229" s="123">
        <f t="shared" si="319"/>
        <v>0</v>
      </c>
      <c r="GX229" s="129">
        <v>-3044147.4886901998</v>
      </c>
      <c r="GY229" s="123">
        <f t="shared" si="320"/>
        <v>-3044147.4886901998</v>
      </c>
    </row>
    <row r="230" spans="1:20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297280276.16767073</v>
      </c>
      <c r="F230" s="126">
        <f t="shared" ref="F230:AR230" si="365">F28-F229</f>
        <v>27715007.846690089</v>
      </c>
      <c r="G230" s="126">
        <f t="shared" si="365"/>
        <v>984321.8289450109</v>
      </c>
      <c r="H230" s="126">
        <f t="shared" si="365"/>
        <v>829813.62078860006</v>
      </c>
      <c r="I230" s="126">
        <f t="shared" si="365"/>
        <v>36730076.987808421</v>
      </c>
      <c r="J230" s="126">
        <f t="shared" si="365"/>
        <v>29473738.80405971</v>
      </c>
      <c r="K230" s="126">
        <f t="shared" si="365"/>
        <v>2975709.7977257613</v>
      </c>
      <c r="L230" s="126">
        <f t="shared" si="365"/>
        <v>139378.00489226007</v>
      </c>
      <c r="M230" s="126">
        <f t="shared" si="365"/>
        <v>1744.5848380178213</v>
      </c>
      <c r="N230" s="126">
        <f t="shared" si="365"/>
        <v>34454.191186003947</v>
      </c>
      <c r="O230" s="126">
        <f t="shared" si="365"/>
        <v>-70788.642846595074</v>
      </c>
      <c r="P230" s="126">
        <f t="shared" si="365"/>
        <v>-4368173.7026213948</v>
      </c>
      <c r="Q230" s="126">
        <f t="shared" si="365"/>
        <v>-122822.85124517528</v>
      </c>
      <c r="R230" s="126">
        <f t="shared" si="365"/>
        <v>-17521.863852870072</v>
      </c>
      <c r="S230" s="126">
        <f t="shared" si="365"/>
        <v>-816673.3893978541</v>
      </c>
      <c r="T230" s="126">
        <f t="shared" si="365"/>
        <v>1302726.7716999999</v>
      </c>
      <c r="U230" s="126">
        <f t="shared" si="365"/>
        <v>66097.118360055465</v>
      </c>
      <c r="V230" s="126">
        <f t="shared" si="365"/>
        <v>1576182.6872538861</v>
      </c>
      <c r="W230" s="126">
        <f t="shared" si="365"/>
        <v>-2262436.4064648552</v>
      </c>
      <c r="X230" s="126">
        <f t="shared" si="365"/>
        <v>0</v>
      </c>
      <c r="Y230" s="126">
        <f t="shared" si="365"/>
        <v>-657625.84572695149</v>
      </c>
      <c r="Z230" s="126">
        <f t="shared" si="365"/>
        <v>-69587.980321600218</v>
      </c>
      <c r="AA230" s="126">
        <f t="shared" si="365"/>
        <v>0</v>
      </c>
      <c r="AB230" s="126">
        <f t="shared" si="365"/>
        <v>0</v>
      </c>
      <c r="AC230" s="126">
        <f t="shared" si="365"/>
        <v>0</v>
      </c>
      <c r="AD230" s="126">
        <f t="shared" si="365"/>
        <v>0</v>
      </c>
      <c r="AE230" s="126">
        <f t="shared" si="365"/>
        <v>142029.36432510396</v>
      </c>
      <c r="AF230" s="126">
        <f t="shared" si="365"/>
        <v>0</v>
      </c>
      <c r="AG230" s="126">
        <f t="shared" si="365"/>
        <v>-8137368.974306412</v>
      </c>
      <c r="AH230" s="126">
        <f t="shared" si="365"/>
        <v>-77236.935274999967</v>
      </c>
      <c r="AI230" s="126">
        <f t="shared" si="365"/>
        <v>167530.56</v>
      </c>
      <c r="AJ230" s="126">
        <f t="shared" si="365"/>
        <v>-745895.0162666667</v>
      </c>
      <c r="AK230" s="126">
        <f t="shared" si="365"/>
        <v>0</v>
      </c>
      <c r="AL230" s="126">
        <f t="shared" si="365"/>
        <v>78257.771299999993</v>
      </c>
      <c r="AM230" s="126">
        <f t="shared" si="365"/>
        <v>789966.53717999777</v>
      </c>
      <c r="AN230" s="126">
        <f t="shared" si="365"/>
        <v>0</v>
      </c>
      <c r="AO230" s="126">
        <f t="shared" si="365"/>
        <v>0</v>
      </c>
      <c r="AP230" s="126">
        <f t="shared" si="365"/>
        <v>0</v>
      </c>
      <c r="AQ230" s="126">
        <f t="shared" si="365"/>
        <v>0</v>
      </c>
      <c r="AR230" s="126">
        <f t="shared" si="365"/>
        <v>0</v>
      </c>
      <c r="AS230" s="126">
        <f>AS28-AS229</f>
        <v>85660904.868727505</v>
      </c>
      <c r="AT230" s="126">
        <f t="shared" ref="AT230:CN230" si="366">AT28-AT229</f>
        <v>-5900349.9228287647</v>
      </c>
      <c r="AU230" s="126">
        <f t="shared" si="366"/>
        <v>0</v>
      </c>
      <c r="AV230" s="126">
        <f t="shared" si="366"/>
        <v>0</v>
      </c>
      <c r="AW230" s="126">
        <f t="shared" si="366"/>
        <v>454424.19965512399</v>
      </c>
      <c r="AX230" s="126">
        <f t="shared" si="366"/>
        <v>813879.8398250466</v>
      </c>
      <c r="AY230" s="126">
        <f t="shared" si="366"/>
        <v>0</v>
      </c>
      <c r="AZ230" s="126">
        <f t="shared" si="366"/>
        <v>0</v>
      </c>
      <c r="BA230" s="126">
        <f t="shared" si="366"/>
        <v>0</v>
      </c>
      <c r="BB230" s="126">
        <f t="shared" si="366"/>
        <v>-88453.097947868329</v>
      </c>
      <c r="BC230" s="126">
        <f t="shared" si="366"/>
        <v>0</v>
      </c>
      <c r="BD230" s="126">
        <f t="shared" si="366"/>
        <v>1541476.0708844371</v>
      </c>
      <c r="BE230" s="126">
        <f t="shared" si="366"/>
        <v>0</v>
      </c>
      <c r="BF230" s="126">
        <f t="shared" si="366"/>
        <v>0</v>
      </c>
      <c r="BG230" s="126">
        <f t="shared" si="366"/>
        <v>-748484.69986254489</v>
      </c>
      <c r="BH230" s="126">
        <f t="shared" si="366"/>
        <v>0</v>
      </c>
      <c r="BI230" s="126">
        <f t="shared" si="366"/>
        <v>0</v>
      </c>
      <c r="BJ230" s="126">
        <f t="shared" si="366"/>
        <v>-1224537.0157488291</v>
      </c>
      <c r="BK230" s="126">
        <f t="shared" si="366"/>
        <v>0</v>
      </c>
      <c r="BL230" s="126">
        <f t="shared" si="366"/>
        <v>0</v>
      </c>
      <c r="BM230" s="126">
        <f t="shared" si="366"/>
        <v>0</v>
      </c>
      <c r="BN230" s="126">
        <f t="shared" si="366"/>
        <v>0</v>
      </c>
      <c r="BO230" s="126">
        <f t="shared" si="366"/>
        <v>0</v>
      </c>
      <c r="BP230" s="126">
        <f t="shared" si="366"/>
        <v>0</v>
      </c>
      <c r="BQ230" s="126">
        <f t="shared" si="366"/>
        <v>-4951875.4166999999</v>
      </c>
      <c r="BR230" s="126">
        <f t="shared" si="366"/>
        <v>-8945940.8578260001</v>
      </c>
      <c r="BS230" s="126">
        <f t="shared" si="366"/>
        <v>0</v>
      </c>
      <c r="BT230" s="126">
        <f t="shared" si="366"/>
        <v>0</v>
      </c>
      <c r="BU230" s="126">
        <f t="shared" si="366"/>
        <v>0</v>
      </c>
      <c r="BV230" s="126">
        <f t="shared" si="366"/>
        <v>3044147.4886901998</v>
      </c>
      <c r="BW230" s="126">
        <f t="shared" si="366"/>
        <v>573114.39049726026</v>
      </c>
      <c r="BX230" s="126">
        <f t="shared" si="366"/>
        <v>-1352923.7452072601</v>
      </c>
      <c r="BY230" s="126">
        <f t="shared" si="366"/>
        <v>-211374.28809999995</v>
      </c>
      <c r="BZ230" s="126">
        <f t="shared" si="366"/>
        <v>-66055.621369259985</v>
      </c>
      <c r="CA230" s="126">
        <f t="shared" si="366"/>
        <v>-1056906.5734432</v>
      </c>
      <c r="CB230" s="126">
        <f t="shared" si="366"/>
        <v>0</v>
      </c>
      <c r="CC230" s="126">
        <f t="shared" si="366"/>
        <v>0</v>
      </c>
      <c r="CD230" s="126">
        <f t="shared" si="366"/>
        <v>0</v>
      </c>
      <c r="CE230" s="126">
        <f t="shared" si="366"/>
        <v>0</v>
      </c>
      <c r="CF230" s="126">
        <f t="shared" si="366"/>
        <v>1302182.2319424739</v>
      </c>
      <c r="CG230" s="126">
        <f t="shared" si="366"/>
        <v>33733.560899999982</v>
      </c>
      <c r="CH230" s="126">
        <f t="shared" si="366"/>
        <v>0</v>
      </c>
      <c r="CI230" s="126">
        <f t="shared" si="366"/>
        <v>-1497815.7865000002</v>
      </c>
      <c r="CJ230" s="126">
        <f t="shared" si="366"/>
        <v>51935956.248247735</v>
      </c>
      <c r="CK230" s="126">
        <f t="shared" si="366"/>
        <v>0</v>
      </c>
      <c r="CL230" s="126">
        <f t="shared" si="366"/>
        <v>0</v>
      </c>
      <c r="CM230" s="126">
        <f t="shared" si="366"/>
        <v>0</v>
      </c>
      <c r="CN230" s="126">
        <f t="shared" si="366"/>
        <v>33654197.005108558</v>
      </c>
      <c r="CO230" s="126">
        <f t="shared" ref="CO230:CP230" si="367">CO28-CO229</f>
        <v>119315101.87383607</v>
      </c>
      <c r="CP230" s="126">
        <f t="shared" si="367"/>
        <v>416595378.04150653</v>
      </c>
      <c r="CQ230" s="126">
        <f t="shared" ref="CQ230:EK230" si="368">CQ28-CQ229</f>
        <v>-41008047.891153216</v>
      </c>
      <c r="CR230" s="126">
        <f t="shared" si="368"/>
        <v>0</v>
      </c>
      <c r="CS230" s="126">
        <f t="shared" si="368"/>
        <v>0</v>
      </c>
      <c r="CT230" s="126">
        <f t="shared" si="368"/>
        <v>399773.68118600268</v>
      </c>
      <c r="CU230" s="126">
        <f t="shared" si="368"/>
        <v>443298.29519069282</v>
      </c>
      <c r="CV230" s="126">
        <f t="shared" si="368"/>
        <v>0</v>
      </c>
      <c r="CW230" s="126">
        <f t="shared" si="368"/>
        <v>0</v>
      </c>
      <c r="CX230" s="126">
        <f t="shared" si="368"/>
        <v>0</v>
      </c>
      <c r="CY230" s="126">
        <f t="shared" si="368"/>
        <v>0</v>
      </c>
      <c r="CZ230" s="126">
        <f t="shared" si="368"/>
        <v>0</v>
      </c>
      <c r="DA230" s="126">
        <f t="shared" si="368"/>
        <v>-306311.14921122271</v>
      </c>
      <c r="DB230" s="126">
        <f t="shared" si="368"/>
        <v>0</v>
      </c>
      <c r="DC230" s="126">
        <f t="shared" si="368"/>
        <v>0</v>
      </c>
      <c r="DD230" s="126">
        <f t="shared" si="368"/>
        <v>0</v>
      </c>
      <c r="DE230" s="126">
        <f t="shared" si="368"/>
        <v>-1163573.5173000002</v>
      </c>
      <c r="DF230" s="126">
        <f t="shared" si="368"/>
        <v>0</v>
      </c>
      <c r="DG230" s="126">
        <f t="shared" si="368"/>
        <v>0</v>
      </c>
      <c r="DH230" s="126">
        <f t="shared" si="368"/>
        <v>0</v>
      </c>
      <c r="DI230" s="126">
        <f t="shared" si="368"/>
        <v>0</v>
      </c>
      <c r="DJ230" s="126">
        <f t="shared" si="368"/>
        <v>0</v>
      </c>
      <c r="DK230" s="126">
        <f t="shared" si="368"/>
        <v>0</v>
      </c>
      <c r="DL230" s="126">
        <f t="shared" si="368"/>
        <v>0</v>
      </c>
      <c r="DM230" s="126">
        <f t="shared" si="368"/>
        <v>0</v>
      </c>
      <c r="DN230" s="126">
        <f t="shared" si="368"/>
        <v>0</v>
      </c>
      <c r="DO230" s="126">
        <f t="shared" si="368"/>
        <v>0</v>
      </c>
      <c r="DP230" s="126">
        <f t="shared" si="368"/>
        <v>0</v>
      </c>
      <c r="DQ230" s="126">
        <f t="shared" si="368"/>
        <v>0</v>
      </c>
      <c r="DR230" s="126">
        <f t="shared" si="368"/>
        <v>0</v>
      </c>
      <c r="DS230" s="126">
        <f t="shared" si="368"/>
        <v>14739499.822137697</v>
      </c>
      <c r="DT230" s="126">
        <f t="shared" si="368"/>
        <v>4397798.4569056612</v>
      </c>
      <c r="DU230" s="126">
        <f t="shared" si="368"/>
        <v>-10993462.594550602</v>
      </c>
      <c r="DV230" s="126">
        <f t="shared" si="368"/>
        <v>-792152.34710000001</v>
      </c>
      <c r="DW230" s="126">
        <f t="shared" si="368"/>
        <v>-1791301.8699107408</v>
      </c>
      <c r="DX230" s="126">
        <f t="shared" si="368"/>
        <v>-8465444.0078082196</v>
      </c>
      <c r="DY230" s="126">
        <f t="shared" si="368"/>
        <v>0</v>
      </c>
      <c r="DZ230" s="126">
        <f t="shared" si="368"/>
        <v>0</v>
      </c>
      <c r="EA230" s="126">
        <f t="shared" si="368"/>
        <v>0</v>
      </c>
      <c r="EB230" s="126">
        <f t="shared" si="368"/>
        <v>0</v>
      </c>
      <c r="EC230" s="126">
        <f t="shared" si="368"/>
        <v>-242022.31235291326</v>
      </c>
      <c r="ED230" s="126">
        <f t="shared" si="368"/>
        <v>0</v>
      </c>
      <c r="EE230" s="126">
        <f t="shared" si="368"/>
        <v>0</v>
      </c>
      <c r="EF230" s="126">
        <f t="shared" si="368"/>
        <v>0</v>
      </c>
      <c r="EG230" s="126">
        <f t="shared" si="368"/>
        <v>-39655.383872746024</v>
      </c>
      <c r="EH230" s="126">
        <f t="shared" si="368"/>
        <v>0</v>
      </c>
      <c r="EI230" s="126">
        <f t="shared" si="368"/>
        <v>0</v>
      </c>
      <c r="EJ230" s="126">
        <f t="shared" si="368"/>
        <v>349292.03779998259</v>
      </c>
      <c r="EK230" s="126">
        <f t="shared" si="368"/>
        <v>-44472308.780039623</v>
      </c>
      <c r="EL230" s="126">
        <f t="shared" ref="EL230" si="369">EL28-EL229</f>
        <v>372123069.26146626</v>
      </c>
      <c r="EM230" s="126">
        <f t="shared" ref="EM230" si="370">EM28-EM229</f>
        <v>15909781.89594581</v>
      </c>
      <c r="EN230" s="126">
        <f t="shared" ref="EN230:GG230" si="371">EN28-EN229</f>
        <v>0</v>
      </c>
      <c r="EO230" s="126">
        <f t="shared" si="371"/>
        <v>0</v>
      </c>
      <c r="EP230" s="126">
        <f t="shared" si="371"/>
        <v>668842.91487600096</v>
      </c>
      <c r="EQ230" s="126">
        <f t="shared" si="371"/>
        <v>-545414.01797072764</v>
      </c>
      <c r="ER230" s="126">
        <f t="shared" si="371"/>
        <v>0</v>
      </c>
      <c r="ES230" s="126">
        <f t="shared" si="371"/>
        <v>0</v>
      </c>
      <c r="ET230" s="126">
        <f t="shared" si="371"/>
        <v>0</v>
      </c>
      <c r="EU230" s="126">
        <f t="shared" si="371"/>
        <v>0</v>
      </c>
      <c r="EV230" s="126">
        <f t="shared" si="371"/>
        <v>0</v>
      </c>
      <c r="EW230" s="126">
        <f t="shared" si="371"/>
        <v>-564801.47031854209</v>
      </c>
      <c r="EX230" s="126">
        <f t="shared" si="371"/>
        <v>0</v>
      </c>
      <c r="EY230" s="126">
        <f t="shared" si="371"/>
        <v>0</v>
      </c>
      <c r="EZ230" s="126">
        <f t="shared" si="371"/>
        <v>0</v>
      </c>
      <c r="FA230" s="126">
        <f t="shared" si="371"/>
        <v>-3468351.8046000004</v>
      </c>
      <c r="FB230" s="126">
        <f t="shared" si="371"/>
        <v>0</v>
      </c>
      <c r="FC230" s="126">
        <f t="shared" si="371"/>
        <v>0</v>
      </c>
      <c r="FD230" s="126">
        <f t="shared" si="371"/>
        <v>0</v>
      </c>
      <c r="FE230" s="126">
        <f t="shared" si="371"/>
        <v>0</v>
      </c>
      <c r="FF230" s="126">
        <f t="shared" si="371"/>
        <v>0</v>
      </c>
      <c r="FG230" s="126">
        <f t="shared" si="371"/>
        <v>0</v>
      </c>
      <c r="FH230" s="126">
        <f t="shared" si="371"/>
        <v>-61645699.922056295</v>
      </c>
      <c r="FI230" s="126">
        <f t="shared" si="371"/>
        <v>-245505.14664022264</v>
      </c>
      <c r="FJ230" s="126">
        <f t="shared" si="371"/>
        <v>-6591984.3532083482</v>
      </c>
      <c r="FK230" s="126">
        <f t="shared" si="371"/>
        <v>-5506395.014822321</v>
      </c>
      <c r="FL230" s="126">
        <f t="shared" si="371"/>
        <v>-80037.032855528465</v>
      </c>
      <c r="FM230" s="126">
        <f t="shared" si="371"/>
        <v>-803115.10942405707</v>
      </c>
      <c r="FN230" s="126">
        <f t="shared" si="371"/>
        <v>0</v>
      </c>
      <c r="FO230" s="126">
        <f t="shared" si="371"/>
        <v>21655401.978452869</v>
      </c>
      <c r="FP230" s="126">
        <f t="shared" si="371"/>
        <v>5525741.4497995321</v>
      </c>
      <c r="FQ230" s="126">
        <f t="shared" si="371"/>
        <v>-13328051.774230499</v>
      </c>
      <c r="FR230" s="126">
        <f t="shared" si="371"/>
        <v>-125084.27869999989</v>
      </c>
      <c r="FS230" s="126">
        <f t="shared" si="371"/>
        <v>-2355362.4849999994</v>
      </c>
      <c r="FT230" s="126">
        <f t="shared" si="371"/>
        <v>-10217273.590264836</v>
      </c>
      <c r="FU230" s="126">
        <f t="shared" si="371"/>
        <v>-125477115.99038982</v>
      </c>
      <c r="FV230" s="126">
        <f t="shared" si="371"/>
        <v>-139468.69547499999</v>
      </c>
      <c r="FW230" s="126">
        <f t="shared" si="371"/>
        <v>12529.914132000224</v>
      </c>
      <c r="FX230" s="126">
        <f t="shared" si="371"/>
        <v>827173.50134999899</v>
      </c>
      <c r="FY230" s="126">
        <f t="shared" si="371"/>
        <v>2257567.0605767574</v>
      </c>
      <c r="FZ230" s="126">
        <f t="shared" si="371"/>
        <v>-11244.520300000051</v>
      </c>
      <c r="GA230" s="126">
        <f t="shared" si="371"/>
        <v>-9794940.019475</v>
      </c>
      <c r="GB230" s="126">
        <f t="shared" si="371"/>
        <v>-1707574.2478025374</v>
      </c>
      <c r="GC230" s="126">
        <f t="shared" si="371"/>
        <v>-8200821.0775916586</v>
      </c>
      <c r="GD230" s="126">
        <f t="shared" si="371"/>
        <v>0</v>
      </c>
      <c r="GE230" s="126">
        <f t="shared" si="371"/>
        <v>0</v>
      </c>
      <c r="GF230" s="126">
        <f t="shared" si="371"/>
        <v>1746498.9622000174</v>
      </c>
      <c r="GG230" s="126">
        <f t="shared" si="371"/>
        <v>-202204702.87379244</v>
      </c>
      <c r="GH230" s="126">
        <f t="shared" ref="GH230:GJ230" si="372">GH28-GH229</f>
        <v>169918366.38767362</v>
      </c>
      <c r="GI230" s="126">
        <f t="shared" si="372"/>
        <v>248287232.50415999</v>
      </c>
      <c r="GJ230" s="126">
        <f t="shared" si="372"/>
        <v>418205598.89183378</v>
      </c>
      <c r="GK230" s="133">
        <v>0</v>
      </c>
      <c r="GL230" s="195" t="s">
        <v>656</v>
      </c>
      <c r="GU230" s="126">
        <v>297280276.16767073</v>
      </c>
      <c r="GV230" s="123">
        <f t="shared" si="319"/>
        <v>0</v>
      </c>
      <c r="GX230" s="126">
        <v>3044147.4886901998</v>
      </c>
      <c r="GY230" s="123">
        <f t="shared" si="320"/>
        <v>3044147.4886901998</v>
      </c>
    </row>
    <row r="231" spans="1:207" x14ac:dyDescent="0.25">
      <c r="A231" s="83">
        <f>ROW()</f>
        <v>231</v>
      </c>
      <c r="B231" s="119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P231" s="124">
        <f t="shared" ref="CP231:CP244" si="373">+CO231+E231</f>
        <v>0</v>
      </c>
      <c r="GU231" s="135"/>
      <c r="GV231" s="123">
        <f t="shared" si="319"/>
        <v>0</v>
      </c>
      <c r="GX231" s="23"/>
      <c r="GY231" s="123">
        <f>+BV231-GX231</f>
        <v>0</v>
      </c>
    </row>
    <row r="232" spans="1:207" x14ac:dyDescent="0.25">
      <c r="A232" s="83">
        <f>ROW()</f>
        <v>232</v>
      </c>
      <c r="B232" s="119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P232" s="124">
        <f t="shared" si="373"/>
        <v>0</v>
      </c>
      <c r="GU232" s="64"/>
      <c r="GV232" s="123">
        <f t="shared" si="319"/>
        <v>0</v>
      </c>
      <c r="GX232" s="23"/>
      <c r="GY232" s="123">
        <f t="shared" ref="GY232:GY295" si="374">+BV232-GX232</f>
        <v>0</v>
      </c>
    </row>
    <row r="233" spans="1:20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23"/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144">
        <f>SUM(X233:AR233)</f>
        <v>0</v>
      </c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144"/>
      <c r="BY233" s="23"/>
      <c r="BZ233" s="137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144">
        <f t="shared" ref="CN233:CN244" si="375">SUM(AT233:CM233)</f>
        <v>0</v>
      </c>
      <c r="CO233" s="124">
        <f t="shared" ref="CO233:CO244" si="376">+CN233+AS233</f>
        <v>0</v>
      </c>
      <c r="CP233" s="124">
        <f t="shared" si="373"/>
        <v>0</v>
      </c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/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37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>
        <f>SUM(CQ233:EJ233)</f>
        <v>0</v>
      </c>
      <c r="EL233" s="124">
        <f t="shared" ref="EL233:EL296" si="377">EK233+CP233</f>
        <v>0</v>
      </c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  <c r="FF233" s="144"/>
      <c r="FG233" s="144"/>
      <c r="FH233" s="144"/>
      <c r="FI233" s="144"/>
      <c r="FJ233" s="144"/>
      <c r="FK233" s="144"/>
      <c r="FL233" s="144"/>
      <c r="FM233" s="144"/>
      <c r="FN233" s="144"/>
      <c r="FO233" s="144"/>
      <c r="FP233" s="144"/>
      <c r="FQ233" s="144"/>
      <c r="FR233" s="144"/>
      <c r="FS233" s="144"/>
      <c r="FT233" s="144"/>
      <c r="FU233" s="144"/>
      <c r="FV233" s="144"/>
      <c r="FW233" s="144"/>
      <c r="FX233" s="144"/>
      <c r="FY233" s="144"/>
      <c r="FZ233" s="144"/>
      <c r="GA233" s="144"/>
      <c r="GB233" s="144"/>
      <c r="GC233" s="144"/>
      <c r="GD233" s="144"/>
      <c r="GE233" s="144"/>
      <c r="GF233" s="144"/>
      <c r="GG233" s="124">
        <f t="shared" ref="GG233:GG235" si="378">SUM(EM233:GF233)</f>
        <v>0</v>
      </c>
      <c r="GH233" s="124">
        <f t="shared" ref="GH233:GH235" si="379">EL233+GG233</f>
        <v>0</v>
      </c>
      <c r="GI233" s="124"/>
      <c r="GJ233" s="124">
        <f t="shared" ref="GJ233:GJ235" si="380">SUM(GH233:GI233)</f>
        <v>0</v>
      </c>
      <c r="GU233" s="23"/>
      <c r="GV233" s="123">
        <f t="shared" si="319"/>
        <v>0</v>
      </c>
      <c r="GX233" s="23"/>
      <c r="GY233" s="123">
        <f t="shared" si="374"/>
        <v>0</v>
      </c>
    </row>
    <row r="234" spans="1:207" outlineLevel="3" x14ac:dyDescent="0.25">
      <c r="A234" s="83">
        <f>ROW()</f>
        <v>234</v>
      </c>
      <c r="B234" s="275"/>
      <c r="C234" s="104"/>
      <c r="D234" s="108">
        <f>+D233</f>
        <v>301</v>
      </c>
      <c r="E234" s="23"/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144">
        <f t="shared" ref="AS234:AS297" si="381">SUM(X234:AR234)</f>
        <v>0</v>
      </c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144"/>
      <c r="BY234" s="23"/>
      <c r="BZ234" s="144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144">
        <f t="shared" si="375"/>
        <v>0</v>
      </c>
      <c r="CO234" s="124">
        <f t="shared" si="376"/>
        <v>0</v>
      </c>
      <c r="CP234" s="124">
        <f t="shared" si="373"/>
        <v>0</v>
      </c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/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>
        <f t="shared" ref="EK234:EK297" si="382">SUM(CQ234:EJ234)</f>
        <v>0</v>
      </c>
      <c r="EL234" s="124">
        <f t="shared" si="377"/>
        <v>0</v>
      </c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  <c r="FF234" s="144"/>
      <c r="FG234" s="144"/>
      <c r="FH234" s="144"/>
      <c r="FI234" s="144"/>
      <c r="FJ234" s="144"/>
      <c r="FK234" s="144"/>
      <c r="FL234" s="144"/>
      <c r="FM234" s="144"/>
      <c r="FN234" s="144"/>
      <c r="FO234" s="144"/>
      <c r="FP234" s="144"/>
      <c r="FQ234" s="144"/>
      <c r="FR234" s="144"/>
      <c r="FS234" s="144"/>
      <c r="FT234" s="144"/>
      <c r="FU234" s="144"/>
      <c r="FV234" s="144"/>
      <c r="FW234" s="144"/>
      <c r="FX234" s="144"/>
      <c r="FY234" s="144"/>
      <c r="FZ234" s="144"/>
      <c r="GA234" s="144"/>
      <c r="GB234" s="144"/>
      <c r="GC234" s="144"/>
      <c r="GD234" s="144"/>
      <c r="GE234" s="144"/>
      <c r="GF234" s="144"/>
      <c r="GG234" s="124">
        <f t="shared" si="378"/>
        <v>0</v>
      </c>
      <c r="GH234" s="124">
        <f t="shared" si="379"/>
        <v>0</v>
      </c>
      <c r="GI234" s="124"/>
      <c r="GJ234" s="124">
        <f t="shared" si="380"/>
        <v>0</v>
      </c>
      <c r="GU234" s="23"/>
      <c r="GV234" s="123">
        <f t="shared" si="319"/>
        <v>0</v>
      </c>
      <c r="GX234" s="23"/>
      <c r="GY234" s="123">
        <f t="shared" si="374"/>
        <v>0</v>
      </c>
    </row>
    <row r="235" spans="1:207" outlineLevel="3" x14ac:dyDescent="0.25">
      <c r="A235" s="83">
        <f>ROW()</f>
        <v>235</v>
      </c>
      <c r="B235" s="275"/>
      <c r="C235" s="104"/>
      <c r="D235" s="108">
        <f t="shared" ref="D235:D236" si="383">+D234</f>
        <v>301</v>
      </c>
      <c r="E235" s="23"/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144">
        <f t="shared" si="381"/>
        <v>0</v>
      </c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144"/>
      <c r="BY235" s="23"/>
      <c r="BZ235" s="144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144">
        <f t="shared" si="375"/>
        <v>0</v>
      </c>
      <c r="CO235" s="124">
        <f t="shared" si="376"/>
        <v>0</v>
      </c>
      <c r="CP235" s="124">
        <f t="shared" si="373"/>
        <v>0</v>
      </c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>
        <f t="shared" si="382"/>
        <v>0</v>
      </c>
      <c r="EL235" s="124">
        <f t="shared" si="377"/>
        <v>0</v>
      </c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24">
        <f t="shared" si="378"/>
        <v>0</v>
      </c>
      <c r="GH235" s="124">
        <f t="shared" si="379"/>
        <v>0</v>
      </c>
      <c r="GI235" s="124"/>
      <c r="GJ235" s="124">
        <f t="shared" si="380"/>
        <v>0</v>
      </c>
      <c r="GU235" s="23"/>
      <c r="GV235" s="123">
        <f t="shared" si="319"/>
        <v>0</v>
      </c>
      <c r="GX235" s="23"/>
      <c r="GY235" s="123">
        <f t="shared" si="374"/>
        <v>0</v>
      </c>
    </row>
    <row r="236" spans="1:207" outlineLevel="1" x14ac:dyDescent="0.25">
      <c r="A236" s="83">
        <f>ROW()</f>
        <v>236</v>
      </c>
      <c r="B236" s="275"/>
      <c r="C236" s="104" t="s">
        <v>671</v>
      </c>
      <c r="D236" s="108">
        <f t="shared" si="383"/>
        <v>301</v>
      </c>
      <c r="E236" s="144"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72">
        <v>0</v>
      </c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144">
        <f t="shared" si="381"/>
        <v>0</v>
      </c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144"/>
      <c r="BY236" s="23"/>
      <c r="BZ236" s="144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144">
        <f t="shared" si="375"/>
        <v>0</v>
      </c>
      <c r="CO236" s="124">
        <f t="shared" si="376"/>
        <v>0</v>
      </c>
      <c r="CP236" s="124">
        <f t="shared" si="373"/>
        <v>114201.76000000001</v>
      </c>
      <c r="CQ236" s="144"/>
      <c r="CR236" s="144"/>
      <c r="CS236" s="144"/>
      <c r="CT236" s="144"/>
      <c r="CU236" s="144"/>
      <c r="CV236" s="144"/>
      <c r="CW236" s="144"/>
      <c r="CX236" s="144"/>
      <c r="CY236" s="144"/>
      <c r="CZ236" s="144"/>
      <c r="DA236" s="144"/>
      <c r="DB236" s="144"/>
      <c r="DC236" s="144"/>
      <c r="DD236" s="144"/>
      <c r="DE236" s="144"/>
      <c r="DF236" s="144"/>
      <c r="DG236" s="144"/>
      <c r="DH236" s="144"/>
      <c r="DI236" s="144"/>
      <c r="DJ236" s="144"/>
      <c r="DK236" s="144"/>
      <c r="DL236" s="144"/>
      <c r="DM236" s="144"/>
      <c r="DN236" s="144"/>
      <c r="DO236" s="144"/>
      <c r="DP236" s="144"/>
      <c r="DQ236" s="144"/>
      <c r="DR236" s="144"/>
      <c r="DS236" s="144"/>
      <c r="DT236" s="144"/>
      <c r="DU236" s="144"/>
      <c r="DV236" s="144"/>
      <c r="DW236" s="144"/>
      <c r="DX236" s="144"/>
      <c r="DY236" s="144"/>
      <c r="DZ236" s="144"/>
      <c r="EA236" s="144"/>
      <c r="EB236" s="144"/>
      <c r="EC236" s="144"/>
      <c r="ED236" s="144"/>
      <c r="EE236" s="144"/>
      <c r="EF236" s="144"/>
      <c r="EG236" s="144"/>
      <c r="EH236" s="144"/>
      <c r="EI236" s="144"/>
      <c r="EJ236" s="144"/>
      <c r="EK236" s="144">
        <f t="shared" si="382"/>
        <v>0</v>
      </c>
      <c r="EL236" s="124">
        <f t="shared" si="377"/>
        <v>114201.76000000001</v>
      </c>
      <c r="EM236" s="144"/>
      <c r="EN236" s="144"/>
      <c r="EO236" s="144"/>
      <c r="EP236" s="144"/>
      <c r="EQ236" s="144"/>
      <c r="ER236" s="144"/>
      <c r="ES236" s="144"/>
      <c r="ET236" s="144"/>
      <c r="EU236" s="144"/>
      <c r="EV236" s="144"/>
      <c r="EW236" s="144"/>
      <c r="EX236" s="144"/>
      <c r="EY236" s="144"/>
      <c r="EZ236" s="144"/>
      <c r="FA236" s="144"/>
      <c r="FB236" s="144"/>
      <c r="FC236" s="144"/>
      <c r="FD236" s="144"/>
      <c r="FE236" s="144"/>
      <c r="FF236" s="144"/>
      <c r="FG236" s="144"/>
      <c r="FH236" s="144"/>
      <c r="FI236" s="144"/>
      <c r="FJ236" s="144"/>
      <c r="FK236" s="144"/>
      <c r="FL236" s="144"/>
      <c r="FM236" s="144"/>
      <c r="FN236" s="144"/>
      <c r="FO236" s="144"/>
      <c r="FP236" s="144"/>
      <c r="FQ236" s="144"/>
      <c r="FR236" s="144"/>
      <c r="FS236" s="144"/>
      <c r="FT236" s="144"/>
      <c r="FU236" s="144"/>
      <c r="FV236" s="144"/>
      <c r="FW236" s="144"/>
      <c r="FX236" s="144"/>
      <c r="FY236" s="144"/>
      <c r="FZ236" s="144"/>
      <c r="GA236" s="144"/>
      <c r="GB236" s="144"/>
      <c r="GC236" s="144"/>
      <c r="GD236" s="144"/>
      <c r="GE236" s="144"/>
      <c r="GF236" s="144"/>
      <c r="GG236" s="124">
        <f t="shared" ref="GG236:GG244" si="384">SUM(EM236:GF236)</f>
        <v>0</v>
      </c>
      <c r="GH236" s="124">
        <f t="shared" ref="GH236:GH244" si="385">EL236+GG236</f>
        <v>114201.76000000001</v>
      </c>
      <c r="GI236" s="124"/>
      <c r="GJ236" s="124">
        <f t="shared" ref="GJ236:GJ244" si="386">SUM(GH236:GI236)</f>
        <v>114201.76000000001</v>
      </c>
      <c r="GU236" s="148">
        <v>114201.76000000001</v>
      </c>
      <c r="GV236" s="123">
        <f t="shared" si="319"/>
        <v>0</v>
      </c>
      <c r="GX236" s="23"/>
      <c r="GY236" s="123">
        <f t="shared" si="374"/>
        <v>0</v>
      </c>
    </row>
    <row r="237" spans="1:207" ht="31.5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8">
        <v>55371748.002500005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>
        <v>55055.487499989569</v>
      </c>
      <c r="Y237" s="144">
        <v>0</v>
      </c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144">
        <f t="shared" si="381"/>
        <v>55055.487499989569</v>
      </c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144"/>
      <c r="BW237" s="23"/>
      <c r="BX237" s="144"/>
      <c r="BY237" s="23"/>
      <c r="BZ237" s="144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144">
        <f t="shared" si="375"/>
        <v>0</v>
      </c>
      <c r="CO237" s="124">
        <f t="shared" si="376"/>
        <v>55055.487499989569</v>
      </c>
      <c r="CP237" s="124">
        <f t="shared" si="373"/>
        <v>55426803.489999995</v>
      </c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>
        <f t="shared" si="382"/>
        <v>0</v>
      </c>
      <c r="EL237" s="124">
        <f t="shared" si="377"/>
        <v>55426803.489999995</v>
      </c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24">
        <f t="shared" si="384"/>
        <v>0</v>
      </c>
      <c r="GH237" s="124">
        <f t="shared" si="385"/>
        <v>55426803.489999995</v>
      </c>
      <c r="GI237" s="124"/>
      <c r="GJ237" s="124">
        <f t="shared" si="386"/>
        <v>55426803.489999995</v>
      </c>
      <c r="GU237" s="148">
        <v>55371748.002500005</v>
      </c>
      <c r="GV237" s="123">
        <f t="shared" si="319"/>
        <v>0</v>
      </c>
      <c r="GX237" s="148"/>
      <c r="GY237" s="123">
        <f t="shared" si="374"/>
        <v>0</v>
      </c>
    </row>
    <row r="238" spans="1:207" outlineLevel="2" x14ac:dyDescent="0.25">
      <c r="A238" s="83">
        <f>ROW()</f>
        <v>238</v>
      </c>
      <c r="B238" s="275"/>
      <c r="C238" s="105"/>
      <c r="D238" s="108">
        <f>+D237</f>
        <v>302</v>
      </c>
      <c r="E238" s="23"/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>
        <v>0</v>
      </c>
      <c r="Y238" s="144">
        <v>0</v>
      </c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144">
        <f t="shared" si="381"/>
        <v>0</v>
      </c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144"/>
      <c r="BY238" s="23"/>
      <c r="BZ238" s="144"/>
      <c r="CA238" s="137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144">
        <f t="shared" si="375"/>
        <v>0</v>
      </c>
      <c r="CO238" s="124">
        <f t="shared" si="376"/>
        <v>0</v>
      </c>
      <c r="CP238" s="124">
        <f t="shared" si="373"/>
        <v>0</v>
      </c>
      <c r="CQ238" s="144"/>
      <c r="CR238" s="144"/>
      <c r="CS238" s="144"/>
      <c r="CT238" s="144"/>
      <c r="CU238" s="144"/>
      <c r="CV238" s="144"/>
      <c r="CW238" s="144"/>
      <c r="CX238" s="144"/>
      <c r="CY238" s="144"/>
      <c r="CZ238" s="144"/>
      <c r="DA238" s="144"/>
      <c r="DB238" s="144"/>
      <c r="DC238" s="144"/>
      <c r="DD238" s="144"/>
      <c r="DE238" s="144"/>
      <c r="DF238" s="144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T238" s="144"/>
      <c r="DU238" s="144"/>
      <c r="DV238" s="144"/>
      <c r="DW238" s="144"/>
      <c r="DY238" s="144"/>
      <c r="DZ238" s="144"/>
      <c r="EA238" s="144"/>
      <c r="EB238" s="144"/>
      <c r="EC238" s="144"/>
      <c r="ED238" s="144"/>
      <c r="EE238" s="144"/>
      <c r="EF238" s="144"/>
      <c r="EG238" s="144"/>
      <c r="EH238" s="144"/>
      <c r="EI238" s="144"/>
      <c r="EJ238" s="144"/>
      <c r="EK238" s="144">
        <f t="shared" si="382"/>
        <v>0</v>
      </c>
      <c r="EL238" s="124">
        <f t="shared" si="377"/>
        <v>0</v>
      </c>
      <c r="EM238" s="144"/>
      <c r="EN238" s="144"/>
      <c r="EO238" s="144"/>
      <c r="EP238" s="144"/>
      <c r="EQ238" s="144"/>
      <c r="ER238" s="144"/>
      <c r="ES238" s="144"/>
      <c r="ET238" s="144"/>
      <c r="EU238" s="144"/>
      <c r="EV238" s="144"/>
      <c r="EW238" s="144"/>
      <c r="EX238" s="144"/>
      <c r="EY238" s="144"/>
      <c r="EZ238" s="144"/>
      <c r="FA238" s="144"/>
      <c r="FB238" s="144"/>
      <c r="FC238" s="144"/>
      <c r="FD238" s="144"/>
      <c r="FE238" s="144"/>
      <c r="FF238" s="144"/>
      <c r="FG238" s="144"/>
      <c r="FH238" s="144"/>
      <c r="FI238" s="144"/>
      <c r="FJ238" s="144"/>
      <c r="FK238" s="144"/>
      <c r="FL238" s="144"/>
      <c r="FM238" s="144"/>
      <c r="FN238" s="144"/>
      <c r="FO238" s="144"/>
      <c r="FP238" s="144"/>
      <c r="FQ238" s="144"/>
      <c r="FR238" s="144"/>
      <c r="FS238" s="144"/>
      <c r="FT238" s="144"/>
      <c r="FU238" s="144"/>
      <c r="FV238" s="144"/>
      <c r="FW238" s="144"/>
      <c r="FX238" s="144"/>
      <c r="FY238" s="144"/>
      <c r="FZ238" s="144"/>
      <c r="GA238" s="144"/>
      <c r="GB238" s="144"/>
      <c r="GC238" s="144"/>
      <c r="GD238" s="144"/>
      <c r="GE238" s="144"/>
      <c r="GF238" s="144"/>
      <c r="GG238" s="124">
        <f t="shared" si="384"/>
        <v>0</v>
      </c>
      <c r="GH238" s="124">
        <f t="shared" si="385"/>
        <v>0</v>
      </c>
      <c r="GI238" s="124"/>
      <c r="GJ238" s="124">
        <f t="shared" si="386"/>
        <v>0</v>
      </c>
      <c r="GU238" s="23"/>
      <c r="GV238" s="123">
        <f t="shared" si="319"/>
        <v>0</v>
      </c>
      <c r="GX238" s="23"/>
      <c r="GY238" s="123">
        <f t="shared" si="374"/>
        <v>0</v>
      </c>
    </row>
    <row r="239" spans="1:207" outlineLevel="2" x14ac:dyDescent="0.25">
      <c r="A239" s="83">
        <f>ROW()</f>
        <v>239</v>
      </c>
      <c r="B239" s="275"/>
      <c r="C239" s="105"/>
      <c r="D239" s="108">
        <f t="shared" ref="D239:D240" si="387">+D238</f>
        <v>302</v>
      </c>
      <c r="E239" s="23"/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144">
        <f t="shared" si="381"/>
        <v>0</v>
      </c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144"/>
      <c r="BY239" s="23"/>
      <c r="BZ239" s="144"/>
      <c r="CA239" s="137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144">
        <f t="shared" si="375"/>
        <v>0</v>
      </c>
      <c r="CO239" s="124">
        <f t="shared" si="376"/>
        <v>0</v>
      </c>
      <c r="CP239" s="124">
        <f t="shared" si="373"/>
        <v>0</v>
      </c>
      <c r="CQ239" s="144"/>
      <c r="CR239" s="144"/>
      <c r="CS239" s="144"/>
      <c r="CT239" s="144"/>
      <c r="CU239" s="144"/>
      <c r="CV239" s="144"/>
      <c r="CW239" s="144"/>
      <c r="CX239" s="144"/>
      <c r="CY239" s="144"/>
      <c r="CZ239" s="144"/>
      <c r="DA239" s="144"/>
      <c r="DB239" s="144"/>
      <c r="DC239" s="144"/>
      <c r="DD239" s="144"/>
      <c r="DE239" s="144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T239" s="144"/>
      <c r="DU239" s="144"/>
      <c r="DV239" s="144"/>
      <c r="DW239" s="144"/>
      <c r="DY239" s="144"/>
      <c r="DZ239" s="144"/>
      <c r="EA239" s="144"/>
      <c r="EB239" s="144"/>
      <c r="EC239" s="144"/>
      <c r="ED239" s="144"/>
      <c r="EE239" s="144"/>
      <c r="EF239" s="144"/>
      <c r="EG239" s="144"/>
      <c r="EH239" s="144"/>
      <c r="EI239" s="144"/>
      <c r="EJ239" s="144"/>
      <c r="EK239" s="144">
        <f t="shared" si="382"/>
        <v>0</v>
      </c>
      <c r="EL239" s="124">
        <f t="shared" si="377"/>
        <v>0</v>
      </c>
      <c r="EM239" s="144"/>
      <c r="EN239" s="144"/>
      <c r="EO239" s="144"/>
      <c r="EP239" s="144"/>
      <c r="EQ239" s="144"/>
      <c r="ER239" s="144"/>
      <c r="ES239" s="144"/>
      <c r="ET239" s="144"/>
      <c r="EU239" s="144"/>
      <c r="EV239" s="144"/>
      <c r="EW239" s="144"/>
      <c r="EX239" s="144"/>
      <c r="EY239" s="144"/>
      <c r="EZ239" s="144"/>
      <c r="FA239" s="144"/>
      <c r="FB239" s="144"/>
      <c r="FC239" s="144"/>
      <c r="FD239" s="144"/>
      <c r="FE239" s="144"/>
      <c r="FF239" s="144"/>
      <c r="FG239" s="144"/>
      <c r="FH239" s="144"/>
      <c r="FI239" s="144"/>
      <c r="FJ239" s="144"/>
      <c r="FK239" s="144"/>
      <c r="FL239" s="144"/>
      <c r="FM239" s="144"/>
      <c r="FN239" s="144"/>
      <c r="FO239" s="144"/>
      <c r="FP239" s="144"/>
      <c r="FQ239" s="144"/>
      <c r="FR239" s="144"/>
      <c r="FS239" s="144"/>
      <c r="FT239" s="144"/>
      <c r="FU239" s="144"/>
      <c r="FV239" s="144"/>
      <c r="FW239" s="144"/>
      <c r="FX239" s="144"/>
      <c r="FY239" s="144"/>
      <c r="FZ239" s="144"/>
      <c r="GA239" s="144"/>
      <c r="GB239" s="144"/>
      <c r="GC239" s="144"/>
      <c r="GD239" s="144"/>
      <c r="GE239" s="144"/>
      <c r="GF239" s="144"/>
      <c r="GG239" s="124">
        <f t="shared" si="384"/>
        <v>0</v>
      </c>
      <c r="GH239" s="124">
        <f t="shared" si="385"/>
        <v>0</v>
      </c>
      <c r="GI239" s="124"/>
      <c r="GJ239" s="124">
        <f t="shared" si="386"/>
        <v>0</v>
      </c>
      <c r="GU239" s="23"/>
      <c r="GV239" s="123">
        <f t="shared" si="319"/>
        <v>0</v>
      </c>
      <c r="GX239" s="23"/>
      <c r="GY239" s="123">
        <f t="shared" si="374"/>
        <v>0</v>
      </c>
    </row>
    <row r="240" spans="1:207" ht="31.5" outlineLevel="1" x14ac:dyDescent="0.25">
      <c r="A240" s="83">
        <f>ROW()</f>
        <v>240</v>
      </c>
      <c r="B240" s="275"/>
      <c r="C240" s="105" t="s">
        <v>672</v>
      </c>
      <c r="D240" s="108">
        <f t="shared" si="387"/>
        <v>302</v>
      </c>
      <c r="E240" s="144">
        <v>1026477.8407010834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>
        <v>5651499.7813614383</v>
      </c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144">
        <f t="shared" si="381"/>
        <v>5651499.7813614383</v>
      </c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144"/>
      <c r="BY240" s="144">
        <v>99354.09</v>
      </c>
      <c r="BZ240" s="144"/>
      <c r="CA240" s="129">
        <v>3112435.2747760001</v>
      </c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144">
        <f t="shared" si="375"/>
        <v>3211789.3647759999</v>
      </c>
      <c r="CO240" s="124">
        <f t="shared" si="376"/>
        <v>8863289.1461374387</v>
      </c>
      <c r="CP240" s="124">
        <f t="shared" si="373"/>
        <v>9889766.9868385214</v>
      </c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>
        <v>146934</v>
      </c>
      <c r="DW240" s="144"/>
      <c r="DX240" s="144">
        <v>1949986.1455999997</v>
      </c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>
        <f t="shared" si="382"/>
        <v>2096920.1455999997</v>
      </c>
      <c r="EL240" s="124">
        <f t="shared" si="377"/>
        <v>11986687.132438522</v>
      </c>
      <c r="EM240" s="144"/>
      <c r="EN240" s="144"/>
      <c r="EO240" s="144"/>
      <c r="EP240" s="144"/>
      <c r="EQ240" s="144"/>
      <c r="ER240" s="144"/>
      <c r="ES240" s="144"/>
      <c r="ET240" s="144"/>
      <c r="EU240" s="144"/>
      <c r="EV240" s="144"/>
      <c r="EW240" s="144"/>
      <c r="EX240" s="144"/>
      <c r="EY240" s="144"/>
      <c r="EZ240" s="144"/>
      <c r="FA240" s="144"/>
      <c r="FB240" s="144"/>
      <c r="FC240" s="144"/>
      <c r="FD240" s="144"/>
      <c r="FE240" s="144"/>
      <c r="FF240" s="144"/>
      <c r="FG240" s="144"/>
      <c r="FH240" s="144"/>
      <c r="FI240" s="144"/>
      <c r="FJ240" s="144"/>
      <c r="FK240" s="144"/>
      <c r="FL240" s="144"/>
      <c r="FM240" s="144"/>
      <c r="FN240" s="144"/>
      <c r="FO240" s="144"/>
      <c r="FP240" s="144"/>
      <c r="FQ240" s="144"/>
      <c r="FR240" s="144">
        <v>329600.58000000007</v>
      </c>
      <c r="FS240" s="144"/>
      <c r="FT240" s="144">
        <v>1468151.6122020001</v>
      </c>
      <c r="FU240" s="144"/>
      <c r="FV240" s="144"/>
      <c r="FW240" s="144"/>
      <c r="FX240" s="144"/>
      <c r="FY240" s="144"/>
      <c r="FZ240" s="144"/>
      <c r="GA240" s="144"/>
      <c r="GB240" s="144"/>
      <c r="GC240" s="144"/>
      <c r="GD240" s="144"/>
      <c r="GE240" s="144"/>
      <c r="GF240" s="144"/>
      <c r="GG240" s="124">
        <f t="shared" si="384"/>
        <v>1797752.1922020002</v>
      </c>
      <c r="GH240" s="124">
        <f t="shared" si="385"/>
        <v>13784439.324640522</v>
      </c>
      <c r="GI240" s="124"/>
      <c r="GJ240" s="124">
        <f t="shared" si="386"/>
        <v>13784439.324640522</v>
      </c>
      <c r="GU240" s="148">
        <v>1026477.8407010834</v>
      </c>
      <c r="GV240" s="123">
        <f t="shared" si="319"/>
        <v>0</v>
      </c>
      <c r="GX240" s="23"/>
      <c r="GY240" s="123">
        <f t="shared" si="374"/>
        <v>0</v>
      </c>
    </row>
    <row r="241" spans="1:207" outlineLevel="2" x14ac:dyDescent="0.25">
      <c r="A241" s="83">
        <f>ROW()</f>
        <v>241</v>
      </c>
      <c r="B241" s="275"/>
      <c r="C241" s="105"/>
      <c r="D241" s="108">
        <v>303</v>
      </c>
      <c r="E241" s="23"/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144">
        <f t="shared" si="381"/>
        <v>0</v>
      </c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144"/>
      <c r="BY241" s="144"/>
      <c r="BZ241" s="144"/>
      <c r="CA241" s="137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144">
        <f t="shared" si="375"/>
        <v>0</v>
      </c>
      <c r="CO241" s="124">
        <f t="shared" si="376"/>
        <v>0</v>
      </c>
      <c r="CP241" s="124">
        <f t="shared" si="373"/>
        <v>0</v>
      </c>
      <c r="CQ241" s="144"/>
      <c r="CR241" s="144"/>
      <c r="CS241" s="144"/>
      <c r="CT241" s="144"/>
      <c r="CU241" s="144"/>
      <c r="CV241" s="144"/>
      <c r="CW241" s="144"/>
      <c r="CX241" s="144"/>
      <c r="CY241" s="144"/>
      <c r="CZ241" s="144"/>
      <c r="DA241" s="144"/>
      <c r="DB241" s="144"/>
      <c r="DC241" s="144"/>
      <c r="DD241" s="144"/>
      <c r="DE241" s="144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T241" s="144"/>
      <c r="DU241" s="144"/>
      <c r="DV241" s="144"/>
      <c r="DW241" s="144"/>
      <c r="DX241" s="144"/>
      <c r="DY241" s="144"/>
      <c r="DZ241" s="144"/>
      <c r="EA241" s="144"/>
      <c r="EB241" s="144"/>
      <c r="EC241" s="144"/>
      <c r="ED241" s="144"/>
      <c r="EE241" s="144"/>
      <c r="EF241" s="144"/>
      <c r="EG241" s="144"/>
      <c r="EH241" s="144"/>
      <c r="EI241" s="144"/>
      <c r="EJ241" s="144"/>
      <c r="EK241" s="144">
        <f t="shared" si="382"/>
        <v>0</v>
      </c>
      <c r="EL241" s="124">
        <f t="shared" si="377"/>
        <v>0</v>
      </c>
      <c r="EM241" s="144"/>
      <c r="EN241" s="144"/>
      <c r="EO241" s="144"/>
      <c r="EP241" s="144"/>
      <c r="EQ241" s="144"/>
      <c r="ER241" s="144"/>
      <c r="ES241" s="144"/>
      <c r="ET241" s="144"/>
      <c r="EU241" s="144"/>
      <c r="EV241" s="144"/>
      <c r="EW241" s="144"/>
      <c r="EX241" s="144"/>
      <c r="EY241" s="144"/>
      <c r="EZ241" s="144"/>
      <c r="FA241" s="144"/>
      <c r="FB241" s="144"/>
      <c r="FC241" s="144"/>
      <c r="FD241" s="144"/>
      <c r="FE241" s="144"/>
      <c r="FF241" s="144"/>
      <c r="FG241" s="144"/>
      <c r="FH241" s="144"/>
      <c r="FI241" s="144"/>
      <c r="FJ241" s="144"/>
      <c r="FK241" s="144"/>
      <c r="FL241" s="144"/>
      <c r="FM241" s="144"/>
      <c r="FN241" s="144"/>
      <c r="FO241" s="144"/>
      <c r="FP241" s="144"/>
      <c r="FQ241" s="144"/>
      <c r="FR241" s="144"/>
      <c r="FS241" s="144"/>
      <c r="FT241" s="144"/>
      <c r="FU241" s="144"/>
      <c r="FV241" s="144"/>
      <c r="FW241" s="144"/>
      <c r="FX241" s="144"/>
      <c r="FY241" s="144"/>
      <c r="FZ241" s="144"/>
      <c r="GA241" s="144"/>
      <c r="GB241" s="144"/>
      <c r="GC241" s="144"/>
      <c r="GD241" s="144"/>
      <c r="GE241" s="144"/>
      <c r="GF241" s="144"/>
      <c r="GG241" s="124">
        <f t="shared" si="384"/>
        <v>0</v>
      </c>
      <c r="GH241" s="124">
        <f t="shared" si="385"/>
        <v>0</v>
      </c>
      <c r="GI241" s="124"/>
      <c r="GJ241" s="124">
        <f t="shared" si="386"/>
        <v>0</v>
      </c>
      <c r="GU241" s="23"/>
      <c r="GV241" s="123">
        <f t="shared" si="319"/>
        <v>0</v>
      </c>
      <c r="GX241" s="23"/>
      <c r="GY241" s="123">
        <f t="shared" si="374"/>
        <v>0</v>
      </c>
    </row>
    <row r="242" spans="1:207" outlineLevel="2" x14ac:dyDescent="0.25">
      <c r="A242" s="83">
        <f>ROW()</f>
        <v>242</v>
      </c>
      <c r="B242" s="275"/>
      <c r="C242" s="105"/>
      <c r="D242" s="108">
        <f>+D241</f>
        <v>303</v>
      </c>
      <c r="E242" s="23"/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144">
        <f t="shared" si="381"/>
        <v>0</v>
      </c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144"/>
      <c r="BY242" s="144"/>
      <c r="BZ242" s="144"/>
      <c r="CA242" s="137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144">
        <f t="shared" si="375"/>
        <v>0</v>
      </c>
      <c r="CO242" s="124">
        <f t="shared" si="376"/>
        <v>0</v>
      </c>
      <c r="CP242" s="124">
        <f t="shared" si="373"/>
        <v>0</v>
      </c>
      <c r="CQ242" s="144"/>
      <c r="CR242" s="144"/>
      <c r="CS242" s="144"/>
      <c r="CT242" s="144"/>
      <c r="CU242" s="144"/>
      <c r="CV242" s="144"/>
      <c r="CW242" s="144"/>
      <c r="CX242" s="144"/>
      <c r="CY242" s="144"/>
      <c r="CZ242" s="144"/>
      <c r="DA242" s="144"/>
      <c r="DB242" s="144"/>
      <c r="DC242" s="144"/>
      <c r="DD242" s="144"/>
      <c r="DE242" s="144"/>
      <c r="DF242" s="144"/>
      <c r="DG242" s="144"/>
      <c r="DH242" s="144"/>
      <c r="DI242" s="144"/>
      <c r="DJ242" s="144"/>
      <c r="DK242" s="144"/>
      <c r="DL242" s="144"/>
      <c r="DM242" s="144"/>
      <c r="DN242" s="144"/>
      <c r="DO242" s="144"/>
      <c r="DP242" s="144"/>
      <c r="DQ242" s="144"/>
      <c r="DR242" s="144"/>
      <c r="DS242" s="144"/>
      <c r="DT242" s="144"/>
      <c r="DU242" s="144"/>
      <c r="DV242" s="144"/>
      <c r="DW242" s="144"/>
      <c r="DX242" s="144"/>
      <c r="DY242" s="144"/>
      <c r="DZ242" s="144"/>
      <c r="EA242" s="144"/>
      <c r="EB242" s="144"/>
      <c r="EC242" s="144"/>
      <c r="ED242" s="144"/>
      <c r="EE242" s="144"/>
      <c r="EF242" s="144"/>
      <c r="EG242" s="144"/>
      <c r="EH242" s="144"/>
      <c r="EI242" s="144"/>
      <c r="EJ242" s="144"/>
      <c r="EK242" s="144">
        <f t="shared" si="382"/>
        <v>0</v>
      </c>
      <c r="EL242" s="124">
        <f t="shared" si="377"/>
        <v>0</v>
      </c>
      <c r="EM242" s="144"/>
      <c r="EN242" s="144"/>
      <c r="EO242" s="144"/>
      <c r="EP242" s="144"/>
      <c r="EQ242" s="144"/>
      <c r="ER242" s="144"/>
      <c r="ES242" s="144"/>
      <c r="ET242" s="144"/>
      <c r="EU242" s="144"/>
      <c r="EV242" s="144"/>
      <c r="EW242" s="144"/>
      <c r="EX242" s="144"/>
      <c r="EY242" s="144"/>
      <c r="EZ242" s="144"/>
      <c r="FA242" s="144"/>
      <c r="FB242" s="144"/>
      <c r="FC242" s="144"/>
      <c r="FD242" s="144"/>
      <c r="FE242" s="144"/>
      <c r="FF242" s="144"/>
      <c r="FG242" s="144"/>
      <c r="FH242" s="144"/>
      <c r="FI242" s="144"/>
      <c r="FJ242" s="144"/>
      <c r="FK242" s="144"/>
      <c r="FL242" s="144"/>
      <c r="FM242" s="144"/>
      <c r="FN242" s="144"/>
      <c r="FO242" s="144"/>
      <c r="FP242" s="144"/>
      <c r="FQ242" s="144"/>
      <c r="FR242" s="144"/>
      <c r="FS242" s="144"/>
      <c r="FT242" s="144"/>
      <c r="FU242" s="144"/>
      <c r="FV242" s="144"/>
      <c r="FW242" s="144"/>
      <c r="FX242" s="144"/>
      <c r="FY242" s="144"/>
      <c r="FZ242" s="144"/>
      <c r="GA242" s="144"/>
      <c r="GB242" s="144"/>
      <c r="GC242" s="144"/>
      <c r="GD242" s="144"/>
      <c r="GE242" s="144"/>
      <c r="GF242" s="144"/>
      <c r="GG242" s="124">
        <f t="shared" si="384"/>
        <v>0</v>
      </c>
      <c r="GH242" s="124">
        <f t="shared" si="385"/>
        <v>0</v>
      </c>
      <c r="GI242" s="124"/>
      <c r="GJ242" s="124">
        <f t="shared" si="386"/>
        <v>0</v>
      </c>
      <c r="GU242" s="23"/>
      <c r="GV242" s="123">
        <f t="shared" si="319"/>
        <v>0</v>
      </c>
      <c r="GX242" s="23"/>
      <c r="GY242" s="123">
        <f t="shared" si="374"/>
        <v>0</v>
      </c>
    </row>
    <row r="243" spans="1:207" outlineLevel="2" x14ac:dyDescent="0.25">
      <c r="A243" s="83">
        <f>ROW()</f>
        <v>243</v>
      </c>
      <c r="B243" s="275"/>
      <c r="C243" s="105"/>
      <c r="D243" s="108">
        <f t="shared" ref="D243:D244" si="388">+D242</f>
        <v>303</v>
      </c>
      <c r="E243" s="23"/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144">
        <f t="shared" si="381"/>
        <v>0</v>
      </c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144"/>
      <c r="BY243" s="144"/>
      <c r="BZ243" s="144"/>
      <c r="CA243" s="137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144">
        <f t="shared" si="375"/>
        <v>0</v>
      </c>
      <c r="CO243" s="124">
        <f t="shared" si="376"/>
        <v>0</v>
      </c>
      <c r="CP243" s="124">
        <f t="shared" si="373"/>
        <v>0</v>
      </c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>
        <f t="shared" si="382"/>
        <v>0</v>
      </c>
      <c r="EL243" s="124">
        <f t="shared" si="377"/>
        <v>0</v>
      </c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24">
        <f t="shared" si="384"/>
        <v>0</v>
      </c>
      <c r="GH243" s="124">
        <f t="shared" si="385"/>
        <v>0</v>
      </c>
      <c r="GI243" s="124"/>
      <c r="GJ243" s="124">
        <f t="shared" si="386"/>
        <v>0</v>
      </c>
      <c r="GU243" s="23"/>
      <c r="GV243" s="123">
        <f t="shared" si="319"/>
        <v>0</v>
      </c>
      <c r="GX243" s="23"/>
      <c r="GY243" s="123">
        <f t="shared" si="374"/>
        <v>0</v>
      </c>
    </row>
    <row r="244" spans="1:207" outlineLevel="1" x14ac:dyDescent="0.25">
      <c r="A244" s="83">
        <f>ROW()</f>
        <v>244</v>
      </c>
      <c r="B244" s="275"/>
      <c r="C244" s="105" t="s">
        <v>673</v>
      </c>
      <c r="D244" s="108">
        <f t="shared" si="388"/>
        <v>303</v>
      </c>
      <c r="E244" s="144">
        <v>452698146.60057688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>
        <v>-24389859.406289998</v>
      </c>
      <c r="AD244" s="23"/>
      <c r="AE244" s="23"/>
      <c r="AF244" s="23"/>
      <c r="AG244" s="23"/>
      <c r="AH244" s="23"/>
      <c r="AI244" s="23"/>
      <c r="AJ244" s="23"/>
      <c r="AK244" s="23"/>
      <c r="AL244" s="144">
        <v>-341605.68</v>
      </c>
      <c r="AM244" s="23"/>
      <c r="AN244" s="23"/>
      <c r="AO244" s="23"/>
      <c r="AP244" s="23"/>
      <c r="AQ244" s="23"/>
      <c r="AR244" s="23"/>
      <c r="AS244" s="144">
        <f t="shared" si="381"/>
        <v>-24731465.086289998</v>
      </c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148">
        <v>24389859.406289998</v>
      </c>
      <c r="BR244" s="23"/>
      <c r="BS244" s="23"/>
      <c r="BT244" s="23"/>
      <c r="BU244" s="23"/>
      <c r="BV244" s="23"/>
      <c r="BW244" s="23"/>
      <c r="BX244" s="170">
        <v>36119458.320794001</v>
      </c>
      <c r="BY244" s="170">
        <v>0</v>
      </c>
      <c r="BZ244" s="144">
        <v>51.921155999999996</v>
      </c>
      <c r="CA244" s="137">
        <v>25708346.514465999</v>
      </c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144">
        <f t="shared" si="375"/>
        <v>86217716.162705988</v>
      </c>
      <c r="CO244" s="124">
        <f t="shared" si="376"/>
        <v>61486251.076415986</v>
      </c>
      <c r="CP244" s="124">
        <f t="shared" si="373"/>
        <v>514184397.67699289</v>
      </c>
      <c r="CQ244" s="144"/>
      <c r="CR244" s="144"/>
      <c r="CS244" s="144"/>
      <c r="CT244" s="144"/>
      <c r="CU244" s="144"/>
      <c r="CV244" s="144"/>
      <c r="CW244" s="144"/>
      <c r="CX244" s="144"/>
      <c r="CY244" s="144"/>
      <c r="CZ244" s="144"/>
      <c r="DA244" s="144"/>
      <c r="DB244" s="144"/>
      <c r="DC244" s="144"/>
      <c r="DD244" s="144"/>
      <c r="DE244" s="144"/>
      <c r="DF244" s="144"/>
      <c r="DG244" s="144"/>
      <c r="DH244" s="144"/>
      <c r="DI244" s="144"/>
      <c r="DJ244" s="144"/>
      <c r="DK244" s="144"/>
      <c r="DL244" s="144"/>
      <c r="DM244" s="144"/>
      <c r="DN244" s="144"/>
      <c r="DO244" s="144"/>
      <c r="DP244" s="144"/>
      <c r="DQ244" s="144"/>
      <c r="DR244" s="144"/>
      <c r="DS244" s="144"/>
      <c r="DT244" s="144"/>
      <c r="DU244" s="170">
        <v>19774030.338018004</v>
      </c>
      <c r="DV244" s="170">
        <v>0</v>
      </c>
      <c r="DW244" s="144"/>
      <c r="DX244" s="144">
        <v>25655818.325472001</v>
      </c>
      <c r="DY244" s="144"/>
      <c r="DZ244" s="144"/>
      <c r="EA244" s="144"/>
      <c r="EB244" s="144"/>
      <c r="EC244" s="144"/>
      <c r="ED244" s="144"/>
      <c r="EE244" s="144"/>
      <c r="EF244" s="144"/>
      <c r="EG244" s="144"/>
      <c r="EH244" s="144"/>
      <c r="EI244" s="144"/>
      <c r="EJ244" s="144"/>
      <c r="EK244" s="144">
        <f t="shared" si="382"/>
        <v>45429848.663490005</v>
      </c>
      <c r="EL244" s="124">
        <f t="shared" si="377"/>
        <v>559614246.34048295</v>
      </c>
      <c r="EM244" s="144"/>
      <c r="EN244" s="144"/>
      <c r="EO244" s="144"/>
      <c r="EP244" s="144"/>
      <c r="EQ244" s="144"/>
      <c r="ER244" s="144"/>
      <c r="ES244" s="144"/>
      <c r="ET244" s="144"/>
      <c r="EU244" s="144"/>
      <c r="EV244" s="144"/>
      <c r="EW244" s="144"/>
      <c r="EX244" s="144"/>
      <c r="EY244" s="144"/>
      <c r="EZ244" s="144"/>
      <c r="FA244" s="144"/>
      <c r="FB244" s="144"/>
      <c r="FC244" s="144"/>
      <c r="FD244" s="144"/>
      <c r="FE244" s="144"/>
      <c r="FF244" s="144"/>
      <c r="FG244" s="144"/>
      <c r="FH244" s="144"/>
      <c r="FI244" s="144"/>
      <c r="FJ244" s="144"/>
      <c r="FK244" s="144"/>
      <c r="FL244" s="144"/>
      <c r="FM244" s="144"/>
      <c r="FN244" s="144"/>
      <c r="FO244" s="144"/>
      <c r="FP244" s="144"/>
      <c r="FQ244" s="148">
        <v>11996656.282797996</v>
      </c>
      <c r="FR244" s="148">
        <v>0</v>
      </c>
      <c r="FS244" s="144">
        <v>0</v>
      </c>
      <c r="FT244" s="144">
        <v>17590869.612544004</v>
      </c>
      <c r="FU244" s="144"/>
      <c r="FV244" s="144"/>
      <c r="FW244" s="144"/>
      <c r="FX244" s="144"/>
      <c r="FY244" s="144"/>
      <c r="FZ244" s="144"/>
      <c r="GA244" s="144"/>
      <c r="GB244" s="144"/>
      <c r="GC244" s="144"/>
      <c r="GD244" s="144"/>
      <c r="GE244" s="144"/>
      <c r="GF244" s="144"/>
      <c r="GG244" s="124">
        <f t="shared" si="384"/>
        <v>29587525.895342</v>
      </c>
      <c r="GH244" s="124">
        <f t="shared" si="385"/>
        <v>589201772.23582494</v>
      </c>
      <c r="GI244" s="124"/>
      <c r="GJ244" s="124">
        <f t="shared" si="386"/>
        <v>589201772.23582494</v>
      </c>
      <c r="GU244" s="148">
        <v>452698146.60057688</v>
      </c>
      <c r="GV244" s="123">
        <f t="shared" si="319"/>
        <v>0</v>
      </c>
      <c r="GX244" s="23"/>
      <c r="GY244" s="123">
        <f t="shared" si="374"/>
        <v>0</v>
      </c>
    </row>
    <row r="245" spans="1:207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509210574.20377797</v>
      </c>
      <c r="F245" s="141">
        <f>SUM(F233:F244)</f>
        <v>0</v>
      </c>
      <c r="G245" s="141">
        <f t="shared" ref="G245:BR245" si="389">SUM(G233:G244)</f>
        <v>0</v>
      </c>
      <c r="H245" s="141">
        <f t="shared" si="389"/>
        <v>0</v>
      </c>
      <c r="I245" s="141">
        <f t="shared" si="389"/>
        <v>0</v>
      </c>
      <c r="J245" s="141">
        <f t="shared" si="389"/>
        <v>0</v>
      </c>
      <c r="K245" s="141">
        <f t="shared" si="389"/>
        <v>0</v>
      </c>
      <c r="L245" s="141">
        <f t="shared" si="389"/>
        <v>0</v>
      </c>
      <c r="M245" s="141">
        <f t="shared" si="389"/>
        <v>0</v>
      </c>
      <c r="N245" s="141">
        <f t="shared" si="389"/>
        <v>0</v>
      </c>
      <c r="O245" s="141">
        <f t="shared" si="389"/>
        <v>0</v>
      </c>
      <c r="P245" s="141">
        <f t="shared" si="389"/>
        <v>0</v>
      </c>
      <c r="Q245" s="141">
        <f t="shared" si="389"/>
        <v>0</v>
      </c>
      <c r="R245" s="141">
        <f t="shared" si="389"/>
        <v>0</v>
      </c>
      <c r="S245" s="141">
        <f t="shared" si="389"/>
        <v>0</v>
      </c>
      <c r="T245" s="141">
        <f t="shared" si="389"/>
        <v>0</v>
      </c>
      <c r="U245" s="141">
        <f t="shared" si="389"/>
        <v>0</v>
      </c>
      <c r="V245" s="141">
        <f t="shared" si="389"/>
        <v>0</v>
      </c>
      <c r="W245" s="141">
        <f t="shared" si="389"/>
        <v>0</v>
      </c>
      <c r="X245" s="141">
        <f t="shared" si="389"/>
        <v>5706555.2688614279</v>
      </c>
      <c r="Y245" s="141">
        <f t="shared" si="389"/>
        <v>0</v>
      </c>
      <c r="Z245" s="141">
        <f t="shared" si="389"/>
        <v>0</v>
      </c>
      <c r="AA245" s="141">
        <f t="shared" si="389"/>
        <v>0</v>
      </c>
      <c r="AB245" s="141">
        <f t="shared" si="389"/>
        <v>0</v>
      </c>
      <c r="AC245" s="141">
        <f t="shared" si="389"/>
        <v>-24389859.406289998</v>
      </c>
      <c r="AD245" s="141">
        <f t="shared" si="389"/>
        <v>0</v>
      </c>
      <c r="AE245" s="141">
        <f t="shared" si="389"/>
        <v>0</v>
      </c>
      <c r="AF245" s="141">
        <f t="shared" si="389"/>
        <v>0</v>
      </c>
      <c r="AG245" s="141">
        <f t="shared" si="389"/>
        <v>0</v>
      </c>
      <c r="AH245" s="141">
        <f t="shared" si="389"/>
        <v>0</v>
      </c>
      <c r="AI245" s="141">
        <f t="shared" si="389"/>
        <v>0</v>
      </c>
      <c r="AJ245" s="141">
        <f t="shared" si="389"/>
        <v>0</v>
      </c>
      <c r="AK245" s="141">
        <f t="shared" si="389"/>
        <v>0</v>
      </c>
      <c r="AL245" s="141">
        <f t="shared" si="389"/>
        <v>-341605.68</v>
      </c>
      <c r="AM245" s="141">
        <f t="shared" si="389"/>
        <v>0</v>
      </c>
      <c r="AN245" s="141">
        <f t="shared" si="389"/>
        <v>0</v>
      </c>
      <c r="AO245" s="141">
        <f t="shared" si="389"/>
        <v>0</v>
      </c>
      <c r="AP245" s="141">
        <f t="shared" si="389"/>
        <v>0</v>
      </c>
      <c r="AQ245" s="141">
        <f t="shared" si="389"/>
        <v>0</v>
      </c>
      <c r="AR245" s="141">
        <f t="shared" si="389"/>
        <v>0</v>
      </c>
      <c r="AS245" s="141">
        <f t="shared" si="389"/>
        <v>-19024909.81742857</v>
      </c>
      <c r="AT245" s="141">
        <f t="shared" si="389"/>
        <v>0</v>
      </c>
      <c r="AU245" s="141">
        <f t="shared" si="389"/>
        <v>0</v>
      </c>
      <c r="AV245" s="141">
        <f t="shared" si="389"/>
        <v>0</v>
      </c>
      <c r="AW245" s="141">
        <f t="shared" si="389"/>
        <v>0</v>
      </c>
      <c r="AX245" s="141">
        <f t="shared" si="389"/>
        <v>0</v>
      </c>
      <c r="AY245" s="141">
        <f>SUM(AX233:AY244)</f>
        <v>0</v>
      </c>
      <c r="AZ245" s="141">
        <f t="shared" si="389"/>
        <v>0</v>
      </c>
      <c r="BA245" s="141">
        <f t="shared" si="389"/>
        <v>0</v>
      </c>
      <c r="BB245" s="141">
        <f t="shared" si="389"/>
        <v>0</v>
      </c>
      <c r="BC245" s="141">
        <f t="shared" si="389"/>
        <v>0</v>
      </c>
      <c r="BD245" s="141">
        <f t="shared" si="389"/>
        <v>0</v>
      </c>
      <c r="BE245" s="141">
        <f t="shared" si="389"/>
        <v>0</v>
      </c>
      <c r="BF245" s="141">
        <f t="shared" si="389"/>
        <v>0</v>
      </c>
      <c r="BG245" s="141">
        <f t="shared" si="389"/>
        <v>0</v>
      </c>
      <c r="BH245" s="141">
        <f t="shared" si="389"/>
        <v>0</v>
      </c>
      <c r="BI245" s="141">
        <f t="shared" si="389"/>
        <v>0</v>
      </c>
      <c r="BJ245" s="141">
        <f t="shared" si="389"/>
        <v>0</v>
      </c>
      <c r="BK245" s="141">
        <f t="shared" si="389"/>
        <v>0</v>
      </c>
      <c r="BL245" s="141">
        <f t="shared" si="389"/>
        <v>0</v>
      </c>
      <c r="BM245" s="141">
        <f t="shared" si="389"/>
        <v>0</v>
      </c>
      <c r="BN245" s="141">
        <f t="shared" si="389"/>
        <v>0</v>
      </c>
      <c r="BO245" s="141">
        <f t="shared" si="389"/>
        <v>0</v>
      </c>
      <c r="BP245" s="141">
        <f t="shared" si="389"/>
        <v>0</v>
      </c>
      <c r="BQ245" s="141">
        <f t="shared" si="389"/>
        <v>24389859.406289998</v>
      </c>
      <c r="BR245" s="141">
        <f t="shared" si="389"/>
        <v>0</v>
      </c>
      <c r="BS245" s="141">
        <f t="shared" ref="BS245:CQ245" si="390">SUM(BS233:BS244)</f>
        <v>0</v>
      </c>
      <c r="BT245" s="141">
        <f t="shared" si="390"/>
        <v>0</v>
      </c>
      <c r="BU245" s="141">
        <f t="shared" si="390"/>
        <v>0</v>
      </c>
      <c r="BV245" s="141">
        <f t="shared" si="390"/>
        <v>0</v>
      </c>
      <c r="BW245" s="141">
        <f t="shared" si="390"/>
        <v>0</v>
      </c>
      <c r="BX245" s="141">
        <f t="shared" si="390"/>
        <v>36119458.320794001</v>
      </c>
      <c r="BY245" s="141">
        <f t="shared" si="390"/>
        <v>99354.09</v>
      </c>
      <c r="BZ245" s="141">
        <f t="shared" si="390"/>
        <v>51.921155999999996</v>
      </c>
      <c r="CA245" s="141">
        <f t="shared" si="390"/>
        <v>28820781.789241999</v>
      </c>
      <c r="CB245" s="141">
        <f t="shared" si="390"/>
        <v>0</v>
      </c>
      <c r="CC245" s="141">
        <f t="shared" si="390"/>
        <v>0</v>
      </c>
      <c r="CD245" s="141">
        <f t="shared" si="390"/>
        <v>0</v>
      </c>
      <c r="CE245" s="141">
        <f t="shared" si="390"/>
        <v>0</v>
      </c>
      <c r="CF245" s="141">
        <f t="shared" si="390"/>
        <v>0</v>
      </c>
      <c r="CG245" s="141">
        <f t="shared" si="390"/>
        <v>0</v>
      </c>
      <c r="CH245" s="141">
        <f t="shared" si="390"/>
        <v>0</v>
      </c>
      <c r="CI245" s="141">
        <f t="shared" si="390"/>
        <v>0</v>
      </c>
      <c r="CJ245" s="141">
        <f t="shared" si="390"/>
        <v>0</v>
      </c>
      <c r="CK245" s="141">
        <f t="shared" si="390"/>
        <v>0</v>
      </c>
      <c r="CL245" s="141">
        <f t="shared" si="390"/>
        <v>0</v>
      </c>
      <c r="CM245" s="141">
        <f t="shared" si="390"/>
        <v>0</v>
      </c>
      <c r="CN245" s="141">
        <f t="shared" si="390"/>
        <v>89429505.527481988</v>
      </c>
      <c r="CO245" s="141">
        <f t="shared" ref="CO245:CP245" si="391">SUM(CO233:CO244)</f>
        <v>70404595.710053414</v>
      </c>
      <c r="CP245" s="141">
        <f t="shared" si="391"/>
        <v>579615169.91383135</v>
      </c>
      <c r="CQ245" s="141">
        <f t="shared" si="390"/>
        <v>0</v>
      </c>
      <c r="CR245" s="141">
        <f t="shared" ref="CR245:EK245" si="392">SUM(CR233:CR244)</f>
        <v>0</v>
      </c>
      <c r="CS245" s="141">
        <f t="shared" si="392"/>
        <v>0</v>
      </c>
      <c r="CT245" s="141">
        <f t="shared" si="392"/>
        <v>0</v>
      </c>
      <c r="CU245" s="141">
        <f t="shared" si="392"/>
        <v>0</v>
      </c>
      <c r="CV245" s="141">
        <f t="shared" si="392"/>
        <v>0</v>
      </c>
      <c r="CW245" s="141">
        <f t="shared" si="392"/>
        <v>0</v>
      </c>
      <c r="CX245" s="141">
        <f t="shared" si="392"/>
        <v>0</v>
      </c>
      <c r="CY245" s="141">
        <f t="shared" si="392"/>
        <v>0</v>
      </c>
      <c r="CZ245" s="141">
        <f t="shared" si="392"/>
        <v>0</v>
      </c>
      <c r="DA245" s="141">
        <f t="shared" si="392"/>
        <v>0</v>
      </c>
      <c r="DB245" s="141">
        <f t="shared" si="392"/>
        <v>0</v>
      </c>
      <c r="DC245" s="141">
        <f t="shared" si="392"/>
        <v>0</v>
      </c>
      <c r="DD245" s="141">
        <f t="shared" si="392"/>
        <v>0</v>
      </c>
      <c r="DE245" s="141">
        <f t="shared" si="392"/>
        <v>0</v>
      </c>
      <c r="DF245" s="141">
        <f t="shared" si="392"/>
        <v>0</v>
      </c>
      <c r="DG245" s="141">
        <f t="shared" si="392"/>
        <v>0</v>
      </c>
      <c r="DH245" s="141">
        <f t="shared" si="392"/>
        <v>0</v>
      </c>
      <c r="DI245" s="141">
        <f t="shared" si="392"/>
        <v>0</v>
      </c>
      <c r="DJ245" s="141">
        <f t="shared" si="392"/>
        <v>0</v>
      </c>
      <c r="DK245" s="141">
        <f t="shared" si="392"/>
        <v>0</v>
      </c>
      <c r="DL245" s="141">
        <f t="shared" si="392"/>
        <v>0</v>
      </c>
      <c r="DM245" s="141">
        <f t="shared" si="392"/>
        <v>0</v>
      </c>
      <c r="DN245" s="141">
        <f t="shared" si="392"/>
        <v>0</v>
      </c>
      <c r="DO245" s="141">
        <f t="shared" si="392"/>
        <v>0</v>
      </c>
      <c r="DP245" s="141">
        <f t="shared" si="392"/>
        <v>0</v>
      </c>
      <c r="DQ245" s="141">
        <f t="shared" si="392"/>
        <v>0</v>
      </c>
      <c r="DR245" s="141">
        <f t="shared" si="392"/>
        <v>0</v>
      </c>
      <c r="DS245" s="141">
        <f t="shared" si="392"/>
        <v>0</v>
      </c>
      <c r="DT245" s="141">
        <f t="shared" si="392"/>
        <v>0</v>
      </c>
      <c r="DU245" s="141">
        <f>SUM($DU233:DU244)</f>
        <v>19774030.338018004</v>
      </c>
      <c r="DV245" s="141">
        <f>SUM($DV233:DV244)</f>
        <v>146934</v>
      </c>
      <c r="DW245" s="141">
        <f t="shared" si="392"/>
        <v>0</v>
      </c>
      <c r="DX245" s="141">
        <f>SUM(DX233:DX244)</f>
        <v>27605804.471072</v>
      </c>
      <c r="DY245" s="141">
        <f t="shared" si="392"/>
        <v>0</v>
      </c>
      <c r="DZ245" s="141">
        <f t="shared" si="392"/>
        <v>0</v>
      </c>
      <c r="EA245" s="141">
        <f t="shared" si="392"/>
        <v>0</v>
      </c>
      <c r="EB245" s="141">
        <f t="shared" si="392"/>
        <v>0</v>
      </c>
      <c r="EC245" s="141">
        <f t="shared" si="392"/>
        <v>0</v>
      </c>
      <c r="ED245" s="141">
        <f t="shared" si="392"/>
        <v>0</v>
      </c>
      <c r="EE245" s="141">
        <f t="shared" si="392"/>
        <v>0</v>
      </c>
      <c r="EF245" s="141">
        <f t="shared" si="392"/>
        <v>0</v>
      </c>
      <c r="EG245" s="141">
        <f t="shared" si="392"/>
        <v>0</v>
      </c>
      <c r="EH245" s="141">
        <f t="shared" si="392"/>
        <v>0</v>
      </c>
      <c r="EI245" s="141">
        <f t="shared" si="392"/>
        <v>0</v>
      </c>
      <c r="EJ245" s="141">
        <f t="shared" si="392"/>
        <v>0</v>
      </c>
      <c r="EK245" s="141">
        <f t="shared" si="392"/>
        <v>47526768.809090003</v>
      </c>
      <c r="EL245" s="141">
        <f t="shared" ref="EL245" si="393">SUM(EL233:EL244)</f>
        <v>627141938.72292149</v>
      </c>
      <c r="EM245" s="141">
        <f t="shared" ref="EM245:EN245" si="394">SUM(EM233:EM244)</f>
        <v>0</v>
      </c>
      <c r="EN245" s="141">
        <f t="shared" si="394"/>
        <v>0</v>
      </c>
      <c r="EO245" s="141">
        <f t="shared" ref="EO245:GG245" si="395">SUM(EO233:EO244)</f>
        <v>0</v>
      </c>
      <c r="EP245" s="141">
        <f t="shared" si="395"/>
        <v>0</v>
      </c>
      <c r="EQ245" s="141">
        <f t="shared" si="395"/>
        <v>0</v>
      </c>
      <c r="ER245" s="141">
        <f t="shared" si="395"/>
        <v>0</v>
      </c>
      <c r="ES245" s="141">
        <f t="shared" si="395"/>
        <v>0</v>
      </c>
      <c r="ET245" s="141">
        <f t="shared" si="395"/>
        <v>0</v>
      </c>
      <c r="EU245" s="141">
        <f t="shared" si="395"/>
        <v>0</v>
      </c>
      <c r="EV245" s="141">
        <f t="shared" si="395"/>
        <v>0</v>
      </c>
      <c r="EW245" s="141">
        <f t="shared" si="395"/>
        <v>0</v>
      </c>
      <c r="EX245" s="141">
        <f t="shared" si="395"/>
        <v>0</v>
      </c>
      <c r="EY245" s="141">
        <f t="shared" si="395"/>
        <v>0</v>
      </c>
      <c r="EZ245" s="141">
        <f t="shared" si="395"/>
        <v>0</v>
      </c>
      <c r="FA245" s="141">
        <f t="shared" si="395"/>
        <v>0</v>
      </c>
      <c r="FB245" s="141">
        <f t="shared" si="395"/>
        <v>0</v>
      </c>
      <c r="FC245" s="141">
        <f t="shared" si="395"/>
        <v>0</v>
      </c>
      <c r="FD245" s="141">
        <f t="shared" si="395"/>
        <v>0</v>
      </c>
      <c r="FE245" s="141">
        <f t="shared" si="395"/>
        <v>0</v>
      </c>
      <c r="FF245" s="141">
        <f t="shared" si="395"/>
        <v>0</v>
      </c>
      <c r="FG245" s="141">
        <f t="shared" si="395"/>
        <v>0</v>
      </c>
      <c r="FH245" s="141">
        <f t="shared" si="395"/>
        <v>0</v>
      </c>
      <c r="FI245" s="141">
        <f t="shared" si="395"/>
        <v>0</v>
      </c>
      <c r="FJ245" s="141">
        <f t="shared" si="395"/>
        <v>0</v>
      </c>
      <c r="FK245" s="141">
        <f t="shared" si="395"/>
        <v>0</v>
      </c>
      <c r="FL245" s="141">
        <f t="shared" si="395"/>
        <v>0</v>
      </c>
      <c r="FM245" s="141">
        <f t="shared" si="395"/>
        <v>0</v>
      </c>
      <c r="FN245" s="141">
        <f t="shared" si="395"/>
        <v>0</v>
      </c>
      <c r="FO245" s="141">
        <f t="shared" si="395"/>
        <v>0</v>
      </c>
      <c r="FP245" s="141">
        <f t="shared" si="395"/>
        <v>0</v>
      </c>
      <c r="FQ245" s="141">
        <f t="shared" si="395"/>
        <v>11996656.282797996</v>
      </c>
      <c r="FR245" s="141">
        <f t="shared" si="395"/>
        <v>329600.58000000007</v>
      </c>
      <c r="FS245" s="141">
        <f t="shared" si="395"/>
        <v>0</v>
      </c>
      <c r="FT245" s="141">
        <f>SUM(FT233:FT244)</f>
        <v>19059021.224746004</v>
      </c>
      <c r="FU245" s="141">
        <f t="shared" si="395"/>
        <v>0</v>
      </c>
      <c r="FV245" s="141">
        <f t="shared" si="395"/>
        <v>0</v>
      </c>
      <c r="FW245" s="141">
        <f t="shared" si="395"/>
        <v>0</v>
      </c>
      <c r="FX245" s="141">
        <f t="shared" si="395"/>
        <v>0</v>
      </c>
      <c r="FY245" s="141">
        <f t="shared" si="395"/>
        <v>0</v>
      </c>
      <c r="FZ245" s="141">
        <f t="shared" si="395"/>
        <v>0</v>
      </c>
      <c r="GA245" s="141">
        <f t="shared" si="395"/>
        <v>0</v>
      </c>
      <c r="GB245" s="141">
        <f t="shared" si="395"/>
        <v>0</v>
      </c>
      <c r="GC245" s="141">
        <f t="shared" si="395"/>
        <v>0</v>
      </c>
      <c r="GD245" s="141">
        <f t="shared" si="395"/>
        <v>0</v>
      </c>
      <c r="GE245" s="141">
        <f t="shared" si="395"/>
        <v>0</v>
      </c>
      <c r="GF245" s="141">
        <f t="shared" si="395"/>
        <v>0</v>
      </c>
      <c r="GG245" s="141">
        <f t="shared" si="395"/>
        <v>31385278.087544002</v>
      </c>
      <c r="GH245" s="141">
        <f t="shared" ref="GH245:GJ245" si="396">SUM(GH233:GH244)</f>
        <v>658527216.81046546</v>
      </c>
      <c r="GI245" s="141">
        <f t="shared" si="396"/>
        <v>0</v>
      </c>
      <c r="GJ245" s="141">
        <f t="shared" si="396"/>
        <v>658527216.81046546</v>
      </c>
      <c r="GU245" s="141">
        <v>509210574.20377797</v>
      </c>
      <c r="GV245" s="123">
        <f t="shared" si="319"/>
        <v>0</v>
      </c>
      <c r="GX245" s="141">
        <v>0</v>
      </c>
      <c r="GY245" s="123">
        <f t="shared" si="374"/>
        <v>0</v>
      </c>
    </row>
    <row r="246" spans="1:207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>
        <v>0</v>
      </c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44">
        <f t="shared" si="381"/>
        <v>0</v>
      </c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44"/>
      <c r="BY246" s="144"/>
      <c r="BZ246" s="144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44">
        <f t="shared" ref="CN246:CN253" si="397">SUM(AT246:CM246)</f>
        <v>0</v>
      </c>
      <c r="CO246" s="124">
        <f t="shared" ref="CO246:CO253" si="398">+CN246+AS246</f>
        <v>0</v>
      </c>
      <c r="CP246" s="124">
        <f t="shared" ref="CP246:CP253" si="399">+CO246+E246</f>
        <v>2788744.9799999995</v>
      </c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>
        <f t="shared" si="382"/>
        <v>0</v>
      </c>
      <c r="EL246" s="124">
        <f t="shared" si="377"/>
        <v>2788744.9799999995</v>
      </c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24">
        <f t="shared" ref="GG246:GG248" si="400">SUM(EM246:GF246)</f>
        <v>0</v>
      </c>
      <c r="GH246" s="124">
        <f t="shared" ref="GH246:GH248" si="401">EL246+GG246</f>
        <v>2788744.9799999995</v>
      </c>
      <c r="GI246" s="124"/>
      <c r="GJ246" s="124">
        <f t="shared" ref="GJ246:GJ248" si="402">SUM(GH246:GI246)</f>
        <v>2788744.9799999995</v>
      </c>
      <c r="GU246" s="148">
        <v>2788744.9799999995</v>
      </c>
      <c r="GV246" s="123">
        <f t="shared" si="319"/>
        <v>0</v>
      </c>
      <c r="GX246" s="129"/>
      <c r="GY246" s="123">
        <f t="shared" si="374"/>
        <v>0</v>
      </c>
    </row>
    <row r="247" spans="1:207" ht="31.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v>136628721.61041665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>
        <v>75865.629583358765</v>
      </c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44">
        <f t="shared" si="381"/>
        <v>75865.629583358765</v>
      </c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44">
        <v>563198.69999999995</v>
      </c>
      <c r="BY247" s="144"/>
      <c r="BZ247" s="144"/>
      <c r="CA247" s="137">
        <v>270157.56</v>
      </c>
      <c r="CB247" s="129"/>
      <c r="CC247" s="129"/>
      <c r="CD247" s="129"/>
      <c r="CE247" s="129"/>
      <c r="CF247" s="129"/>
      <c r="CG247" s="129"/>
      <c r="CH247" s="129"/>
      <c r="CI247" s="129"/>
      <c r="CJ247" s="148">
        <v>-130290414.40000001</v>
      </c>
      <c r="CK247" s="129"/>
      <c r="CL247" s="129"/>
      <c r="CM247" s="129"/>
      <c r="CN247" s="144">
        <f t="shared" si="397"/>
        <v>-129457058.14</v>
      </c>
      <c r="CO247" s="124">
        <f t="shared" si="398"/>
        <v>-129381192.51041664</v>
      </c>
      <c r="CP247" s="124">
        <f t="shared" si="399"/>
        <v>7247529.1000000089</v>
      </c>
      <c r="CQ247" s="144"/>
      <c r="CR247" s="144"/>
      <c r="CS247" s="144"/>
      <c r="CT247" s="144"/>
      <c r="CU247" s="144"/>
      <c r="CV247" s="144"/>
      <c r="CW247" s="144"/>
      <c r="CX247" s="144"/>
      <c r="CY247" s="144"/>
      <c r="CZ247" s="144"/>
      <c r="DA247" s="144"/>
      <c r="DB247" s="144"/>
      <c r="DC247" s="144"/>
      <c r="DD247" s="144"/>
      <c r="DE247" s="144"/>
      <c r="DF247" s="144"/>
      <c r="DG247" s="144"/>
      <c r="DH247" s="144"/>
      <c r="DI247" s="144"/>
      <c r="DJ247" s="144"/>
      <c r="DK247" s="144"/>
      <c r="DL247" s="144"/>
      <c r="DM247" s="144"/>
      <c r="DN247" s="144"/>
      <c r="DO247" s="144"/>
      <c r="DP247" s="144"/>
      <c r="DQ247" s="144"/>
      <c r="DR247" s="144"/>
      <c r="DS247" s="144"/>
      <c r="DT247" s="144"/>
      <c r="DU247" s="144">
        <v>230750.64000000013</v>
      </c>
      <c r="DV247" s="144">
        <v>0</v>
      </c>
      <c r="DW247" s="144"/>
      <c r="DX247" s="144">
        <v>593060.87999999989</v>
      </c>
      <c r="DY247" s="144"/>
      <c r="DZ247" s="144"/>
      <c r="EA247" s="144"/>
      <c r="EB247" s="144"/>
      <c r="EC247" s="144"/>
      <c r="ED247" s="144"/>
      <c r="EE247" s="144"/>
      <c r="EF247" s="144"/>
      <c r="EG247" s="144">
        <v>-230750.64</v>
      </c>
      <c r="EH247" s="144"/>
      <c r="EI247" s="144"/>
      <c r="EJ247" s="144"/>
      <c r="EK247" s="144">
        <f t="shared" si="382"/>
        <v>593060.88</v>
      </c>
      <c r="EL247" s="124">
        <f t="shared" si="377"/>
        <v>7840589.9800000088</v>
      </c>
      <c r="EM247" s="144"/>
      <c r="EN247" s="144"/>
      <c r="EO247" s="144"/>
      <c r="EP247" s="144"/>
      <c r="EQ247" s="144"/>
      <c r="ER247" s="144"/>
      <c r="ES247" s="144"/>
      <c r="ET247" s="144"/>
      <c r="EU247" s="144"/>
      <c r="EV247" s="144"/>
      <c r="EW247" s="144"/>
      <c r="EX247" s="144"/>
      <c r="EY247" s="144"/>
      <c r="EZ247" s="144"/>
      <c r="FA247" s="144"/>
      <c r="FB247" s="144"/>
      <c r="FC247" s="144"/>
      <c r="FD247" s="144"/>
      <c r="FE247" s="144"/>
      <c r="FF247" s="144"/>
      <c r="FG247" s="144"/>
      <c r="FH247" s="144"/>
      <c r="FI247" s="144"/>
      <c r="FJ247" s="144"/>
      <c r="FK247" s="144"/>
      <c r="FL247" s="144"/>
      <c r="FM247" s="144"/>
      <c r="FN247" s="144"/>
      <c r="FO247" s="144"/>
      <c r="FP247" s="144"/>
      <c r="FQ247" s="144">
        <v>157223.45999999985</v>
      </c>
      <c r="FR247" s="144"/>
      <c r="FS247" s="144"/>
      <c r="FT247" s="144">
        <v>23146.609999999986</v>
      </c>
      <c r="FU247" s="144"/>
      <c r="FV247" s="144"/>
      <c r="FW247" s="144"/>
      <c r="FX247" s="144"/>
      <c r="FY247" s="144"/>
      <c r="FZ247" s="144"/>
      <c r="GA247" s="144"/>
      <c r="GB247" s="148"/>
      <c r="GC247" s="144"/>
      <c r="GD247" s="144"/>
      <c r="GE247" s="144"/>
      <c r="GF247" s="144"/>
      <c r="GG247" s="124">
        <f t="shared" si="400"/>
        <v>180370.06999999983</v>
      </c>
      <c r="GH247" s="124">
        <f t="shared" si="401"/>
        <v>8020960.0500000082</v>
      </c>
      <c r="GI247" s="124"/>
      <c r="GJ247" s="124">
        <f t="shared" si="402"/>
        <v>8020960.0500000082</v>
      </c>
      <c r="GU247" s="148">
        <v>136628721.61041665</v>
      </c>
      <c r="GV247" s="123">
        <f t="shared" si="319"/>
        <v>0</v>
      </c>
      <c r="GX247" s="129"/>
      <c r="GY247" s="123">
        <f t="shared" si="374"/>
        <v>0</v>
      </c>
    </row>
    <row r="248" spans="1:207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v>525240841.92624992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>
        <v>6143073.3900001049</v>
      </c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44">
        <f t="shared" si="381"/>
        <v>6143073.3900001049</v>
      </c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44">
        <v>4658537.0199999996</v>
      </c>
      <c r="BY248" s="144"/>
      <c r="BZ248" s="144"/>
      <c r="CA248" s="137">
        <v>1062480.67</v>
      </c>
      <c r="CB248" s="129"/>
      <c r="CC248" s="129"/>
      <c r="CD248" s="129"/>
      <c r="CE248" s="129"/>
      <c r="CF248" s="129"/>
      <c r="CG248" s="129"/>
      <c r="CH248" s="129"/>
      <c r="CI248" s="129"/>
      <c r="CJ248" s="148">
        <v>-295838928.55999994</v>
      </c>
      <c r="CK248" s="129"/>
      <c r="CL248" s="129"/>
      <c r="CM248" s="129"/>
      <c r="CN248" s="144">
        <f t="shared" si="397"/>
        <v>-290117910.86999995</v>
      </c>
      <c r="CO248" s="124">
        <f t="shared" si="398"/>
        <v>-283974837.47999984</v>
      </c>
      <c r="CP248" s="124">
        <f t="shared" si="399"/>
        <v>241266004.44625008</v>
      </c>
      <c r="CQ248" s="144"/>
      <c r="CR248" s="144"/>
      <c r="CS248" s="144"/>
      <c r="CT248" s="144"/>
      <c r="CU248" s="144"/>
      <c r="CV248" s="144"/>
      <c r="CW248" s="144"/>
      <c r="CX248" s="144"/>
      <c r="CY248" s="144"/>
      <c r="CZ248" s="144"/>
      <c r="DA248" s="144"/>
      <c r="DB248" s="144"/>
      <c r="DC248" s="144"/>
      <c r="DD248" s="144"/>
      <c r="DE248" s="144"/>
      <c r="DF248" s="144"/>
      <c r="DG248" s="144"/>
      <c r="DH248" s="144"/>
      <c r="DI248" s="144"/>
      <c r="DJ248" s="144"/>
      <c r="DK248" s="144"/>
      <c r="DL248" s="144"/>
      <c r="DM248" s="144"/>
      <c r="DN248" s="144"/>
      <c r="DO248" s="144"/>
      <c r="DP248" s="144"/>
      <c r="DQ248" s="144"/>
      <c r="DR248" s="144"/>
      <c r="DS248" s="144"/>
      <c r="DT248" s="144"/>
      <c r="DU248" s="144">
        <v>1908670.3200000003</v>
      </c>
      <c r="DV248" s="144">
        <v>0</v>
      </c>
      <c r="DW248" s="144"/>
      <c r="DX248" s="144">
        <v>870192.60000000009</v>
      </c>
      <c r="DY248" s="144"/>
      <c r="DZ248" s="144"/>
      <c r="EA248" s="144"/>
      <c r="EB248" s="144"/>
      <c r="EC248" s="144"/>
      <c r="ED248" s="144"/>
      <c r="EE248" s="144"/>
      <c r="EF248" s="144"/>
      <c r="EG248" s="144">
        <v>-1908670.3200000003</v>
      </c>
      <c r="EH248" s="144"/>
      <c r="EI248" s="144"/>
      <c r="EJ248" s="144"/>
      <c r="EK248" s="144">
        <f t="shared" si="382"/>
        <v>870192.60000000009</v>
      </c>
      <c r="EL248" s="124">
        <f t="shared" si="377"/>
        <v>242136197.04625008</v>
      </c>
      <c r="EM248" s="144"/>
      <c r="EN248" s="144"/>
      <c r="EO248" s="144"/>
      <c r="EP248" s="144"/>
      <c r="EQ248" s="144"/>
      <c r="ER248" s="144"/>
      <c r="ES248" s="144"/>
      <c r="ET248" s="144"/>
      <c r="EU248" s="144"/>
      <c r="EV248" s="144"/>
      <c r="EW248" s="144"/>
      <c r="EX248" s="144"/>
      <c r="EY248" s="144"/>
      <c r="EZ248" s="144"/>
      <c r="FA248" s="144"/>
      <c r="FB248" s="144"/>
      <c r="FC248" s="144"/>
      <c r="FD248" s="144"/>
      <c r="FE248" s="144"/>
      <c r="FF248" s="144"/>
      <c r="FG248" s="144"/>
      <c r="FH248" s="144"/>
      <c r="FI248" s="144"/>
      <c r="FJ248" s="144"/>
      <c r="FK248" s="144"/>
      <c r="FL248" s="144"/>
      <c r="FM248" s="144"/>
      <c r="FN248" s="144"/>
      <c r="FO248" s="144"/>
      <c r="FP248" s="144"/>
      <c r="FQ248" s="144">
        <v>1300484.4500000002</v>
      </c>
      <c r="FR248" s="144"/>
      <c r="FS248" s="144"/>
      <c r="FT248" s="144">
        <v>160935.60999999987</v>
      </c>
      <c r="FU248" s="144"/>
      <c r="FV248" s="144"/>
      <c r="FW248" s="144"/>
      <c r="FX248" s="144"/>
      <c r="FY248" s="144"/>
      <c r="FZ248" s="144"/>
      <c r="GA248" s="144"/>
      <c r="GB248" s="148"/>
      <c r="GC248" s="144">
        <v>-95054.939999999988</v>
      </c>
      <c r="GD248" s="144"/>
      <c r="GE248" s="144"/>
      <c r="GF248" s="144"/>
      <c r="GG248" s="124">
        <f t="shared" si="400"/>
        <v>1366365.12</v>
      </c>
      <c r="GH248" s="124">
        <f t="shared" si="401"/>
        <v>243502562.16625008</v>
      </c>
      <c r="GI248" s="124"/>
      <c r="GJ248" s="124">
        <f t="shared" si="402"/>
        <v>243502562.16625008</v>
      </c>
      <c r="GU248" s="148">
        <v>525240841.92624992</v>
      </c>
      <c r="GV248" s="123">
        <f t="shared" si="319"/>
        <v>0</v>
      </c>
      <c r="GX248" s="129"/>
      <c r="GY248" s="123">
        <f t="shared" si="374"/>
        <v>0</v>
      </c>
    </row>
    <row r="249" spans="1:207" ht="31.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44">
        <f t="shared" si="381"/>
        <v>0</v>
      </c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44"/>
      <c r="BY249" s="144"/>
      <c r="BZ249" s="144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48"/>
      <c r="CK249" s="129"/>
      <c r="CL249" s="129"/>
      <c r="CM249" s="129"/>
      <c r="CN249" s="144">
        <f t="shared" si="397"/>
        <v>0</v>
      </c>
      <c r="CO249" s="124">
        <f t="shared" si="398"/>
        <v>0</v>
      </c>
      <c r="CP249" s="124">
        <f t="shared" si="399"/>
        <v>0</v>
      </c>
      <c r="CQ249" s="144"/>
      <c r="CR249" s="144"/>
      <c r="CS249" s="144"/>
      <c r="CT249" s="144"/>
      <c r="CU249" s="144"/>
      <c r="CV249" s="144"/>
      <c r="CW249" s="144"/>
      <c r="CX249" s="144"/>
      <c r="CY249" s="144"/>
      <c r="CZ249" s="144"/>
      <c r="DA249" s="144"/>
      <c r="DB249" s="144"/>
      <c r="DC249" s="144"/>
      <c r="DD249" s="144"/>
      <c r="DE249" s="144"/>
      <c r="DF249" s="144"/>
      <c r="DG249" s="144"/>
      <c r="DH249" s="144"/>
      <c r="DI249" s="144"/>
      <c r="DJ249" s="144"/>
      <c r="DK249" s="144"/>
      <c r="DL249" s="144"/>
      <c r="DM249" s="144"/>
      <c r="DN249" s="144"/>
      <c r="DO249" s="144"/>
      <c r="DP249" s="144"/>
      <c r="DQ249" s="144"/>
      <c r="DR249" s="144"/>
      <c r="DS249" s="144"/>
      <c r="DT249" s="144"/>
      <c r="DU249" s="144"/>
      <c r="DV249" s="144"/>
      <c r="DW249" s="144"/>
      <c r="DX249" s="144"/>
      <c r="DY249" s="144"/>
      <c r="DZ249" s="144"/>
      <c r="EA249" s="144"/>
      <c r="EB249" s="144"/>
      <c r="EC249" s="144"/>
      <c r="ED249" s="144"/>
      <c r="EE249" s="144"/>
      <c r="EF249" s="144"/>
      <c r="EG249" s="144"/>
      <c r="EH249" s="144"/>
      <c r="EI249" s="144"/>
      <c r="EJ249" s="144"/>
      <c r="EK249" s="144">
        <f t="shared" si="382"/>
        <v>0</v>
      </c>
      <c r="EL249" s="124">
        <f t="shared" si="377"/>
        <v>0</v>
      </c>
      <c r="EM249" s="144"/>
      <c r="EN249" s="144"/>
      <c r="EO249" s="144"/>
      <c r="EP249" s="144"/>
      <c r="EQ249" s="144"/>
      <c r="ER249" s="144"/>
      <c r="ES249" s="144"/>
      <c r="ET249" s="144"/>
      <c r="EU249" s="144"/>
      <c r="EV249" s="144"/>
      <c r="EW249" s="144"/>
      <c r="EX249" s="144"/>
      <c r="EY249" s="144"/>
      <c r="EZ249" s="144"/>
      <c r="FA249" s="144"/>
      <c r="FB249" s="144"/>
      <c r="FC249" s="144"/>
      <c r="FD249" s="144"/>
      <c r="FE249" s="144"/>
      <c r="FF249" s="144"/>
      <c r="FG249" s="144"/>
      <c r="FH249" s="144"/>
      <c r="FI249" s="144"/>
      <c r="FJ249" s="144"/>
      <c r="FK249" s="144"/>
      <c r="FL249" s="144"/>
      <c r="FM249" s="144"/>
      <c r="FN249" s="144"/>
      <c r="FO249" s="144"/>
      <c r="FP249" s="144"/>
      <c r="FQ249" s="144"/>
      <c r="FR249" s="144"/>
      <c r="FS249" s="144"/>
      <c r="FT249" s="144"/>
      <c r="FU249" s="144"/>
      <c r="FV249" s="144"/>
      <c r="FW249" s="144"/>
      <c r="FX249" s="144"/>
      <c r="FY249" s="144"/>
      <c r="FZ249" s="144"/>
      <c r="GA249" s="144"/>
      <c r="GB249" s="148"/>
      <c r="GC249" s="144"/>
      <c r="GD249" s="144"/>
      <c r="GE249" s="144"/>
      <c r="GF249" s="144"/>
      <c r="GG249" s="124">
        <f t="shared" ref="GG249:GG253" si="403">SUM(EM249:GF249)</f>
        <v>0</v>
      </c>
      <c r="GH249" s="124">
        <f t="shared" ref="GH249:GH253" si="404">EL249+GG249</f>
        <v>0</v>
      </c>
      <c r="GI249" s="124"/>
      <c r="GJ249" s="124">
        <f t="shared" ref="GJ249:GJ253" si="405">SUM(GH249:GI249)</f>
        <v>0</v>
      </c>
      <c r="GU249" s="148"/>
      <c r="GV249" s="123">
        <f t="shared" si="319"/>
        <v>0</v>
      </c>
      <c r="GX249" s="129"/>
      <c r="GY249" s="123">
        <f t="shared" si="374"/>
        <v>0</v>
      </c>
    </row>
    <row r="250" spans="1:207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v>283176801.83624995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>
        <v>2138079.5637500286</v>
      </c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44">
        <f t="shared" si="381"/>
        <v>2138079.5637500286</v>
      </c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44">
        <v>1465788.81</v>
      </c>
      <c r="BY250" s="144"/>
      <c r="BZ250" s="144"/>
      <c r="CA250" s="137">
        <v>1538652.1700000002</v>
      </c>
      <c r="CB250" s="129"/>
      <c r="CC250" s="129"/>
      <c r="CD250" s="129"/>
      <c r="CE250" s="129"/>
      <c r="CF250" s="129"/>
      <c r="CG250" s="129"/>
      <c r="CH250" s="129"/>
      <c r="CI250" s="129"/>
      <c r="CJ250" s="148">
        <v>-89034743.650000006</v>
      </c>
      <c r="CK250" s="129"/>
      <c r="CL250" s="129"/>
      <c r="CM250" s="129"/>
      <c r="CN250" s="144">
        <f t="shared" si="397"/>
        <v>-86030302.670000002</v>
      </c>
      <c r="CO250" s="124">
        <f t="shared" si="398"/>
        <v>-83892223.106249973</v>
      </c>
      <c r="CP250" s="124">
        <f t="shared" si="399"/>
        <v>199284578.72999996</v>
      </c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>
        <v>600555</v>
      </c>
      <c r="DV250" s="144">
        <v>0</v>
      </c>
      <c r="DW250" s="144"/>
      <c r="DX250" s="144">
        <v>1490320.8</v>
      </c>
      <c r="DY250" s="144"/>
      <c r="DZ250" s="144"/>
      <c r="EA250" s="144"/>
      <c r="EB250" s="144"/>
      <c r="EC250" s="144"/>
      <c r="ED250" s="144"/>
      <c r="EE250" s="144"/>
      <c r="EF250" s="144"/>
      <c r="EG250" s="144">
        <v>-600555.00000000012</v>
      </c>
      <c r="EH250" s="144"/>
      <c r="EI250" s="144"/>
      <c r="EJ250" s="144"/>
      <c r="EK250" s="144">
        <f t="shared" si="382"/>
        <v>1490320.7999999998</v>
      </c>
      <c r="EL250" s="124">
        <f t="shared" si="377"/>
        <v>200774899.52999997</v>
      </c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>
        <v>409191.89999999991</v>
      </c>
      <c r="FR250" s="144"/>
      <c r="FS250" s="144"/>
      <c r="FT250" s="144">
        <v>352698.58999999985</v>
      </c>
      <c r="FU250" s="144"/>
      <c r="FV250" s="144"/>
      <c r="FW250" s="144"/>
      <c r="FX250" s="144"/>
      <c r="FY250" s="144"/>
      <c r="FZ250" s="144"/>
      <c r="GA250" s="144"/>
      <c r="GB250" s="148"/>
      <c r="GC250" s="144">
        <v>-687801.04999999981</v>
      </c>
      <c r="GD250" s="144"/>
      <c r="GE250" s="144"/>
      <c r="GF250" s="144"/>
      <c r="GG250" s="124">
        <f t="shared" si="403"/>
        <v>74089.439999999944</v>
      </c>
      <c r="GH250" s="124">
        <f t="shared" si="404"/>
        <v>200848988.96999997</v>
      </c>
      <c r="GI250" s="124"/>
      <c r="GJ250" s="124">
        <f t="shared" si="405"/>
        <v>200848988.96999997</v>
      </c>
      <c r="GU250" s="148">
        <v>283176801.83624995</v>
      </c>
      <c r="GV250" s="123">
        <f t="shared" si="319"/>
        <v>0</v>
      </c>
      <c r="GX250" s="129"/>
      <c r="GY250" s="123">
        <f t="shared" si="374"/>
        <v>0</v>
      </c>
    </row>
    <row r="251" spans="1:207" ht="31.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v>37823504.416249998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>
        <v>479521.76374999434</v>
      </c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44">
        <f t="shared" si="381"/>
        <v>479521.76374999434</v>
      </c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44">
        <v>556500.87</v>
      </c>
      <c r="BY251" s="144"/>
      <c r="BZ251" s="144"/>
      <c r="CA251" s="137">
        <v>16082.96</v>
      </c>
      <c r="CB251" s="129"/>
      <c r="CC251" s="129"/>
      <c r="CD251" s="129"/>
      <c r="CE251" s="129"/>
      <c r="CF251" s="129"/>
      <c r="CG251" s="129"/>
      <c r="CH251" s="129"/>
      <c r="CI251" s="129"/>
      <c r="CJ251" s="148">
        <v>-26832156.420000002</v>
      </c>
      <c r="CK251" s="129"/>
      <c r="CL251" s="129"/>
      <c r="CM251" s="129"/>
      <c r="CN251" s="144">
        <f t="shared" si="397"/>
        <v>-26259572.590000004</v>
      </c>
      <c r="CO251" s="124">
        <f t="shared" si="398"/>
        <v>-25780050.826250009</v>
      </c>
      <c r="CP251" s="124">
        <f t="shared" si="399"/>
        <v>12043453.589999989</v>
      </c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>
        <v>228006.47999999998</v>
      </c>
      <c r="DV251" s="144">
        <v>0</v>
      </c>
      <c r="DW251" s="144"/>
      <c r="DX251" s="144">
        <v>0</v>
      </c>
      <c r="DY251" s="144"/>
      <c r="DZ251" s="144"/>
      <c r="EA251" s="144"/>
      <c r="EB251" s="144"/>
      <c r="EC251" s="144"/>
      <c r="ED251" s="144"/>
      <c r="EE251" s="144"/>
      <c r="EF251" s="144"/>
      <c r="EG251" s="144">
        <v>-228006.47999999995</v>
      </c>
      <c r="EH251" s="144"/>
      <c r="EI251" s="144"/>
      <c r="EJ251" s="144"/>
      <c r="EK251" s="144">
        <f t="shared" si="382"/>
        <v>0</v>
      </c>
      <c r="EL251" s="124">
        <f t="shared" si="377"/>
        <v>12043453.589999989</v>
      </c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>
        <v>155353.67000000004</v>
      </c>
      <c r="FR251" s="144"/>
      <c r="FS251" s="144"/>
      <c r="FT251" s="144">
        <v>0</v>
      </c>
      <c r="FU251" s="144"/>
      <c r="FV251" s="144"/>
      <c r="FW251" s="144"/>
      <c r="FX251" s="144"/>
      <c r="FY251" s="144"/>
      <c r="FZ251" s="144"/>
      <c r="GA251" s="144"/>
      <c r="GB251" s="148"/>
      <c r="GC251" s="144">
        <v>-787670.75999999978</v>
      </c>
      <c r="GD251" s="144"/>
      <c r="GE251" s="144"/>
      <c r="GF251" s="144"/>
      <c r="GG251" s="124">
        <f t="shared" si="403"/>
        <v>-632317.08999999973</v>
      </c>
      <c r="GH251" s="124">
        <f t="shared" si="404"/>
        <v>11411136.499999989</v>
      </c>
      <c r="GI251" s="124"/>
      <c r="GJ251" s="124">
        <f t="shared" si="405"/>
        <v>11411136.499999989</v>
      </c>
      <c r="GU251" s="148">
        <v>37823504.416249998</v>
      </c>
      <c r="GV251" s="123">
        <f t="shared" si="319"/>
        <v>0</v>
      </c>
      <c r="GX251" s="129"/>
      <c r="GY251" s="123">
        <f t="shared" si="374"/>
        <v>0</v>
      </c>
    </row>
    <row r="252" spans="1:207" ht="31.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v>7590055.1200000001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44">
        <f t="shared" si="381"/>
        <v>0</v>
      </c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44">
        <v>57963.41</v>
      </c>
      <c r="BY252" s="144"/>
      <c r="BZ252" s="144"/>
      <c r="CA252" s="137">
        <v>597.9</v>
      </c>
      <c r="CB252" s="129"/>
      <c r="CC252" s="129"/>
      <c r="CD252" s="129"/>
      <c r="CE252" s="129"/>
      <c r="CF252" s="129"/>
      <c r="CG252" s="129"/>
      <c r="CH252" s="129"/>
      <c r="CI252" s="129"/>
      <c r="CJ252" s="148">
        <v>-8134450.9399999995</v>
      </c>
      <c r="CK252" s="129"/>
      <c r="CL252" s="129"/>
      <c r="CM252" s="129"/>
      <c r="CN252" s="144">
        <f t="shared" si="397"/>
        <v>-8075889.6299999999</v>
      </c>
      <c r="CO252" s="124">
        <f t="shared" si="398"/>
        <v>-8075889.6299999999</v>
      </c>
      <c r="CP252" s="124">
        <f t="shared" si="399"/>
        <v>-485834.50999999978</v>
      </c>
      <c r="CQ252" s="144"/>
      <c r="CR252" s="144"/>
      <c r="CS252" s="144"/>
      <c r="CT252" s="144"/>
      <c r="CU252" s="144"/>
      <c r="CV252" s="144"/>
      <c r="CW252" s="144"/>
      <c r="CX252" s="144"/>
      <c r="CY252" s="144"/>
      <c r="CZ252" s="144"/>
      <c r="DA252" s="144"/>
      <c r="DB252" s="144"/>
      <c r="DC252" s="144"/>
      <c r="DD252" s="144"/>
      <c r="DE252" s="144"/>
      <c r="DF252" s="144"/>
      <c r="DG252" s="144"/>
      <c r="DH252" s="144"/>
      <c r="DI252" s="144"/>
      <c r="DJ252" s="144"/>
      <c r="DK252" s="144"/>
      <c r="DL252" s="144"/>
      <c r="DM252" s="144"/>
      <c r="DN252" s="144"/>
      <c r="DO252" s="144"/>
      <c r="DP252" s="144"/>
      <c r="DQ252" s="144"/>
      <c r="DR252" s="144"/>
      <c r="DS252" s="144"/>
      <c r="DT252" s="144"/>
      <c r="DU252" s="144">
        <v>23748.479999999996</v>
      </c>
      <c r="DV252" s="144">
        <v>0</v>
      </c>
      <c r="DW252" s="144"/>
      <c r="DX252" s="144">
        <v>292.92000000000007</v>
      </c>
      <c r="DY252" s="144"/>
      <c r="DZ252" s="144"/>
      <c r="EA252" s="144"/>
      <c r="EB252" s="144"/>
      <c r="EC252" s="144"/>
      <c r="ED252" s="144"/>
      <c r="EE252" s="144"/>
      <c r="EF252" s="144"/>
      <c r="EG252" s="144">
        <v>-23748.48</v>
      </c>
      <c r="EH252" s="144"/>
      <c r="EI252" s="144"/>
      <c r="EJ252" s="144"/>
      <c r="EK252" s="144">
        <f t="shared" si="382"/>
        <v>292.91999999999462</v>
      </c>
      <c r="EL252" s="124">
        <f t="shared" si="377"/>
        <v>-485541.58999999979</v>
      </c>
      <c r="EM252" s="144"/>
      <c r="EN252" s="144"/>
      <c r="EO252" s="144"/>
      <c r="EP252" s="144"/>
      <c r="EQ252" s="144"/>
      <c r="ER252" s="144"/>
      <c r="ES252" s="144"/>
      <c r="ET252" s="144"/>
      <c r="EU252" s="144"/>
      <c r="EV252" s="144"/>
      <c r="EW252" s="144"/>
      <c r="EX252" s="144"/>
      <c r="EY252" s="144"/>
      <c r="EZ252" s="144"/>
      <c r="FA252" s="144"/>
      <c r="FB252" s="144"/>
      <c r="FC252" s="144"/>
      <c r="FD252" s="144"/>
      <c r="FE252" s="144"/>
      <c r="FF252" s="144"/>
      <c r="FG252" s="144"/>
      <c r="FH252" s="144"/>
      <c r="FI252" s="144"/>
      <c r="FJ252" s="144"/>
      <c r="FK252" s="144"/>
      <c r="FL252" s="144"/>
      <c r="FM252" s="144"/>
      <c r="FN252" s="144"/>
      <c r="FO252" s="144"/>
      <c r="FP252" s="144"/>
      <c r="FQ252" s="144">
        <v>16181.160000000003</v>
      </c>
      <c r="FR252" s="144"/>
      <c r="FS252" s="144"/>
      <c r="FT252" s="144">
        <v>0.48999999999989541</v>
      </c>
      <c r="FU252" s="144"/>
      <c r="FV252" s="144"/>
      <c r="FW252" s="144"/>
      <c r="FX252" s="144"/>
      <c r="FY252" s="144"/>
      <c r="FZ252" s="144"/>
      <c r="GA252" s="144"/>
      <c r="GB252" s="148"/>
      <c r="GC252" s="144">
        <v>-467907.88999999978</v>
      </c>
      <c r="GD252" s="144"/>
      <c r="GE252" s="144"/>
      <c r="GF252" s="144"/>
      <c r="GG252" s="124">
        <f t="shared" si="403"/>
        <v>-451726.23999999976</v>
      </c>
      <c r="GH252" s="124">
        <f t="shared" si="404"/>
        <v>-937267.82999999961</v>
      </c>
      <c r="GI252" s="124"/>
      <c r="GJ252" s="124">
        <f t="shared" si="405"/>
        <v>-937267.82999999961</v>
      </c>
      <c r="GU252" s="148">
        <v>7590055.1200000001</v>
      </c>
      <c r="GV252" s="123">
        <f t="shared" si="319"/>
        <v>0</v>
      </c>
      <c r="GX252" s="129"/>
      <c r="GY252" s="123">
        <f t="shared" si="374"/>
        <v>0</v>
      </c>
    </row>
    <row r="253" spans="1:207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v>46882931.800000004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44">
        <f t="shared" si="381"/>
        <v>0</v>
      </c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44"/>
      <c r="BY253" s="144"/>
      <c r="BZ253" s="144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48">
        <v>-46629967.799999997</v>
      </c>
      <c r="CK253" s="129"/>
      <c r="CL253" s="129"/>
      <c r="CM253" s="129"/>
      <c r="CN253" s="144">
        <f t="shared" si="397"/>
        <v>-46629967.799999997</v>
      </c>
      <c r="CO253" s="124">
        <f t="shared" si="398"/>
        <v>-46629967.799999997</v>
      </c>
      <c r="CP253" s="124">
        <f t="shared" si="399"/>
        <v>252964.00000000745</v>
      </c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>
        <f t="shared" si="382"/>
        <v>0</v>
      </c>
      <c r="EL253" s="124">
        <f t="shared" si="377"/>
        <v>252964.00000000745</v>
      </c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24">
        <f t="shared" si="403"/>
        <v>0</v>
      </c>
      <c r="GH253" s="124">
        <f t="shared" si="404"/>
        <v>252964.00000000745</v>
      </c>
      <c r="GI253" s="124"/>
      <c r="GJ253" s="124">
        <f t="shared" si="405"/>
        <v>252964.00000000745</v>
      </c>
      <c r="GU253" s="148">
        <v>46882931.800000004</v>
      </c>
      <c r="GV253" s="123">
        <f t="shared" si="319"/>
        <v>0</v>
      </c>
      <c r="GX253" s="129"/>
      <c r="GY253" s="123">
        <f t="shared" si="374"/>
        <v>0</v>
      </c>
    </row>
    <row r="254" spans="1:207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1040131601.6891664</v>
      </c>
      <c r="F254" s="141">
        <f>SUM(F246:F253)</f>
        <v>0</v>
      </c>
      <c r="G254" s="141">
        <f t="shared" ref="G254:BR254" si="406">SUM(G246:G253)</f>
        <v>0</v>
      </c>
      <c r="H254" s="141">
        <f t="shared" si="406"/>
        <v>0</v>
      </c>
      <c r="I254" s="141">
        <f t="shared" si="406"/>
        <v>0</v>
      </c>
      <c r="J254" s="141">
        <f t="shared" si="406"/>
        <v>0</v>
      </c>
      <c r="K254" s="141">
        <f t="shared" si="406"/>
        <v>0</v>
      </c>
      <c r="L254" s="141">
        <f t="shared" si="406"/>
        <v>0</v>
      </c>
      <c r="M254" s="141">
        <f t="shared" si="406"/>
        <v>0</v>
      </c>
      <c r="N254" s="141">
        <f t="shared" si="406"/>
        <v>0</v>
      </c>
      <c r="O254" s="141">
        <f t="shared" si="406"/>
        <v>0</v>
      </c>
      <c r="P254" s="141">
        <f t="shared" si="406"/>
        <v>0</v>
      </c>
      <c r="Q254" s="141">
        <f t="shared" si="406"/>
        <v>0</v>
      </c>
      <c r="R254" s="141">
        <f t="shared" si="406"/>
        <v>0</v>
      </c>
      <c r="S254" s="141">
        <f t="shared" si="406"/>
        <v>0</v>
      </c>
      <c r="T254" s="141">
        <f t="shared" si="406"/>
        <v>0</v>
      </c>
      <c r="U254" s="141">
        <f t="shared" si="406"/>
        <v>0</v>
      </c>
      <c r="V254" s="141">
        <f t="shared" si="406"/>
        <v>0</v>
      </c>
      <c r="W254" s="141">
        <f t="shared" si="406"/>
        <v>0</v>
      </c>
      <c r="X254" s="141">
        <f t="shared" si="406"/>
        <v>8836540.3470834866</v>
      </c>
      <c r="Y254" s="141">
        <f t="shared" si="406"/>
        <v>0</v>
      </c>
      <c r="Z254" s="141">
        <f t="shared" si="406"/>
        <v>0</v>
      </c>
      <c r="AA254" s="141">
        <f t="shared" si="406"/>
        <v>0</v>
      </c>
      <c r="AB254" s="141">
        <f t="shared" si="406"/>
        <v>0</v>
      </c>
      <c r="AC254" s="141">
        <f t="shared" si="406"/>
        <v>0</v>
      </c>
      <c r="AD254" s="141">
        <f t="shared" si="406"/>
        <v>0</v>
      </c>
      <c r="AE254" s="141">
        <f t="shared" si="406"/>
        <v>0</v>
      </c>
      <c r="AF254" s="141">
        <f t="shared" si="406"/>
        <v>0</v>
      </c>
      <c r="AG254" s="141">
        <f t="shared" si="406"/>
        <v>0</v>
      </c>
      <c r="AH254" s="141">
        <f t="shared" si="406"/>
        <v>0</v>
      </c>
      <c r="AI254" s="141">
        <f t="shared" si="406"/>
        <v>0</v>
      </c>
      <c r="AJ254" s="141">
        <f t="shared" si="406"/>
        <v>0</v>
      </c>
      <c r="AK254" s="141">
        <f t="shared" si="406"/>
        <v>0</v>
      </c>
      <c r="AL254" s="141">
        <f t="shared" si="406"/>
        <v>0</v>
      </c>
      <c r="AM254" s="141">
        <f t="shared" si="406"/>
        <v>0</v>
      </c>
      <c r="AN254" s="141">
        <f t="shared" si="406"/>
        <v>0</v>
      </c>
      <c r="AO254" s="141">
        <f t="shared" si="406"/>
        <v>0</v>
      </c>
      <c r="AP254" s="141">
        <f t="shared" si="406"/>
        <v>0</v>
      </c>
      <c r="AQ254" s="141">
        <f t="shared" si="406"/>
        <v>0</v>
      </c>
      <c r="AR254" s="141">
        <f t="shared" si="406"/>
        <v>0</v>
      </c>
      <c r="AS254" s="141">
        <f t="shared" si="406"/>
        <v>8836540.3470834866</v>
      </c>
      <c r="AT254" s="141">
        <f t="shared" si="406"/>
        <v>0</v>
      </c>
      <c r="AU254" s="141">
        <f t="shared" si="406"/>
        <v>0</v>
      </c>
      <c r="AV254" s="141">
        <f t="shared" si="406"/>
        <v>0</v>
      </c>
      <c r="AW254" s="141">
        <f t="shared" si="406"/>
        <v>0</v>
      </c>
      <c r="AX254" s="141">
        <f t="shared" si="406"/>
        <v>0</v>
      </c>
      <c r="AY254" s="141">
        <f>SUM(AX246:AY253)</f>
        <v>0</v>
      </c>
      <c r="AZ254" s="141">
        <f t="shared" si="406"/>
        <v>0</v>
      </c>
      <c r="BA254" s="141">
        <f t="shared" si="406"/>
        <v>0</v>
      </c>
      <c r="BB254" s="141">
        <f t="shared" si="406"/>
        <v>0</v>
      </c>
      <c r="BC254" s="141">
        <f t="shared" si="406"/>
        <v>0</v>
      </c>
      <c r="BD254" s="141">
        <f t="shared" si="406"/>
        <v>0</v>
      </c>
      <c r="BE254" s="141">
        <f t="shared" si="406"/>
        <v>0</v>
      </c>
      <c r="BF254" s="141">
        <f t="shared" si="406"/>
        <v>0</v>
      </c>
      <c r="BG254" s="141">
        <f t="shared" si="406"/>
        <v>0</v>
      </c>
      <c r="BH254" s="141">
        <f t="shared" si="406"/>
        <v>0</v>
      </c>
      <c r="BI254" s="141">
        <f t="shared" si="406"/>
        <v>0</v>
      </c>
      <c r="BJ254" s="141">
        <f t="shared" si="406"/>
        <v>0</v>
      </c>
      <c r="BK254" s="141">
        <f t="shared" si="406"/>
        <v>0</v>
      </c>
      <c r="BL254" s="141">
        <f t="shared" si="406"/>
        <v>0</v>
      </c>
      <c r="BM254" s="141">
        <f t="shared" si="406"/>
        <v>0</v>
      </c>
      <c r="BN254" s="141">
        <f t="shared" si="406"/>
        <v>0</v>
      </c>
      <c r="BO254" s="141">
        <f t="shared" si="406"/>
        <v>0</v>
      </c>
      <c r="BP254" s="141">
        <f t="shared" si="406"/>
        <v>0</v>
      </c>
      <c r="BQ254" s="141">
        <f t="shared" si="406"/>
        <v>0</v>
      </c>
      <c r="BR254" s="141">
        <f t="shared" si="406"/>
        <v>0</v>
      </c>
      <c r="BS254" s="141">
        <f t="shared" ref="BS254:CQ254" si="407">SUM(BS246:BS253)</f>
        <v>0</v>
      </c>
      <c r="BT254" s="141">
        <f t="shared" si="407"/>
        <v>0</v>
      </c>
      <c r="BU254" s="141">
        <f t="shared" si="407"/>
        <v>0</v>
      </c>
      <c r="BV254" s="141">
        <f t="shared" si="407"/>
        <v>0</v>
      </c>
      <c r="BW254" s="141">
        <f t="shared" si="407"/>
        <v>0</v>
      </c>
      <c r="BX254" s="141">
        <f t="shared" si="407"/>
        <v>7301988.8099999996</v>
      </c>
      <c r="BY254" s="141">
        <f t="shared" si="407"/>
        <v>0</v>
      </c>
      <c r="BZ254" s="141">
        <f t="shared" si="407"/>
        <v>0</v>
      </c>
      <c r="CA254" s="141">
        <f t="shared" si="407"/>
        <v>2887971.2600000002</v>
      </c>
      <c r="CB254" s="141">
        <f t="shared" si="407"/>
        <v>0</v>
      </c>
      <c r="CC254" s="141">
        <f t="shared" si="407"/>
        <v>0</v>
      </c>
      <c r="CD254" s="141">
        <f t="shared" si="407"/>
        <v>0</v>
      </c>
      <c r="CE254" s="141">
        <f t="shared" si="407"/>
        <v>0</v>
      </c>
      <c r="CF254" s="141">
        <f t="shared" si="407"/>
        <v>0</v>
      </c>
      <c r="CG254" s="141">
        <f t="shared" si="407"/>
        <v>0</v>
      </c>
      <c r="CH254" s="141">
        <f t="shared" si="407"/>
        <v>0</v>
      </c>
      <c r="CI254" s="141">
        <f t="shared" si="407"/>
        <v>0</v>
      </c>
      <c r="CJ254" s="141">
        <f t="shared" si="407"/>
        <v>-596760661.76999986</v>
      </c>
      <c r="CK254" s="141">
        <f t="shared" si="407"/>
        <v>0</v>
      </c>
      <c r="CL254" s="141">
        <f t="shared" si="407"/>
        <v>0</v>
      </c>
      <c r="CM254" s="141">
        <f t="shared" si="407"/>
        <v>0</v>
      </c>
      <c r="CN254" s="141">
        <f t="shared" si="407"/>
        <v>-586570701.69999993</v>
      </c>
      <c r="CO254" s="141">
        <f t="shared" ref="CO254:CP254" si="408">SUM(CO246:CO253)</f>
        <v>-577734161.35291648</v>
      </c>
      <c r="CP254" s="141">
        <f t="shared" si="408"/>
        <v>462397440.33625001</v>
      </c>
      <c r="CQ254" s="141">
        <f t="shared" si="407"/>
        <v>0</v>
      </c>
      <c r="CR254" s="141">
        <f t="shared" ref="CR254:EK254" si="409">SUM(CR246:CR253)</f>
        <v>0</v>
      </c>
      <c r="CS254" s="141">
        <f t="shared" si="409"/>
        <v>0</v>
      </c>
      <c r="CT254" s="141">
        <f t="shared" si="409"/>
        <v>0</v>
      </c>
      <c r="CU254" s="141">
        <f t="shared" si="409"/>
        <v>0</v>
      </c>
      <c r="CV254" s="141">
        <f t="shared" si="409"/>
        <v>0</v>
      </c>
      <c r="CW254" s="141">
        <f t="shared" si="409"/>
        <v>0</v>
      </c>
      <c r="CX254" s="141">
        <f t="shared" si="409"/>
        <v>0</v>
      </c>
      <c r="CY254" s="141">
        <f t="shared" si="409"/>
        <v>0</v>
      </c>
      <c r="CZ254" s="141">
        <f t="shared" si="409"/>
        <v>0</v>
      </c>
      <c r="DA254" s="141">
        <f t="shared" si="409"/>
        <v>0</v>
      </c>
      <c r="DB254" s="141">
        <f t="shared" si="409"/>
        <v>0</v>
      </c>
      <c r="DC254" s="141">
        <f t="shared" si="409"/>
        <v>0</v>
      </c>
      <c r="DD254" s="141">
        <f t="shared" si="409"/>
        <v>0</v>
      </c>
      <c r="DE254" s="141">
        <f t="shared" si="409"/>
        <v>0</v>
      </c>
      <c r="DF254" s="141">
        <f t="shared" si="409"/>
        <v>0</v>
      </c>
      <c r="DG254" s="141">
        <f t="shared" si="409"/>
        <v>0</v>
      </c>
      <c r="DH254" s="141">
        <f t="shared" si="409"/>
        <v>0</v>
      </c>
      <c r="DI254" s="141">
        <f t="shared" si="409"/>
        <v>0</v>
      </c>
      <c r="DJ254" s="141">
        <f t="shared" si="409"/>
        <v>0</v>
      </c>
      <c r="DK254" s="141">
        <f t="shared" si="409"/>
        <v>0</v>
      </c>
      <c r="DL254" s="141">
        <f t="shared" si="409"/>
        <v>0</v>
      </c>
      <c r="DM254" s="141">
        <f t="shared" si="409"/>
        <v>0</v>
      </c>
      <c r="DN254" s="141">
        <f t="shared" si="409"/>
        <v>0</v>
      </c>
      <c r="DO254" s="141">
        <f t="shared" si="409"/>
        <v>0</v>
      </c>
      <c r="DP254" s="141">
        <f t="shared" si="409"/>
        <v>0</v>
      </c>
      <c r="DQ254" s="141">
        <f t="shared" si="409"/>
        <v>0</v>
      </c>
      <c r="DR254" s="141">
        <f t="shared" si="409"/>
        <v>0</v>
      </c>
      <c r="DS254" s="141">
        <f t="shared" si="409"/>
        <v>0</v>
      </c>
      <c r="DT254" s="141">
        <f t="shared" si="409"/>
        <v>0</v>
      </c>
      <c r="DU254" s="141">
        <f>SUM($DU246:DU253)</f>
        <v>2991730.9200000004</v>
      </c>
      <c r="DV254" s="141">
        <f>SUM($DV246:DV253)</f>
        <v>0</v>
      </c>
      <c r="DW254" s="141">
        <f t="shared" si="409"/>
        <v>0</v>
      </c>
      <c r="DX254" s="141">
        <f t="shared" si="409"/>
        <v>2953867.2</v>
      </c>
      <c r="DY254" s="141">
        <f t="shared" si="409"/>
        <v>0</v>
      </c>
      <c r="DZ254" s="141">
        <f t="shared" si="409"/>
        <v>0</v>
      </c>
      <c r="EA254" s="141">
        <f t="shared" si="409"/>
        <v>0</v>
      </c>
      <c r="EB254" s="141">
        <f t="shared" si="409"/>
        <v>0</v>
      </c>
      <c r="EC254" s="141">
        <f t="shared" si="409"/>
        <v>0</v>
      </c>
      <c r="ED254" s="141">
        <f t="shared" si="409"/>
        <v>0</v>
      </c>
      <c r="EE254" s="141">
        <f t="shared" si="409"/>
        <v>0</v>
      </c>
      <c r="EF254" s="141">
        <f t="shared" si="409"/>
        <v>0</v>
      </c>
      <c r="EG254" s="141">
        <f t="shared" si="409"/>
        <v>-2991730.9200000004</v>
      </c>
      <c r="EH254" s="141">
        <f t="shared" si="409"/>
        <v>0</v>
      </c>
      <c r="EI254" s="141">
        <f t="shared" si="409"/>
        <v>0</v>
      </c>
      <c r="EJ254" s="141">
        <f t="shared" si="409"/>
        <v>0</v>
      </c>
      <c r="EK254" s="141">
        <f t="shared" si="409"/>
        <v>2953867.1999999997</v>
      </c>
      <c r="EL254" s="141">
        <f t="shared" ref="EL254" si="410">SUM(EL246:EL253)</f>
        <v>465351307.53625005</v>
      </c>
      <c r="EM254" s="141">
        <f t="shared" ref="EM254:EN254" si="411">SUM(EM246:EM253)</f>
        <v>0</v>
      </c>
      <c r="EN254" s="141">
        <f t="shared" si="411"/>
        <v>0</v>
      </c>
      <c r="EO254" s="141">
        <f t="shared" ref="EO254:GG254" si="412">SUM(EO246:EO253)</f>
        <v>0</v>
      </c>
      <c r="EP254" s="141">
        <f t="shared" si="412"/>
        <v>0</v>
      </c>
      <c r="EQ254" s="141">
        <f t="shared" si="412"/>
        <v>0</v>
      </c>
      <c r="ER254" s="141">
        <f t="shared" si="412"/>
        <v>0</v>
      </c>
      <c r="ES254" s="141">
        <f t="shared" si="412"/>
        <v>0</v>
      </c>
      <c r="ET254" s="141">
        <f t="shared" si="412"/>
        <v>0</v>
      </c>
      <c r="EU254" s="141">
        <f t="shared" si="412"/>
        <v>0</v>
      </c>
      <c r="EV254" s="141">
        <f t="shared" si="412"/>
        <v>0</v>
      </c>
      <c r="EW254" s="141">
        <f t="shared" si="412"/>
        <v>0</v>
      </c>
      <c r="EX254" s="141">
        <f t="shared" si="412"/>
        <v>0</v>
      </c>
      <c r="EY254" s="141">
        <f t="shared" si="412"/>
        <v>0</v>
      </c>
      <c r="EZ254" s="141">
        <f t="shared" si="412"/>
        <v>0</v>
      </c>
      <c r="FA254" s="141">
        <f t="shared" si="412"/>
        <v>0</v>
      </c>
      <c r="FB254" s="141">
        <f t="shared" si="412"/>
        <v>0</v>
      </c>
      <c r="FC254" s="141">
        <f t="shared" si="412"/>
        <v>0</v>
      </c>
      <c r="FD254" s="141">
        <f t="shared" si="412"/>
        <v>0</v>
      </c>
      <c r="FE254" s="141">
        <f t="shared" si="412"/>
        <v>0</v>
      </c>
      <c r="FF254" s="141">
        <f t="shared" si="412"/>
        <v>0</v>
      </c>
      <c r="FG254" s="141">
        <f t="shared" si="412"/>
        <v>0</v>
      </c>
      <c r="FH254" s="141">
        <f t="shared" si="412"/>
        <v>0</v>
      </c>
      <c r="FI254" s="141">
        <f t="shared" si="412"/>
        <v>0</v>
      </c>
      <c r="FJ254" s="141">
        <f t="shared" si="412"/>
        <v>0</v>
      </c>
      <c r="FK254" s="141">
        <f t="shared" si="412"/>
        <v>0</v>
      </c>
      <c r="FL254" s="141">
        <f t="shared" si="412"/>
        <v>0</v>
      </c>
      <c r="FM254" s="141">
        <f t="shared" si="412"/>
        <v>0</v>
      </c>
      <c r="FN254" s="141">
        <f t="shared" si="412"/>
        <v>0</v>
      </c>
      <c r="FO254" s="141">
        <f t="shared" si="412"/>
        <v>0</v>
      </c>
      <c r="FP254" s="141">
        <f t="shared" si="412"/>
        <v>0</v>
      </c>
      <c r="FQ254" s="141">
        <f t="shared" si="412"/>
        <v>2038434.64</v>
      </c>
      <c r="FR254" s="141">
        <f t="shared" si="412"/>
        <v>0</v>
      </c>
      <c r="FS254" s="141">
        <f t="shared" si="412"/>
        <v>0</v>
      </c>
      <c r="FT254" s="141">
        <f t="shared" si="412"/>
        <v>536781.2999999997</v>
      </c>
      <c r="FU254" s="141">
        <f t="shared" si="412"/>
        <v>0</v>
      </c>
      <c r="FV254" s="141">
        <f t="shared" si="412"/>
        <v>0</v>
      </c>
      <c r="FW254" s="141">
        <f t="shared" si="412"/>
        <v>0</v>
      </c>
      <c r="FX254" s="141">
        <f t="shared" si="412"/>
        <v>0</v>
      </c>
      <c r="FY254" s="141">
        <f t="shared" si="412"/>
        <v>0</v>
      </c>
      <c r="FZ254" s="141">
        <f t="shared" si="412"/>
        <v>0</v>
      </c>
      <c r="GA254" s="141">
        <f t="shared" si="412"/>
        <v>0</v>
      </c>
      <c r="GB254" s="141">
        <f t="shared" si="412"/>
        <v>0</v>
      </c>
      <c r="GC254" s="141">
        <f t="shared" si="412"/>
        <v>-2038434.6399999992</v>
      </c>
      <c r="GD254" s="141">
        <f t="shared" si="412"/>
        <v>0</v>
      </c>
      <c r="GE254" s="141">
        <f t="shared" si="412"/>
        <v>0</v>
      </c>
      <c r="GF254" s="141">
        <f t="shared" si="412"/>
        <v>0</v>
      </c>
      <c r="GG254" s="141">
        <f t="shared" si="412"/>
        <v>536781.3000000004</v>
      </c>
      <c r="GH254" s="141">
        <f t="shared" ref="GH254:GJ254" si="413">SUM(GH246:GH253)</f>
        <v>465888088.83625007</v>
      </c>
      <c r="GI254" s="141">
        <f t="shared" si="413"/>
        <v>0</v>
      </c>
      <c r="GJ254" s="141">
        <f t="shared" si="413"/>
        <v>465888088.83625007</v>
      </c>
      <c r="GU254" s="141">
        <v>1040131601.6891664</v>
      </c>
      <c r="GV254" s="123">
        <f t="shared" si="319"/>
        <v>0</v>
      </c>
      <c r="GX254" s="141">
        <v>0</v>
      </c>
      <c r="GY254" s="123">
        <f t="shared" si="374"/>
        <v>0</v>
      </c>
    </row>
    <row r="255" spans="1:207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v>11010842.718333334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>
        <v>296125.98166666739</v>
      </c>
      <c r="Y255" s="144">
        <v>0</v>
      </c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44">
        <f t="shared" si="381"/>
        <v>296125.98166666739</v>
      </c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44"/>
      <c r="BY255" s="144"/>
      <c r="BZ255" s="144"/>
      <c r="CA255" s="137">
        <v>0</v>
      </c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44">
        <f t="shared" ref="CN255:CN262" si="414">SUM(AT255:CM255)</f>
        <v>0</v>
      </c>
      <c r="CO255" s="124">
        <f t="shared" ref="CO255:CO262" si="415">+CN255+AS255</f>
        <v>296125.98166666739</v>
      </c>
      <c r="CP255" s="124">
        <f t="shared" ref="CP255:CP262" si="416">+CO255+E255</f>
        <v>11306968.700000001</v>
      </c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>
        <v>78260.52</v>
      </c>
      <c r="DY255" s="144"/>
      <c r="DZ255" s="144"/>
      <c r="EA255" s="144"/>
      <c r="EB255" s="144"/>
      <c r="EC255" s="144"/>
      <c r="ED255" s="144"/>
      <c r="EE255" s="144"/>
      <c r="EF255" s="144"/>
      <c r="EG255" s="129"/>
      <c r="EH255" s="144"/>
      <c r="EI255" s="144"/>
      <c r="EJ255" s="144"/>
      <c r="EK255" s="144">
        <f t="shared" si="382"/>
        <v>78260.52</v>
      </c>
      <c r="EL255" s="124">
        <f t="shared" si="377"/>
        <v>11385229.220000001</v>
      </c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>
        <v>0</v>
      </c>
      <c r="FU255" s="144"/>
      <c r="FV255" s="144"/>
      <c r="FW255" s="144"/>
      <c r="FX255" s="144"/>
      <c r="FY255" s="144"/>
      <c r="FZ255" s="144"/>
      <c r="GA255" s="144"/>
      <c r="GB255" s="144"/>
      <c r="GC255" s="129"/>
      <c r="GD255" s="144"/>
      <c r="GE255" s="144"/>
      <c r="GF255" s="144"/>
      <c r="GG255" s="124">
        <f t="shared" ref="GG255:GG257" si="417">SUM(EM255:GF255)</f>
        <v>0</v>
      </c>
      <c r="GH255" s="124">
        <f t="shared" ref="GH255:GH257" si="418">EL255+GG255</f>
        <v>11385229.220000001</v>
      </c>
      <c r="GI255" s="124"/>
      <c r="GJ255" s="124">
        <f t="shared" ref="GJ255:GJ257" si="419">SUM(GH255:GI255)</f>
        <v>11385229.220000001</v>
      </c>
      <c r="GU255" s="148">
        <v>11010842.718333334</v>
      </c>
      <c r="GV255" s="123">
        <f t="shared" si="319"/>
        <v>0</v>
      </c>
      <c r="GX255" s="129"/>
      <c r="GY255" s="123">
        <f t="shared" si="374"/>
        <v>0</v>
      </c>
    </row>
    <row r="256" spans="1:207" ht="31.15" customHeight="1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v>167466830.47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>
        <v>0</v>
      </c>
      <c r="Y256" s="144">
        <v>0</v>
      </c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44">
        <f t="shared" si="381"/>
        <v>0</v>
      </c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44"/>
      <c r="BY256" s="144"/>
      <c r="BZ256" s="144"/>
      <c r="CA256" s="137">
        <v>304436.09999999998</v>
      </c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44">
        <f t="shared" si="414"/>
        <v>304436.09999999998</v>
      </c>
      <c r="CO256" s="124">
        <f t="shared" si="415"/>
        <v>304436.09999999998</v>
      </c>
      <c r="CP256" s="124">
        <f t="shared" si="416"/>
        <v>167771266.56999999</v>
      </c>
      <c r="CQ256" s="144"/>
      <c r="CR256" s="144"/>
      <c r="CS256" s="144"/>
      <c r="CT256" s="144"/>
      <c r="CU256" s="144"/>
      <c r="CV256" s="144"/>
      <c r="CW256" s="144"/>
      <c r="CX256" s="144"/>
      <c r="CY256" s="144"/>
      <c r="CZ256" s="144"/>
      <c r="DA256" s="144"/>
      <c r="DB256" s="144"/>
      <c r="DC256" s="144"/>
      <c r="DD256" s="144"/>
      <c r="DE256" s="144"/>
      <c r="DF256" s="144"/>
      <c r="DG256" s="144"/>
      <c r="DH256" s="144"/>
      <c r="DI256" s="144"/>
      <c r="DJ256" s="144"/>
      <c r="DK256" s="144"/>
      <c r="DL256" s="144"/>
      <c r="DM256" s="144"/>
      <c r="DN256" s="144"/>
      <c r="DO256" s="144"/>
      <c r="DP256" s="144"/>
      <c r="DQ256" s="144"/>
      <c r="DR256" s="144"/>
      <c r="DS256" s="144"/>
      <c r="DT256" s="144"/>
      <c r="DU256" s="144"/>
      <c r="DV256" s="144"/>
      <c r="DW256" s="144"/>
      <c r="DX256" s="144">
        <v>675798.95000000007</v>
      </c>
      <c r="DY256" s="144"/>
      <c r="DZ256" s="144"/>
      <c r="EA256" s="144"/>
      <c r="EB256" s="144"/>
      <c r="EC256" s="144"/>
      <c r="ED256" s="144"/>
      <c r="EE256" s="144"/>
      <c r="EF256" s="144"/>
      <c r="EG256" s="129"/>
      <c r="EH256" s="144"/>
      <c r="EI256" s="144"/>
      <c r="EJ256" s="144"/>
      <c r="EK256" s="144">
        <f t="shared" si="382"/>
        <v>675798.95000000007</v>
      </c>
      <c r="EL256" s="124">
        <f t="shared" si="377"/>
        <v>168447065.51999998</v>
      </c>
      <c r="EM256" s="144"/>
      <c r="EN256" s="144"/>
      <c r="EO256" s="144"/>
      <c r="EP256" s="144"/>
      <c r="EQ256" s="144"/>
      <c r="ER256" s="144"/>
      <c r="ES256" s="144"/>
      <c r="ET256" s="144"/>
      <c r="EU256" s="144"/>
      <c r="EV256" s="144"/>
      <c r="EW256" s="144"/>
      <c r="EX256" s="144"/>
      <c r="EY256" s="144"/>
      <c r="EZ256" s="144"/>
      <c r="FA256" s="144"/>
      <c r="FB256" s="144"/>
      <c r="FC256" s="144"/>
      <c r="FD256" s="144"/>
      <c r="FE256" s="144"/>
      <c r="FF256" s="144"/>
      <c r="FG256" s="144"/>
      <c r="FH256" s="144"/>
      <c r="FI256" s="144"/>
      <c r="FJ256" s="144"/>
      <c r="FK256" s="144"/>
      <c r="FL256" s="144"/>
      <c r="FM256" s="144"/>
      <c r="FN256" s="144"/>
      <c r="FO256" s="144"/>
      <c r="FP256" s="144"/>
      <c r="FQ256" s="144"/>
      <c r="FR256" s="144"/>
      <c r="FS256" s="144"/>
      <c r="FT256" s="144">
        <v>109311.29999999981</v>
      </c>
      <c r="FU256" s="144"/>
      <c r="FV256" s="144"/>
      <c r="FW256" s="144"/>
      <c r="FX256" s="144"/>
      <c r="FY256" s="144"/>
      <c r="FZ256" s="144"/>
      <c r="GA256" s="144"/>
      <c r="GB256" s="144"/>
      <c r="GC256" s="129"/>
      <c r="GD256" s="144"/>
      <c r="GE256" s="144"/>
      <c r="GF256" s="144"/>
      <c r="GG256" s="124">
        <f t="shared" si="417"/>
        <v>109311.29999999981</v>
      </c>
      <c r="GH256" s="124">
        <f t="shared" si="418"/>
        <v>168556376.81999999</v>
      </c>
      <c r="GI256" s="124"/>
      <c r="GJ256" s="124">
        <f t="shared" si="419"/>
        <v>168556376.81999999</v>
      </c>
      <c r="GU256" s="148">
        <v>167466830.47</v>
      </c>
      <c r="GV256" s="123">
        <f t="shared" si="319"/>
        <v>0</v>
      </c>
      <c r="GX256" s="129"/>
      <c r="GY256" s="123">
        <f t="shared" si="374"/>
        <v>0</v>
      </c>
    </row>
    <row r="257" spans="1:207" ht="31.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v>360358969.57541662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>
        <v>1240968.3941666782</v>
      </c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44">
        <f t="shared" si="381"/>
        <v>1240968.3941666782</v>
      </c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44"/>
      <c r="BY257" s="144"/>
      <c r="BZ257" s="144"/>
      <c r="CA257" s="137">
        <v>670436.22</v>
      </c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44">
        <f t="shared" si="414"/>
        <v>670436.22</v>
      </c>
      <c r="CO257" s="124">
        <f t="shared" si="415"/>
        <v>1911404.6141666782</v>
      </c>
      <c r="CP257" s="124">
        <f t="shared" si="416"/>
        <v>362270374.1895833</v>
      </c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>
        <v>10796235.379999999</v>
      </c>
      <c r="DY257" s="144"/>
      <c r="DZ257" s="144"/>
      <c r="EA257" s="144"/>
      <c r="EB257" s="144"/>
      <c r="EC257" s="144"/>
      <c r="ED257" s="144"/>
      <c r="EE257" s="144"/>
      <c r="EF257" s="144"/>
      <c r="EG257" s="129"/>
      <c r="EH257" s="144"/>
      <c r="EI257" s="144"/>
      <c r="EJ257" s="144"/>
      <c r="EK257" s="144">
        <f t="shared" si="382"/>
        <v>10796235.379999999</v>
      </c>
      <c r="EL257" s="124">
        <f t="shared" si="377"/>
        <v>373066609.5695833</v>
      </c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>
        <v>2417136.6500000004</v>
      </c>
      <c r="FU257" s="144"/>
      <c r="FV257" s="144"/>
      <c r="FW257" s="144"/>
      <c r="FX257" s="144"/>
      <c r="FY257" s="144"/>
      <c r="FZ257" s="144"/>
      <c r="GA257" s="144"/>
      <c r="GB257" s="144"/>
      <c r="GC257" s="129"/>
      <c r="GD257" s="144"/>
      <c r="GE257" s="144"/>
      <c r="GF257" s="144"/>
      <c r="GG257" s="124">
        <f t="shared" si="417"/>
        <v>2417136.6500000004</v>
      </c>
      <c r="GH257" s="124">
        <f t="shared" si="418"/>
        <v>375483746.21958327</v>
      </c>
      <c r="GI257" s="124"/>
      <c r="GJ257" s="124">
        <f t="shared" si="419"/>
        <v>375483746.21958327</v>
      </c>
      <c r="GU257" s="148">
        <v>360358969.57541662</v>
      </c>
      <c r="GV257" s="123">
        <f t="shared" si="319"/>
        <v>0</v>
      </c>
      <c r="GX257" s="129"/>
      <c r="GY257" s="123">
        <f t="shared" si="374"/>
        <v>0</v>
      </c>
    </row>
    <row r="258" spans="1:207" ht="31.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v>129814121.83374999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>
        <v>364864.55458337069</v>
      </c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44">
        <f t="shared" si="381"/>
        <v>364864.55458337069</v>
      </c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44"/>
      <c r="BY258" s="144"/>
      <c r="BZ258" s="144"/>
      <c r="CA258" s="137">
        <v>3803137.33</v>
      </c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44">
        <f t="shared" si="414"/>
        <v>3803137.33</v>
      </c>
      <c r="CO258" s="124">
        <f t="shared" si="415"/>
        <v>4168001.8845833708</v>
      </c>
      <c r="CP258" s="124">
        <f t="shared" si="416"/>
        <v>133982123.71833336</v>
      </c>
      <c r="CQ258" s="144"/>
      <c r="CR258" s="144"/>
      <c r="CS258" s="144"/>
      <c r="CT258" s="144"/>
      <c r="CU258" s="144"/>
      <c r="CV258" s="144"/>
      <c r="CW258" s="144"/>
      <c r="CX258" s="144"/>
      <c r="CY258" s="144"/>
      <c r="CZ258" s="144"/>
      <c r="DA258" s="144"/>
      <c r="DB258" s="144"/>
      <c r="DC258" s="144"/>
      <c r="DD258" s="144"/>
      <c r="DE258" s="144"/>
      <c r="DF258" s="144"/>
      <c r="DG258" s="144"/>
      <c r="DH258" s="144"/>
      <c r="DI258" s="144"/>
      <c r="DJ258" s="144"/>
      <c r="DK258" s="144"/>
      <c r="DL258" s="144"/>
      <c r="DM258" s="144"/>
      <c r="DN258" s="144"/>
      <c r="DO258" s="144"/>
      <c r="DP258" s="144"/>
      <c r="DQ258" s="144"/>
      <c r="DR258" s="144"/>
      <c r="DS258" s="144"/>
      <c r="DT258" s="144"/>
      <c r="DU258" s="144"/>
      <c r="DV258" s="144"/>
      <c r="DW258" s="144"/>
      <c r="DX258" s="144">
        <v>14744484.230000002</v>
      </c>
      <c r="DY258" s="144"/>
      <c r="DZ258" s="144"/>
      <c r="EA258" s="144"/>
      <c r="EB258" s="144"/>
      <c r="EC258" s="144"/>
      <c r="ED258" s="144"/>
      <c r="EE258" s="144"/>
      <c r="EF258" s="144"/>
      <c r="EG258" s="129"/>
      <c r="EH258" s="144"/>
      <c r="EI258" s="144"/>
      <c r="EJ258" s="144"/>
      <c r="EK258" s="144">
        <f t="shared" si="382"/>
        <v>14744484.230000002</v>
      </c>
      <c r="EL258" s="124">
        <f t="shared" si="377"/>
        <v>148726607.94833335</v>
      </c>
      <c r="EM258" s="144"/>
      <c r="EN258" s="144"/>
      <c r="EO258" s="144"/>
      <c r="EP258" s="144"/>
      <c r="EQ258" s="144"/>
      <c r="ER258" s="144"/>
      <c r="ES258" s="144"/>
      <c r="ET258" s="144"/>
      <c r="EU258" s="144"/>
      <c r="EV258" s="144"/>
      <c r="EW258" s="144"/>
      <c r="EX258" s="144"/>
      <c r="EY258" s="144"/>
      <c r="EZ258" s="144"/>
      <c r="FA258" s="144"/>
      <c r="FB258" s="144"/>
      <c r="FC258" s="144"/>
      <c r="FD258" s="144"/>
      <c r="FE258" s="144"/>
      <c r="FF258" s="144"/>
      <c r="FG258" s="144"/>
      <c r="FH258" s="144"/>
      <c r="FI258" s="144"/>
      <c r="FJ258" s="144"/>
      <c r="FK258" s="144"/>
      <c r="FL258" s="144"/>
      <c r="FM258" s="144"/>
      <c r="FN258" s="144"/>
      <c r="FO258" s="144"/>
      <c r="FP258" s="144"/>
      <c r="FQ258" s="144"/>
      <c r="FR258" s="144"/>
      <c r="FS258" s="144"/>
      <c r="FT258" s="144">
        <v>0</v>
      </c>
      <c r="FU258" s="144"/>
      <c r="FV258" s="144"/>
      <c r="FW258" s="144"/>
      <c r="FX258" s="144"/>
      <c r="FY258" s="144"/>
      <c r="FZ258" s="144"/>
      <c r="GA258" s="144"/>
      <c r="GB258" s="144"/>
      <c r="GC258" s="129"/>
      <c r="GD258" s="144"/>
      <c r="GE258" s="144"/>
      <c r="GF258" s="144"/>
      <c r="GG258" s="124">
        <f t="shared" ref="GG258:GG262" si="420">SUM(EM258:GF258)</f>
        <v>0</v>
      </c>
      <c r="GH258" s="124">
        <f t="shared" ref="GH258:GH262" si="421">EL258+GG258</f>
        <v>148726607.94833335</v>
      </c>
      <c r="GI258" s="124"/>
      <c r="GJ258" s="124">
        <f t="shared" ref="GJ258:GJ262" si="422">SUM(GH258:GI258)</f>
        <v>148726607.94833335</v>
      </c>
      <c r="GU258" s="148">
        <v>129814121.83374999</v>
      </c>
      <c r="GV258" s="123">
        <f t="shared" si="319"/>
        <v>0</v>
      </c>
      <c r="GX258" s="129"/>
      <c r="GY258" s="123">
        <f t="shared" si="374"/>
        <v>0</v>
      </c>
    </row>
    <row r="259" spans="1:207" ht="31.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>
        <v>0</v>
      </c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44">
        <f t="shared" si="381"/>
        <v>0</v>
      </c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44"/>
      <c r="BY259" s="144"/>
      <c r="BZ259" s="144"/>
      <c r="CA259" s="137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44">
        <f t="shared" si="414"/>
        <v>0</v>
      </c>
      <c r="CO259" s="124">
        <f t="shared" si="415"/>
        <v>0</v>
      </c>
      <c r="CP259" s="124">
        <f t="shared" si="416"/>
        <v>45890982.069999993</v>
      </c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29"/>
      <c r="EH259" s="144"/>
      <c r="EI259" s="144"/>
      <c r="EJ259" s="144"/>
      <c r="EK259" s="144">
        <f t="shared" si="382"/>
        <v>0</v>
      </c>
      <c r="EL259" s="124">
        <f t="shared" si="377"/>
        <v>45890982.069999993</v>
      </c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29"/>
      <c r="GD259" s="144"/>
      <c r="GE259" s="144"/>
      <c r="GF259" s="144"/>
      <c r="GG259" s="124">
        <f t="shared" si="420"/>
        <v>0</v>
      </c>
      <c r="GH259" s="124">
        <f t="shared" si="421"/>
        <v>45890982.069999993</v>
      </c>
      <c r="GI259" s="124"/>
      <c r="GJ259" s="124">
        <f t="shared" si="422"/>
        <v>45890982.069999993</v>
      </c>
      <c r="GU259" s="148">
        <v>45890982.069999993</v>
      </c>
      <c r="GV259" s="123">
        <f t="shared" si="319"/>
        <v>0</v>
      </c>
      <c r="GX259" s="129"/>
      <c r="GY259" s="123">
        <f t="shared" si="374"/>
        <v>0</v>
      </c>
    </row>
    <row r="260" spans="1:207" ht="31.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v>16425696.960833332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>
        <v>0</v>
      </c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44">
        <f t="shared" si="381"/>
        <v>0</v>
      </c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44"/>
      <c r="BY260" s="144"/>
      <c r="BZ260" s="144"/>
      <c r="CA260" s="137">
        <v>8012227.9699999997</v>
      </c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44">
        <f t="shared" si="414"/>
        <v>8012227.9699999997</v>
      </c>
      <c r="CO260" s="124">
        <f t="shared" si="415"/>
        <v>8012227.9699999997</v>
      </c>
      <c r="CP260" s="124">
        <f t="shared" si="416"/>
        <v>24437924.930833332</v>
      </c>
      <c r="CQ260" s="144"/>
      <c r="CR260" s="144"/>
      <c r="CS260" s="144"/>
      <c r="CT260" s="144"/>
      <c r="CU260" s="144"/>
      <c r="CV260" s="144"/>
      <c r="CW260" s="144"/>
      <c r="CX260" s="144"/>
      <c r="CY260" s="144"/>
      <c r="CZ260" s="144"/>
      <c r="DA260" s="144"/>
      <c r="DB260" s="144"/>
      <c r="DC260" s="144"/>
      <c r="DD260" s="144"/>
      <c r="DE260" s="144"/>
      <c r="DF260" s="144"/>
      <c r="DG260" s="144"/>
      <c r="DH260" s="144"/>
      <c r="DI260" s="144"/>
      <c r="DJ260" s="144"/>
      <c r="DK260" s="144"/>
      <c r="DL260" s="144"/>
      <c r="DM260" s="144"/>
      <c r="DN260" s="144"/>
      <c r="DO260" s="144"/>
      <c r="DP260" s="144"/>
      <c r="DQ260" s="144"/>
      <c r="DR260" s="144"/>
      <c r="DS260" s="144"/>
      <c r="DT260" s="144"/>
      <c r="DU260" s="144"/>
      <c r="DV260" s="144"/>
      <c r="DW260" s="144"/>
      <c r="DX260" s="144">
        <v>7575182.9999999991</v>
      </c>
      <c r="DY260" s="144"/>
      <c r="DZ260" s="144"/>
      <c r="EA260" s="144"/>
      <c r="EB260" s="144"/>
      <c r="EC260" s="144"/>
      <c r="ED260" s="144"/>
      <c r="EE260" s="144"/>
      <c r="EF260" s="144"/>
      <c r="EG260" s="129"/>
      <c r="EH260" s="144"/>
      <c r="EI260" s="144"/>
      <c r="EJ260" s="144"/>
      <c r="EK260" s="144">
        <f t="shared" si="382"/>
        <v>7575182.9999999991</v>
      </c>
      <c r="EL260" s="124">
        <f t="shared" si="377"/>
        <v>32013107.930833332</v>
      </c>
      <c r="EM260" s="144"/>
      <c r="EN260" s="144"/>
      <c r="EO260" s="144"/>
      <c r="EP260" s="144"/>
      <c r="EQ260" s="144"/>
      <c r="ER260" s="144"/>
      <c r="ES260" s="144"/>
      <c r="ET260" s="144"/>
      <c r="EU260" s="144"/>
      <c r="EV260" s="144"/>
      <c r="EW260" s="144"/>
      <c r="EX260" s="144"/>
      <c r="EY260" s="144"/>
      <c r="EZ260" s="144"/>
      <c r="FA260" s="144"/>
      <c r="FB260" s="144"/>
      <c r="FC260" s="144"/>
      <c r="FD260" s="144"/>
      <c r="FE260" s="144"/>
      <c r="FF260" s="144"/>
      <c r="FG260" s="144"/>
      <c r="FH260" s="144"/>
      <c r="FI260" s="144"/>
      <c r="FJ260" s="144"/>
      <c r="FK260" s="144"/>
      <c r="FL260" s="144"/>
      <c r="FM260" s="144"/>
      <c r="FN260" s="144"/>
      <c r="FO260" s="144"/>
      <c r="FP260" s="144"/>
      <c r="FQ260" s="144"/>
      <c r="FR260" s="144"/>
      <c r="FS260" s="144"/>
      <c r="FT260" s="144">
        <v>8822194.6999999993</v>
      </c>
      <c r="FU260" s="144"/>
      <c r="FV260" s="144"/>
      <c r="FW260" s="144"/>
      <c r="FX260" s="144"/>
      <c r="FY260" s="144"/>
      <c r="FZ260" s="144"/>
      <c r="GA260" s="144"/>
      <c r="GB260" s="144"/>
      <c r="GC260" s="129"/>
      <c r="GD260" s="144"/>
      <c r="GE260" s="144"/>
      <c r="GF260" s="144"/>
      <c r="GG260" s="124">
        <f t="shared" si="420"/>
        <v>8822194.6999999993</v>
      </c>
      <c r="GH260" s="124">
        <f t="shared" si="421"/>
        <v>40835302.630833328</v>
      </c>
      <c r="GI260" s="124"/>
      <c r="GJ260" s="124">
        <f t="shared" si="422"/>
        <v>40835302.630833328</v>
      </c>
      <c r="GU260" s="148">
        <v>16425696.960833332</v>
      </c>
      <c r="GV260" s="123">
        <f t="shared" si="319"/>
        <v>0</v>
      </c>
      <c r="GX260" s="129"/>
      <c r="GY260" s="123">
        <f t="shared" si="374"/>
        <v>0</v>
      </c>
    </row>
    <row r="261" spans="1:207" ht="31.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v>5045062.6500000004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>
        <v>42290.283333333209</v>
      </c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44">
        <f t="shared" si="381"/>
        <v>42290.283333333209</v>
      </c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44"/>
      <c r="BY261" s="144"/>
      <c r="BZ261" s="144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44">
        <f t="shared" si="414"/>
        <v>0</v>
      </c>
      <c r="CO261" s="124">
        <f t="shared" si="415"/>
        <v>42290.283333333209</v>
      </c>
      <c r="CP261" s="124">
        <f t="shared" si="416"/>
        <v>5087352.9333333336</v>
      </c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29"/>
      <c r="EH261" s="144"/>
      <c r="EI261" s="144"/>
      <c r="EJ261" s="144"/>
      <c r="EK261" s="144">
        <f t="shared" si="382"/>
        <v>0</v>
      </c>
      <c r="EL261" s="124">
        <f t="shared" si="377"/>
        <v>5087352.9333333336</v>
      </c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29"/>
      <c r="GD261" s="144"/>
      <c r="GE261" s="144"/>
      <c r="GF261" s="144"/>
      <c r="GG261" s="124">
        <f t="shared" si="420"/>
        <v>0</v>
      </c>
      <c r="GH261" s="124">
        <f t="shared" si="421"/>
        <v>5087352.9333333336</v>
      </c>
      <c r="GI261" s="124"/>
      <c r="GJ261" s="124">
        <f t="shared" si="422"/>
        <v>5087352.9333333336</v>
      </c>
      <c r="GU261" s="148">
        <v>5045062.6500000004</v>
      </c>
      <c r="GV261" s="123">
        <f t="shared" si="319"/>
        <v>0</v>
      </c>
      <c r="GX261" s="129"/>
      <c r="GY261" s="123">
        <f t="shared" si="374"/>
        <v>0</v>
      </c>
    </row>
    <row r="262" spans="1:207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>
        <v>0</v>
      </c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44">
        <f t="shared" si="381"/>
        <v>0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44"/>
      <c r="BY262" s="144"/>
      <c r="BZ262" s="144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44">
        <f t="shared" si="414"/>
        <v>0</v>
      </c>
      <c r="CO262" s="124">
        <f t="shared" si="415"/>
        <v>0</v>
      </c>
      <c r="CP262" s="124">
        <f t="shared" si="416"/>
        <v>0</v>
      </c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29"/>
      <c r="EH262" s="144"/>
      <c r="EI262" s="144"/>
      <c r="EJ262" s="144"/>
      <c r="EK262" s="144">
        <f t="shared" si="382"/>
        <v>0</v>
      </c>
      <c r="EL262" s="124">
        <f t="shared" si="377"/>
        <v>0</v>
      </c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29"/>
      <c r="GD262" s="144"/>
      <c r="GE262" s="144"/>
      <c r="GF262" s="144"/>
      <c r="GG262" s="124">
        <f t="shared" si="420"/>
        <v>0</v>
      </c>
      <c r="GH262" s="124">
        <f t="shared" si="421"/>
        <v>0</v>
      </c>
      <c r="GI262" s="124"/>
      <c r="GJ262" s="124">
        <f t="shared" si="422"/>
        <v>0</v>
      </c>
      <c r="GU262" s="148">
        <v>0</v>
      </c>
      <c r="GV262" s="123">
        <f t="shared" si="319"/>
        <v>0</v>
      </c>
      <c r="GX262" s="129"/>
      <c r="GY262" s="123">
        <f t="shared" si="374"/>
        <v>0</v>
      </c>
    </row>
    <row r="263" spans="1:207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736012506.27833331</v>
      </c>
      <c r="F263" s="141">
        <f>SUM(F255:F262)</f>
        <v>0</v>
      </c>
      <c r="G263" s="141">
        <f t="shared" ref="G263:BR263" si="423">SUM(G255:G262)</f>
        <v>0</v>
      </c>
      <c r="H263" s="141">
        <f t="shared" si="423"/>
        <v>0</v>
      </c>
      <c r="I263" s="141">
        <f t="shared" si="423"/>
        <v>0</v>
      </c>
      <c r="J263" s="141">
        <f t="shared" si="423"/>
        <v>0</v>
      </c>
      <c r="K263" s="141">
        <f t="shared" si="423"/>
        <v>0</v>
      </c>
      <c r="L263" s="141">
        <f t="shared" si="423"/>
        <v>0</v>
      </c>
      <c r="M263" s="141">
        <f t="shared" si="423"/>
        <v>0</v>
      </c>
      <c r="N263" s="141">
        <f t="shared" si="423"/>
        <v>0</v>
      </c>
      <c r="O263" s="141">
        <f t="shared" si="423"/>
        <v>0</v>
      </c>
      <c r="P263" s="141">
        <f t="shared" si="423"/>
        <v>0</v>
      </c>
      <c r="Q263" s="141">
        <f t="shared" si="423"/>
        <v>0</v>
      </c>
      <c r="R263" s="141">
        <f t="shared" si="423"/>
        <v>0</v>
      </c>
      <c r="S263" s="141">
        <f t="shared" si="423"/>
        <v>0</v>
      </c>
      <c r="T263" s="141">
        <f t="shared" si="423"/>
        <v>0</v>
      </c>
      <c r="U263" s="141">
        <f t="shared" si="423"/>
        <v>0</v>
      </c>
      <c r="V263" s="141">
        <f t="shared" si="423"/>
        <v>0</v>
      </c>
      <c r="W263" s="141">
        <f t="shared" si="423"/>
        <v>0</v>
      </c>
      <c r="X263" s="141">
        <f t="shared" si="423"/>
        <v>1944249.2137500495</v>
      </c>
      <c r="Y263" s="141">
        <f t="shared" si="423"/>
        <v>0</v>
      </c>
      <c r="Z263" s="141">
        <f t="shared" si="423"/>
        <v>0</v>
      </c>
      <c r="AA263" s="141">
        <f t="shared" si="423"/>
        <v>0</v>
      </c>
      <c r="AB263" s="141">
        <f t="shared" si="423"/>
        <v>0</v>
      </c>
      <c r="AC263" s="141">
        <f t="shared" si="423"/>
        <v>0</v>
      </c>
      <c r="AD263" s="141">
        <f t="shared" si="423"/>
        <v>0</v>
      </c>
      <c r="AE263" s="141">
        <f t="shared" si="423"/>
        <v>0</v>
      </c>
      <c r="AF263" s="141">
        <f t="shared" si="423"/>
        <v>0</v>
      </c>
      <c r="AG263" s="141">
        <f t="shared" si="423"/>
        <v>0</v>
      </c>
      <c r="AH263" s="141">
        <f t="shared" si="423"/>
        <v>0</v>
      </c>
      <c r="AI263" s="141">
        <f t="shared" si="423"/>
        <v>0</v>
      </c>
      <c r="AJ263" s="141">
        <f t="shared" si="423"/>
        <v>0</v>
      </c>
      <c r="AK263" s="141">
        <f t="shared" si="423"/>
        <v>0</v>
      </c>
      <c r="AL263" s="141">
        <f t="shared" si="423"/>
        <v>0</v>
      </c>
      <c r="AM263" s="141">
        <f t="shared" si="423"/>
        <v>0</v>
      </c>
      <c r="AN263" s="141">
        <f t="shared" si="423"/>
        <v>0</v>
      </c>
      <c r="AO263" s="141">
        <f t="shared" si="423"/>
        <v>0</v>
      </c>
      <c r="AP263" s="141">
        <f t="shared" si="423"/>
        <v>0</v>
      </c>
      <c r="AQ263" s="141">
        <f t="shared" si="423"/>
        <v>0</v>
      </c>
      <c r="AR263" s="141">
        <f t="shared" si="423"/>
        <v>0</v>
      </c>
      <c r="AS263" s="141">
        <f t="shared" si="423"/>
        <v>1944249.2137500495</v>
      </c>
      <c r="AT263" s="141">
        <f t="shared" si="423"/>
        <v>0</v>
      </c>
      <c r="AU263" s="141">
        <f t="shared" si="423"/>
        <v>0</v>
      </c>
      <c r="AV263" s="141">
        <f t="shared" si="423"/>
        <v>0</v>
      </c>
      <c r="AW263" s="141">
        <f t="shared" si="423"/>
        <v>0</v>
      </c>
      <c r="AX263" s="141">
        <f t="shared" si="423"/>
        <v>0</v>
      </c>
      <c r="AY263" s="141">
        <f>SUM(AX255:AY262)</f>
        <v>0</v>
      </c>
      <c r="AZ263" s="141">
        <f t="shared" si="423"/>
        <v>0</v>
      </c>
      <c r="BA263" s="141">
        <f t="shared" si="423"/>
        <v>0</v>
      </c>
      <c r="BB263" s="141">
        <f t="shared" si="423"/>
        <v>0</v>
      </c>
      <c r="BC263" s="141">
        <f t="shared" si="423"/>
        <v>0</v>
      </c>
      <c r="BD263" s="141">
        <f t="shared" si="423"/>
        <v>0</v>
      </c>
      <c r="BE263" s="141">
        <f t="shared" si="423"/>
        <v>0</v>
      </c>
      <c r="BF263" s="141">
        <f t="shared" si="423"/>
        <v>0</v>
      </c>
      <c r="BG263" s="141">
        <f t="shared" si="423"/>
        <v>0</v>
      </c>
      <c r="BH263" s="141">
        <f t="shared" si="423"/>
        <v>0</v>
      </c>
      <c r="BI263" s="141">
        <f t="shared" si="423"/>
        <v>0</v>
      </c>
      <c r="BJ263" s="141">
        <f t="shared" si="423"/>
        <v>0</v>
      </c>
      <c r="BK263" s="141">
        <f t="shared" si="423"/>
        <v>0</v>
      </c>
      <c r="BL263" s="141">
        <f t="shared" si="423"/>
        <v>0</v>
      </c>
      <c r="BM263" s="141">
        <f t="shared" si="423"/>
        <v>0</v>
      </c>
      <c r="BN263" s="141">
        <f t="shared" si="423"/>
        <v>0</v>
      </c>
      <c r="BO263" s="141">
        <f t="shared" si="423"/>
        <v>0</v>
      </c>
      <c r="BP263" s="141">
        <f t="shared" si="423"/>
        <v>0</v>
      </c>
      <c r="BQ263" s="141">
        <f t="shared" si="423"/>
        <v>0</v>
      </c>
      <c r="BR263" s="141">
        <f t="shared" si="423"/>
        <v>0</v>
      </c>
      <c r="BS263" s="141">
        <f t="shared" ref="BS263:CQ263" si="424">SUM(BS255:BS262)</f>
        <v>0</v>
      </c>
      <c r="BT263" s="141">
        <f t="shared" si="424"/>
        <v>0</v>
      </c>
      <c r="BU263" s="141">
        <f t="shared" si="424"/>
        <v>0</v>
      </c>
      <c r="BV263" s="141">
        <f t="shared" si="424"/>
        <v>0</v>
      </c>
      <c r="BW263" s="141">
        <f t="shared" si="424"/>
        <v>0</v>
      </c>
      <c r="BX263" s="141">
        <f t="shared" si="424"/>
        <v>0</v>
      </c>
      <c r="BY263" s="141">
        <f t="shared" si="424"/>
        <v>0</v>
      </c>
      <c r="BZ263" s="141">
        <f t="shared" si="424"/>
        <v>0</v>
      </c>
      <c r="CA263" s="141">
        <f t="shared" si="424"/>
        <v>12790237.620000001</v>
      </c>
      <c r="CB263" s="141">
        <f t="shared" si="424"/>
        <v>0</v>
      </c>
      <c r="CC263" s="141">
        <f t="shared" si="424"/>
        <v>0</v>
      </c>
      <c r="CD263" s="141">
        <f t="shared" si="424"/>
        <v>0</v>
      </c>
      <c r="CE263" s="141">
        <f t="shared" si="424"/>
        <v>0</v>
      </c>
      <c r="CF263" s="141">
        <f t="shared" si="424"/>
        <v>0</v>
      </c>
      <c r="CG263" s="141">
        <f t="shared" si="424"/>
        <v>0</v>
      </c>
      <c r="CH263" s="141">
        <f t="shared" si="424"/>
        <v>0</v>
      </c>
      <c r="CI263" s="141">
        <f t="shared" si="424"/>
        <v>0</v>
      </c>
      <c r="CJ263" s="141">
        <f t="shared" si="424"/>
        <v>0</v>
      </c>
      <c r="CK263" s="141">
        <f t="shared" si="424"/>
        <v>0</v>
      </c>
      <c r="CL263" s="141">
        <f t="shared" si="424"/>
        <v>0</v>
      </c>
      <c r="CM263" s="141">
        <f t="shared" si="424"/>
        <v>0</v>
      </c>
      <c r="CN263" s="141">
        <f t="shared" si="424"/>
        <v>12790237.620000001</v>
      </c>
      <c r="CO263" s="141">
        <f t="shared" ref="CO263:CP263" si="425">SUM(CO255:CO262)</f>
        <v>14734486.833750049</v>
      </c>
      <c r="CP263" s="141">
        <f t="shared" si="425"/>
        <v>750746993.11208332</v>
      </c>
      <c r="CQ263" s="141">
        <f t="shared" si="424"/>
        <v>0</v>
      </c>
      <c r="CR263" s="141">
        <f t="shared" ref="CR263:EK263" si="426">SUM(CR255:CR262)</f>
        <v>0</v>
      </c>
      <c r="CS263" s="141">
        <f t="shared" si="426"/>
        <v>0</v>
      </c>
      <c r="CT263" s="141">
        <f t="shared" si="426"/>
        <v>0</v>
      </c>
      <c r="CU263" s="141">
        <f t="shared" si="426"/>
        <v>0</v>
      </c>
      <c r="CV263" s="141">
        <f t="shared" si="426"/>
        <v>0</v>
      </c>
      <c r="CW263" s="141">
        <f t="shared" si="426"/>
        <v>0</v>
      </c>
      <c r="CX263" s="141">
        <f t="shared" si="426"/>
        <v>0</v>
      </c>
      <c r="CY263" s="141">
        <f t="shared" si="426"/>
        <v>0</v>
      </c>
      <c r="CZ263" s="141">
        <f t="shared" si="426"/>
        <v>0</v>
      </c>
      <c r="DA263" s="141">
        <f t="shared" si="426"/>
        <v>0</v>
      </c>
      <c r="DB263" s="141">
        <f t="shared" si="426"/>
        <v>0</v>
      </c>
      <c r="DC263" s="141">
        <f t="shared" si="426"/>
        <v>0</v>
      </c>
      <c r="DD263" s="141">
        <f t="shared" si="426"/>
        <v>0</v>
      </c>
      <c r="DE263" s="141">
        <f t="shared" si="426"/>
        <v>0</v>
      </c>
      <c r="DF263" s="141">
        <f t="shared" si="426"/>
        <v>0</v>
      </c>
      <c r="DG263" s="141">
        <f t="shared" si="426"/>
        <v>0</v>
      </c>
      <c r="DH263" s="141">
        <f t="shared" si="426"/>
        <v>0</v>
      </c>
      <c r="DI263" s="141">
        <f t="shared" si="426"/>
        <v>0</v>
      </c>
      <c r="DJ263" s="141">
        <f t="shared" si="426"/>
        <v>0</v>
      </c>
      <c r="DK263" s="141">
        <f t="shared" si="426"/>
        <v>0</v>
      </c>
      <c r="DL263" s="141">
        <f t="shared" si="426"/>
        <v>0</v>
      </c>
      <c r="DM263" s="141">
        <f t="shared" si="426"/>
        <v>0</v>
      </c>
      <c r="DN263" s="141">
        <f t="shared" si="426"/>
        <v>0</v>
      </c>
      <c r="DO263" s="141">
        <f t="shared" si="426"/>
        <v>0</v>
      </c>
      <c r="DP263" s="141">
        <f t="shared" si="426"/>
        <v>0</v>
      </c>
      <c r="DQ263" s="141">
        <f t="shared" si="426"/>
        <v>0</v>
      </c>
      <c r="DR263" s="141">
        <f t="shared" si="426"/>
        <v>0</v>
      </c>
      <c r="DS263" s="141">
        <f t="shared" si="426"/>
        <v>0</v>
      </c>
      <c r="DT263" s="141">
        <f t="shared" si="426"/>
        <v>0</v>
      </c>
      <c r="DU263" s="141">
        <f>SUM($DU255:DU262)</f>
        <v>0</v>
      </c>
      <c r="DV263" s="141">
        <f>SUM($DV255:DV262)</f>
        <v>0</v>
      </c>
      <c r="DW263" s="141">
        <f t="shared" si="426"/>
        <v>0</v>
      </c>
      <c r="DX263" s="141">
        <f t="shared" si="426"/>
        <v>33869962.079999998</v>
      </c>
      <c r="DY263" s="141">
        <f t="shared" si="426"/>
        <v>0</v>
      </c>
      <c r="DZ263" s="141">
        <f t="shared" si="426"/>
        <v>0</v>
      </c>
      <c r="EA263" s="141">
        <f t="shared" si="426"/>
        <v>0</v>
      </c>
      <c r="EB263" s="141">
        <f t="shared" si="426"/>
        <v>0</v>
      </c>
      <c r="EC263" s="141">
        <f t="shared" si="426"/>
        <v>0</v>
      </c>
      <c r="ED263" s="141">
        <f t="shared" si="426"/>
        <v>0</v>
      </c>
      <c r="EE263" s="141">
        <f t="shared" si="426"/>
        <v>0</v>
      </c>
      <c r="EF263" s="141">
        <f t="shared" si="426"/>
        <v>0</v>
      </c>
      <c r="EG263" s="141">
        <f t="shared" si="426"/>
        <v>0</v>
      </c>
      <c r="EH263" s="141">
        <f t="shared" si="426"/>
        <v>0</v>
      </c>
      <c r="EI263" s="141">
        <f t="shared" si="426"/>
        <v>0</v>
      </c>
      <c r="EJ263" s="141">
        <f t="shared" si="426"/>
        <v>0</v>
      </c>
      <c r="EK263" s="141">
        <f t="shared" si="426"/>
        <v>33869962.079999998</v>
      </c>
      <c r="EL263" s="141">
        <f t="shared" ref="EL263" si="427">SUM(EL255:EL262)</f>
        <v>784616955.19208324</v>
      </c>
      <c r="EM263" s="141">
        <f t="shared" ref="EM263:EN263" si="428">SUM(EM255:EM262)</f>
        <v>0</v>
      </c>
      <c r="EN263" s="141">
        <f t="shared" si="428"/>
        <v>0</v>
      </c>
      <c r="EO263" s="141">
        <f t="shared" ref="EO263:GG263" si="429">SUM(EO255:EO262)</f>
        <v>0</v>
      </c>
      <c r="EP263" s="141">
        <f t="shared" si="429"/>
        <v>0</v>
      </c>
      <c r="EQ263" s="141">
        <f t="shared" si="429"/>
        <v>0</v>
      </c>
      <c r="ER263" s="141">
        <f t="shared" si="429"/>
        <v>0</v>
      </c>
      <c r="ES263" s="141">
        <f t="shared" si="429"/>
        <v>0</v>
      </c>
      <c r="ET263" s="141">
        <f t="shared" si="429"/>
        <v>0</v>
      </c>
      <c r="EU263" s="141">
        <f t="shared" si="429"/>
        <v>0</v>
      </c>
      <c r="EV263" s="141">
        <f t="shared" si="429"/>
        <v>0</v>
      </c>
      <c r="EW263" s="141">
        <f t="shared" si="429"/>
        <v>0</v>
      </c>
      <c r="EX263" s="141">
        <f t="shared" si="429"/>
        <v>0</v>
      </c>
      <c r="EY263" s="141">
        <f t="shared" si="429"/>
        <v>0</v>
      </c>
      <c r="EZ263" s="141">
        <f t="shared" si="429"/>
        <v>0</v>
      </c>
      <c r="FA263" s="141">
        <f t="shared" si="429"/>
        <v>0</v>
      </c>
      <c r="FB263" s="141">
        <f t="shared" si="429"/>
        <v>0</v>
      </c>
      <c r="FC263" s="141">
        <f t="shared" si="429"/>
        <v>0</v>
      </c>
      <c r="FD263" s="141">
        <f t="shared" si="429"/>
        <v>0</v>
      </c>
      <c r="FE263" s="141">
        <f t="shared" si="429"/>
        <v>0</v>
      </c>
      <c r="FF263" s="141">
        <f t="shared" si="429"/>
        <v>0</v>
      </c>
      <c r="FG263" s="141">
        <f t="shared" si="429"/>
        <v>0</v>
      </c>
      <c r="FH263" s="141">
        <f t="shared" si="429"/>
        <v>0</v>
      </c>
      <c r="FI263" s="141">
        <f t="shared" si="429"/>
        <v>0</v>
      </c>
      <c r="FJ263" s="141">
        <f t="shared" si="429"/>
        <v>0</v>
      </c>
      <c r="FK263" s="141">
        <f t="shared" si="429"/>
        <v>0</v>
      </c>
      <c r="FL263" s="141">
        <f t="shared" si="429"/>
        <v>0</v>
      </c>
      <c r="FM263" s="141">
        <f t="shared" si="429"/>
        <v>0</v>
      </c>
      <c r="FN263" s="141">
        <f t="shared" si="429"/>
        <v>0</v>
      </c>
      <c r="FO263" s="141">
        <f t="shared" si="429"/>
        <v>0</v>
      </c>
      <c r="FP263" s="141">
        <f t="shared" si="429"/>
        <v>0</v>
      </c>
      <c r="FQ263" s="141">
        <f t="shared" si="429"/>
        <v>0</v>
      </c>
      <c r="FR263" s="141">
        <f t="shared" si="429"/>
        <v>0</v>
      </c>
      <c r="FS263" s="141">
        <f t="shared" si="429"/>
        <v>0</v>
      </c>
      <c r="FT263" s="141">
        <f t="shared" si="429"/>
        <v>11348642.649999999</v>
      </c>
      <c r="FU263" s="141">
        <f t="shared" si="429"/>
        <v>0</v>
      </c>
      <c r="FV263" s="141">
        <f t="shared" si="429"/>
        <v>0</v>
      </c>
      <c r="FW263" s="141">
        <f t="shared" si="429"/>
        <v>0</v>
      </c>
      <c r="FX263" s="141">
        <f t="shared" si="429"/>
        <v>0</v>
      </c>
      <c r="FY263" s="141">
        <f t="shared" si="429"/>
        <v>0</v>
      </c>
      <c r="FZ263" s="141">
        <f t="shared" si="429"/>
        <v>0</v>
      </c>
      <c r="GA263" s="141">
        <f t="shared" si="429"/>
        <v>0</v>
      </c>
      <c r="GB263" s="141">
        <f t="shared" si="429"/>
        <v>0</v>
      </c>
      <c r="GC263" s="141">
        <f t="shared" si="429"/>
        <v>0</v>
      </c>
      <c r="GD263" s="141">
        <f t="shared" si="429"/>
        <v>0</v>
      </c>
      <c r="GE263" s="141">
        <f t="shared" si="429"/>
        <v>0</v>
      </c>
      <c r="GF263" s="141">
        <f t="shared" si="429"/>
        <v>0</v>
      </c>
      <c r="GG263" s="141">
        <f t="shared" si="429"/>
        <v>11348642.649999999</v>
      </c>
      <c r="GH263" s="141">
        <f t="shared" ref="GH263:GJ263" si="430">SUM(GH255:GH262)</f>
        <v>795965597.84208333</v>
      </c>
      <c r="GI263" s="141">
        <f t="shared" si="430"/>
        <v>0</v>
      </c>
      <c r="GJ263" s="141">
        <f t="shared" si="430"/>
        <v>795965597.84208333</v>
      </c>
      <c r="GU263" s="141">
        <v>736012506.27833331</v>
      </c>
      <c r="GV263" s="123">
        <f t="shared" si="319"/>
        <v>0</v>
      </c>
      <c r="GX263" s="141">
        <v>0</v>
      </c>
      <c r="GY263" s="123">
        <f t="shared" si="374"/>
        <v>0</v>
      </c>
    </row>
    <row r="264" spans="1:207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>
        <v>0</v>
      </c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44">
        <f t="shared" si="381"/>
        <v>0</v>
      </c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44"/>
      <c r="BY264" s="144"/>
      <c r="BZ264" s="144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44">
        <f t="shared" ref="CN264:CN272" si="431">SUM(AT264:CM264)</f>
        <v>0</v>
      </c>
      <c r="CO264" s="124">
        <f t="shared" ref="CO264:CO272" si="432">+CN264+AS264</f>
        <v>0</v>
      </c>
      <c r="CP264" s="124">
        <f t="shared" ref="CP264:CP272" si="433">+CO264+E264</f>
        <v>16016760.85</v>
      </c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29"/>
      <c r="EH264" s="144"/>
      <c r="EI264" s="144"/>
      <c r="EJ264" s="144"/>
      <c r="EK264" s="144">
        <f t="shared" si="382"/>
        <v>0</v>
      </c>
      <c r="EL264" s="124">
        <f t="shared" si="377"/>
        <v>16016760.85</v>
      </c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29"/>
      <c r="GD264" s="144"/>
      <c r="GE264" s="144"/>
      <c r="GF264" s="144"/>
      <c r="GG264" s="124">
        <f t="shared" ref="GG264:GG271" si="434">SUM(EM264:GF264)</f>
        <v>0</v>
      </c>
      <c r="GH264" s="124">
        <f t="shared" ref="GH264:GH271" si="435">EL264+GG264</f>
        <v>16016760.85</v>
      </c>
      <c r="GI264" s="124"/>
      <c r="GJ264" s="124">
        <f t="shared" ref="GJ264:GJ271" si="436">SUM(GH264:GI264)</f>
        <v>16016760.85</v>
      </c>
      <c r="GU264" s="148">
        <v>16016760.85</v>
      </c>
      <c r="GV264" s="123">
        <f t="shared" ref="GV264:GV327" si="437">+E264-GU264</f>
        <v>0</v>
      </c>
      <c r="GX264" s="129"/>
      <c r="GY264" s="123">
        <f t="shared" si="374"/>
        <v>0</v>
      </c>
    </row>
    <row r="265" spans="1:207" ht="31.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v>131959504.30833337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>
        <v>0</v>
      </c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44">
        <f t="shared" si="381"/>
        <v>0</v>
      </c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44"/>
      <c r="BY265" s="144"/>
      <c r="BZ265" s="144"/>
      <c r="CA265" s="137">
        <v>738641.08</v>
      </c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44">
        <f t="shared" si="431"/>
        <v>738641.08</v>
      </c>
      <c r="CO265" s="124">
        <f t="shared" si="432"/>
        <v>738641.08</v>
      </c>
      <c r="CP265" s="124">
        <f t="shared" si="433"/>
        <v>132698145.38833337</v>
      </c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>
        <v>936100.05999999994</v>
      </c>
      <c r="DY265" s="144"/>
      <c r="DZ265" s="144"/>
      <c r="EA265" s="144"/>
      <c r="EB265" s="144"/>
      <c r="EC265" s="144"/>
      <c r="ED265" s="144"/>
      <c r="EE265" s="144"/>
      <c r="EF265" s="144"/>
      <c r="EG265" s="129"/>
      <c r="EH265" s="144"/>
      <c r="EI265" s="144"/>
      <c r="EJ265" s="144"/>
      <c r="EK265" s="144">
        <f t="shared" si="382"/>
        <v>936100.05999999994</v>
      </c>
      <c r="EL265" s="124">
        <f t="shared" si="377"/>
        <v>133634245.44833337</v>
      </c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>
        <v>127624.73000000021</v>
      </c>
      <c r="FU265" s="144"/>
      <c r="FV265" s="144"/>
      <c r="FW265" s="144"/>
      <c r="FX265" s="144"/>
      <c r="FY265" s="144"/>
      <c r="FZ265" s="144"/>
      <c r="GA265" s="144"/>
      <c r="GB265" s="144"/>
      <c r="GC265" s="129"/>
      <c r="GD265" s="144"/>
      <c r="GE265" s="144"/>
      <c r="GF265" s="144"/>
      <c r="GG265" s="124">
        <f t="shared" si="434"/>
        <v>127624.73000000021</v>
      </c>
      <c r="GH265" s="124">
        <f t="shared" si="435"/>
        <v>133761870.17833337</v>
      </c>
      <c r="GI265" s="124"/>
      <c r="GJ265" s="124">
        <f t="shared" si="436"/>
        <v>133761870.17833337</v>
      </c>
      <c r="GU265" s="148">
        <v>131959504.30833337</v>
      </c>
      <c r="GV265" s="123">
        <f t="shared" si="437"/>
        <v>0</v>
      </c>
      <c r="GX265" s="129"/>
      <c r="GY265" s="123">
        <f t="shared" si="374"/>
        <v>0</v>
      </c>
    </row>
    <row r="266" spans="1:207" ht="31.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v>26207918.880416669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>
        <v>114531.75333330035</v>
      </c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44">
        <f t="shared" si="381"/>
        <v>114531.75333330035</v>
      </c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44"/>
      <c r="BY266" s="144"/>
      <c r="BZ266" s="144"/>
      <c r="CA266" s="137">
        <v>150068.06</v>
      </c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44">
        <f t="shared" si="431"/>
        <v>150068.06</v>
      </c>
      <c r="CO266" s="124">
        <f t="shared" si="432"/>
        <v>264599.81333330035</v>
      </c>
      <c r="CP266" s="124">
        <f t="shared" si="433"/>
        <v>26472518.693749968</v>
      </c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>
        <v>96652.200000000012</v>
      </c>
      <c r="DY266" s="144"/>
      <c r="DZ266" s="144"/>
      <c r="EA266" s="144"/>
      <c r="EB266" s="144"/>
      <c r="EC266" s="144"/>
      <c r="ED266" s="144"/>
      <c r="EE266" s="144"/>
      <c r="EF266" s="144"/>
      <c r="EG266" s="129"/>
      <c r="EH266" s="144"/>
      <c r="EI266" s="144"/>
      <c r="EJ266" s="144"/>
      <c r="EK266" s="144">
        <f t="shared" si="382"/>
        <v>96652.200000000012</v>
      </c>
      <c r="EL266" s="124">
        <f t="shared" si="377"/>
        <v>26569170.893749967</v>
      </c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>
        <v>31974.419999999984</v>
      </c>
      <c r="FU266" s="144"/>
      <c r="FV266" s="144"/>
      <c r="FW266" s="144"/>
      <c r="FX266" s="144"/>
      <c r="FY266" s="144"/>
      <c r="FZ266" s="144"/>
      <c r="GA266" s="144"/>
      <c r="GB266" s="144"/>
      <c r="GC266" s="129"/>
      <c r="GD266" s="144"/>
      <c r="GE266" s="144"/>
      <c r="GF266" s="144"/>
      <c r="GG266" s="124">
        <f t="shared" si="434"/>
        <v>31974.419999999984</v>
      </c>
      <c r="GH266" s="124">
        <f t="shared" si="435"/>
        <v>26601145.313749969</v>
      </c>
      <c r="GI266" s="124"/>
      <c r="GJ266" s="124">
        <f t="shared" si="436"/>
        <v>26601145.313749969</v>
      </c>
      <c r="GU266" s="148">
        <v>26207918.880416669</v>
      </c>
      <c r="GV266" s="123">
        <f t="shared" si="437"/>
        <v>0</v>
      </c>
      <c r="GX266" s="129"/>
      <c r="GY266" s="123">
        <f t="shared" si="374"/>
        <v>0</v>
      </c>
    </row>
    <row r="267" spans="1:207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>
        <v>55038.009583331645</v>
      </c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44">
        <f t="shared" si="381"/>
        <v>55038.009583331645</v>
      </c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44"/>
      <c r="BY267" s="144"/>
      <c r="BZ267" s="144"/>
      <c r="CA267" s="137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44">
        <f t="shared" si="431"/>
        <v>0</v>
      </c>
      <c r="CO267" s="124">
        <f t="shared" si="432"/>
        <v>55038.009583331645</v>
      </c>
      <c r="CP267" s="124">
        <f t="shared" si="433"/>
        <v>55038.009583331645</v>
      </c>
      <c r="CQ267" s="144"/>
      <c r="CR267" s="144"/>
      <c r="CS267" s="144"/>
      <c r="CT267" s="144"/>
      <c r="CU267" s="144"/>
      <c r="CV267" s="144"/>
      <c r="CW267" s="144"/>
      <c r="CX267" s="144"/>
      <c r="CY267" s="144"/>
      <c r="CZ267" s="144"/>
      <c r="DA267" s="144"/>
      <c r="DB267" s="144"/>
      <c r="DC267" s="144"/>
      <c r="DD267" s="144"/>
      <c r="DE267" s="144"/>
      <c r="DF267" s="144"/>
      <c r="DG267" s="144"/>
      <c r="DH267" s="144"/>
      <c r="DI267" s="144"/>
      <c r="DJ267" s="144"/>
      <c r="DK267" s="144"/>
      <c r="DL267" s="144"/>
      <c r="DM267" s="144"/>
      <c r="DN267" s="144"/>
      <c r="DO267" s="144"/>
      <c r="DP267" s="144"/>
      <c r="DQ267" s="144"/>
      <c r="DR267" s="144"/>
      <c r="DS267" s="144"/>
      <c r="DT267" s="144"/>
      <c r="DU267" s="144"/>
      <c r="DV267" s="144"/>
      <c r="DW267" s="144"/>
      <c r="DX267" s="144"/>
      <c r="DY267" s="144"/>
      <c r="DZ267" s="144"/>
      <c r="EA267" s="144"/>
      <c r="EB267" s="144"/>
      <c r="EC267" s="144"/>
      <c r="ED267" s="144"/>
      <c r="EE267" s="144"/>
      <c r="EF267" s="144"/>
      <c r="EG267" s="129"/>
      <c r="EH267" s="144"/>
      <c r="EI267" s="144"/>
      <c r="EJ267" s="144"/>
      <c r="EK267" s="144">
        <f t="shared" si="382"/>
        <v>0</v>
      </c>
      <c r="EL267" s="124">
        <f t="shared" si="377"/>
        <v>55038.009583331645</v>
      </c>
      <c r="EM267" s="144"/>
      <c r="EN267" s="144"/>
      <c r="EO267" s="144"/>
      <c r="EP267" s="144"/>
      <c r="EQ267" s="144"/>
      <c r="ER267" s="144"/>
      <c r="ES267" s="144"/>
      <c r="ET267" s="144"/>
      <c r="EU267" s="144"/>
      <c r="EV267" s="144"/>
      <c r="EW267" s="144"/>
      <c r="EX267" s="144"/>
      <c r="EY267" s="144"/>
      <c r="EZ267" s="144"/>
      <c r="FA267" s="144"/>
      <c r="FB267" s="144"/>
      <c r="FC267" s="144"/>
      <c r="FD267" s="144"/>
      <c r="FE267" s="144"/>
      <c r="FF267" s="144"/>
      <c r="FG267" s="144"/>
      <c r="FH267" s="144"/>
      <c r="FI267" s="144"/>
      <c r="FJ267" s="144"/>
      <c r="FK267" s="144"/>
      <c r="FL267" s="144"/>
      <c r="FM267" s="144"/>
      <c r="FN267" s="144"/>
      <c r="FO267" s="144"/>
      <c r="FP267" s="144"/>
      <c r="FQ267" s="144"/>
      <c r="FR267" s="144"/>
      <c r="FS267" s="144"/>
      <c r="FT267" s="144"/>
      <c r="FU267" s="144"/>
      <c r="FV267" s="144"/>
      <c r="FW267" s="144"/>
      <c r="FX267" s="144"/>
      <c r="FY267" s="144"/>
      <c r="FZ267" s="144"/>
      <c r="GA267" s="144"/>
      <c r="GB267" s="144"/>
      <c r="GC267" s="129"/>
      <c r="GD267" s="144"/>
      <c r="GE267" s="144"/>
      <c r="GF267" s="144"/>
      <c r="GG267" s="124">
        <f t="shared" si="434"/>
        <v>0</v>
      </c>
      <c r="GH267" s="124">
        <f t="shared" si="435"/>
        <v>55038.009583331645</v>
      </c>
      <c r="GI267" s="124"/>
      <c r="GJ267" s="124">
        <f t="shared" si="436"/>
        <v>55038.009583331645</v>
      </c>
      <c r="GU267" s="148"/>
      <c r="GV267" s="123">
        <f t="shared" si="437"/>
        <v>0</v>
      </c>
      <c r="GX267" s="129"/>
      <c r="GY267" s="123">
        <f t="shared" si="374"/>
        <v>0</v>
      </c>
    </row>
    <row r="268" spans="1:207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v>1588591455.5270836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>
        <v>14419841.768333197</v>
      </c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>
        <v>-3131303</v>
      </c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44">
        <f t="shared" si="381"/>
        <v>11288538.768333197</v>
      </c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44"/>
      <c r="BY268" s="144"/>
      <c r="BZ268" s="137">
        <v>23415228.580000002</v>
      </c>
      <c r="CA268" s="137">
        <v>6296869.2000000002</v>
      </c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44">
        <f t="shared" si="431"/>
        <v>29712097.780000001</v>
      </c>
      <c r="CO268" s="124">
        <f t="shared" si="432"/>
        <v>41000636.548333198</v>
      </c>
      <c r="CP268" s="124">
        <f t="shared" si="433"/>
        <v>1629592092.0754168</v>
      </c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37">
        <v>5239297.7899999954</v>
      </c>
      <c r="DX268" s="144">
        <v>16016263.540000003</v>
      </c>
      <c r="DY268" s="144"/>
      <c r="DZ268" s="144"/>
      <c r="EA268" s="144"/>
      <c r="EB268" s="144"/>
      <c r="EC268" s="144"/>
      <c r="ED268" s="144"/>
      <c r="EE268" s="144"/>
      <c r="EF268" s="144"/>
      <c r="EG268" s="129"/>
      <c r="EH268" s="144"/>
      <c r="EI268" s="144"/>
      <c r="EJ268" s="144"/>
      <c r="EK268" s="144">
        <f t="shared" si="382"/>
        <v>21255561.329999998</v>
      </c>
      <c r="EL268" s="124">
        <f t="shared" si="377"/>
        <v>1650847653.4054167</v>
      </c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37">
        <v>4403441.1000000015</v>
      </c>
      <c r="FT268" s="144">
        <v>6106308.7599999942</v>
      </c>
      <c r="FU268" s="144"/>
      <c r="FV268" s="144"/>
      <c r="FW268" s="144"/>
      <c r="FX268" s="144"/>
      <c r="FY268" s="144"/>
      <c r="FZ268" s="144"/>
      <c r="GA268" s="144"/>
      <c r="GB268" s="144"/>
      <c r="GC268" s="129"/>
      <c r="GD268" s="144"/>
      <c r="GE268" s="144"/>
      <c r="GF268" s="144"/>
      <c r="GG268" s="124">
        <f t="shared" si="434"/>
        <v>10509749.859999996</v>
      </c>
      <c r="GH268" s="124">
        <f t="shared" si="435"/>
        <v>1661357403.2654166</v>
      </c>
      <c r="GI268" s="124"/>
      <c r="GJ268" s="124">
        <f t="shared" si="436"/>
        <v>1661357403.2654166</v>
      </c>
      <c r="GU268" s="148">
        <v>1588591455.5270836</v>
      </c>
      <c r="GV268" s="123">
        <f t="shared" si="437"/>
        <v>0</v>
      </c>
      <c r="GX268" s="129"/>
      <c r="GY268" s="123">
        <f t="shared" si="374"/>
        <v>0</v>
      </c>
    </row>
    <row r="269" spans="1:207" ht="31.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v>154602274.53999999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>
        <v>677395.54958337545</v>
      </c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>
        <v>-1081000</v>
      </c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44">
        <f t="shared" si="381"/>
        <v>-403604.45041662455</v>
      </c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44"/>
      <c r="BY269" s="144"/>
      <c r="BZ269" s="137"/>
      <c r="CA269" s="137">
        <v>716708.75</v>
      </c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44">
        <f t="shared" si="431"/>
        <v>716708.75</v>
      </c>
      <c r="CO269" s="124">
        <f t="shared" si="432"/>
        <v>313104.29958337545</v>
      </c>
      <c r="CP269" s="124">
        <f t="shared" si="433"/>
        <v>154915378.83958337</v>
      </c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37"/>
      <c r="DX269" s="144">
        <v>2123913.4000000004</v>
      </c>
      <c r="DY269" s="144"/>
      <c r="DZ269" s="144"/>
      <c r="EA269" s="144"/>
      <c r="EB269" s="144"/>
      <c r="EC269" s="144"/>
      <c r="ED269" s="144"/>
      <c r="EE269" s="144"/>
      <c r="EF269" s="144"/>
      <c r="EG269" s="129"/>
      <c r="EH269" s="144"/>
      <c r="EI269" s="144"/>
      <c r="EJ269" s="144"/>
      <c r="EK269" s="144">
        <f t="shared" si="382"/>
        <v>2123913.4000000004</v>
      </c>
      <c r="EL269" s="124">
        <f t="shared" si="377"/>
        <v>157039292.23958337</v>
      </c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37"/>
      <c r="FT269" s="144">
        <v>636812.18999999948</v>
      </c>
      <c r="FU269" s="144"/>
      <c r="FV269" s="144"/>
      <c r="FW269" s="144"/>
      <c r="FX269" s="144"/>
      <c r="FY269" s="144"/>
      <c r="FZ269" s="144"/>
      <c r="GA269" s="144"/>
      <c r="GB269" s="144"/>
      <c r="GC269" s="129"/>
      <c r="GD269" s="144"/>
      <c r="GE269" s="144"/>
      <c r="GF269" s="144"/>
      <c r="GG269" s="124">
        <f t="shared" si="434"/>
        <v>636812.18999999948</v>
      </c>
      <c r="GH269" s="124">
        <f t="shared" si="435"/>
        <v>157676104.42958337</v>
      </c>
      <c r="GI269" s="124"/>
      <c r="GJ269" s="124">
        <f t="shared" si="436"/>
        <v>157676104.42958337</v>
      </c>
      <c r="GU269" s="148">
        <v>154602274.53999999</v>
      </c>
      <c r="GV269" s="123">
        <f t="shared" si="437"/>
        <v>0</v>
      </c>
      <c r="GX269" s="129"/>
      <c r="GY269" s="123">
        <f t="shared" si="374"/>
        <v>0</v>
      </c>
    </row>
    <row r="270" spans="1:207" ht="31.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v>15993396.389166666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>
        <v>255490.84791666269</v>
      </c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44">
        <f t="shared" si="381"/>
        <v>255490.84791666269</v>
      </c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44"/>
      <c r="BY270" s="144"/>
      <c r="BZ270" s="137"/>
      <c r="CA270" s="137">
        <v>366062.25000000006</v>
      </c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44">
        <f t="shared" si="431"/>
        <v>366062.25000000006</v>
      </c>
      <c r="CO270" s="124">
        <f t="shared" si="432"/>
        <v>621553.09791666269</v>
      </c>
      <c r="CP270" s="124">
        <f t="shared" si="433"/>
        <v>16614949.487083329</v>
      </c>
      <c r="CQ270" s="144"/>
      <c r="CR270" s="144"/>
      <c r="CS270" s="144"/>
      <c r="CT270" s="144"/>
      <c r="CU270" s="144"/>
      <c r="CV270" s="144"/>
      <c r="CW270" s="144"/>
      <c r="CX270" s="144"/>
      <c r="CY270" s="144"/>
      <c r="CZ270" s="144"/>
      <c r="DA270" s="144"/>
      <c r="DB270" s="144"/>
      <c r="DC270" s="144"/>
      <c r="DD270" s="144"/>
      <c r="DE270" s="144"/>
      <c r="DF270" s="144"/>
      <c r="DG270" s="144"/>
      <c r="DH270" s="144"/>
      <c r="DI270" s="144"/>
      <c r="DJ270" s="144"/>
      <c r="DK270" s="144"/>
      <c r="DL270" s="144"/>
      <c r="DM270" s="144"/>
      <c r="DN270" s="144"/>
      <c r="DO270" s="144"/>
      <c r="DP270" s="144"/>
      <c r="DQ270" s="144"/>
      <c r="DR270" s="144"/>
      <c r="DS270" s="144"/>
      <c r="DT270" s="144"/>
      <c r="DU270" s="144"/>
      <c r="DV270" s="144"/>
      <c r="DW270" s="137"/>
      <c r="DX270" s="144">
        <v>310614.43999999989</v>
      </c>
      <c r="DY270" s="144"/>
      <c r="DZ270" s="144"/>
      <c r="EA270" s="144"/>
      <c r="EB270" s="144"/>
      <c r="EC270" s="144"/>
      <c r="ED270" s="144"/>
      <c r="EE270" s="144"/>
      <c r="EF270" s="144"/>
      <c r="EG270" s="129"/>
      <c r="EH270" s="144"/>
      <c r="EI270" s="144"/>
      <c r="EJ270" s="144"/>
      <c r="EK270" s="144">
        <f t="shared" si="382"/>
        <v>310614.43999999989</v>
      </c>
      <c r="EL270" s="124">
        <f t="shared" si="377"/>
        <v>16925563.927083328</v>
      </c>
      <c r="EM270" s="144"/>
      <c r="EN270" s="144"/>
      <c r="EO270" s="144"/>
      <c r="EP270" s="144"/>
      <c r="EQ270" s="144"/>
      <c r="ER270" s="144"/>
      <c r="ES270" s="144"/>
      <c r="ET270" s="144"/>
      <c r="EU270" s="144"/>
      <c r="EV270" s="144"/>
      <c r="EW270" s="144"/>
      <c r="EX270" s="144"/>
      <c r="EY270" s="144"/>
      <c r="EZ270" s="144"/>
      <c r="FA270" s="144"/>
      <c r="FB270" s="144"/>
      <c r="FC270" s="144"/>
      <c r="FD270" s="144"/>
      <c r="FE270" s="144"/>
      <c r="FF270" s="144"/>
      <c r="FG270" s="144"/>
      <c r="FH270" s="144"/>
      <c r="FI270" s="144"/>
      <c r="FJ270" s="144"/>
      <c r="FK270" s="144"/>
      <c r="FL270" s="144"/>
      <c r="FM270" s="144"/>
      <c r="FN270" s="144"/>
      <c r="FO270" s="144"/>
      <c r="FP270" s="144"/>
      <c r="FQ270" s="144"/>
      <c r="FR270" s="144"/>
      <c r="FS270" s="137"/>
      <c r="FT270" s="144">
        <v>52117.240000000107</v>
      </c>
      <c r="FU270" s="144"/>
      <c r="FV270" s="144"/>
      <c r="FW270" s="144"/>
      <c r="FX270" s="144"/>
      <c r="FY270" s="144"/>
      <c r="FZ270" s="144"/>
      <c r="GA270" s="144"/>
      <c r="GB270" s="144"/>
      <c r="GC270" s="129"/>
      <c r="GD270" s="144"/>
      <c r="GE270" s="144"/>
      <c r="GF270" s="144"/>
      <c r="GG270" s="124">
        <f t="shared" si="434"/>
        <v>52117.240000000107</v>
      </c>
      <c r="GH270" s="124">
        <f t="shared" si="435"/>
        <v>16977681.167083327</v>
      </c>
      <c r="GI270" s="124"/>
      <c r="GJ270" s="124">
        <f t="shared" si="436"/>
        <v>16977681.167083327</v>
      </c>
      <c r="GU270" s="148">
        <v>15993396.389166666</v>
      </c>
      <c r="GV270" s="123">
        <f t="shared" si="437"/>
        <v>0</v>
      </c>
      <c r="GX270" s="129"/>
      <c r="GY270" s="123">
        <f t="shared" si="374"/>
        <v>0</v>
      </c>
    </row>
    <row r="271" spans="1:207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>
        <v>0</v>
      </c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44">
        <f t="shared" si="381"/>
        <v>0</v>
      </c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44"/>
      <c r="BY271" s="144"/>
      <c r="BZ271" s="137"/>
      <c r="CA271" s="137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44">
        <f t="shared" si="431"/>
        <v>0</v>
      </c>
      <c r="CO271" s="124">
        <f t="shared" si="432"/>
        <v>0</v>
      </c>
      <c r="CP271" s="124">
        <f t="shared" si="433"/>
        <v>53575909.110000007</v>
      </c>
      <c r="CQ271" s="144"/>
      <c r="CR271" s="144"/>
      <c r="CS271" s="144"/>
      <c r="CT271" s="144"/>
      <c r="CU271" s="144"/>
      <c r="CV271" s="144"/>
      <c r="CW271" s="144"/>
      <c r="CX271" s="144"/>
      <c r="CY271" s="144"/>
      <c r="CZ271" s="144"/>
      <c r="DA271" s="144"/>
      <c r="DB271" s="144"/>
      <c r="DC271" s="144"/>
      <c r="DD271" s="144"/>
      <c r="DE271" s="144"/>
      <c r="DF271" s="144"/>
      <c r="DG271" s="144"/>
      <c r="DH271" s="144"/>
      <c r="DI271" s="144"/>
      <c r="DJ271" s="144"/>
      <c r="DK271" s="144"/>
      <c r="DL271" s="144"/>
      <c r="DM271" s="144"/>
      <c r="DN271" s="144"/>
      <c r="DO271" s="144"/>
      <c r="DP271" s="144"/>
      <c r="DQ271" s="144"/>
      <c r="DR271" s="144"/>
      <c r="DS271" s="144"/>
      <c r="DT271" s="144"/>
      <c r="DU271" s="144"/>
      <c r="DV271" s="144"/>
      <c r="DW271" s="137"/>
      <c r="DX271" s="144"/>
      <c r="DY271" s="144"/>
      <c r="DZ271" s="144"/>
      <c r="EA271" s="144"/>
      <c r="EB271" s="144"/>
      <c r="EC271" s="144"/>
      <c r="ED271" s="144"/>
      <c r="EE271" s="144"/>
      <c r="EF271" s="144"/>
      <c r="EG271" s="129"/>
      <c r="EH271" s="144"/>
      <c r="EI271" s="144"/>
      <c r="EJ271" s="144"/>
      <c r="EK271" s="144">
        <f t="shared" si="382"/>
        <v>0</v>
      </c>
      <c r="EL271" s="124">
        <f t="shared" si="377"/>
        <v>53575909.110000007</v>
      </c>
      <c r="EM271" s="144"/>
      <c r="EN271" s="144"/>
      <c r="EO271" s="144"/>
      <c r="EP271" s="144"/>
      <c r="EQ271" s="144"/>
      <c r="ER271" s="144"/>
      <c r="ES271" s="144"/>
      <c r="ET271" s="144"/>
      <c r="EU271" s="144"/>
      <c r="EV271" s="144"/>
      <c r="EW271" s="144"/>
      <c r="EX271" s="144"/>
      <c r="EY271" s="144"/>
      <c r="EZ271" s="144"/>
      <c r="FA271" s="144"/>
      <c r="FB271" s="144"/>
      <c r="FC271" s="144"/>
      <c r="FD271" s="144"/>
      <c r="FE271" s="144"/>
      <c r="FF271" s="144"/>
      <c r="FG271" s="144"/>
      <c r="FH271" s="144"/>
      <c r="FI271" s="144"/>
      <c r="FJ271" s="144"/>
      <c r="FK271" s="144"/>
      <c r="FL271" s="144"/>
      <c r="FM271" s="144"/>
      <c r="FN271" s="144"/>
      <c r="FO271" s="144"/>
      <c r="FP271" s="144"/>
      <c r="FQ271" s="144"/>
      <c r="FR271" s="144"/>
      <c r="FS271" s="137"/>
      <c r="FT271" s="144"/>
      <c r="FU271" s="144"/>
      <c r="FV271" s="144"/>
      <c r="FW271" s="144"/>
      <c r="FX271" s="144"/>
      <c r="FY271" s="144"/>
      <c r="FZ271" s="144"/>
      <c r="GA271" s="144"/>
      <c r="GB271" s="144"/>
      <c r="GC271" s="129"/>
      <c r="GD271" s="144"/>
      <c r="GE271" s="144"/>
      <c r="GF271" s="144"/>
      <c r="GG271" s="124">
        <f t="shared" si="434"/>
        <v>0</v>
      </c>
      <c r="GH271" s="124">
        <f t="shared" si="435"/>
        <v>53575909.110000007</v>
      </c>
      <c r="GI271" s="124"/>
      <c r="GJ271" s="124">
        <f t="shared" si="436"/>
        <v>53575909.110000007</v>
      </c>
      <c r="GU271" s="148">
        <v>53575909.110000007</v>
      </c>
      <c r="GV271" s="123">
        <f t="shared" si="437"/>
        <v>0</v>
      </c>
      <c r="GX271" s="129"/>
      <c r="GY271" s="123">
        <f t="shared" si="374"/>
        <v>0</v>
      </c>
    </row>
    <row r="272" spans="1:207" ht="31.5" outlineLevel="1" x14ac:dyDescent="0.25">
      <c r="A272" s="83">
        <f>ROW()</f>
        <v>272</v>
      </c>
      <c r="B272" s="275"/>
      <c r="C272" s="20" t="s">
        <v>635</v>
      </c>
      <c r="D272" s="68">
        <v>348</v>
      </c>
      <c r="E272" s="144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>
        <v>0</v>
      </c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44">
        <f t="shared" si="381"/>
        <v>0</v>
      </c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44"/>
      <c r="BY272" s="144"/>
      <c r="BZ272" s="144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44">
        <f t="shared" si="431"/>
        <v>0</v>
      </c>
      <c r="CO272" s="124">
        <f t="shared" si="432"/>
        <v>0</v>
      </c>
      <c r="CP272" s="124">
        <f t="shared" si="433"/>
        <v>5025581.2999999989</v>
      </c>
      <c r="CQ272" s="144"/>
      <c r="CR272" s="144"/>
      <c r="CS272" s="144"/>
      <c r="CT272" s="144"/>
      <c r="CU272" s="144"/>
      <c r="CV272" s="144"/>
      <c r="CW272" s="144"/>
      <c r="CX272" s="144"/>
      <c r="CY272" s="144"/>
      <c r="CZ272" s="144"/>
      <c r="DA272" s="144"/>
      <c r="DB272" s="144"/>
      <c r="DC272" s="144"/>
      <c r="DD272" s="144"/>
      <c r="DE272" s="144"/>
      <c r="DF272" s="144"/>
      <c r="DG272" s="144"/>
      <c r="DH272" s="144"/>
      <c r="DI272" s="144"/>
      <c r="DJ272" s="144"/>
      <c r="DK272" s="144"/>
      <c r="DL272" s="144"/>
      <c r="DM272" s="144"/>
      <c r="DN272" s="144"/>
      <c r="DO272" s="144"/>
      <c r="DP272" s="144"/>
      <c r="DQ272" s="144"/>
      <c r="DR272" s="144"/>
      <c r="DS272" s="144"/>
      <c r="DT272" s="144"/>
      <c r="DU272" s="144"/>
      <c r="DV272" s="144"/>
      <c r="DW272" s="144"/>
      <c r="DX272" s="144"/>
      <c r="DY272" s="144"/>
      <c r="DZ272" s="144"/>
      <c r="EA272" s="144"/>
      <c r="EB272" s="144"/>
      <c r="EC272" s="144"/>
      <c r="ED272" s="144"/>
      <c r="EE272" s="144"/>
      <c r="EF272" s="144"/>
      <c r="EG272" s="129"/>
      <c r="EH272" s="144"/>
      <c r="EI272" s="144"/>
      <c r="EJ272" s="144"/>
      <c r="EK272" s="144">
        <f t="shared" si="382"/>
        <v>0</v>
      </c>
      <c r="EL272" s="124">
        <f t="shared" si="377"/>
        <v>5025581.2999999989</v>
      </c>
      <c r="EM272" s="144"/>
      <c r="EN272" s="144"/>
      <c r="EO272" s="144"/>
      <c r="EP272" s="144"/>
      <c r="EQ272" s="144"/>
      <c r="ER272" s="144"/>
      <c r="ES272" s="144"/>
      <c r="ET272" s="144"/>
      <c r="EU272" s="144"/>
      <c r="EV272" s="144"/>
      <c r="EW272" s="144"/>
      <c r="EX272" s="144"/>
      <c r="EY272" s="144"/>
      <c r="EZ272" s="144"/>
      <c r="FA272" s="144"/>
      <c r="FB272" s="144"/>
      <c r="FC272" s="144"/>
      <c r="FD272" s="144"/>
      <c r="FE272" s="144"/>
      <c r="FF272" s="144"/>
      <c r="FG272" s="144"/>
      <c r="FH272" s="144"/>
      <c r="FI272" s="144"/>
      <c r="FJ272" s="144"/>
      <c r="FK272" s="144"/>
      <c r="FL272" s="144"/>
      <c r="FM272" s="144"/>
      <c r="FN272" s="144"/>
      <c r="FO272" s="144"/>
      <c r="FP272" s="144"/>
      <c r="FQ272" s="144"/>
      <c r="FR272" s="144"/>
      <c r="FS272" s="144"/>
      <c r="FT272" s="144"/>
      <c r="FU272" s="144"/>
      <c r="FV272" s="144"/>
      <c r="FW272" s="144"/>
      <c r="FX272" s="144"/>
      <c r="FY272" s="144"/>
      <c r="FZ272" s="144"/>
      <c r="GA272" s="144"/>
      <c r="GB272" s="144"/>
      <c r="GC272" s="129"/>
      <c r="GD272" s="144"/>
      <c r="GE272" s="144"/>
      <c r="GF272" s="144"/>
      <c r="GG272" s="124">
        <f t="shared" ref="GG272" si="438">SUM(EM272:GF272)</f>
        <v>0</v>
      </c>
      <c r="GH272" s="124">
        <f t="shared" ref="GH272" si="439">EL272+GG272</f>
        <v>5025581.2999999989</v>
      </c>
      <c r="GI272" s="124"/>
      <c r="GJ272" s="124">
        <f t="shared" ref="GJ272" si="440">SUM(GH272:GI272)</f>
        <v>5025581.2999999989</v>
      </c>
      <c r="GU272" s="148">
        <v>5025581.2999999989</v>
      </c>
      <c r="GV272" s="123">
        <f t="shared" si="437"/>
        <v>0</v>
      </c>
      <c r="GX272" s="129"/>
      <c r="GY272" s="123">
        <f t="shared" si="374"/>
        <v>0</v>
      </c>
    </row>
    <row r="273" spans="1:207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1991972800.905</v>
      </c>
      <c r="F273" s="141">
        <f>SUM(F264:F272)</f>
        <v>0</v>
      </c>
      <c r="G273" s="141">
        <f t="shared" ref="G273:BR273" si="441">SUM(G264:G272)</f>
        <v>0</v>
      </c>
      <c r="H273" s="141">
        <f t="shared" si="441"/>
        <v>0</v>
      </c>
      <c r="I273" s="141">
        <f t="shared" si="441"/>
        <v>0</v>
      </c>
      <c r="J273" s="141">
        <f t="shared" si="441"/>
        <v>0</v>
      </c>
      <c r="K273" s="141">
        <f t="shared" si="441"/>
        <v>0</v>
      </c>
      <c r="L273" s="141">
        <f t="shared" si="441"/>
        <v>0</v>
      </c>
      <c r="M273" s="141">
        <f t="shared" si="441"/>
        <v>0</v>
      </c>
      <c r="N273" s="141">
        <f t="shared" si="441"/>
        <v>0</v>
      </c>
      <c r="O273" s="141">
        <f t="shared" si="441"/>
        <v>0</v>
      </c>
      <c r="P273" s="141">
        <f t="shared" si="441"/>
        <v>0</v>
      </c>
      <c r="Q273" s="141">
        <f t="shared" si="441"/>
        <v>0</v>
      </c>
      <c r="R273" s="141">
        <f t="shared" si="441"/>
        <v>0</v>
      </c>
      <c r="S273" s="141">
        <f t="shared" si="441"/>
        <v>0</v>
      </c>
      <c r="T273" s="141">
        <f t="shared" si="441"/>
        <v>0</v>
      </c>
      <c r="U273" s="141">
        <f t="shared" si="441"/>
        <v>0</v>
      </c>
      <c r="V273" s="141">
        <f t="shared" si="441"/>
        <v>0</v>
      </c>
      <c r="W273" s="141">
        <f t="shared" si="441"/>
        <v>0</v>
      </c>
      <c r="X273" s="141">
        <f t="shared" si="441"/>
        <v>15522297.928749867</v>
      </c>
      <c r="Y273" s="141">
        <f t="shared" si="441"/>
        <v>0</v>
      </c>
      <c r="Z273" s="141">
        <f t="shared" si="441"/>
        <v>0</v>
      </c>
      <c r="AA273" s="141">
        <f t="shared" si="441"/>
        <v>0</v>
      </c>
      <c r="AB273" s="141">
        <f t="shared" si="441"/>
        <v>0</v>
      </c>
      <c r="AC273" s="141">
        <f t="shared" si="441"/>
        <v>0</v>
      </c>
      <c r="AD273" s="141">
        <f t="shared" si="441"/>
        <v>0</v>
      </c>
      <c r="AE273" s="141">
        <f t="shared" si="441"/>
        <v>0</v>
      </c>
      <c r="AF273" s="141">
        <f t="shared" si="441"/>
        <v>0</v>
      </c>
      <c r="AG273" s="141">
        <f t="shared" si="441"/>
        <v>0</v>
      </c>
      <c r="AH273" s="141">
        <f t="shared" si="441"/>
        <v>0</v>
      </c>
      <c r="AI273" s="141">
        <f t="shared" si="441"/>
        <v>-4212303</v>
      </c>
      <c r="AJ273" s="141">
        <f t="shared" si="441"/>
        <v>0</v>
      </c>
      <c r="AK273" s="141">
        <f t="shared" si="441"/>
        <v>0</v>
      </c>
      <c r="AL273" s="141">
        <f t="shared" si="441"/>
        <v>0</v>
      </c>
      <c r="AM273" s="141">
        <f t="shared" si="441"/>
        <v>0</v>
      </c>
      <c r="AN273" s="141">
        <f t="shared" si="441"/>
        <v>0</v>
      </c>
      <c r="AO273" s="141">
        <f t="shared" si="441"/>
        <v>0</v>
      </c>
      <c r="AP273" s="141">
        <f t="shared" si="441"/>
        <v>0</v>
      </c>
      <c r="AQ273" s="141">
        <f t="shared" si="441"/>
        <v>0</v>
      </c>
      <c r="AR273" s="141">
        <f t="shared" si="441"/>
        <v>0</v>
      </c>
      <c r="AS273" s="141">
        <f t="shared" si="441"/>
        <v>11309994.928749867</v>
      </c>
      <c r="AT273" s="141">
        <f t="shared" si="441"/>
        <v>0</v>
      </c>
      <c r="AU273" s="141">
        <f t="shared" si="441"/>
        <v>0</v>
      </c>
      <c r="AV273" s="141">
        <f t="shared" si="441"/>
        <v>0</v>
      </c>
      <c r="AW273" s="141">
        <f t="shared" si="441"/>
        <v>0</v>
      </c>
      <c r="AX273" s="141">
        <f t="shared" si="441"/>
        <v>0</v>
      </c>
      <c r="AY273" s="141">
        <f>SUM(AX264:AY272)</f>
        <v>0</v>
      </c>
      <c r="AZ273" s="141">
        <f t="shared" si="441"/>
        <v>0</v>
      </c>
      <c r="BA273" s="141">
        <f t="shared" si="441"/>
        <v>0</v>
      </c>
      <c r="BB273" s="141">
        <f t="shared" si="441"/>
        <v>0</v>
      </c>
      <c r="BC273" s="141">
        <f t="shared" si="441"/>
        <v>0</v>
      </c>
      <c r="BD273" s="141">
        <f t="shared" si="441"/>
        <v>0</v>
      </c>
      <c r="BE273" s="141">
        <f t="shared" si="441"/>
        <v>0</v>
      </c>
      <c r="BF273" s="141">
        <f t="shared" si="441"/>
        <v>0</v>
      </c>
      <c r="BG273" s="141">
        <f t="shared" si="441"/>
        <v>0</v>
      </c>
      <c r="BH273" s="141">
        <f t="shared" si="441"/>
        <v>0</v>
      </c>
      <c r="BI273" s="141">
        <f t="shared" si="441"/>
        <v>0</v>
      </c>
      <c r="BJ273" s="141">
        <f t="shared" si="441"/>
        <v>0</v>
      </c>
      <c r="BK273" s="141">
        <f t="shared" si="441"/>
        <v>0</v>
      </c>
      <c r="BL273" s="141">
        <f t="shared" si="441"/>
        <v>0</v>
      </c>
      <c r="BM273" s="141">
        <f t="shared" si="441"/>
        <v>0</v>
      </c>
      <c r="BN273" s="141">
        <f t="shared" si="441"/>
        <v>0</v>
      </c>
      <c r="BO273" s="141">
        <f t="shared" si="441"/>
        <v>0</v>
      </c>
      <c r="BP273" s="141">
        <f t="shared" si="441"/>
        <v>0</v>
      </c>
      <c r="BQ273" s="141">
        <f t="shared" si="441"/>
        <v>0</v>
      </c>
      <c r="BR273" s="141">
        <f t="shared" si="441"/>
        <v>0</v>
      </c>
      <c r="BS273" s="141">
        <f t="shared" ref="BS273:CQ273" si="442">SUM(BS264:BS272)</f>
        <v>0</v>
      </c>
      <c r="BT273" s="141">
        <f t="shared" si="442"/>
        <v>0</v>
      </c>
      <c r="BU273" s="141">
        <f t="shared" si="442"/>
        <v>0</v>
      </c>
      <c r="BV273" s="141">
        <f t="shared" si="442"/>
        <v>0</v>
      </c>
      <c r="BW273" s="141">
        <f t="shared" si="442"/>
        <v>0</v>
      </c>
      <c r="BX273" s="141">
        <f t="shared" si="442"/>
        <v>0</v>
      </c>
      <c r="BY273" s="141">
        <f t="shared" si="442"/>
        <v>0</v>
      </c>
      <c r="BZ273" s="141">
        <f t="shared" si="442"/>
        <v>23415228.580000002</v>
      </c>
      <c r="CA273" s="141">
        <f t="shared" si="442"/>
        <v>8268349.3399999999</v>
      </c>
      <c r="CB273" s="141">
        <f t="shared" si="442"/>
        <v>0</v>
      </c>
      <c r="CC273" s="141">
        <f t="shared" si="442"/>
        <v>0</v>
      </c>
      <c r="CD273" s="141">
        <f t="shared" si="442"/>
        <v>0</v>
      </c>
      <c r="CE273" s="141">
        <f t="shared" si="442"/>
        <v>0</v>
      </c>
      <c r="CF273" s="141">
        <f t="shared" si="442"/>
        <v>0</v>
      </c>
      <c r="CG273" s="141">
        <f t="shared" si="442"/>
        <v>0</v>
      </c>
      <c r="CH273" s="141">
        <f t="shared" si="442"/>
        <v>0</v>
      </c>
      <c r="CI273" s="141">
        <f t="shared" si="442"/>
        <v>0</v>
      </c>
      <c r="CJ273" s="141">
        <f t="shared" si="442"/>
        <v>0</v>
      </c>
      <c r="CK273" s="141">
        <f t="shared" si="442"/>
        <v>0</v>
      </c>
      <c r="CL273" s="141">
        <f t="shared" si="442"/>
        <v>0</v>
      </c>
      <c r="CM273" s="141">
        <f t="shared" si="442"/>
        <v>0</v>
      </c>
      <c r="CN273" s="141">
        <f t="shared" si="442"/>
        <v>31683577.920000002</v>
      </c>
      <c r="CO273" s="141">
        <f t="shared" ref="CO273:CP273" si="443">SUM(CO264:CO272)</f>
        <v>42993572.848749869</v>
      </c>
      <c r="CP273" s="141">
        <f t="shared" si="443"/>
        <v>2034966373.7537501</v>
      </c>
      <c r="CQ273" s="141">
        <f t="shared" si="442"/>
        <v>0</v>
      </c>
      <c r="CR273" s="141">
        <f t="shared" ref="CR273:EK273" si="444">SUM(CR264:CR272)</f>
        <v>0</v>
      </c>
      <c r="CS273" s="141">
        <f t="shared" si="444"/>
        <v>0</v>
      </c>
      <c r="CT273" s="141">
        <f t="shared" si="444"/>
        <v>0</v>
      </c>
      <c r="CU273" s="141">
        <f t="shared" si="444"/>
        <v>0</v>
      </c>
      <c r="CV273" s="141">
        <f t="shared" si="444"/>
        <v>0</v>
      </c>
      <c r="CW273" s="141">
        <f t="shared" si="444"/>
        <v>0</v>
      </c>
      <c r="CX273" s="141">
        <f t="shared" si="444"/>
        <v>0</v>
      </c>
      <c r="CY273" s="141">
        <f t="shared" si="444"/>
        <v>0</v>
      </c>
      <c r="CZ273" s="141">
        <f t="shared" si="444"/>
        <v>0</v>
      </c>
      <c r="DA273" s="141">
        <f t="shared" si="444"/>
        <v>0</v>
      </c>
      <c r="DB273" s="141">
        <f t="shared" si="444"/>
        <v>0</v>
      </c>
      <c r="DC273" s="141">
        <f t="shared" si="444"/>
        <v>0</v>
      </c>
      <c r="DD273" s="141">
        <f t="shared" si="444"/>
        <v>0</v>
      </c>
      <c r="DE273" s="141">
        <f t="shared" si="444"/>
        <v>0</v>
      </c>
      <c r="DF273" s="141">
        <f t="shared" si="444"/>
        <v>0</v>
      </c>
      <c r="DG273" s="141">
        <f t="shared" si="444"/>
        <v>0</v>
      </c>
      <c r="DH273" s="141">
        <f t="shared" si="444"/>
        <v>0</v>
      </c>
      <c r="DI273" s="141">
        <f t="shared" si="444"/>
        <v>0</v>
      </c>
      <c r="DJ273" s="141">
        <f t="shared" si="444"/>
        <v>0</v>
      </c>
      <c r="DK273" s="141">
        <f t="shared" si="444"/>
        <v>0</v>
      </c>
      <c r="DL273" s="141">
        <f t="shared" si="444"/>
        <v>0</v>
      </c>
      <c r="DM273" s="141">
        <f t="shared" si="444"/>
        <v>0</v>
      </c>
      <c r="DN273" s="141">
        <f t="shared" si="444"/>
        <v>0</v>
      </c>
      <c r="DO273" s="141">
        <f t="shared" si="444"/>
        <v>0</v>
      </c>
      <c r="DP273" s="141">
        <f t="shared" si="444"/>
        <v>0</v>
      </c>
      <c r="DQ273" s="141">
        <f t="shared" si="444"/>
        <v>0</v>
      </c>
      <c r="DR273" s="141">
        <f t="shared" si="444"/>
        <v>0</v>
      </c>
      <c r="DS273" s="141">
        <f t="shared" si="444"/>
        <v>0</v>
      </c>
      <c r="DT273" s="141">
        <f t="shared" si="444"/>
        <v>0</v>
      </c>
      <c r="DU273" s="141">
        <f>SUM($DU264:DU272)</f>
        <v>0</v>
      </c>
      <c r="DV273" s="141">
        <f>SUM($DV264:DV272)</f>
        <v>0</v>
      </c>
      <c r="DW273" s="141">
        <f t="shared" si="444"/>
        <v>5239297.7899999954</v>
      </c>
      <c r="DX273" s="141">
        <f t="shared" si="444"/>
        <v>19483543.640000004</v>
      </c>
      <c r="DY273" s="141">
        <f t="shared" si="444"/>
        <v>0</v>
      </c>
      <c r="DZ273" s="141">
        <f t="shared" si="444"/>
        <v>0</v>
      </c>
      <c r="EA273" s="141">
        <f t="shared" si="444"/>
        <v>0</v>
      </c>
      <c r="EB273" s="141">
        <f t="shared" si="444"/>
        <v>0</v>
      </c>
      <c r="EC273" s="141">
        <f t="shared" si="444"/>
        <v>0</v>
      </c>
      <c r="ED273" s="141">
        <f t="shared" si="444"/>
        <v>0</v>
      </c>
      <c r="EE273" s="141">
        <f t="shared" si="444"/>
        <v>0</v>
      </c>
      <c r="EF273" s="141">
        <f t="shared" si="444"/>
        <v>0</v>
      </c>
      <c r="EG273" s="141">
        <f t="shared" si="444"/>
        <v>0</v>
      </c>
      <c r="EH273" s="141">
        <f t="shared" si="444"/>
        <v>0</v>
      </c>
      <c r="EI273" s="141">
        <f t="shared" si="444"/>
        <v>0</v>
      </c>
      <c r="EJ273" s="141">
        <f t="shared" si="444"/>
        <v>0</v>
      </c>
      <c r="EK273" s="141">
        <f t="shared" si="444"/>
        <v>24722841.430000003</v>
      </c>
      <c r="EL273" s="141">
        <f t="shared" ref="EL273" si="445">SUM(EL264:EL272)</f>
        <v>2059689215.1837499</v>
      </c>
      <c r="EM273" s="141">
        <f t="shared" ref="EM273:EN273" si="446">SUM(EM264:EM272)</f>
        <v>0</v>
      </c>
      <c r="EN273" s="141">
        <f t="shared" si="446"/>
        <v>0</v>
      </c>
      <c r="EO273" s="141">
        <f t="shared" ref="EO273:GG273" si="447">SUM(EO264:EO272)</f>
        <v>0</v>
      </c>
      <c r="EP273" s="141">
        <f t="shared" si="447"/>
        <v>0</v>
      </c>
      <c r="EQ273" s="141">
        <f t="shared" si="447"/>
        <v>0</v>
      </c>
      <c r="ER273" s="141">
        <f t="shared" si="447"/>
        <v>0</v>
      </c>
      <c r="ES273" s="141">
        <f t="shared" si="447"/>
        <v>0</v>
      </c>
      <c r="ET273" s="141">
        <f t="shared" si="447"/>
        <v>0</v>
      </c>
      <c r="EU273" s="141">
        <f t="shared" si="447"/>
        <v>0</v>
      </c>
      <c r="EV273" s="141">
        <f t="shared" si="447"/>
        <v>0</v>
      </c>
      <c r="EW273" s="141">
        <f t="shared" si="447"/>
        <v>0</v>
      </c>
      <c r="EX273" s="141">
        <f t="shared" si="447"/>
        <v>0</v>
      </c>
      <c r="EY273" s="141">
        <f t="shared" si="447"/>
        <v>0</v>
      </c>
      <c r="EZ273" s="141">
        <f t="shared" si="447"/>
        <v>0</v>
      </c>
      <c r="FA273" s="141">
        <f t="shared" si="447"/>
        <v>0</v>
      </c>
      <c r="FB273" s="141">
        <f t="shared" si="447"/>
        <v>0</v>
      </c>
      <c r="FC273" s="141">
        <f t="shared" si="447"/>
        <v>0</v>
      </c>
      <c r="FD273" s="141">
        <f t="shared" si="447"/>
        <v>0</v>
      </c>
      <c r="FE273" s="141">
        <f t="shared" si="447"/>
        <v>0</v>
      </c>
      <c r="FF273" s="141">
        <f t="shared" si="447"/>
        <v>0</v>
      </c>
      <c r="FG273" s="141">
        <f t="shared" si="447"/>
        <v>0</v>
      </c>
      <c r="FH273" s="141">
        <f t="shared" si="447"/>
        <v>0</v>
      </c>
      <c r="FI273" s="141">
        <f t="shared" si="447"/>
        <v>0</v>
      </c>
      <c r="FJ273" s="141">
        <f t="shared" si="447"/>
        <v>0</v>
      </c>
      <c r="FK273" s="141">
        <f t="shared" si="447"/>
        <v>0</v>
      </c>
      <c r="FL273" s="141">
        <f t="shared" si="447"/>
        <v>0</v>
      </c>
      <c r="FM273" s="141">
        <f t="shared" si="447"/>
        <v>0</v>
      </c>
      <c r="FN273" s="141">
        <f t="shared" si="447"/>
        <v>0</v>
      </c>
      <c r="FO273" s="141">
        <f t="shared" si="447"/>
        <v>0</v>
      </c>
      <c r="FP273" s="141">
        <f t="shared" si="447"/>
        <v>0</v>
      </c>
      <c r="FQ273" s="141">
        <f t="shared" si="447"/>
        <v>0</v>
      </c>
      <c r="FR273" s="141">
        <f t="shared" si="447"/>
        <v>0</v>
      </c>
      <c r="FS273" s="141">
        <f t="shared" ref="FS273:FT273" si="448">SUM(FS264:FS272)</f>
        <v>4403441.1000000015</v>
      </c>
      <c r="FT273" s="141">
        <f t="shared" si="448"/>
        <v>6954837.3399999943</v>
      </c>
      <c r="FU273" s="141">
        <f t="shared" si="447"/>
        <v>0</v>
      </c>
      <c r="FV273" s="141">
        <f t="shared" si="447"/>
        <v>0</v>
      </c>
      <c r="FW273" s="141">
        <f t="shared" si="447"/>
        <v>0</v>
      </c>
      <c r="FX273" s="141">
        <f t="shared" si="447"/>
        <v>0</v>
      </c>
      <c r="FY273" s="141">
        <f t="shared" si="447"/>
        <v>0</v>
      </c>
      <c r="FZ273" s="141">
        <f t="shared" si="447"/>
        <v>0</v>
      </c>
      <c r="GA273" s="141">
        <f t="shared" si="447"/>
        <v>0</v>
      </c>
      <c r="GB273" s="141">
        <f t="shared" si="447"/>
        <v>0</v>
      </c>
      <c r="GC273" s="141">
        <f t="shared" si="447"/>
        <v>0</v>
      </c>
      <c r="GD273" s="141">
        <f t="shared" si="447"/>
        <v>0</v>
      </c>
      <c r="GE273" s="141">
        <f t="shared" si="447"/>
        <v>0</v>
      </c>
      <c r="GF273" s="141">
        <f t="shared" si="447"/>
        <v>0</v>
      </c>
      <c r="GG273" s="141">
        <f t="shared" si="447"/>
        <v>11358278.439999996</v>
      </c>
      <c r="GH273" s="141">
        <f t="shared" ref="GH273:GJ273" si="449">SUM(GH264:GH272)</f>
        <v>2071047493.6237497</v>
      </c>
      <c r="GI273" s="141">
        <f t="shared" si="449"/>
        <v>0</v>
      </c>
      <c r="GJ273" s="141">
        <f t="shared" si="449"/>
        <v>2071047493.6237497</v>
      </c>
      <c r="GU273" s="141">
        <v>1991972800.905</v>
      </c>
      <c r="GV273" s="123">
        <f t="shared" si="437"/>
        <v>0</v>
      </c>
      <c r="GX273" s="141">
        <v>0</v>
      </c>
      <c r="GY273" s="123">
        <f t="shared" si="374"/>
        <v>0</v>
      </c>
    </row>
    <row r="274" spans="1:207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37">
        <v>63514775.879583336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>
        <v>178277.18208331987</v>
      </c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44">
        <f t="shared" si="381"/>
        <v>178277.18208331987</v>
      </c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44">
        <v>910778.09</v>
      </c>
      <c r="BY274" s="144">
        <v>45906.7</v>
      </c>
      <c r="BZ274" s="144"/>
      <c r="CA274" s="137">
        <v>971.1</v>
      </c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44">
        <f t="shared" ref="CN274:CN293" si="450">SUM(AT274:CM274)</f>
        <v>957655.8899999999</v>
      </c>
      <c r="CO274" s="124">
        <f t="shared" ref="CO274:CO293" si="451">+CN274+AS274</f>
        <v>1135933.0720833198</v>
      </c>
      <c r="CP274" s="124">
        <f t="shared" ref="CP274:CP293" si="452">+CO274+E274</f>
        <v>64650708.951666653</v>
      </c>
      <c r="CQ274" s="144"/>
      <c r="CR274" s="144"/>
      <c r="CS274" s="144"/>
      <c r="CT274" s="144"/>
      <c r="CU274" s="144"/>
      <c r="CV274" s="144"/>
      <c r="CW274" s="144"/>
      <c r="CX274" s="144"/>
      <c r="CY274" s="144"/>
      <c r="CZ274" s="144"/>
      <c r="DA274" s="144"/>
      <c r="DB274" s="144"/>
      <c r="DC274" s="144"/>
      <c r="DD274" s="144"/>
      <c r="DE274" s="144"/>
      <c r="DF274" s="144"/>
      <c r="DG274" s="144"/>
      <c r="DH274" s="144"/>
      <c r="DI274" s="144"/>
      <c r="DJ274" s="144"/>
      <c r="DK274" s="144"/>
      <c r="DL274" s="144"/>
      <c r="DM274" s="144"/>
      <c r="DN274" s="144"/>
      <c r="DO274" s="144"/>
      <c r="DP274" s="144"/>
      <c r="DQ274" s="144"/>
      <c r="DR274" s="144"/>
      <c r="DS274" s="144"/>
      <c r="DT274" s="144"/>
      <c r="DU274" s="144">
        <v>454210.01000000013</v>
      </c>
      <c r="DV274" s="144">
        <v>15705.36</v>
      </c>
      <c r="DW274" s="144"/>
      <c r="DX274" s="144">
        <v>2391.3100000000004</v>
      </c>
      <c r="DY274" s="144"/>
      <c r="DZ274" s="144"/>
      <c r="EA274" s="144"/>
      <c r="EB274" s="144"/>
      <c r="EC274" s="144"/>
      <c r="ED274" s="144"/>
      <c r="EE274" s="144"/>
      <c r="EF274" s="144"/>
      <c r="EG274" s="129"/>
      <c r="EH274" s="144"/>
      <c r="EI274" s="144"/>
      <c r="EJ274" s="144"/>
      <c r="EK274" s="144">
        <f t="shared" si="382"/>
        <v>472306.68000000011</v>
      </c>
      <c r="EL274" s="124">
        <f t="shared" si="377"/>
        <v>65123015.631666653</v>
      </c>
      <c r="EM274" s="144"/>
      <c r="EN274" s="144"/>
      <c r="EO274" s="144"/>
      <c r="EP274" s="144"/>
      <c r="EQ274" s="144"/>
      <c r="ER274" s="144"/>
      <c r="ES274" s="144"/>
      <c r="ET274" s="144"/>
      <c r="EU274" s="144"/>
      <c r="EV274" s="144"/>
      <c r="EW274" s="144"/>
      <c r="EX274" s="144"/>
      <c r="EY274" s="144"/>
      <c r="EZ274" s="144"/>
      <c r="FA274" s="144"/>
      <c r="FB274" s="144"/>
      <c r="FC274" s="144"/>
      <c r="FD274" s="144"/>
      <c r="FE274" s="144"/>
      <c r="FF274" s="144"/>
      <c r="FG274" s="144"/>
      <c r="FH274" s="144"/>
      <c r="FI274" s="144"/>
      <c r="FJ274" s="144"/>
      <c r="FK274" s="144"/>
      <c r="FL274" s="144"/>
      <c r="FM274" s="144"/>
      <c r="FN274" s="144"/>
      <c r="FO274" s="144"/>
      <c r="FP274" s="144"/>
      <c r="FQ274" s="144">
        <v>12335.939999999944</v>
      </c>
      <c r="FR274" s="144">
        <v>34591.930000000008</v>
      </c>
      <c r="FS274" s="144"/>
      <c r="FT274" s="144">
        <v>815607.04</v>
      </c>
      <c r="FU274" s="144"/>
      <c r="FV274" s="144"/>
      <c r="FW274" s="144"/>
      <c r="FX274" s="144"/>
      <c r="FY274" s="144"/>
      <c r="FZ274" s="144"/>
      <c r="GA274" s="144"/>
      <c r="GB274" s="144"/>
      <c r="GC274" s="129"/>
      <c r="GD274" s="144"/>
      <c r="GE274" s="144"/>
      <c r="GF274" s="144"/>
      <c r="GG274" s="124">
        <f t="shared" ref="GG274:GG275" si="453">SUM(EM274:GF274)</f>
        <v>862534.91</v>
      </c>
      <c r="GH274" s="124">
        <f t="shared" ref="GH274:GH275" si="454">EL274+GG274</f>
        <v>65985550.541666649</v>
      </c>
      <c r="GI274" s="124"/>
      <c r="GJ274" s="124">
        <f t="shared" ref="GJ274:GJ275" si="455">SUM(GH274:GI274)</f>
        <v>65985550.541666649</v>
      </c>
      <c r="GU274" s="194">
        <v>63514775.879583336</v>
      </c>
      <c r="GV274" s="123">
        <f t="shared" si="437"/>
        <v>0</v>
      </c>
      <c r="GX274" s="129"/>
      <c r="GY274" s="123">
        <f t="shared" si="374"/>
        <v>0</v>
      </c>
    </row>
    <row r="275" spans="1:207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37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>
        <v>0</v>
      </c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44">
        <f t="shared" si="381"/>
        <v>0</v>
      </c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44"/>
      <c r="BY275" s="144"/>
      <c r="BZ275" s="144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44">
        <f t="shared" si="450"/>
        <v>0</v>
      </c>
      <c r="CO275" s="124">
        <f t="shared" si="451"/>
        <v>0</v>
      </c>
      <c r="CP275" s="124">
        <f t="shared" si="452"/>
        <v>170672.86</v>
      </c>
      <c r="CQ275" s="144"/>
      <c r="CR275" s="144"/>
      <c r="CS275" s="144"/>
      <c r="CT275" s="144"/>
      <c r="CU275" s="144"/>
      <c r="CV275" s="144"/>
      <c r="CW275" s="144"/>
      <c r="CX275" s="144"/>
      <c r="CY275" s="144"/>
      <c r="CZ275" s="144"/>
      <c r="DA275" s="144"/>
      <c r="DB275" s="144"/>
      <c r="DC275" s="144"/>
      <c r="DD275" s="144"/>
      <c r="DE275" s="144"/>
      <c r="DF275" s="144"/>
      <c r="DG275" s="144"/>
      <c r="DH275" s="144"/>
      <c r="DI275" s="144"/>
      <c r="DJ275" s="144"/>
      <c r="DK275" s="144"/>
      <c r="DL275" s="144"/>
      <c r="DM275" s="144"/>
      <c r="DN275" s="144"/>
      <c r="DO275" s="144"/>
      <c r="DP275" s="144"/>
      <c r="DQ275" s="144"/>
      <c r="DR275" s="144"/>
      <c r="DS275" s="144"/>
      <c r="DT275" s="144"/>
      <c r="DU275" s="144"/>
      <c r="DV275" s="144"/>
      <c r="DW275" s="144"/>
      <c r="DX275" s="144"/>
      <c r="DY275" s="144"/>
      <c r="DZ275" s="144"/>
      <c r="EA275" s="144"/>
      <c r="EB275" s="144"/>
      <c r="EC275" s="144"/>
      <c r="ED275" s="144"/>
      <c r="EE275" s="144"/>
      <c r="EF275" s="144"/>
      <c r="EG275" s="129"/>
      <c r="EH275" s="144"/>
      <c r="EI275" s="144"/>
      <c r="EJ275" s="144"/>
      <c r="EK275" s="144">
        <f t="shared" si="382"/>
        <v>0</v>
      </c>
      <c r="EL275" s="124">
        <f t="shared" si="377"/>
        <v>170672.86</v>
      </c>
      <c r="EM275" s="144"/>
      <c r="EN275" s="144"/>
      <c r="EO275" s="144"/>
      <c r="EP275" s="144"/>
      <c r="EQ275" s="144"/>
      <c r="ER275" s="144"/>
      <c r="ES275" s="144"/>
      <c r="ET275" s="144"/>
      <c r="EU275" s="144"/>
      <c r="EV275" s="144"/>
      <c r="EW275" s="144"/>
      <c r="EX275" s="144"/>
      <c r="EY275" s="144"/>
      <c r="EZ275" s="144"/>
      <c r="FA275" s="144"/>
      <c r="FB275" s="144"/>
      <c r="FC275" s="144"/>
      <c r="FD275" s="144"/>
      <c r="FE275" s="144"/>
      <c r="FF275" s="144"/>
      <c r="FG275" s="144"/>
      <c r="FH275" s="144"/>
      <c r="FI275" s="144"/>
      <c r="FJ275" s="144"/>
      <c r="FK275" s="144"/>
      <c r="FL275" s="144"/>
      <c r="FM275" s="144"/>
      <c r="FN275" s="144"/>
      <c r="FO275" s="144"/>
      <c r="FP275" s="144"/>
      <c r="FQ275" s="144"/>
      <c r="FR275" s="144"/>
      <c r="FS275" s="144"/>
      <c r="FT275" s="144"/>
      <c r="FU275" s="144"/>
      <c r="FV275" s="144"/>
      <c r="FW275" s="144"/>
      <c r="FX275" s="144"/>
      <c r="FY275" s="144"/>
      <c r="FZ275" s="144"/>
      <c r="GA275" s="144"/>
      <c r="GB275" s="144"/>
      <c r="GC275" s="129"/>
      <c r="GD275" s="144"/>
      <c r="GE275" s="144"/>
      <c r="GF275" s="144"/>
      <c r="GG275" s="124">
        <f t="shared" si="453"/>
        <v>0</v>
      </c>
      <c r="GH275" s="124">
        <f t="shared" si="454"/>
        <v>170672.86</v>
      </c>
      <c r="GI275" s="124"/>
      <c r="GJ275" s="124">
        <f t="shared" si="455"/>
        <v>170672.86</v>
      </c>
      <c r="GU275" s="194">
        <v>170672.86</v>
      </c>
      <c r="GV275" s="123">
        <f t="shared" si="437"/>
        <v>0</v>
      </c>
      <c r="GX275" s="129"/>
      <c r="GY275" s="123">
        <f t="shared" si="374"/>
        <v>0</v>
      </c>
    </row>
    <row r="276" spans="1:207" ht="31.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37">
        <v>9985724.2979166675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>
        <v>-63853.617916665971</v>
      </c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44">
        <f t="shared" si="381"/>
        <v>-63853.617916665971</v>
      </c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44">
        <v>0</v>
      </c>
      <c r="BY276" s="144">
        <v>0</v>
      </c>
      <c r="BZ276" s="144">
        <v>0</v>
      </c>
      <c r="CA276" s="129">
        <v>89.86</v>
      </c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44">
        <f t="shared" si="450"/>
        <v>89.86</v>
      </c>
      <c r="CO276" s="124">
        <f t="shared" si="451"/>
        <v>-63763.757916665971</v>
      </c>
      <c r="CP276" s="124">
        <f t="shared" si="452"/>
        <v>9921960.540000001</v>
      </c>
      <c r="CQ276" s="144"/>
      <c r="CR276" s="144"/>
      <c r="CS276" s="144"/>
      <c r="CT276" s="144"/>
      <c r="CU276" s="144"/>
      <c r="CV276" s="144"/>
      <c r="CW276" s="144"/>
      <c r="CX276" s="144"/>
      <c r="CY276" s="144"/>
      <c r="CZ276" s="144"/>
      <c r="DA276" s="144"/>
      <c r="DB276" s="144"/>
      <c r="DC276" s="144"/>
      <c r="DD276" s="144"/>
      <c r="DE276" s="144"/>
      <c r="DF276" s="144"/>
      <c r="DG276" s="144"/>
      <c r="DH276" s="144"/>
      <c r="DI276" s="144"/>
      <c r="DJ276" s="144"/>
      <c r="DK276" s="144"/>
      <c r="DL276" s="144"/>
      <c r="DM276" s="144"/>
      <c r="DN276" s="144"/>
      <c r="DO276" s="144"/>
      <c r="DP276" s="144"/>
      <c r="DQ276" s="144"/>
      <c r="DR276" s="144"/>
      <c r="DS276" s="144"/>
      <c r="DT276" s="144"/>
      <c r="DU276" s="144">
        <v>0</v>
      </c>
      <c r="DV276" s="144">
        <v>0</v>
      </c>
      <c r="DW276" s="144"/>
      <c r="DX276" s="144">
        <v>0</v>
      </c>
      <c r="DY276" s="144"/>
      <c r="DZ276" s="144"/>
      <c r="EA276" s="144"/>
      <c r="EB276" s="144"/>
      <c r="EC276" s="144"/>
      <c r="ED276" s="144"/>
      <c r="EE276" s="144"/>
      <c r="EF276" s="144"/>
      <c r="EG276" s="129"/>
      <c r="EH276" s="144"/>
      <c r="EI276" s="144"/>
      <c r="EJ276" s="144"/>
      <c r="EK276" s="144">
        <f t="shared" si="382"/>
        <v>0</v>
      </c>
      <c r="EL276" s="124">
        <f t="shared" si="377"/>
        <v>9921960.540000001</v>
      </c>
      <c r="EM276" s="144"/>
      <c r="EN276" s="144"/>
      <c r="EO276" s="144"/>
      <c r="EP276" s="144"/>
      <c r="EQ276" s="144"/>
      <c r="ER276" s="144"/>
      <c r="ES276" s="144"/>
      <c r="ET276" s="144"/>
      <c r="EU276" s="144"/>
      <c r="EV276" s="144"/>
      <c r="EW276" s="144"/>
      <c r="EX276" s="144"/>
      <c r="EY276" s="144"/>
      <c r="EZ276" s="144"/>
      <c r="FA276" s="144"/>
      <c r="FB276" s="144"/>
      <c r="FC276" s="144"/>
      <c r="FD276" s="144"/>
      <c r="FE276" s="144"/>
      <c r="FF276" s="144"/>
      <c r="FG276" s="144"/>
      <c r="FH276" s="144"/>
      <c r="FI276" s="144"/>
      <c r="FJ276" s="144"/>
      <c r="FK276" s="144"/>
      <c r="FL276" s="144"/>
      <c r="FM276" s="144"/>
      <c r="FN276" s="144"/>
      <c r="FO276" s="144"/>
      <c r="FP276" s="144"/>
      <c r="FQ276" s="144">
        <v>0</v>
      </c>
      <c r="FR276" s="144">
        <v>0</v>
      </c>
      <c r="FS276" s="144"/>
      <c r="FT276" s="144">
        <v>57325.009999999995</v>
      </c>
      <c r="FU276" s="144"/>
      <c r="FV276" s="144"/>
      <c r="FW276" s="144"/>
      <c r="FX276" s="144"/>
      <c r="FY276" s="144"/>
      <c r="FZ276" s="144"/>
      <c r="GA276" s="144"/>
      <c r="GB276" s="144"/>
      <c r="GC276" s="129"/>
      <c r="GD276" s="144"/>
      <c r="GE276" s="144"/>
      <c r="GF276" s="144"/>
      <c r="GG276" s="124">
        <f t="shared" ref="GG276:GG293" si="456">SUM(EM276:GF276)</f>
        <v>57325.009999999995</v>
      </c>
      <c r="GH276" s="124">
        <f t="shared" ref="GH276:GH293" si="457">EL276+GG276</f>
        <v>9979285.5500000007</v>
      </c>
      <c r="GI276" s="124"/>
      <c r="GJ276" s="124">
        <f t="shared" ref="GJ276:GJ293" si="458">SUM(GH276:GI276)</f>
        <v>9979285.5500000007</v>
      </c>
      <c r="GU276" s="194">
        <v>9985724.2979166675</v>
      </c>
      <c r="GV276" s="123">
        <f t="shared" si="437"/>
        <v>0</v>
      </c>
      <c r="GX276" s="129"/>
      <c r="GY276" s="123">
        <f t="shared" si="374"/>
        <v>0</v>
      </c>
    </row>
    <row r="277" spans="1:207" ht="31.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37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>
        <v>0</v>
      </c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44">
        <f t="shared" si="381"/>
        <v>0</v>
      </c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44">
        <v>0</v>
      </c>
      <c r="BY277" s="144">
        <v>0</v>
      </c>
      <c r="BZ277" s="144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44">
        <f t="shared" si="450"/>
        <v>0</v>
      </c>
      <c r="CO277" s="124">
        <f t="shared" si="451"/>
        <v>0</v>
      </c>
      <c r="CP277" s="124">
        <f t="shared" si="452"/>
        <v>1956303.54</v>
      </c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>
        <v>0</v>
      </c>
      <c r="DV277" s="144">
        <v>0</v>
      </c>
      <c r="DW277" s="144"/>
      <c r="DX277" s="144">
        <v>0</v>
      </c>
      <c r="DY277" s="144"/>
      <c r="DZ277" s="144"/>
      <c r="EA277" s="144"/>
      <c r="EB277" s="144"/>
      <c r="EC277" s="144"/>
      <c r="ED277" s="144"/>
      <c r="EE277" s="144"/>
      <c r="EF277" s="144"/>
      <c r="EG277" s="129"/>
      <c r="EH277" s="144"/>
      <c r="EI277" s="144"/>
      <c r="EJ277" s="144"/>
      <c r="EK277" s="144">
        <f t="shared" si="382"/>
        <v>0</v>
      </c>
      <c r="EL277" s="124">
        <f t="shared" si="377"/>
        <v>1956303.54</v>
      </c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  <c r="FL277" s="144"/>
      <c r="FM277" s="144"/>
      <c r="FN277" s="144"/>
      <c r="FO277" s="144"/>
      <c r="FP277" s="144"/>
      <c r="FQ277" s="144">
        <v>0</v>
      </c>
      <c r="FR277" s="144">
        <v>0</v>
      </c>
      <c r="FS277" s="144">
        <v>0</v>
      </c>
      <c r="FT277" s="144"/>
      <c r="FU277" s="144"/>
      <c r="FV277" s="144"/>
      <c r="FW277" s="144"/>
      <c r="FX277" s="144"/>
      <c r="FY277" s="144"/>
      <c r="FZ277" s="144"/>
      <c r="GA277" s="144"/>
      <c r="GB277" s="144"/>
      <c r="GC277" s="129"/>
      <c r="GD277" s="144"/>
      <c r="GE277" s="144"/>
      <c r="GF277" s="144"/>
      <c r="GG277" s="124">
        <f t="shared" si="456"/>
        <v>0</v>
      </c>
      <c r="GH277" s="124">
        <f t="shared" si="457"/>
        <v>1956303.54</v>
      </c>
      <c r="GI277" s="124"/>
      <c r="GJ277" s="124">
        <f t="shared" si="458"/>
        <v>1956303.54</v>
      </c>
      <c r="GU277" s="194">
        <v>1956303.54</v>
      </c>
      <c r="GV277" s="123">
        <f t="shared" si="437"/>
        <v>0</v>
      </c>
      <c r="GX277" s="129"/>
      <c r="GY277" s="123">
        <f t="shared" si="374"/>
        <v>0</v>
      </c>
    </row>
    <row r="278" spans="1:207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v>561707192.00333345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>
        <v>-2313656.9295835495</v>
      </c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44">
        <f t="shared" si="381"/>
        <v>-2313656.9295835495</v>
      </c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44">
        <v>7115300.2400000002</v>
      </c>
      <c r="BY278" s="144">
        <v>117556.25</v>
      </c>
      <c r="BZ278" s="137">
        <v>0</v>
      </c>
      <c r="CA278" s="137">
        <v>2103925.54</v>
      </c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44">
        <f t="shared" si="450"/>
        <v>9336782.0300000012</v>
      </c>
      <c r="CO278" s="124">
        <f t="shared" si="451"/>
        <v>7023125.1004164517</v>
      </c>
      <c r="CP278" s="124">
        <f t="shared" si="452"/>
        <v>568730317.10374987</v>
      </c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4"/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>
        <v>14676866.92</v>
      </c>
      <c r="DV278" s="144">
        <v>0</v>
      </c>
      <c r="DW278" s="137">
        <v>50302343.359999999</v>
      </c>
      <c r="DX278" s="144">
        <v>4845790.33</v>
      </c>
      <c r="DY278" s="144"/>
      <c r="DZ278" s="144"/>
      <c r="EA278" s="144"/>
      <c r="EB278" s="144"/>
      <c r="EC278" s="144"/>
      <c r="ED278" s="144"/>
      <c r="EE278" s="144"/>
      <c r="EF278" s="144"/>
      <c r="EG278" s="129"/>
      <c r="EH278" s="144"/>
      <c r="EI278" s="144"/>
      <c r="EJ278" s="144"/>
      <c r="EK278" s="144">
        <f t="shared" si="382"/>
        <v>69825000.609999999</v>
      </c>
      <c r="EL278" s="124">
        <f t="shared" si="377"/>
        <v>638555317.71374989</v>
      </c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  <c r="FG278" s="144"/>
      <c r="FH278" s="144"/>
      <c r="FI278" s="144"/>
      <c r="FJ278" s="144"/>
      <c r="FK278" s="144"/>
      <c r="FL278" s="144"/>
      <c r="FM278" s="144"/>
      <c r="FN278" s="144"/>
      <c r="FO278" s="144"/>
      <c r="FP278" s="144"/>
      <c r="FQ278" s="144">
        <v>13226455.540000003</v>
      </c>
      <c r="FR278" s="144">
        <v>0</v>
      </c>
      <c r="FS278" s="137">
        <v>7540645.0200000107</v>
      </c>
      <c r="FT278" s="144">
        <v>5417056.4499999983</v>
      </c>
      <c r="FU278" s="144"/>
      <c r="FV278" s="144"/>
      <c r="FW278" s="144"/>
      <c r="FX278" s="144"/>
      <c r="FY278" s="144"/>
      <c r="FZ278" s="144"/>
      <c r="GA278" s="144"/>
      <c r="GB278" s="144"/>
      <c r="GC278" s="129"/>
      <c r="GD278" s="144"/>
      <c r="GE278" s="144"/>
      <c r="GF278" s="144"/>
      <c r="GG278" s="124">
        <f t="shared" si="456"/>
        <v>26184157.010000013</v>
      </c>
      <c r="GH278" s="124">
        <f t="shared" si="457"/>
        <v>664739474.72374988</v>
      </c>
      <c r="GI278" s="124"/>
      <c r="GJ278" s="124">
        <f t="shared" si="458"/>
        <v>664739474.72374988</v>
      </c>
      <c r="GU278" s="148">
        <v>561707192.00333345</v>
      </c>
      <c r="GV278" s="123">
        <f t="shared" si="437"/>
        <v>0</v>
      </c>
      <c r="GX278" s="129"/>
      <c r="GY278" s="123">
        <f t="shared" si="374"/>
        <v>0</v>
      </c>
    </row>
    <row r="279" spans="1:207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37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>
        <v>0</v>
      </c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44">
        <f t="shared" si="381"/>
        <v>0</v>
      </c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44"/>
      <c r="BY279" s="144"/>
      <c r="BZ279" s="144"/>
      <c r="CA279" s="137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44">
        <f t="shared" si="450"/>
        <v>0</v>
      </c>
      <c r="CO279" s="124">
        <f t="shared" si="451"/>
        <v>0</v>
      </c>
      <c r="CP279" s="124">
        <f t="shared" si="452"/>
        <v>405246.35999999993</v>
      </c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29"/>
      <c r="EH279" s="144"/>
      <c r="EI279" s="144"/>
      <c r="EJ279" s="144"/>
      <c r="EK279" s="144">
        <f t="shared" si="382"/>
        <v>0</v>
      </c>
      <c r="EL279" s="124">
        <f t="shared" si="377"/>
        <v>405246.35999999993</v>
      </c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29"/>
      <c r="GD279" s="144"/>
      <c r="GE279" s="144"/>
      <c r="GF279" s="144"/>
      <c r="GG279" s="124">
        <f t="shared" si="456"/>
        <v>0</v>
      </c>
      <c r="GH279" s="124">
        <f t="shared" si="457"/>
        <v>405246.35999999993</v>
      </c>
      <c r="GI279" s="124"/>
      <c r="GJ279" s="124">
        <f t="shared" si="458"/>
        <v>405246.35999999993</v>
      </c>
      <c r="GU279" s="194">
        <v>405246.35999999993</v>
      </c>
      <c r="GV279" s="123">
        <f t="shared" si="437"/>
        <v>0</v>
      </c>
      <c r="GX279" s="129"/>
      <c r="GY279" s="123">
        <f t="shared" si="374"/>
        <v>0</v>
      </c>
    </row>
    <row r="280" spans="1:207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37">
        <v>128893205.45375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>
        <v>-95885.073750004172</v>
      </c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44">
        <f t="shared" si="381"/>
        <v>-95885.073750004172</v>
      </c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44"/>
      <c r="BY280" s="144"/>
      <c r="BZ280" s="144"/>
      <c r="CA280" s="137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44">
        <f t="shared" si="450"/>
        <v>0</v>
      </c>
      <c r="CO280" s="124">
        <f t="shared" si="451"/>
        <v>-95885.073750004172</v>
      </c>
      <c r="CP280" s="124">
        <f t="shared" si="452"/>
        <v>128797320.38</v>
      </c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29"/>
      <c r="EH280" s="144"/>
      <c r="EI280" s="144"/>
      <c r="EJ280" s="144"/>
      <c r="EK280" s="144">
        <f t="shared" si="382"/>
        <v>0</v>
      </c>
      <c r="EL280" s="124">
        <f t="shared" si="377"/>
        <v>128797320.38</v>
      </c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29"/>
      <c r="GD280" s="144"/>
      <c r="GE280" s="144"/>
      <c r="GF280" s="144"/>
      <c r="GG280" s="124">
        <f t="shared" si="456"/>
        <v>0</v>
      </c>
      <c r="GH280" s="124">
        <f t="shared" si="457"/>
        <v>128797320.38</v>
      </c>
      <c r="GI280" s="124"/>
      <c r="GJ280" s="124">
        <f t="shared" si="458"/>
        <v>128797320.38</v>
      </c>
      <c r="GU280" s="194">
        <v>128893205.45375</v>
      </c>
      <c r="GV280" s="123">
        <f t="shared" si="437"/>
        <v>0</v>
      </c>
      <c r="GX280" s="129"/>
      <c r="GY280" s="123">
        <f t="shared" si="374"/>
        <v>0</v>
      </c>
    </row>
    <row r="281" spans="1:207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37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>
        <v>0</v>
      </c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44">
        <f t="shared" si="381"/>
        <v>0</v>
      </c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44"/>
      <c r="BY281" s="144"/>
      <c r="BZ281" s="144"/>
      <c r="CA281" s="137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44">
        <f t="shared" si="450"/>
        <v>0</v>
      </c>
      <c r="CO281" s="124">
        <f t="shared" si="451"/>
        <v>0</v>
      </c>
      <c r="CP281" s="124">
        <f t="shared" si="452"/>
        <v>92066607.159999996</v>
      </c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29"/>
      <c r="EH281" s="144"/>
      <c r="EI281" s="144"/>
      <c r="EJ281" s="144"/>
      <c r="EK281" s="144">
        <f t="shared" si="382"/>
        <v>0</v>
      </c>
      <c r="EL281" s="124">
        <f t="shared" si="377"/>
        <v>92066607.159999996</v>
      </c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29"/>
      <c r="GD281" s="144"/>
      <c r="GE281" s="144"/>
      <c r="GF281" s="144"/>
      <c r="GG281" s="124">
        <f t="shared" si="456"/>
        <v>0</v>
      </c>
      <c r="GH281" s="124">
        <f t="shared" si="457"/>
        <v>92066607.159999996</v>
      </c>
      <c r="GI281" s="124"/>
      <c r="GJ281" s="124">
        <f t="shared" si="458"/>
        <v>92066607.159999996</v>
      </c>
      <c r="GU281" s="194">
        <v>92066607.159999996</v>
      </c>
      <c r="GV281" s="123">
        <f t="shared" si="437"/>
        <v>0</v>
      </c>
      <c r="GX281" s="129"/>
      <c r="GY281" s="123">
        <f t="shared" si="374"/>
        <v>0</v>
      </c>
    </row>
    <row r="282" spans="1:207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37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>
        <v>0</v>
      </c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44">
        <f t="shared" si="381"/>
        <v>0</v>
      </c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44"/>
      <c r="BY282" s="144"/>
      <c r="BZ282" s="144"/>
      <c r="CA282" s="137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44">
        <f t="shared" si="450"/>
        <v>0</v>
      </c>
      <c r="CO282" s="124">
        <f t="shared" si="451"/>
        <v>0</v>
      </c>
      <c r="CP282" s="124">
        <f t="shared" si="452"/>
        <v>44822.33</v>
      </c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29"/>
      <c r="EH282" s="144"/>
      <c r="EI282" s="144"/>
      <c r="EJ282" s="144"/>
      <c r="EK282" s="144">
        <f t="shared" si="382"/>
        <v>0</v>
      </c>
      <c r="EL282" s="124">
        <f t="shared" si="377"/>
        <v>44822.33</v>
      </c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29"/>
      <c r="GD282" s="144"/>
      <c r="GE282" s="144"/>
      <c r="GF282" s="144"/>
      <c r="GG282" s="124">
        <f t="shared" si="456"/>
        <v>0</v>
      </c>
      <c r="GH282" s="124">
        <f t="shared" si="457"/>
        <v>44822.33</v>
      </c>
      <c r="GI282" s="124"/>
      <c r="GJ282" s="124">
        <f t="shared" si="458"/>
        <v>44822.33</v>
      </c>
      <c r="GU282" s="194">
        <v>44822.33</v>
      </c>
      <c r="GV282" s="123">
        <f t="shared" si="437"/>
        <v>0</v>
      </c>
      <c r="GX282" s="129"/>
      <c r="GY282" s="123">
        <f t="shared" si="374"/>
        <v>0</v>
      </c>
    </row>
    <row r="283" spans="1:207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37">
        <v>383522275.38666666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>
        <v>13509442.194583356</v>
      </c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44">
        <f t="shared" si="381"/>
        <v>13509442.194583356</v>
      </c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44">
        <v>10527274.52</v>
      </c>
      <c r="BY283" s="144">
        <v>2836133.58</v>
      </c>
      <c r="BZ283" s="144">
        <v>0</v>
      </c>
      <c r="CA283" s="137">
        <v>3190660.47</v>
      </c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44">
        <f t="shared" si="450"/>
        <v>16554068.57</v>
      </c>
      <c r="CO283" s="124">
        <f t="shared" si="451"/>
        <v>30063510.764583357</v>
      </c>
      <c r="CP283" s="124">
        <f t="shared" si="452"/>
        <v>413585786.15125</v>
      </c>
      <c r="CQ283" s="144"/>
      <c r="CR283" s="144"/>
      <c r="CS283" s="144"/>
      <c r="CT283" s="144"/>
      <c r="CU283" s="144"/>
      <c r="CV283" s="144"/>
      <c r="CW283" s="144"/>
      <c r="CX283" s="144"/>
      <c r="CY283" s="144"/>
      <c r="CZ283" s="144"/>
      <c r="DA283" s="144"/>
      <c r="DB283" s="144"/>
      <c r="DC283" s="144"/>
      <c r="DD283" s="144"/>
      <c r="DE283" s="144"/>
      <c r="DF283" s="144"/>
      <c r="DG283" s="144"/>
      <c r="DH283" s="144"/>
      <c r="DI283" s="144"/>
      <c r="DJ283" s="144"/>
      <c r="DK283" s="144"/>
      <c r="DL283" s="144"/>
      <c r="DM283" s="144"/>
      <c r="DN283" s="144"/>
      <c r="DO283" s="144"/>
      <c r="DP283" s="144"/>
      <c r="DQ283" s="144"/>
      <c r="DR283" s="144"/>
      <c r="DS283" s="144"/>
      <c r="DT283" s="144"/>
      <c r="DU283" s="144">
        <v>19568953.470000003</v>
      </c>
      <c r="DV283" s="144">
        <v>338118.87000000011</v>
      </c>
      <c r="DW283" s="144">
        <v>16697676.510000002</v>
      </c>
      <c r="DX283" s="144">
        <v>5674863.1199999992</v>
      </c>
      <c r="DY283" s="144"/>
      <c r="DZ283" s="144"/>
      <c r="EA283" s="144"/>
      <c r="EB283" s="144"/>
      <c r="EC283" s="144"/>
      <c r="ED283" s="144"/>
      <c r="EE283" s="144"/>
      <c r="EF283" s="144"/>
      <c r="EG283" s="129"/>
      <c r="EH283" s="144"/>
      <c r="EI283" s="144"/>
      <c r="EJ283" s="144"/>
      <c r="EK283" s="144">
        <f t="shared" si="382"/>
        <v>42279611.970000006</v>
      </c>
      <c r="EL283" s="124">
        <f t="shared" si="377"/>
        <v>455865398.12125003</v>
      </c>
      <c r="EM283" s="144"/>
      <c r="EN283" s="144"/>
      <c r="EO283" s="144"/>
      <c r="EP283" s="144"/>
      <c r="EQ283" s="144"/>
      <c r="ER283" s="144"/>
      <c r="ES283" s="144"/>
      <c r="ET283" s="144"/>
      <c r="EU283" s="144"/>
      <c r="EV283" s="144"/>
      <c r="EW283" s="144"/>
      <c r="EX283" s="144"/>
      <c r="EY283" s="144"/>
      <c r="EZ283" s="144"/>
      <c r="FA283" s="144"/>
      <c r="FB283" s="144"/>
      <c r="FC283" s="144"/>
      <c r="FD283" s="144"/>
      <c r="FE283" s="144"/>
      <c r="FF283" s="144"/>
      <c r="FG283" s="144"/>
      <c r="FH283" s="144"/>
      <c r="FI283" s="144"/>
      <c r="FJ283" s="144"/>
      <c r="FK283" s="144"/>
      <c r="FL283" s="144"/>
      <c r="FM283" s="144"/>
      <c r="FN283" s="144"/>
      <c r="FO283" s="144"/>
      <c r="FP283" s="144"/>
      <c r="FQ283" s="144">
        <v>13960425.989999995</v>
      </c>
      <c r="FR283" s="144">
        <v>296960.86000000034</v>
      </c>
      <c r="FS283" s="144">
        <v>2448455.879999999</v>
      </c>
      <c r="FT283" s="144">
        <v>6056750.6800000016</v>
      </c>
      <c r="FU283" s="144"/>
      <c r="FV283" s="144"/>
      <c r="FW283" s="144"/>
      <c r="FX283" s="144"/>
      <c r="FY283" s="144"/>
      <c r="FZ283" s="144"/>
      <c r="GA283" s="144"/>
      <c r="GB283" s="144"/>
      <c r="GC283" s="129"/>
      <c r="GD283" s="144"/>
      <c r="GE283" s="144"/>
      <c r="GF283" s="144"/>
      <c r="GG283" s="124">
        <f t="shared" si="456"/>
        <v>22762593.409999996</v>
      </c>
      <c r="GH283" s="124">
        <f t="shared" si="457"/>
        <v>478627991.53125</v>
      </c>
      <c r="GI283" s="124"/>
      <c r="GJ283" s="124">
        <f t="shared" si="458"/>
        <v>478627991.53125</v>
      </c>
      <c r="GU283" s="194">
        <v>383522275.38666666</v>
      </c>
      <c r="GV283" s="123">
        <f t="shared" si="437"/>
        <v>0</v>
      </c>
      <c r="GX283" s="129"/>
      <c r="GY283" s="123">
        <f t="shared" si="374"/>
        <v>0</v>
      </c>
    </row>
    <row r="284" spans="1:207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37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>
        <v>0</v>
      </c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44">
        <f t="shared" si="381"/>
        <v>0</v>
      </c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44"/>
      <c r="BY284" s="144"/>
      <c r="BZ284" s="144"/>
      <c r="CA284" s="137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44">
        <f t="shared" si="450"/>
        <v>0</v>
      </c>
      <c r="CO284" s="124">
        <f t="shared" si="451"/>
        <v>0</v>
      </c>
      <c r="CP284" s="124">
        <f t="shared" si="452"/>
        <v>8830274.3900000006</v>
      </c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29"/>
      <c r="EH284" s="144"/>
      <c r="EI284" s="144"/>
      <c r="EJ284" s="144"/>
      <c r="EK284" s="144">
        <f t="shared" si="382"/>
        <v>0</v>
      </c>
      <c r="EL284" s="124">
        <f t="shared" si="377"/>
        <v>8830274.3900000006</v>
      </c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29"/>
      <c r="GD284" s="144"/>
      <c r="GE284" s="144"/>
      <c r="GF284" s="144"/>
      <c r="GG284" s="124">
        <f t="shared" si="456"/>
        <v>0</v>
      </c>
      <c r="GH284" s="124">
        <f t="shared" si="457"/>
        <v>8830274.3900000006</v>
      </c>
      <c r="GI284" s="124"/>
      <c r="GJ284" s="124">
        <f t="shared" si="458"/>
        <v>8830274.3900000006</v>
      </c>
      <c r="GU284" s="194">
        <v>8830274.3900000006</v>
      </c>
      <c r="GV284" s="123">
        <f t="shared" si="437"/>
        <v>0</v>
      </c>
      <c r="GX284" s="129"/>
      <c r="GY284" s="123">
        <f t="shared" si="374"/>
        <v>0</v>
      </c>
    </row>
    <row r="285" spans="1:207" ht="31.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37">
        <v>312656802.02374995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>
        <v>2750060.2458333969</v>
      </c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44">
        <f t="shared" si="381"/>
        <v>2750060.2458333969</v>
      </c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44">
        <v>2059724.7799999998</v>
      </c>
      <c r="BY285" s="144">
        <v>1046036.47</v>
      </c>
      <c r="BZ285" s="144">
        <v>0</v>
      </c>
      <c r="CA285" s="137">
        <v>1099115.75</v>
      </c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44">
        <f t="shared" si="450"/>
        <v>4204877</v>
      </c>
      <c r="CO285" s="124">
        <f t="shared" si="451"/>
        <v>6954937.2458333969</v>
      </c>
      <c r="CP285" s="124">
        <f t="shared" si="452"/>
        <v>319611739.26958334</v>
      </c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>
        <v>2873167.2100000004</v>
      </c>
      <c r="DV285" s="144">
        <v>31213.810000000056</v>
      </c>
      <c r="DW285" s="144">
        <v>3094417.72</v>
      </c>
      <c r="DX285" s="144">
        <v>1960032.2399999998</v>
      </c>
      <c r="DY285" s="144"/>
      <c r="DZ285" s="144"/>
      <c r="EA285" s="144"/>
      <c r="EB285" s="144"/>
      <c r="EC285" s="144"/>
      <c r="ED285" s="144"/>
      <c r="EE285" s="144"/>
      <c r="EF285" s="144"/>
      <c r="EG285" s="129"/>
      <c r="EH285" s="144"/>
      <c r="EI285" s="144"/>
      <c r="EJ285" s="144"/>
      <c r="EK285" s="144">
        <f t="shared" si="382"/>
        <v>7958830.9800000004</v>
      </c>
      <c r="EL285" s="124">
        <f t="shared" si="377"/>
        <v>327570570.24958336</v>
      </c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>
        <v>1549566.6799999997</v>
      </c>
      <c r="FR285" s="144">
        <v>59908.629999999888</v>
      </c>
      <c r="FS285" s="144">
        <v>186644.04000000004</v>
      </c>
      <c r="FT285" s="144">
        <v>1246171.1300000004</v>
      </c>
      <c r="FU285" s="144"/>
      <c r="FV285" s="144"/>
      <c r="FW285" s="144"/>
      <c r="FX285" s="144"/>
      <c r="FY285" s="144"/>
      <c r="FZ285" s="144"/>
      <c r="GA285" s="144"/>
      <c r="GB285" s="144"/>
      <c r="GC285" s="129"/>
      <c r="GD285" s="144"/>
      <c r="GE285" s="144"/>
      <c r="GF285" s="144"/>
      <c r="GG285" s="124">
        <f t="shared" si="456"/>
        <v>3042290.48</v>
      </c>
      <c r="GH285" s="124">
        <f t="shared" si="457"/>
        <v>330612860.72958338</v>
      </c>
      <c r="GI285" s="124"/>
      <c r="GJ285" s="124">
        <f t="shared" si="458"/>
        <v>330612860.72958338</v>
      </c>
      <c r="GU285" s="194">
        <v>312656802.02374995</v>
      </c>
      <c r="GV285" s="123">
        <f t="shared" si="437"/>
        <v>0</v>
      </c>
      <c r="GX285" s="129"/>
      <c r="GY285" s="123">
        <f t="shared" si="374"/>
        <v>0</v>
      </c>
    </row>
    <row r="286" spans="1:207" ht="31.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37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>
        <v>0</v>
      </c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44">
        <f t="shared" si="381"/>
        <v>0</v>
      </c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44"/>
      <c r="BY286" s="144"/>
      <c r="BZ286" s="144"/>
      <c r="CA286" s="137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44">
        <f t="shared" si="450"/>
        <v>0</v>
      </c>
      <c r="CO286" s="124">
        <f t="shared" si="451"/>
        <v>0</v>
      </c>
      <c r="CP286" s="124">
        <f t="shared" si="452"/>
        <v>6055325.1199999992</v>
      </c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29"/>
      <c r="EH286" s="144"/>
      <c r="EI286" s="144"/>
      <c r="EJ286" s="144"/>
      <c r="EK286" s="144">
        <f t="shared" si="382"/>
        <v>0</v>
      </c>
      <c r="EL286" s="124">
        <f t="shared" si="377"/>
        <v>6055325.1199999992</v>
      </c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29"/>
      <c r="GD286" s="144"/>
      <c r="GE286" s="144"/>
      <c r="GF286" s="144"/>
      <c r="GG286" s="124">
        <f t="shared" si="456"/>
        <v>0</v>
      </c>
      <c r="GH286" s="124">
        <f t="shared" si="457"/>
        <v>6055325.1199999992</v>
      </c>
      <c r="GI286" s="124"/>
      <c r="GJ286" s="124">
        <f t="shared" si="458"/>
        <v>6055325.1199999992</v>
      </c>
      <c r="GU286" s="194">
        <v>6055325.1199999992</v>
      </c>
      <c r="GV286" s="123">
        <f t="shared" si="437"/>
        <v>0</v>
      </c>
      <c r="GX286" s="129"/>
      <c r="GY286" s="123">
        <f t="shared" si="374"/>
        <v>0</v>
      </c>
    </row>
    <row r="287" spans="1:207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37">
        <v>700574.84999999974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>
        <v>0</v>
      </c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44">
        <f t="shared" si="381"/>
        <v>0</v>
      </c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44">
        <v>0</v>
      </c>
      <c r="BY287" s="144">
        <v>0</v>
      </c>
      <c r="BZ287" s="144"/>
      <c r="CA287" s="137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44">
        <f t="shared" si="450"/>
        <v>0</v>
      </c>
      <c r="CO287" s="124">
        <f t="shared" si="451"/>
        <v>0</v>
      </c>
      <c r="CP287" s="124">
        <f t="shared" si="452"/>
        <v>700574.84999999974</v>
      </c>
      <c r="CQ287" s="144"/>
      <c r="CR287" s="144"/>
      <c r="CS287" s="144"/>
      <c r="CT287" s="144"/>
      <c r="CU287" s="144"/>
      <c r="CV287" s="144"/>
      <c r="CW287" s="144"/>
      <c r="CX287" s="144"/>
      <c r="CY287" s="144"/>
      <c r="CZ287" s="144"/>
      <c r="DA287" s="144"/>
      <c r="DB287" s="144"/>
      <c r="DC287" s="144"/>
      <c r="DD287" s="144"/>
      <c r="DE287" s="144"/>
      <c r="DF287" s="144"/>
      <c r="DG287" s="144"/>
      <c r="DH287" s="144"/>
      <c r="DI287" s="144"/>
      <c r="DJ287" s="144"/>
      <c r="DK287" s="144"/>
      <c r="DL287" s="144"/>
      <c r="DM287" s="144"/>
      <c r="DN287" s="144"/>
      <c r="DO287" s="144"/>
      <c r="DP287" s="144"/>
      <c r="DQ287" s="144"/>
      <c r="DR287" s="144"/>
      <c r="DS287" s="144"/>
      <c r="DT287" s="144"/>
      <c r="DU287" s="144">
        <v>754315.44</v>
      </c>
      <c r="DV287" s="144">
        <v>0</v>
      </c>
      <c r="DW287" s="144"/>
      <c r="DX287" s="144">
        <v>0</v>
      </c>
      <c r="DY287" s="144"/>
      <c r="DZ287" s="144"/>
      <c r="EA287" s="144"/>
      <c r="EB287" s="144"/>
      <c r="EC287" s="144"/>
      <c r="ED287" s="144"/>
      <c r="EE287" s="144"/>
      <c r="EF287" s="144"/>
      <c r="EG287" s="129"/>
      <c r="EH287" s="144"/>
      <c r="EI287" s="144"/>
      <c r="EJ287" s="144"/>
      <c r="EK287" s="144">
        <f t="shared" si="382"/>
        <v>754315.44</v>
      </c>
      <c r="EL287" s="124">
        <f t="shared" si="377"/>
        <v>1454890.2899999996</v>
      </c>
      <c r="EM287" s="144"/>
      <c r="EN287" s="144"/>
      <c r="EO287" s="144"/>
      <c r="EP287" s="144"/>
      <c r="EQ287" s="144"/>
      <c r="ER287" s="144"/>
      <c r="ES287" s="144"/>
      <c r="ET287" s="144"/>
      <c r="EU287" s="144"/>
      <c r="EV287" s="144"/>
      <c r="EW287" s="144"/>
      <c r="EX287" s="144"/>
      <c r="EY287" s="144"/>
      <c r="EZ287" s="144"/>
      <c r="FA287" s="144"/>
      <c r="FB287" s="144"/>
      <c r="FC287" s="144"/>
      <c r="FD287" s="144"/>
      <c r="FE287" s="144"/>
      <c r="FF287" s="144"/>
      <c r="FG287" s="144"/>
      <c r="FH287" s="144"/>
      <c r="FI287" s="144"/>
      <c r="FJ287" s="144"/>
      <c r="FK287" s="144"/>
      <c r="FL287" s="144"/>
      <c r="FM287" s="144"/>
      <c r="FN287" s="144"/>
      <c r="FO287" s="144"/>
      <c r="FP287" s="144"/>
      <c r="FQ287" s="144">
        <v>754315.46</v>
      </c>
      <c r="FR287" s="144">
        <v>0</v>
      </c>
      <c r="FS287" s="144"/>
      <c r="FT287" s="144">
        <v>0</v>
      </c>
      <c r="FU287" s="144"/>
      <c r="FV287" s="144"/>
      <c r="FW287" s="144"/>
      <c r="FX287" s="144"/>
      <c r="FY287" s="144"/>
      <c r="FZ287" s="144"/>
      <c r="GA287" s="144"/>
      <c r="GB287" s="144"/>
      <c r="GC287" s="129"/>
      <c r="GD287" s="144"/>
      <c r="GE287" s="144"/>
      <c r="GF287" s="144"/>
      <c r="GG287" s="124">
        <f t="shared" si="456"/>
        <v>754315.46</v>
      </c>
      <c r="GH287" s="124">
        <f t="shared" si="457"/>
        <v>2209205.7499999995</v>
      </c>
      <c r="GI287" s="124"/>
      <c r="GJ287" s="124">
        <f t="shared" si="458"/>
        <v>2209205.7499999995</v>
      </c>
      <c r="GU287" s="194">
        <v>700574.84999999974</v>
      </c>
      <c r="GV287" s="123">
        <f t="shared" si="437"/>
        <v>0</v>
      </c>
      <c r="GX287" s="129"/>
      <c r="GY287" s="123">
        <f t="shared" si="374"/>
        <v>0</v>
      </c>
    </row>
    <row r="288" spans="1:207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37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>
        <v>0</v>
      </c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44">
        <f t="shared" si="381"/>
        <v>0</v>
      </c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44"/>
      <c r="BY288" s="144"/>
      <c r="BZ288" s="144"/>
      <c r="CA288" s="137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44">
        <f t="shared" si="450"/>
        <v>0</v>
      </c>
      <c r="CO288" s="124">
        <f t="shared" si="451"/>
        <v>0</v>
      </c>
      <c r="CP288" s="124">
        <f t="shared" si="452"/>
        <v>510284.37000000005</v>
      </c>
      <c r="CQ288" s="144"/>
      <c r="CR288" s="144"/>
      <c r="CS288" s="144"/>
      <c r="CT288" s="144"/>
      <c r="CU288" s="144"/>
      <c r="CV288" s="144"/>
      <c r="CW288" s="144"/>
      <c r="CX288" s="144"/>
      <c r="CY288" s="144"/>
      <c r="CZ288" s="144"/>
      <c r="DA288" s="144"/>
      <c r="DB288" s="144"/>
      <c r="DC288" s="144"/>
      <c r="DD288" s="144"/>
      <c r="DE288" s="144"/>
      <c r="DF288" s="144"/>
      <c r="DG288" s="144"/>
      <c r="DH288" s="144"/>
      <c r="DI288" s="144"/>
      <c r="DJ288" s="144"/>
      <c r="DK288" s="144"/>
      <c r="DL288" s="144"/>
      <c r="DM288" s="144"/>
      <c r="DN288" s="144"/>
      <c r="DO288" s="144"/>
      <c r="DP288" s="144"/>
      <c r="DQ288" s="144"/>
      <c r="DR288" s="144"/>
      <c r="DS288" s="144"/>
      <c r="DT288" s="144"/>
      <c r="DU288" s="144"/>
      <c r="DV288" s="144"/>
      <c r="DW288" s="144"/>
      <c r="DX288" s="144">
        <v>0</v>
      </c>
      <c r="DY288" s="144"/>
      <c r="DZ288" s="144"/>
      <c r="EA288" s="144"/>
      <c r="EB288" s="144"/>
      <c r="EC288" s="144"/>
      <c r="ED288" s="144"/>
      <c r="EE288" s="144"/>
      <c r="EF288" s="144"/>
      <c r="EG288" s="129"/>
      <c r="EH288" s="144"/>
      <c r="EI288" s="144"/>
      <c r="EJ288" s="144"/>
      <c r="EK288" s="144">
        <f t="shared" si="382"/>
        <v>0</v>
      </c>
      <c r="EL288" s="124">
        <f t="shared" si="377"/>
        <v>510284.37000000005</v>
      </c>
      <c r="EM288" s="144"/>
      <c r="EN288" s="144"/>
      <c r="EO288" s="144"/>
      <c r="EP288" s="144"/>
      <c r="EQ288" s="144"/>
      <c r="ER288" s="144"/>
      <c r="ES288" s="144"/>
      <c r="ET288" s="144"/>
      <c r="EU288" s="144"/>
      <c r="EV288" s="144"/>
      <c r="EW288" s="144"/>
      <c r="EX288" s="144"/>
      <c r="EY288" s="144"/>
      <c r="EZ288" s="144"/>
      <c r="FA288" s="144"/>
      <c r="FB288" s="144"/>
      <c r="FC288" s="144"/>
      <c r="FD288" s="144"/>
      <c r="FE288" s="144"/>
      <c r="FF288" s="144"/>
      <c r="FG288" s="144"/>
      <c r="FH288" s="144"/>
      <c r="FI288" s="144"/>
      <c r="FJ288" s="144"/>
      <c r="FK288" s="144"/>
      <c r="FL288" s="144"/>
      <c r="FM288" s="144"/>
      <c r="FN288" s="144"/>
      <c r="FO288" s="144"/>
      <c r="FP288" s="144"/>
      <c r="FQ288" s="144"/>
      <c r="FR288" s="144"/>
      <c r="FS288" s="144"/>
      <c r="FT288" s="144">
        <v>0</v>
      </c>
      <c r="FU288" s="144"/>
      <c r="FV288" s="144"/>
      <c r="FW288" s="144"/>
      <c r="FX288" s="144"/>
      <c r="FY288" s="144"/>
      <c r="FZ288" s="144"/>
      <c r="GA288" s="144"/>
      <c r="GB288" s="144"/>
      <c r="GC288" s="129"/>
      <c r="GD288" s="144"/>
      <c r="GE288" s="144"/>
      <c r="GF288" s="144"/>
      <c r="GG288" s="124">
        <f t="shared" si="456"/>
        <v>0</v>
      </c>
      <c r="GH288" s="124">
        <f t="shared" si="457"/>
        <v>510284.37000000005</v>
      </c>
      <c r="GI288" s="124"/>
      <c r="GJ288" s="124">
        <f t="shared" si="458"/>
        <v>510284.37000000005</v>
      </c>
      <c r="GU288" s="194">
        <v>510284.37000000005</v>
      </c>
      <c r="GV288" s="123">
        <f t="shared" si="437"/>
        <v>0</v>
      </c>
      <c r="GX288" s="129"/>
      <c r="GY288" s="123">
        <f t="shared" si="374"/>
        <v>0</v>
      </c>
    </row>
    <row r="289" spans="1:207" ht="31.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37">
        <v>2932873.149999999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>
        <v>0</v>
      </c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44">
        <f t="shared" si="381"/>
        <v>0</v>
      </c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44">
        <v>0</v>
      </c>
      <c r="BY289" s="144">
        <v>0</v>
      </c>
      <c r="BZ289" s="144"/>
      <c r="CA289" s="137">
        <v>-0.13</v>
      </c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44">
        <f t="shared" si="450"/>
        <v>-0.13</v>
      </c>
      <c r="CO289" s="124">
        <f t="shared" si="451"/>
        <v>-0.13</v>
      </c>
      <c r="CP289" s="124">
        <f t="shared" si="452"/>
        <v>2932873.0199999991</v>
      </c>
      <c r="CQ289" s="144"/>
      <c r="CR289" s="144"/>
      <c r="CS289" s="144"/>
      <c r="CT289" s="144"/>
      <c r="CU289" s="144"/>
      <c r="CV289" s="144"/>
      <c r="CW289" s="144"/>
      <c r="CX289" s="144"/>
      <c r="CY289" s="144"/>
      <c r="CZ289" s="144"/>
      <c r="DA289" s="144"/>
      <c r="DB289" s="144"/>
      <c r="DC289" s="144"/>
      <c r="DD289" s="144"/>
      <c r="DE289" s="144"/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>
        <v>1131473.04</v>
      </c>
      <c r="DV289" s="144">
        <v>0</v>
      </c>
      <c r="DW289" s="144"/>
      <c r="DX289" s="144">
        <v>0</v>
      </c>
      <c r="DY289" s="144"/>
      <c r="DZ289" s="144"/>
      <c r="EA289" s="144"/>
      <c r="EB289" s="144"/>
      <c r="EC289" s="144"/>
      <c r="ED289" s="144"/>
      <c r="EE289" s="144"/>
      <c r="EF289" s="144"/>
      <c r="EG289" s="129"/>
      <c r="EH289" s="144"/>
      <c r="EI289" s="144"/>
      <c r="EJ289" s="144"/>
      <c r="EK289" s="144">
        <f t="shared" si="382"/>
        <v>1131473.04</v>
      </c>
      <c r="EL289" s="124">
        <f t="shared" si="377"/>
        <v>4064346.0599999991</v>
      </c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  <c r="FF289" s="144"/>
      <c r="FG289" s="144"/>
      <c r="FH289" s="144"/>
      <c r="FI289" s="144"/>
      <c r="FJ289" s="144"/>
      <c r="FK289" s="144"/>
      <c r="FL289" s="144"/>
      <c r="FM289" s="144"/>
      <c r="FN289" s="144"/>
      <c r="FO289" s="144"/>
      <c r="FP289" s="144"/>
      <c r="FQ289" s="144">
        <v>1131473.1099999999</v>
      </c>
      <c r="FR289" s="144">
        <v>0</v>
      </c>
      <c r="FS289" s="144"/>
      <c r="FT289" s="144">
        <v>0</v>
      </c>
      <c r="FU289" s="144"/>
      <c r="FV289" s="144"/>
      <c r="FW289" s="144"/>
      <c r="FX289" s="144"/>
      <c r="FY289" s="144"/>
      <c r="FZ289" s="144"/>
      <c r="GA289" s="144"/>
      <c r="GB289" s="144"/>
      <c r="GC289" s="129"/>
      <c r="GD289" s="144"/>
      <c r="GE289" s="144"/>
      <c r="GF289" s="144"/>
      <c r="GG289" s="124">
        <f t="shared" si="456"/>
        <v>1131473.1099999999</v>
      </c>
      <c r="GH289" s="124">
        <f t="shared" si="457"/>
        <v>5195819.169999999</v>
      </c>
      <c r="GI289" s="124"/>
      <c r="GJ289" s="124">
        <f t="shared" si="458"/>
        <v>5195819.169999999</v>
      </c>
      <c r="GU289" s="194">
        <v>2932873.149999999</v>
      </c>
      <c r="GV289" s="123">
        <f t="shared" si="437"/>
        <v>0</v>
      </c>
      <c r="GX289" s="129"/>
      <c r="GY289" s="123">
        <f t="shared" si="374"/>
        <v>0</v>
      </c>
    </row>
    <row r="290" spans="1:207" ht="31.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37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>
        <v>0</v>
      </c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44">
        <f t="shared" si="381"/>
        <v>0</v>
      </c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44"/>
      <c r="BY290" s="144"/>
      <c r="BZ290" s="144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44">
        <f t="shared" si="450"/>
        <v>0</v>
      </c>
      <c r="CO290" s="124">
        <f t="shared" si="451"/>
        <v>0</v>
      </c>
      <c r="CP290" s="124">
        <f t="shared" si="452"/>
        <v>34023856.659999996</v>
      </c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>
        <v>0</v>
      </c>
      <c r="DY290" s="144"/>
      <c r="DZ290" s="144"/>
      <c r="EA290" s="144"/>
      <c r="EB290" s="144"/>
      <c r="EC290" s="144"/>
      <c r="ED290" s="144"/>
      <c r="EE290" s="144"/>
      <c r="EF290" s="144"/>
      <c r="EG290" s="129"/>
      <c r="EH290" s="144"/>
      <c r="EI290" s="144"/>
      <c r="EJ290" s="144"/>
      <c r="EK290" s="144">
        <f t="shared" si="382"/>
        <v>0</v>
      </c>
      <c r="EL290" s="124">
        <f t="shared" si="377"/>
        <v>34023856.659999996</v>
      </c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>
        <v>0</v>
      </c>
      <c r="FU290" s="144"/>
      <c r="FV290" s="144"/>
      <c r="FW290" s="144"/>
      <c r="FX290" s="144"/>
      <c r="FY290" s="144"/>
      <c r="FZ290" s="144"/>
      <c r="GA290" s="144"/>
      <c r="GB290" s="144"/>
      <c r="GC290" s="129"/>
      <c r="GD290" s="144"/>
      <c r="GE290" s="144"/>
      <c r="GF290" s="144"/>
      <c r="GG290" s="124">
        <f t="shared" si="456"/>
        <v>0</v>
      </c>
      <c r="GH290" s="124">
        <f t="shared" si="457"/>
        <v>34023856.659999996</v>
      </c>
      <c r="GI290" s="124"/>
      <c r="GJ290" s="124">
        <f t="shared" si="458"/>
        <v>34023856.659999996</v>
      </c>
      <c r="GU290" s="194">
        <v>34023856.659999996</v>
      </c>
      <c r="GV290" s="123">
        <f t="shared" si="437"/>
        <v>0</v>
      </c>
      <c r="GX290" s="129"/>
      <c r="GY290" s="123">
        <f t="shared" si="374"/>
        <v>0</v>
      </c>
    </row>
    <row r="291" spans="1:207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37">
        <v>2298119.59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>
        <v>0</v>
      </c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44">
        <f t="shared" si="381"/>
        <v>0</v>
      </c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44"/>
      <c r="BY291" s="144"/>
      <c r="BZ291" s="144"/>
      <c r="CA291" s="137">
        <v>21044.54</v>
      </c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44">
        <f t="shared" si="450"/>
        <v>21044.54</v>
      </c>
      <c r="CO291" s="124">
        <f t="shared" si="451"/>
        <v>21044.54</v>
      </c>
      <c r="CP291" s="124">
        <f t="shared" si="452"/>
        <v>2319164.13</v>
      </c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/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>
        <v>41627.53</v>
      </c>
      <c r="DY291" s="144"/>
      <c r="DZ291" s="144"/>
      <c r="EA291" s="144"/>
      <c r="EB291" s="144"/>
      <c r="EC291" s="144"/>
      <c r="ED291" s="144"/>
      <c r="EE291" s="144"/>
      <c r="EF291" s="144"/>
      <c r="EG291" s="129"/>
      <c r="EH291" s="144"/>
      <c r="EI291" s="144"/>
      <c r="EJ291" s="144"/>
      <c r="EK291" s="144">
        <f t="shared" si="382"/>
        <v>41627.53</v>
      </c>
      <c r="EL291" s="124">
        <f t="shared" si="377"/>
        <v>2360791.6599999997</v>
      </c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  <c r="FF291" s="144"/>
      <c r="FG291" s="144"/>
      <c r="FH291" s="144"/>
      <c r="FI291" s="144"/>
      <c r="FJ291" s="144"/>
      <c r="FK291" s="144"/>
      <c r="FL291" s="144"/>
      <c r="FM291" s="144"/>
      <c r="FN291" s="144"/>
      <c r="FO291" s="144"/>
      <c r="FP291" s="144"/>
      <c r="FQ291" s="144"/>
      <c r="FR291" s="144"/>
      <c r="FS291" s="144"/>
      <c r="FT291" s="144">
        <v>4291.57</v>
      </c>
      <c r="FU291" s="144"/>
      <c r="FV291" s="144"/>
      <c r="FW291" s="144"/>
      <c r="FX291" s="144"/>
      <c r="FY291" s="144"/>
      <c r="FZ291" s="144"/>
      <c r="GA291" s="144"/>
      <c r="GB291" s="144"/>
      <c r="GC291" s="129"/>
      <c r="GD291" s="144"/>
      <c r="GE291" s="144"/>
      <c r="GF291" s="144"/>
      <c r="GG291" s="124">
        <f t="shared" si="456"/>
        <v>4291.57</v>
      </c>
      <c r="GH291" s="124">
        <f t="shared" si="457"/>
        <v>2365083.2299999995</v>
      </c>
      <c r="GI291" s="124"/>
      <c r="GJ291" s="124">
        <f t="shared" si="458"/>
        <v>2365083.2299999995</v>
      </c>
      <c r="GU291" s="194">
        <v>2298119.59</v>
      </c>
      <c r="GV291" s="123">
        <f t="shared" si="437"/>
        <v>0</v>
      </c>
      <c r="GX291" s="129"/>
      <c r="GY291" s="123">
        <f t="shared" si="374"/>
        <v>0</v>
      </c>
    </row>
    <row r="292" spans="1:207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3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>
        <v>-362424.49833333329</v>
      </c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44">
        <f t="shared" si="381"/>
        <v>-362424.49833333329</v>
      </c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44"/>
      <c r="BY292" s="144"/>
      <c r="BZ292" s="144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44">
        <f t="shared" si="450"/>
        <v>0</v>
      </c>
      <c r="CO292" s="124">
        <f t="shared" si="451"/>
        <v>-362424.49833333329</v>
      </c>
      <c r="CP292" s="124">
        <f t="shared" si="452"/>
        <v>-362424.49833333329</v>
      </c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/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29"/>
      <c r="EH292" s="144"/>
      <c r="EI292" s="144"/>
      <c r="EJ292" s="144"/>
      <c r="EK292" s="144">
        <f t="shared" si="382"/>
        <v>0</v>
      </c>
      <c r="EL292" s="124">
        <f t="shared" si="377"/>
        <v>-362424.49833333329</v>
      </c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  <c r="FF292" s="144"/>
      <c r="FG292" s="144"/>
      <c r="FH292" s="144"/>
      <c r="FI292" s="144"/>
      <c r="FJ292" s="144"/>
      <c r="FK292" s="144"/>
      <c r="FL292" s="144"/>
      <c r="FM292" s="144"/>
      <c r="FN292" s="144"/>
      <c r="FO292" s="144"/>
      <c r="FP292" s="144"/>
      <c r="FQ292" s="144"/>
      <c r="FR292" s="144"/>
      <c r="FS292" s="144"/>
      <c r="FT292" s="144"/>
      <c r="FU292" s="144"/>
      <c r="FV292" s="144"/>
      <c r="FW292" s="144"/>
      <c r="FX292" s="144"/>
      <c r="FY292" s="144"/>
      <c r="FZ292" s="144"/>
      <c r="GA292" s="144"/>
      <c r="GB292" s="144"/>
      <c r="GC292" s="129"/>
      <c r="GD292" s="144"/>
      <c r="GE292" s="144"/>
      <c r="GF292" s="144"/>
      <c r="GG292" s="124">
        <f t="shared" si="456"/>
        <v>0</v>
      </c>
      <c r="GH292" s="124">
        <f t="shared" si="457"/>
        <v>-362424.49833333329</v>
      </c>
      <c r="GI292" s="124"/>
      <c r="GJ292" s="124">
        <f t="shared" si="458"/>
        <v>-362424.49833333329</v>
      </c>
      <c r="GU292" s="194"/>
      <c r="GV292" s="123">
        <f t="shared" si="437"/>
        <v>0</v>
      </c>
      <c r="GX292" s="129"/>
      <c r="GY292" s="123">
        <f t="shared" si="374"/>
        <v>0</v>
      </c>
    </row>
    <row r="293" spans="1:207" ht="31.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37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>
        <v>0</v>
      </c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44">
        <f t="shared" si="381"/>
        <v>0</v>
      </c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44"/>
      <c r="BY293" s="144"/>
      <c r="BZ293" s="144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44">
        <f t="shared" si="450"/>
        <v>0</v>
      </c>
      <c r="CO293" s="124">
        <f t="shared" si="451"/>
        <v>0</v>
      </c>
      <c r="CP293" s="124">
        <f t="shared" si="452"/>
        <v>1971082.1583333332</v>
      </c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4"/>
      <c r="DF293" s="144"/>
      <c r="DG293" s="144"/>
      <c r="DH293" s="144"/>
      <c r="DI293" s="144"/>
      <c r="DJ293" s="144"/>
      <c r="DK293" s="144"/>
      <c r="DL293" s="144"/>
      <c r="DM293" s="144"/>
      <c r="DN293" s="144"/>
      <c r="DO293" s="144"/>
      <c r="DP293" s="144"/>
      <c r="DQ293" s="144"/>
      <c r="DR293" s="144"/>
      <c r="DS293" s="144"/>
      <c r="DT293" s="144"/>
      <c r="DU293" s="144"/>
      <c r="DV293" s="144"/>
      <c r="DW293" s="144"/>
      <c r="DX293" s="144"/>
      <c r="DY293" s="144"/>
      <c r="DZ293" s="144"/>
      <c r="EA293" s="144"/>
      <c r="EB293" s="144"/>
      <c r="EC293" s="144"/>
      <c r="ED293" s="144"/>
      <c r="EE293" s="144"/>
      <c r="EF293" s="144"/>
      <c r="EG293" s="129"/>
      <c r="EH293" s="144"/>
      <c r="EI293" s="144"/>
      <c r="EJ293" s="144"/>
      <c r="EK293" s="144">
        <f t="shared" si="382"/>
        <v>0</v>
      </c>
      <c r="EL293" s="124">
        <f t="shared" si="377"/>
        <v>1971082.1583333332</v>
      </c>
      <c r="EM293" s="144"/>
      <c r="EN293" s="144"/>
      <c r="EO293" s="144"/>
      <c r="EP293" s="144"/>
      <c r="EQ293" s="144"/>
      <c r="ER293" s="144"/>
      <c r="ES293" s="144"/>
      <c r="ET293" s="144"/>
      <c r="EU293" s="144"/>
      <c r="EV293" s="144"/>
      <c r="EW293" s="144"/>
      <c r="EX293" s="144"/>
      <c r="EY293" s="144"/>
      <c r="EZ293" s="144"/>
      <c r="FA293" s="144"/>
      <c r="FB293" s="144"/>
      <c r="FC293" s="144"/>
      <c r="FD293" s="144"/>
      <c r="FE293" s="144"/>
      <c r="FF293" s="144"/>
      <c r="FG293" s="144"/>
      <c r="FH293" s="144"/>
      <c r="FI293" s="144"/>
      <c r="FJ293" s="144"/>
      <c r="FK293" s="144"/>
      <c r="FL293" s="144"/>
      <c r="FM293" s="144"/>
      <c r="FN293" s="144"/>
      <c r="FO293" s="144"/>
      <c r="FP293" s="144"/>
      <c r="FQ293" s="144"/>
      <c r="FR293" s="144"/>
      <c r="FS293" s="144"/>
      <c r="FT293" s="144"/>
      <c r="FU293" s="144"/>
      <c r="FV293" s="144"/>
      <c r="FW293" s="144"/>
      <c r="FX293" s="144"/>
      <c r="FY293" s="144"/>
      <c r="FZ293" s="144"/>
      <c r="GA293" s="144"/>
      <c r="GB293" s="144"/>
      <c r="GC293" s="129"/>
      <c r="GD293" s="144"/>
      <c r="GE293" s="144"/>
      <c r="GF293" s="144"/>
      <c r="GG293" s="124">
        <f t="shared" si="456"/>
        <v>0</v>
      </c>
      <c r="GH293" s="124">
        <f t="shared" si="457"/>
        <v>1971082.1583333332</v>
      </c>
      <c r="GI293" s="124"/>
      <c r="GJ293" s="124">
        <f t="shared" si="458"/>
        <v>1971082.1583333332</v>
      </c>
      <c r="GU293" s="194">
        <v>1971082.1583333332</v>
      </c>
      <c r="GV293" s="123">
        <f t="shared" si="437"/>
        <v>0</v>
      </c>
      <c r="GX293" s="129"/>
      <c r="GY293" s="123">
        <f t="shared" si="374"/>
        <v>0</v>
      </c>
    </row>
    <row r="294" spans="1:207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1612246017.5833335</v>
      </c>
      <c r="F294" s="141">
        <f t="shared" ref="F294:BQ294" si="459">SUM(F274:F293)</f>
        <v>0</v>
      </c>
      <c r="G294" s="141">
        <f t="shared" si="459"/>
        <v>0</v>
      </c>
      <c r="H294" s="141">
        <f t="shared" si="459"/>
        <v>0</v>
      </c>
      <c r="I294" s="141">
        <f t="shared" si="459"/>
        <v>0</v>
      </c>
      <c r="J294" s="141">
        <f t="shared" si="459"/>
        <v>0</v>
      </c>
      <c r="K294" s="141">
        <f t="shared" si="459"/>
        <v>0</v>
      </c>
      <c r="L294" s="141">
        <f t="shared" si="459"/>
        <v>0</v>
      </c>
      <c r="M294" s="141">
        <f t="shared" si="459"/>
        <v>0</v>
      </c>
      <c r="N294" s="141">
        <f t="shared" si="459"/>
        <v>0</v>
      </c>
      <c r="O294" s="141">
        <f t="shared" si="459"/>
        <v>0</v>
      </c>
      <c r="P294" s="141">
        <f t="shared" si="459"/>
        <v>0</v>
      </c>
      <c r="Q294" s="141">
        <f t="shared" si="459"/>
        <v>0</v>
      </c>
      <c r="R294" s="141">
        <f t="shared" si="459"/>
        <v>0</v>
      </c>
      <c r="S294" s="141">
        <f t="shared" si="459"/>
        <v>0</v>
      </c>
      <c r="T294" s="141">
        <f t="shared" si="459"/>
        <v>0</v>
      </c>
      <c r="U294" s="141">
        <f t="shared" si="459"/>
        <v>0</v>
      </c>
      <c r="V294" s="141">
        <f t="shared" si="459"/>
        <v>0</v>
      </c>
      <c r="W294" s="141">
        <f t="shared" si="459"/>
        <v>0</v>
      </c>
      <c r="X294" s="141">
        <f t="shared" si="459"/>
        <v>13601959.50291652</v>
      </c>
      <c r="Y294" s="141">
        <f t="shared" si="459"/>
        <v>0</v>
      </c>
      <c r="Z294" s="141">
        <f t="shared" si="459"/>
        <v>0</v>
      </c>
      <c r="AA294" s="141">
        <f t="shared" si="459"/>
        <v>0</v>
      </c>
      <c r="AB294" s="141">
        <f t="shared" si="459"/>
        <v>0</v>
      </c>
      <c r="AC294" s="141">
        <f t="shared" si="459"/>
        <v>0</v>
      </c>
      <c r="AD294" s="141">
        <f t="shared" si="459"/>
        <v>0</v>
      </c>
      <c r="AE294" s="141">
        <f t="shared" si="459"/>
        <v>0</v>
      </c>
      <c r="AF294" s="141">
        <f t="shared" si="459"/>
        <v>0</v>
      </c>
      <c r="AG294" s="141">
        <f t="shared" si="459"/>
        <v>0</v>
      </c>
      <c r="AH294" s="141">
        <f t="shared" si="459"/>
        <v>0</v>
      </c>
      <c r="AI294" s="141">
        <f t="shared" si="459"/>
        <v>0</v>
      </c>
      <c r="AJ294" s="141">
        <f t="shared" si="459"/>
        <v>0</v>
      </c>
      <c r="AK294" s="141">
        <f t="shared" si="459"/>
        <v>0</v>
      </c>
      <c r="AL294" s="141">
        <f t="shared" si="459"/>
        <v>0</v>
      </c>
      <c r="AM294" s="141">
        <f t="shared" si="459"/>
        <v>0</v>
      </c>
      <c r="AN294" s="141">
        <f t="shared" si="459"/>
        <v>0</v>
      </c>
      <c r="AO294" s="141">
        <f t="shared" si="459"/>
        <v>0</v>
      </c>
      <c r="AP294" s="141">
        <f t="shared" si="459"/>
        <v>0</v>
      </c>
      <c r="AQ294" s="141">
        <f t="shared" si="459"/>
        <v>0</v>
      </c>
      <c r="AR294" s="141">
        <f t="shared" si="459"/>
        <v>0</v>
      </c>
      <c r="AS294" s="141">
        <f t="shared" si="459"/>
        <v>13601959.50291652</v>
      </c>
      <c r="AT294" s="141">
        <f t="shared" si="459"/>
        <v>0</v>
      </c>
      <c r="AU294" s="141">
        <f t="shared" si="459"/>
        <v>0</v>
      </c>
      <c r="AV294" s="141">
        <f t="shared" si="459"/>
        <v>0</v>
      </c>
      <c r="AW294" s="141">
        <f t="shared" si="459"/>
        <v>0</v>
      </c>
      <c r="AX294" s="141">
        <f t="shared" si="459"/>
        <v>0</v>
      </c>
      <c r="AY294" s="141">
        <f>SUM(AX274:AY293)</f>
        <v>0</v>
      </c>
      <c r="AZ294" s="141">
        <f t="shared" si="459"/>
        <v>0</v>
      </c>
      <c r="BA294" s="141">
        <f t="shared" si="459"/>
        <v>0</v>
      </c>
      <c r="BB294" s="141">
        <f t="shared" si="459"/>
        <v>0</v>
      </c>
      <c r="BC294" s="141">
        <f t="shared" si="459"/>
        <v>0</v>
      </c>
      <c r="BD294" s="141">
        <f t="shared" si="459"/>
        <v>0</v>
      </c>
      <c r="BE294" s="141">
        <f t="shared" si="459"/>
        <v>0</v>
      </c>
      <c r="BF294" s="141">
        <f t="shared" si="459"/>
        <v>0</v>
      </c>
      <c r="BG294" s="141">
        <f t="shared" si="459"/>
        <v>0</v>
      </c>
      <c r="BH294" s="141">
        <f t="shared" si="459"/>
        <v>0</v>
      </c>
      <c r="BI294" s="141">
        <f t="shared" si="459"/>
        <v>0</v>
      </c>
      <c r="BJ294" s="141">
        <f t="shared" si="459"/>
        <v>0</v>
      </c>
      <c r="BK294" s="141">
        <f t="shared" si="459"/>
        <v>0</v>
      </c>
      <c r="BL294" s="141">
        <f t="shared" si="459"/>
        <v>0</v>
      </c>
      <c r="BM294" s="141">
        <f t="shared" si="459"/>
        <v>0</v>
      </c>
      <c r="BN294" s="141">
        <f t="shared" si="459"/>
        <v>0</v>
      </c>
      <c r="BO294" s="141">
        <f t="shared" si="459"/>
        <v>0</v>
      </c>
      <c r="BP294" s="141">
        <f t="shared" si="459"/>
        <v>0</v>
      </c>
      <c r="BQ294" s="141">
        <f t="shared" si="459"/>
        <v>0</v>
      </c>
      <c r="BR294" s="141">
        <f t="shared" ref="BR294:CQ294" si="460">SUM(BR274:BR293)</f>
        <v>0</v>
      </c>
      <c r="BS294" s="141">
        <f t="shared" si="460"/>
        <v>0</v>
      </c>
      <c r="BT294" s="141">
        <f t="shared" si="460"/>
        <v>0</v>
      </c>
      <c r="BU294" s="141">
        <f t="shared" si="460"/>
        <v>0</v>
      </c>
      <c r="BV294" s="141">
        <f t="shared" si="460"/>
        <v>0</v>
      </c>
      <c r="BW294" s="141">
        <f t="shared" si="460"/>
        <v>0</v>
      </c>
      <c r="BX294" s="141">
        <f t="shared" si="460"/>
        <v>20613077.630000003</v>
      </c>
      <c r="BY294" s="141">
        <f t="shared" si="460"/>
        <v>4045633</v>
      </c>
      <c r="BZ294" s="141">
        <f t="shared" si="460"/>
        <v>0</v>
      </c>
      <c r="CA294" s="141">
        <f t="shared" si="460"/>
        <v>6415807.1300000008</v>
      </c>
      <c r="CB294" s="141">
        <f t="shared" si="460"/>
        <v>0</v>
      </c>
      <c r="CC294" s="141">
        <f t="shared" si="460"/>
        <v>0</v>
      </c>
      <c r="CD294" s="141">
        <f t="shared" si="460"/>
        <v>0</v>
      </c>
      <c r="CE294" s="141">
        <f t="shared" si="460"/>
        <v>0</v>
      </c>
      <c r="CF294" s="141">
        <f t="shared" si="460"/>
        <v>0</v>
      </c>
      <c r="CG294" s="141">
        <f t="shared" si="460"/>
        <v>0</v>
      </c>
      <c r="CH294" s="141">
        <f t="shared" si="460"/>
        <v>0</v>
      </c>
      <c r="CI294" s="141">
        <f t="shared" si="460"/>
        <v>0</v>
      </c>
      <c r="CJ294" s="141">
        <f t="shared" si="460"/>
        <v>0</v>
      </c>
      <c r="CK294" s="141">
        <f t="shared" si="460"/>
        <v>0</v>
      </c>
      <c r="CL294" s="141">
        <f t="shared" si="460"/>
        <v>0</v>
      </c>
      <c r="CM294" s="141">
        <f t="shared" si="460"/>
        <v>0</v>
      </c>
      <c r="CN294" s="141">
        <f t="shared" si="460"/>
        <v>31074517.760000002</v>
      </c>
      <c r="CO294" s="141">
        <f t="shared" ref="CO294:CP294" si="461">SUM(CO274:CO293)</f>
        <v>44676477.26291652</v>
      </c>
      <c r="CP294" s="141">
        <f t="shared" si="461"/>
        <v>1656922494.8462501</v>
      </c>
      <c r="CQ294" s="141">
        <f t="shared" si="460"/>
        <v>0</v>
      </c>
      <c r="CR294" s="141">
        <f t="shared" ref="CR294:EK294" si="462">SUM(CR274:CR293)</f>
        <v>0</v>
      </c>
      <c r="CS294" s="141">
        <f t="shared" si="462"/>
        <v>0</v>
      </c>
      <c r="CT294" s="141">
        <f t="shared" si="462"/>
        <v>0</v>
      </c>
      <c r="CU294" s="141">
        <f t="shared" si="462"/>
        <v>0</v>
      </c>
      <c r="CV294" s="141">
        <f t="shared" si="462"/>
        <v>0</v>
      </c>
      <c r="CW294" s="141">
        <f t="shared" si="462"/>
        <v>0</v>
      </c>
      <c r="CX294" s="141">
        <f t="shared" si="462"/>
        <v>0</v>
      </c>
      <c r="CY294" s="141">
        <f t="shared" si="462"/>
        <v>0</v>
      </c>
      <c r="CZ294" s="141">
        <f t="shared" si="462"/>
        <v>0</v>
      </c>
      <c r="DA294" s="141">
        <f t="shared" si="462"/>
        <v>0</v>
      </c>
      <c r="DB294" s="141">
        <f t="shared" si="462"/>
        <v>0</v>
      </c>
      <c r="DC294" s="141">
        <f t="shared" si="462"/>
        <v>0</v>
      </c>
      <c r="DD294" s="141">
        <f t="shared" si="462"/>
        <v>0</v>
      </c>
      <c r="DE294" s="141">
        <f t="shared" si="462"/>
        <v>0</v>
      </c>
      <c r="DF294" s="141">
        <f t="shared" si="462"/>
        <v>0</v>
      </c>
      <c r="DG294" s="141">
        <f t="shared" si="462"/>
        <v>0</v>
      </c>
      <c r="DH294" s="141">
        <f t="shared" si="462"/>
        <v>0</v>
      </c>
      <c r="DI294" s="141">
        <f t="shared" si="462"/>
        <v>0</v>
      </c>
      <c r="DJ294" s="141">
        <f t="shared" si="462"/>
        <v>0</v>
      </c>
      <c r="DK294" s="141">
        <f t="shared" si="462"/>
        <v>0</v>
      </c>
      <c r="DL294" s="141">
        <f t="shared" si="462"/>
        <v>0</v>
      </c>
      <c r="DM294" s="141">
        <f t="shared" si="462"/>
        <v>0</v>
      </c>
      <c r="DN294" s="141">
        <f t="shared" si="462"/>
        <v>0</v>
      </c>
      <c r="DO294" s="141">
        <f t="shared" si="462"/>
        <v>0</v>
      </c>
      <c r="DP294" s="141">
        <f t="shared" si="462"/>
        <v>0</v>
      </c>
      <c r="DQ294" s="141">
        <f t="shared" si="462"/>
        <v>0</v>
      </c>
      <c r="DR294" s="141">
        <f t="shared" si="462"/>
        <v>0</v>
      </c>
      <c r="DS294" s="141">
        <f t="shared" si="462"/>
        <v>0</v>
      </c>
      <c r="DT294" s="141">
        <f t="shared" si="462"/>
        <v>0</v>
      </c>
      <c r="DU294" s="141">
        <f>SUM($DU274:DU293)</f>
        <v>39458986.090000004</v>
      </c>
      <c r="DV294" s="141">
        <f>SUM($DV274:DV293)</f>
        <v>385038.04000000015</v>
      </c>
      <c r="DW294" s="141">
        <f t="shared" si="462"/>
        <v>70094437.590000004</v>
      </c>
      <c r="DX294" s="141">
        <f t="shared" si="462"/>
        <v>12524704.529999997</v>
      </c>
      <c r="DY294" s="141">
        <f t="shared" si="462"/>
        <v>0</v>
      </c>
      <c r="DZ294" s="141">
        <f t="shared" si="462"/>
        <v>0</v>
      </c>
      <c r="EA294" s="141">
        <f t="shared" si="462"/>
        <v>0</v>
      </c>
      <c r="EB294" s="141">
        <f t="shared" si="462"/>
        <v>0</v>
      </c>
      <c r="EC294" s="141">
        <f t="shared" si="462"/>
        <v>0</v>
      </c>
      <c r="ED294" s="141">
        <f t="shared" si="462"/>
        <v>0</v>
      </c>
      <c r="EE294" s="141">
        <f t="shared" si="462"/>
        <v>0</v>
      </c>
      <c r="EF294" s="141">
        <f t="shared" si="462"/>
        <v>0</v>
      </c>
      <c r="EG294" s="141">
        <f t="shared" si="462"/>
        <v>0</v>
      </c>
      <c r="EH294" s="141">
        <f t="shared" si="462"/>
        <v>0</v>
      </c>
      <c r="EI294" s="141">
        <f t="shared" si="462"/>
        <v>0</v>
      </c>
      <c r="EJ294" s="141">
        <f t="shared" si="462"/>
        <v>0</v>
      </c>
      <c r="EK294" s="141">
        <f t="shared" si="462"/>
        <v>122463166.25000003</v>
      </c>
      <c r="EL294" s="141">
        <f t="shared" ref="EL294" si="463">SUM(EL274:EL293)</f>
        <v>1779385661.0962503</v>
      </c>
      <c r="EM294" s="141">
        <f t="shared" ref="EM294:EN294" si="464">SUM(EM274:EM293)</f>
        <v>0</v>
      </c>
      <c r="EN294" s="141">
        <f t="shared" si="464"/>
        <v>0</v>
      </c>
      <c r="EO294" s="141">
        <f t="shared" ref="EO294:GG294" si="465">SUM(EO274:EO293)</f>
        <v>0</v>
      </c>
      <c r="EP294" s="141">
        <f t="shared" si="465"/>
        <v>0</v>
      </c>
      <c r="EQ294" s="141">
        <f t="shared" si="465"/>
        <v>0</v>
      </c>
      <c r="ER294" s="141">
        <f t="shared" si="465"/>
        <v>0</v>
      </c>
      <c r="ES294" s="141">
        <f t="shared" si="465"/>
        <v>0</v>
      </c>
      <c r="ET294" s="141">
        <f t="shared" si="465"/>
        <v>0</v>
      </c>
      <c r="EU294" s="141">
        <f t="shared" si="465"/>
        <v>0</v>
      </c>
      <c r="EV294" s="141">
        <f t="shared" si="465"/>
        <v>0</v>
      </c>
      <c r="EW294" s="141">
        <f t="shared" si="465"/>
        <v>0</v>
      </c>
      <c r="EX294" s="141">
        <f t="shared" si="465"/>
        <v>0</v>
      </c>
      <c r="EY294" s="141">
        <f t="shared" si="465"/>
        <v>0</v>
      </c>
      <c r="EZ294" s="141">
        <f t="shared" si="465"/>
        <v>0</v>
      </c>
      <c r="FA294" s="141">
        <f t="shared" si="465"/>
        <v>0</v>
      </c>
      <c r="FB294" s="141">
        <f t="shared" si="465"/>
        <v>0</v>
      </c>
      <c r="FC294" s="141">
        <f t="shared" si="465"/>
        <v>0</v>
      </c>
      <c r="FD294" s="141">
        <f t="shared" si="465"/>
        <v>0</v>
      </c>
      <c r="FE294" s="141">
        <f t="shared" si="465"/>
        <v>0</v>
      </c>
      <c r="FF294" s="141">
        <f t="shared" si="465"/>
        <v>0</v>
      </c>
      <c r="FG294" s="141">
        <f t="shared" si="465"/>
        <v>0</v>
      </c>
      <c r="FH294" s="141">
        <f t="shared" si="465"/>
        <v>0</v>
      </c>
      <c r="FI294" s="141">
        <f t="shared" si="465"/>
        <v>0</v>
      </c>
      <c r="FJ294" s="141">
        <f t="shared" si="465"/>
        <v>0</v>
      </c>
      <c r="FK294" s="141">
        <f t="shared" si="465"/>
        <v>0</v>
      </c>
      <c r="FL294" s="141">
        <f t="shared" si="465"/>
        <v>0</v>
      </c>
      <c r="FM294" s="141">
        <f t="shared" si="465"/>
        <v>0</v>
      </c>
      <c r="FN294" s="141">
        <f t="shared" si="465"/>
        <v>0</v>
      </c>
      <c r="FO294" s="141">
        <f t="shared" si="465"/>
        <v>0</v>
      </c>
      <c r="FP294" s="141">
        <f t="shared" si="465"/>
        <v>0</v>
      </c>
      <c r="FQ294" s="141">
        <f t="shared" si="465"/>
        <v>30634572.719999999</v>
      </c>
      <c r="FR294" s="141">
        <f t="shared" si="465"/>
        <v>391461.42000000022</v>
      </c>
      <c r="FS294" s="141">
        <f t="shared" ref="FS294:FT294" si="466">SUM(FS274:FS293)</f>
        <v>10175744.940000009</v>
      </c>
      <c r="FT294" s="141">
        <f t="shared" si="466"/>
        <v>13597201.880000001</v>
      </c>
      <c r="FU294" s="141">
        <f t="shared" si="465"/>
        <v>0</v>
      </c>
      <c r="FV294" s="141">
        <f t="shared" si="465"/>
        <v>0</v>
      </c>
      <c r="FW294" s="141">
        <f t="shared" si="465"/>
        <v>0</v>
      </c>
      <c r="FX294" s="141">
        <f t="shared" si="465"/>
        <v>0</v>
      </c>
      <c r="FY294" s="141">
        <f t="shared" si="465"/>
        <v>0</v>
      </c>
      <c r="FZ294" s="141">
        <f t="shared" si="465"/>
        <v>0</v>
      </c>
      <c r="GA294" s="141">
        <f t="shared" si="465"/>
        <v>0</v>
      </c>
      <c r="GB294" s="141">
        <f t="shared" si="465"/>
        <v>0</v>
      </c>
      <c r="GC294" s="141">
        <f t="shared" si="465"/>
        <v>0</v>
      </c>
      <c r="GD294" s="141">
        <f t="shared" si="465"/>
        <v>0</v>
      </c>
      <c r="GE294" s="141">
        <f t="shared" si="465"/>
        <v>0</v>
      </c>
      <c r="GF294" s="141">
        <f t="shared" si="465"/>
        <v>0</v>
      </c>
      <c r="GG294" s="141">
        <f t="shared" si="465"/>
        <v>54798980.960000008</v>
      </c>
      <c r="GH294" s="141">
        <f t="shared" ref="GH294:GJ294" si="467">SUM(GH274:GH293)</f>
        <v>1834184642.0562501</v>
      </c>
      <c r="GI294" s="141">
        <f t="shared" si="467"/>
        <v>0</v>
      </c>
      <c r="GJ294" s="141">
        <f t="shared" si="467"/>
        <v>1834184642.0562501</v>
      </c>
      <c r="GU294" s="141">
        <v>1612246017.5833335</v>
      </c>
      <c r="GV294" s="123">
        <f t="shared" si="437"/>
        <v>0</v>
      </c>
      <c r="GX294" s="141">
        <v>0</v>
      </c>
      <c r="GY294" s="123">
        <f t="shared" si="374"/>
        <v>0</v>
      </c>
    </row>
    <row r="295" spans="1:207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37">
        <v>42885162.016666658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>
        <v>278331.10333333537</v>
      </c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44">
        <f t="shared" si="381"/>
        <v>278331.10333333537</v>
      </c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44">
        <v>646052.55999999994</v>
      </c>
      <c r="BY295" s="144">
        <v>42703.73</v>
      </c>
      <c r="BZ295" s="144"/>
      <c r="CA295" s="137">
        <v>138904.76</v>
      </c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44">
        <f t="shared" ref="CN295:CN309" si="468">SUM(AT295:CM295)</f>
        <v>827661.04999999993</v>
      </c>
      <c r="CO295" s="124">
        <f t="shared" ref="CO295:CO309" si="469">+CN295+AS295</f>
        <v>1105992.1533333352</v>
      </c>
      <c r="CP295" s="124">
        <f t="shared" ref="CP295:CP309" si="470">+CO295+E295</f>
        <v>43991154.169999994</v>
      </c>
      <c r="CQ295" s="144"/>
      <c r="CR295" s="144"/>
      <c r="CS295" s="144"/>
      <c r="CT295" s="144"/>
      <c r="CU295" s="144"/>
      <c r="CV295" s="144"/>
      <c r="CW295" s="144"/>
      <c r="CX295" s="144"/>
      <c r="CY295" s="144"/>
      <c r="CZ295" s="144"/>
      <c r="DA295" s="144"/>
      <c r="DB295" s="144"/>
      <c r="DC295" s="144"/>
      <c r="DD295" s="144"/>
      <c r="DE295" s="144"/>
      <c r="DF295" s="144"/>
      <c r="DG295" s="144"/>
      <c r="DH295" s="144"/>
      <c r="DI295" s="144"/>
      <c r="DJ295" s="144"/>
      <c r="DK295" s="144"/>
      <c r="DL295" s="144"/>
      <c r="DM295" s="144"/>
      <c r="DN295" s="144"/>
      <c r="DO295" s="144"/>
      <c r="DP295" s="144"/>
      <c r="DQ295" s="144"/>
      <c r="DR295" s="144"/>
      <c r="DS295" s="144"/>
      <c r="DT295" s="144"/>
      <c r="DU295" s="144">
        <v>1558665.23</v>
      </c>
      <c r="DV295" s="144">
        <v>10280.519999999997</v>
      </c>
      <c r="DW295" s="144"/>
      <c r="DX295" s="144">
        <v>849999.96</v>
      </c>
      <c r="DY295" s="144"/>
      <c r="DZ295" s="144"/>
      <c r="EA295" s="144"/>
      <c r="EB295" s="144"/>
      <c r="EC295" s="144"/>
      <c r="ED295" s="144"/>
      <c r="EE295" s="144"/>
      <c r="EF295" s="144"/>
      <c r="EG295" s="129"/>
      <c r="EH295" s="144"/>
      <c r="EI295" s="144"/>
      <c r="EJ295" s="144"/>
      <c r="EK295" s="144">
        <f t="shared" si="382"/>
        <v>2418945.71</v>
      </c>
      <c r="EL295" s="124">
        <f t="shared" si="377"/>
        <v>46410099.879999995</v>
      </c>
      <c r="EM295" s="144"/>
      <c r="EN295" s="144"/>
      <c r="EO295" s="144"/>
      <c r="EP295" s="144"/>
      <c r="EQ295" s="144"/>
      <c r="ER295" s="144"/>
      <c r="ES295" s="144"/>
      <c r="ET295" s="144"/>
      <c r="EU295" s="144"/>
      <c r="EV295" s="144"/>
      <c r="EW295" s="144"/>
      <c r="EX295" s="144"/>
      <c r="EY295" s="144"/>
      <c r="EZ295" s="144"/>
      <c r="FA295" s="144"/>
      <c r="FB295" s="144"/>
      <c r="FC295" s="144"/>
      <c r="FD295" s="144"/>
      <c r="FE295" s="144"/>
      <c r="FF295" s="144"/>
      <c r="FG295" s="144"/>
      <c r="FH295" s="144"/>
      <c r="FI295" s="144"/>
      <c r="FJ295" s="144"/>
      <c r="FK295" s="144"/>
      <c r="FL295" s="144"/>
      <c r="FM295" s="144"/>
      <c r="FN295" s="144"/>
      <c r="FO295" s="144"/>
      <c r="FP295" s="144"/>
      <c r="FQ295" s="144">
        <v>979255.03000000026</v>
      </c>
      <c r="FR295" s="144">
        <v>23061.059999999998</v>
      </c>
      <c r="FS295" s="144"/>
      <c r="FT295" s="144">
        <v>175000.01</v>
      </c>
      <c r="FU295" s="144"/>
      <c r="FV295" s="144"/>
      <c r="FW295" s="144"/>
      <c r="FX295" s="144"/>
      <c r="FY295" s="144"/>
      <c r="FZ295" s="144"/>
      <c r="GA295" s="144"/>
      <c r="GB295" s="144"/>
      <c r="GC295" s="129"/>
      <c r="GD295" s="144"/>
      <c r="GE295" s="144"/>
      <c r="GF295" s="144"/>
      <c r="GG295" s="124">
        <f t="shared" ref="GG295" si="471">SUM(EM295:GF295)</f>
        <v>1177316.1000000003</v>
      </c>
      <c r="GH295" s="124">
        <f t="shared" ref="GH295" si="472">EL295+GG295</f>
        <v>47587415.979999997</v>
      </c>
      <c r="GI295" s="124"/>
      <c r="GJ295" s="124">
        <f t="shared" ref="GJ295" si="473">SUM(GH295:GI295)</f>
        <v>47587415.979999997</v>
      </c>
      <c r="GU295" s="194">
        <v>42885162.016666658</v>
      </c>
      <c r="GV295" s="123">
        <f t="shared" si="437"/>
        <v>0</v>
      </c>
      <c r="GX295" s="129"/>
      <c r="GY295" s="123">
        <f t="shared" si="374"/>
        <v>0</v>
      </c>
    </row>
    <row r="296" spans="1:207" ht="31.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37">
        <v>8141425.0900000026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>
        <v>0</v>
      </c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44">
        <f t="shared" si="381"/>
        <v>0</v>
      </c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44"/>
      <c r="BY296" s="144"/>
      <c r="BZ296" s="144"/>
      <c r="CA296" s="137">
        <v>2468.66</v>
      </c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44">
        <f t="shared" si="468"/>
        <v>2468.66</v>
      </c>
      <c r="CO296" s="124">
        <f t="shared" si="469"/>
        <v>2468.66</v>
      </c>
      <c r="CP296" s="124">
        <f t="shared" si="470"/>
        <v>8143893.7500000028</v>
      </c>
      <c r="CQ296" s="144"/>
      <c r="CR296" s="144"/>
      <c r="CS296" s="144"/>
      <c r="CT296" s="144"/>
      <c r="CU296" s="144"/>
      <c r="CV296" s="144"/>
      <c r="CW296" s="144"/>
      <c r="CX296" s="144"/>
      <c r="CY296" s="144"/>
      <c r="CZ296" s="144"/>
      <c r="DA296" s="144"/>
      <c r="DB296" s="144"/>
      <c r="DC296" s="144"/>
      <c r="DD296" s="144"/>
      <c r="DE296" s="144"/>
      <c r="DF296" s="144"/>
      <c r="DG296" s="144"/>
      <c r="DH296" s="144"/>
      <c r="DI296" s="144"/>
      <c r="DJ296" s="144"/>
      <c r="DK296" s="144"/>
      <c r="DL296" s="144"/>
      <c r="DM296" s="144"/>
      <c r="DN296" s="144"/>
      <c r="DO296" s="144"/>
      <c r="DP296" s="144"/>
      <c r="DQ296" s="144"/>
      <c r="DR296" s="144"/>
      <c r="DS296" s="144"/>
      <c r="DT296" s="144"/>
      <c r="DU296" s="144">
        <v>251281.32</v>
      </c>
      <c r="DV296" s="144"/>
      <c r="DW296" s="144"/>
      <c r="DX296" s="144">
        <v>831258.52</v>
      </c>
      <c r="DY296" s="144"/>
      <c r="DZ296" s="144"/>
      <c r="EA296" s="144"/>
      <c r="EB296" s="144"/>
      <c r="EC296" s="144"/>
      <c r="ED296" s="144"/>
      <c r="EE296" s="144"/>
      <c r="EF296" s="144"/>
      <c r="EG296" s="129"/>
      <c r="EH296" s="144"/>
      <c r="EI296" s="144"/>
      <c r="EJ296" s="144"/>
      <c r="EK296" s="144">
        <f t="shared" si="382"/>
        <v>1082539.8400000001</v>
      </c>
      <c r="EL296" s="124">
        <f t="shared" si="377"/>
        <v>9226433.5900000036</v>
      </c>
      <c r="EM296" s="144"/>
      <c r="EN296" s="144"/>
      <c r="EO296" s="144"/>
      <c r="EP296" s="144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4"/>
      <c r="FA296" s="144"/>
      <c r="FB296" s="144"/>
      <c r="FC296" s="144"/>
      <c r="FD296" s="144"/>
      <c r="FE296" s="144"/>
      <c r="FF296" s="144"/>
      <c r="FG296" s="144"/>
      <c r="FH296" s="144"/>
      <c r="FI296" s="144"/>
      <c r="FJ296" s="144"/>
      <c r="FK296" s="144"/>
      <c r="FL296" s="144"/>
      <c r="FM296" s="144"/>
      <c r="FN296" s="144"/>
      <c r="FO296" s="144"/>
      <c r="FP296" s="144"/>
      <c r="FQ296" s="144">
        <v>1261828.2</v>
      </c>
      <c r="FR296" s="144"/>
      <c r="FS296" s="144"/>
      <c r="FT296" s="144">
        <v>356107.0199999999</v>
      </c>
      <c r="FU296" s="144"/>
      <c r="FV296" s="144"/>
      <c r="FW296" s="144"/>
      <c r="FX296" s="144"/>
      <c r="FY296" s="144"/>
      <c r="FZ296" s="144"/>
      <c r="GA296" s="144"/>
      <c r="GB296" s="144"/>
      <c r="GC296" s="129"/>
      <c r="GD296" s="144"/>
      <c r="GE296" s="144"/>
      <c r="GF296" s="144"/>
      <c r="GG296" s="124">
        <f t="shared" ref="GG296:GG309" si="474">SUM(EM296:GF296)</f>
        <v>1617935.2199999997</v>
      </c>
      <c r="GH296" s="124">
        <f t="shared" ref="GH296:GH309" si="475">EL296+GG296</f>
        <v>10844368.810000002</v>
      </c>
      <c r="GI296" s="124"/>
      <c r="GJ296" s="124">
        <f t="shared" ref="GJ296:GJ309" si="476">SUM(GH296:GI296)</f>
        <v>10844368.810000002</v>
      </c>
      <c r="GU296" s="194">
        <v>8141425.0900000026</v>
      </c>
      <c r="GV296" s="123">
        <f t="shared" si="437"/>
        <v>0</v>
      </c>
      <c r="GX296" s="129"/>
      <c r="GY296" s="123">
        <f t="shared" ref="GY296:GY359" si="477">+BV296-GX296</f>
        <v>0</v>
      </c>
    </row>
    <row r="297" spans="1:207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37">
        <v>485038218.64041662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>
        <v>6037257.0595834255</v>
      </c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-181000</v>
      </c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44">
        <f t="shared" si="381"/>
        <v>5856257.0595834255</v>
      </c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44">
        <v>9167324.1699999999</v>
      </c>
      <c r="BY297" s="144">
        <v>-33817.06</v>
      </c>
      <c r="BZ297" s="144"/>
      <c r="CA297" s="137">
        <v>-347305.67</v>
      </c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44">
        <f t="shared" si="468"/>
        <v>8786201.4399999995</v>
      </c>
      <c r="CO297" s="124">
        <f t="shared" si="469"/>
        <v>14642458.499583425</v>
      </c>
      <c r="CP297" s="124">
        <f t="shared" si="470"/>
        <v>499680677.14000005</v>
      </c>
      <c r="CQ297" s="144"/>
      <c r="CR297" s="144"/>
      <c r="CS297" s="144"/>
      <c r="CT297" s="144"/>
      <c r="CU297" s="144"/>
      <c r="CV297" s="144"/>
      <c r="CW297" s="144"/>
      <c r="CX297" s="144"/>
      <c r="CY297" s="144"/>
      <c r="CZ297" s="144"/>
      <c r="DA297" s="144"/>
      <c r="DB297" s="144"/>
      <c r="DC297" s="144"/>
      <c r="DD297" s="144"/>
      <c r="DE297" s="144"/>
      <c r="DF297" s="144"/>
      <c r="DG297" s="144"/>
      <c r="DH297" s="144"/>
      <c r="DI297" s="144"/>
      <c r="DJ297" s="144"/>
      <c r="DK297" s="144"/>
      <c r="DL297" s="144"/>
      <c r="DM297" s="144"/>
      <c r="DN297" s="144"/>
      <c r="DO297" s="144"/>
      <c r="DP297" s="144"/>
      <c r="DQ297" s="144"/>
      <c r="DR297" s="144"/>
      <c r="DS297" s="144"/>
      <c r="DT297" s="144"/>
      <c r="DU297" s="144">
        <v>13358235.619999995</v>
      </c>
      <c r="DV297" s="144">
        <v>814143.03</v>
      </c>
      <c r="DW297" s="144"/>
      <c r="DX297" s="144">
        <v>96155.299999999988</v>
      </c>
      <c r="DY297" s="144"/>
      <c r="DZ297" s="144"/>
      <c r="EA297" s="144"/>
      <c r="EB297" s="144"/>
      <c r="EC297" s="144"/>
      <c r="ED297" s="144"/>
      <c r="EE297" s="144"/>
      <c r="EF297" s="144"/>
      <c r="EG297" s="129"/>
      <c r="EH297" s="144"/>
      <c r="EI297" s="144"/>
      <c r="EJ297" s="144"/>
      <c r="EK297" s="144">
        <f t="shared" si="382"/>
        <v>14268533.949999996</v>
      </c>
      <c r="EL297" s="124">
        <f t="shared" ref="EL297:EL309" si="478">EK297+CP297</f>
        <v>513949211.09000003</v>
      </c>
      <c r="EM297" s="144"/>
      <c r="EN297" s="144"/>
      <c r="EO297" s="144"/>
      <c r="EP297" s="144"/>
      <c r="EQ297" s="144"/>
      <c r="ER297" s="144"/>
      <c r="ES297" s="144"/>
      <c r="ET297" s="144"/>
      <c r="EU297" s="144"/>
      <c r="EV297" s="144"/>
      <c r="EW297" s="144"/>
      <c r="EX297" s="144"/>
      <c r="EY297" s="144"/>
      <c r="EZ297" s="144"/>
      <c r="FA297" s="144"/>
      <c r="FB297" s="144"/>
      <c r="FC297" s="144"/>
      <c r="FD297" s="144"/>
      <c r="FE297" s="144"/>
      <c r="FF297" s="144"/>
      <c r="FG297" s="144"/>
      <c r="FH297" s="144"/>
      <c r="FI297" s="144"/>
      <c r="FJ297" s="144"/>
      <c r="FK297" s="144"/>
      <c r="FL297" s="144"/>
      <c r="FM297" s="144"/>
      <c r="FN297" s="144"/>
      <c r="FO297" s="144"/>
      <c r="FP297" s="144"/>
      <c r="FQ297" s="144">
        <v>11007094.650000002</v>
      </c>
      <c r="FR297" s="144">
        <v>1031526.72</v>
      </c>
      <c r="FS297" s="144"/>
      <c r="FT297" s="144">
        <v>1153642.1000000001</v>
      </c>
      <c r="FU297" s="144"/>
      <c r="FV297" s="144"/>
      <c r="FW297" s="144"/>
      <c r="FX297" s="144"/>
      <c r="FY297" s="144"/>
      <c r="FZ297" s="144"/>
      <c r="GA297" s="144"/>
      <c r="GB297" s="144"/>
      <c r="GC297" s="129"/>
      <c r="GD297" s="144"/>
      <c r="GE297" s="144"/>
      <c r="GF297" s="144"/>
      <c r="GG297" s="124">
        <f t="shared" si="474"/>
        <v>13192263.470000003</v>
      </c>
      <c r="GH297" s="124">
        <f t="shared" si="475"/>
        <v>527141474.56000006</v>
      </c>
      <c r="GI297" s="124"/>
      <c r="GJ297" s="124">
        <f t="shared" si="476"/>
        <v>527141474.56000006</v>
      </c>
      <c r="GU297" s="194">
        <v>485038218.64041662</v>
      </c>
      <c r="GV297" s="123">
        <f t="shared" si="437"/>
        <v>0</v>
      </c>
      <c r="GX297" s="129"/>
      <c r="GY297" s="123">
        <f t="shared" si="477"/>
        <v>0</v>
      </c>
    </row>
    <row r="298" spans="1:207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37">
        <v>1210115.1799999997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>
        <v>0</v>
      </c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44">
        <f t="shared" ref="AS298:AS309" si="479">SUM(X298:AR298)</f>
        <v>0</v>
      </c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44">
        <v>2.75</v>
      </c>
      <c r="BY298" s="144">
        <v>0</v>
      </c>
      <c r="BZ298" s="144"/>
      <c r="CA298" s="137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44">
        <f t="shared" si="468"/>
        <v>2.75</v>
      </c>
      <c r="CO298" s="124">
        <f t="shared" si="469"/>
        <v>2.75</v>
      </c>
      <c r="CP298" s="124">
        <f t="shared" si="470"/>
        <v>1210117.9299999997</v>
      </c>
      <c r="CQ298" s="144"/>
      <c r="CR298" s="144"/>
      <c r="CS298" s="144"/>
      <c r="CT298" s="144"/>
      <c r="CU298" s="144"/>
      <c r="CV298" s="144"/>
      <c r="CW298" s="144"/>
      <c r="CX298" s="144"/>
      <c r="CY298" s="144"/>
      <c r="CZ298" s="144"/>
      <c r="DA298" s="144"/>
      <c r="DB298" s="144"/>
      <c r="DC298" s="144"/>
      <c r="DD298" s="144"/>
      <c r="DE298" s="144"/>
      <c r="DF298" s="144"/>
      <c r="DG298" s="144"/>
      <c r="DH298" s="144"/>
      <c r="DI298" s="144"/>
      <c r="DJ298" s="144"/>
      <c r="DK298" s="144"/>
      <c r="DL298" s="144"/>
      <c r="DM298" s="144"/>
      <c r="DN298" s="144"/>
      <c r="DO298" s="144"/>
      <c r="DP298" s="144"/>
      <c r="DQ298" s="144"/>
      <c r="DR298" s="144"/>
      <c r="DS298" s="144"/>
      <c r="DT298" s="144"/>
      <c r="DU298" s="144">
        <v>251281.32</v>
      </c>
      <c r="DV298" s="144">
        <v>0</v>
      </c>
      <c r="DW298" s="144"/>
      <c r="DX298" s="144">
        <v>0</v>
      </c>
      <c r="DY298" s="144"/>
      <c r="DZ298" s="144"/>
      <c r="EA298" s="144"/>
      <c r="EB298" s="144"/>
      <c r="EC298" s="144"/>
      <c r="ED298" s="144"/>
      <c r="EE298" s="144"/>
      <c r="EF298" s="144"/>
      <c r="EG298" s="129"/>
      <c r="EH298" s="144"/>
      <c r="EI298" s="144"/>
      <c r="EJ298" s="144"/>
      <c r="EK298" s="144">
        <f t="shared" ref="EK298:EK309" si="480">SUM(CQ298:EJ298)</f>
        <v>251281.32</v>
      </c>
      <c r="EL298" s="124">
        <f t="shared" si="478"/>
        <v>1461399.2499999998</v>
      </c>
      <c r="EM298" s="144"/>
      <c r="EN298" s="144"/>
      <c r="EO298" s="144"/>
      <c r="EP298" s="144"/>
      <c r="EQ298" s="144"/>
      <c r="ER298" s="144"/>
      <c r="ES298" s="144"/>
      <c r="ET298" s="144"/>
      <c r="EU298" s="144"/>
      <c r="EV298" s="144"/>
      <c r="EW298" s="144"/>
      <c r="EX298" s="144"/>
      <c r="EY298" s="144"/>
      <c r="EZ298" s="144"/>
      <c r="FA298" s="144"/>
      <c r="FB298" s="144"/>
      <c r="FC298" s="144"/>
      <c r="FD298" s="144"/>
      <c r="FE298" s="144"/>
      <c r="FF298" s="144"/>
      <c r="FG298" s="144"/>
      <c r="FH298" s="144"/>
      <c r="FI298" s="144"/>
      <c r="FJ298" s="144"/>
      <c r="FK298" s="144"/>
      <c r="FL298" s="144"/>
      <c r="FM298" s="144"/>
      <c r="FN298" s="144"/>
      <c r="FO298" s="144"/>
      <c r="FP298" s="144"/>
      <c r="FQ298" s="144">
        <v>554657.52</v>
      </c>
      <c r="FR298" s="144">
        <v>0</v>
      </c>
      <c r="FS298" s="144">
        <v>6859435.5</v>
      </c>
      <c r="FT298" s="144">
        <v>0</v>
      </c>
      <c r="FU298" s="144"/>
      <c r="FV298" s="144"/>
      <c r="FW298" s="144"/>
      <c r="FX298" s="144"/>
      <c r="FY298" s="144"/>
      <c r="FZ298" s="144"/>
      <c r="GA298" s="144"/>
      <c r="GB298" s="144"/>
      <c r="GC298" s="129"/>
      <c r="GD298" s="144"/>
      <c r="GE298" s="144"/>
      <c r="GF298" s="144"/>
      <c r="GG298" s="124">
        <f t="shared" si="474"/>
        <v>7414093.0199999996</v>
      </c>
      <c r="GH298" s="124">
        <f t="shared" si="475"/>
        <v>8875492.2699999996</v>
      </c>
      <c r="GI298" s="124"/>
      <c r="GJ298" s="124">
        <f t="shared" si="476"/>
        <v>8875492.2699999996</v>
      </c>
      <c r="GU298" s="194">
        <v>1210115.1799999997</v>
      </c>
      <c r="GV298" s="123">
        <f t="shared" si="437"/>
        <v>0</v>
      </c>
      <c r="GX298" s="129"/>
      <c r="GY298" s="123">
        <f t="shared" si="477"/>
        <v>0</v>
      </c>
    </row>
    <row r="299" spans="1:207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37">
        <v>410480364.3508333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>
        <v>7631772.4787500501</v>
      </c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-71000</v>
      </c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44">
        <f t="shared" si="479"/>
        <v>7560772.4787500501</v>
      </c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44">
        <v>9622667.4999999981</v>
      </c>
      <c r="BY299" s="144">
        <v>4442649.09</v>
      </c>
      <c r="BZ299" s="144">
        <v>0</v>
      </c>
      <c r="CA299" s="137">
        <v>2302932.7999999998</v>
      </c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44">
        <f t="shared" si="468"/>
        <v>16368249.389999997</v>
      </c>
      <c r="CO299" s="124">
        <f t="shared" si="469"/>
        <v>23929021.868750047</v>
      </c>
      <c r="CP299" s="124">
        <f t="shared" si="470"/>
        <v>434409386.21958333</v>
      </c>
      <c r="CQ299" s="144"/>
      <c r="CR299" s="144"/>
      <c r="CS299" s="144"/>
      <c r="CT299" s="144"/>
      <c r="CU299" s="144"/>
      <c r="CV299" s="144"/>
      <c r="CW299" s="144"/>
      <c r="CX299" s="144"/>
      <c r="CY299" s="144"/>
      <c r="CZ299" s="144"/>
      <c r="DA299" s="144"/>
      <c r="DB299" s="144"/>
      <c r="DC299" s="144"/>
      <c r="DD299" s="144"/>
      <c r="DE299" s="144"/>
      <c r="DF299" s="144"/>
      <c r="DG299" s="144"/>
      <c r="DH299" s="144"/>
      <c r="DI299" s="144"/>
      <c r="DJ299" s="144"/>
      <c r="DK299" s="144"/>
      <c r="DL299" s="144"/>
      <c r="DM299" s="144"/>
      <c r="DN299" s="144"/>
      <c r="DO299" s="144"/>
      <c r="DP299" s="144"/>
      <c r="DQ299" s="144"/>
      <c r="DR299" s="144"/>
      <c r="DS299" s="144"/>
      <c r="DT299" s="144"/>
      <c r="DU299" s="144">
        <v>26788126.660000004</v>
      </c>
      <c r="DV299" s="144">
        <v>3259921.04</v>
      </c>
      <c r="DW299" s="144"/>
      <c r="DX299" s="144">
        <v>2941992.8600000003</v>
      </c>
      <c r="DY299" s="144"/>
      <c r="DZ299" s="144"/>
      <c r="EA299" s="144"/>
      <c r="EB299" s="144"/>
      <c r="EC299" s="144"/>
      <c r="ED299" s="144"/>
      <c r="EE299" s="144"/>
      <c r="EF299" s="144"/>
      <c r="EG299" s="129"/>
      <c r="EH299" s="144"/>
      <c r="EI299" s="144"/>
      <c r="EJ299" s="144"/>
      <c r="EK299" s="144">
        <f t="shared" si="480"/>
        <v>32990040.560000002</v>
      </c>
      <c r="EL299" s="124">
        <f t="shared" si="478"/>
        <v>467399426.77958333</v>
      </c>
      <c r="EM299" s="144"/>
      <c r="EN299" s="144"/>
      <c r="EO299" s="144"/>
      <c r="EP299" s="144"/>
      <c r="EQ299" s="144"/>
      <c r="ER299" s="144"/>
      <c r="ES299" s="144"/>
      <c r="ET299" s="144"/>
      <c r="EU299" s="144"/>
      <c r="EV299" s="144"/>
      <c r="EW299" s="144"/>
      <c r="EX299" s="144"/>
      <c r="EY299" s="144"/>
      <c r="EZ299" s="144"/>
      <c r="FA299" s="144"/>
      <c r="FB299" s="144"/>
      <c r="FC299" s="144"/>
      <c r="FD299" s="144"/>
      <c r="FE299" s="144"/>
      <c r="FF299" s="144"/>
      <c r="FG299" s="144"/>
      <c r="FH299" s="144"/>
      <c r="FI299" s="144"/>
      <c r="FJ299" s="144"/>
      <c r="FK299" s="144"/>
      <c r="FL299" s="144"/>
      <c r="FM299" s="144"/>
      <c r="FN299" s="144"/>
      <c r="FO299" s="144"/>
      <c r="FP299" s="144"/>
      <c r="FQ299" s="144">
        <v>21536877.460000008</v>
      </c>
      <c r="FR299" s="144">
        <v>2285251.6399999997</v>
      </c>
      <c r="FS299" s="144">
        <v>0</v>
      </c>
      <c r="FT299" s="144">
        <v>2448972.2199999997</v>
      </c>
      <c r="FU299" s="144"/>
      <c r="FV299" s="144"/>
      <c r="FW299" s="144"/>
      <c r="FX299" s="144"/>
      <c r="FY299" s="144"/>
      <c r="FZ299" s="144"/>
      <c r="GA299" s="144"/>
      <c r="GB299" s="144"/>
      <c r="GC299" s="129"/>
      <c r="GD299" s="144"/>
      <c r="GE299" s="144"/>
      <c r="GF299" s="144"/>
      <c r="GG299" s="124">
        <f t="shared" si="474"/>
        <v>26271101.320000008</v>
      </c>
      <c r="GH299" s="124">
        <f t="shared" si="475"/>
        <v>493670528.09958333</v>
      </c>
      <c r="GI299" s="124"/>
      <c r="GJ299" s="124">
        <f t="shared" si="476"/>
        <v>493670528.09958333</v>
      </c>
      <c r="GU299" s="194">
        <v>410480364.3508333</v>
      </c>
      <c r="GV299" s="123">
        <f t="shared" si="437"/>
        <v>0</v>
      </c>
      <c r="GX299" s="129"/>
      <c r="GY299" s="123">
        <f t="shared" si="477"/>
        <v>0</v>
      </c>
    </row>
    <row r="300" spans="1:207" ht="31.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37">
        <v>533384064.34875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>
        <v>16158880.773750067</v>
      </c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-75000</v>
      </c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44">
        <f t="shared" si="479"/>
        <v>16083880.773750067</v>
      </c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44">
        <v>14668987.34</v>
      </c>
      <c r="BY300" s="144">
        <v>3015945.49</v>
      </c>
      <c r="BZ300" s="144"/>
      <c r="CA300" s="137">
        <v>2201729.23</v>
      </c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44">
        <f t="shared" si="468"/>
        <v>19886662.059999999</v>
      </c>
      <c r="CO300" s="124">
        <f t="shared" si="469"/>
        <v>35970542.833750069</v>
      </c>
      <c r="CP300" s="124">
        <f t="shared" si="470"/>
        <v>569354607.18250012</v>
      </c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/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>
        <v>32941042.620000008</v>
      </c>
      <c r="DV300" s="144">
        <v>179638.24999999953</v>
      </c>
      <c r="DW300" s="144"/>
      <c r="DX300" s="144">
        <v>2674503.8800000004</v>
      </c>
      <c r="DY300" s="144"/>
      <c r="DZ300" s="144"/>
      <c r="EA300" s="144"/>
      <c r="EB300" s="144"/>
      <c r="EC300" s="144"/>
      <c r="ED300" s="144"/>
      <c r="EE300" s="144"/>
      <c r="EF300" s="144"/>
      <c r="EG300" s="129"/>
      <c r="EH300" s="144"/>
      <c r="EI300" s="144"/>
      <c r="EJ300" s="144"/>
      <c r="EK300" s="144">
        <f t="shared" si="480"/>
        <v>35795184.750000007</v>
      </c>
      <c r="EL300" s="124">
        <f t="shared" si="478"/>
        <v>605149791.93250012</v>
      </c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  <c r="FL300" s="144"/>
      <c r="FM300" s="144"/>
      <c r="FN300" s="144"/>
      <c r="FO300" s="144"/>
      <c r="FP300" s="144"/>
      <c r="FQ300" s="144">
        <v>26793568.919999987</v>
      </c>
      <c r="FR300" s="144">
        <v>-81919.579999999609</v>
      </c>
      <c r="FS300" s="144">
        <v>0</v>
      </c>
      <c r="FT300" s="144">
        <v>1763109.8399999999</v>
      </c>
      <c r="FU300" s="144"/>
      <c r="FV300" s="144"/>
      <c r="FW300" s="144"/>
      <c r="FX300" s="144"/>
      <c r="FY300" s="144"/>
      <c r="FZ300" s="144"/>
      <c r="GA300" s="144"/>
      <c r="GB300" s="144"/>
      <c r="GC300" s="129"/>
      <c r="GD300" s="144"/>
      <c r="GE300" s="144"/>
      <c r="GF300" s="144"/>
      <c r="GG300" s="124">
        <f t="shared" si="474"/>
        <v>28474759.179999989</v>
      </c>
      <c r="GH300" s="124">
        <f t="shared" si="475"/>
        <v>633624551.11250007</v>
      </c>
      <c r="GI300" s="124"/>
      <c r="GJ300" s="124">
        <f t="shared" si="476"/>
        <v>633624551.11250007</v>
      </c>
      <c r="GU300" s="194">
        <v>533384064.34875</v>
      </c>
      <c r="GV300" s="123">
        <f t="shared" si="437"/>
        <v>0</v>
      </c>
      <c r="GX300" s="129"/>
      <c r="GY300" s="123">
        <f t="shared" si="477"/>
        <v>0</v>
      </c>
    </row>
    <row r="301" spans="1:207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37">
        <v>785106987.42458344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>
        <v>16285372.451666594</v>
      </c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44">
        <f t="shared" si="479"/>
        <v>16285372.451666594</v>
      </c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44">
        <v>10961111.67</v>
      </c>
      <c r="BY301" s="144">
        <v>10305100.09</v>
      </c>
      <c r="BZ301" s="144"/>
      <c r="CA301" s="137">
        <v>908764.01</v>
      </c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44">
        <f t="shared" si="468"/>
        <v>22174975.77</v>
      </c>
      <c r="CO301" s="124">
        <f t="shared" si="469"/>
        <v>38460348.221666589</v>
      </c>
      <c r="CP301" s="124">
        <f t="shared" si="470"/>
        <v>823567335.64625001</v>
      </c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>
        <v>23013994.280000001</v>
      </c>
      <c r="DV301" s="144">
        <v>761822.66999999993</v>
      </c>
      <c r="DW301" s="144"/>
      <c r="DX301" s="144">
        <v>1464551.72</v>
      </c>
      <c r="DY301" s="144"/>
      <c r="DZ301" s="144"/>
      <c r="EA301" s="144"/>
      <c r="EB301" s="144"/>
      <c r="EC301" s="144"/>
      <c r="ED301" s="144"/>
      <c r="EE301" s="144"/>
      <c r="EF301" s="144"/>
      <c r="EG301" s="129"/>
      <c r="EH301" s="144"/>
      <c r="EI301" s="144"/>
      <c r="EJ301" s="144"/>
      <c r="EK301" s="144">
        <f t="shared" si="480"/>
        <v>25240368.670000002</v>
      </c>
      <c r="EL301" s="124">
        <f t="shared" si="478"/>
        <v>848807704.31624997</v>
      </c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>
        <v>19550963.899999999</v>
      </c>
      <c r="FR301" s="144">
        <v>229737.76000000164</v>
      </c>
      <c r="FS301" s="144">
        <v>0</v>
      </c>
      <c r="FT301" s="144">
        <v>495806.52</v>
      </c>
      <c r="FU301" s="144"/>
      <c r="FV301" s="144"/>
      <c r="FW301" s="144"/>
      <c r="FX301" s="144"/>
      <c r="FY301" s="144"/>
      <c r="FZ301" s="144"/>
      <c r="GA301" s="144"/>
      <c r="GB301" s="144"/>
      <c r="GC301" s="129"/>
      <c r="GD301" s="144"/>
      <c r="GE301" s="144"/>
      <c r="GF301" s="144"/>
      <c r="GG301" s="124">
        <f t="shared" si="474"/>
        <v>20276508.18</v>
      </c>
      <c r="GH301" s="124">
        <f t="shared" si="475"/>
        <v>869084212.49624991</v>
      </c>
      <c r="GI301" s="124"/>
      <c r="GJ301" s="124">
        <f t="shared" si="476"/>
        <v>869084212.49624991</v>
      </c>
      <c r="GU301" s="194">
        <v>785106987.42458344</v>
      </c>
      <c r="GV301" s="123">
        <f t="shared" si="437"/>
        <v>0</v>
      </c>
      <c r="GX301" s="129"/>
      <c r="GY301" s="123">
        <f t="shared" si="477"/>
        <v>0</v>
      </c>
    </row>
    <row r="302" spans="1:207" ht="31.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37">
        <v>1078849338.3337498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>
        <v>30087780.507083416</v>
      </c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44">
        <f t="shared" si="479"/>
        <v>30087780.507083416</v>
      </c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44">
        <v>17170249.940000001</v>
      </c>
      <c r="BY302" s="144">
        <v>7893344.8499999996</v>
      </c>
      <c r="BZ302" s="144"/>
      <c r="CA302" s="137">
        <v>776704.67</v>
      </c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44">
        <f t="shared" si="468"/>
        <v>25840299.460000001</v>
      </c>
      <c r="CO302" s="124">
        <f t="shared" si="469"/>
        <v>55928079.967083417</v>
      </c>
      <c r="CP302" s="124">
        <f t="shared" si="470"/>
        <v>1134777418.3008332</v>
      </c>
      <c r="CQ302" s="144"/>
      <c r="CR302" s="144"/>
      <c r="CS302" s="144"/>
      <c r="CT302" s="144"/>
      <c r="CU302" s="144"/>
      <c r="CV302" s="144"/>
      <c r="CW302" s="144"/>
      <c r="CX302" s="144"/>
      <c r="CY302" s="144"/>
      <c r="CZ302" s="144"/>
      <c r="DA302" s="144"/>
      <c r="DB302" s="144"/>
      <c r="DC302" s="144"/>
      <c r="DD302" s="144"/>
      <c r="DE302" s="144"/>
      <c r="DF302" s="144"/>
      <c r="DG302" s="144"/>
      <c r="DH302" s="144"/>
      <c r="DI302" s="144"/>
      <c r="DJ302" s="144"/>
      <c r="DK302" s="144"/>
      <c r="DL302" s="144"/>
      <c r="DM302" s="144"/>
      <c r="DN302" s="144"/>
      <c r="DO302" s="144"/>
      <c r="DP302" s="144"/>
      <c r="DQ302" s="144"/>
      <c r="DR302" s="144"/>
      <c r="DS302" s="144"/>
      <c r="DT302" s="144"/>
      <c r="DU302" s="144">
        <v>30996183.300000001</v>
      </c>
      <c r="DV302" s="144">
        <v>-1048837.4499999993</v>
      </c>
      <c r="DW302" s="144"/>
      <c r="DX302" s="144">
        <v>133492.52999999991</v>
      </c>
      <c r="DY302" s="144"/>
      <c r="DZ302" s="144"/>
      <c r="EA302" s="144"/>
      <c r="EB302" s="144"/>
      <c r="EC302" s="144"/>
      <c r="ED302" s="144"/>
      <c r="EE302" s="144"/>
      <c r="EF302" s="144"/>
      <c r="EG302" s="129"/>
      <c r="EH302" s="144"/>
      <c r="EI302" s="144"/>
      <c r="EJ302" s="144"/>
      <c r="EK302" s="144">
        <f t="shared" si="480"/>
        <v>30080838.380000003</v>
      </c>
      <c r="EL302" s="124">
        <f t="shared" si="478"/>
        <v>1164858256.6808333</v>
      </c>
      <c r="EM302" s="144"/>
      <c r="EN302" s="144"/>
      <c r="EO302" s="144"/>
      <c r="EP302" s="144"/>
      <c r="EQ302" s="144"/>
      <c r="ER302" s="144"/>
      <c r="ES302" s="144"/>
      <c r="ET302" s="144"/>
      <c r="EU302" s="144"/>
      <c r="EV302" s="144"/>
      <c r="EW302" s="144"/>
      <c r="EX302" s="144"/>
      <c r="EY302" s="144"/>
      <c r="EZ302" s="144"/>
      <c r="FA302" s="144"/>
      <c r="FB302" s="144"/>
      <c r="FC302" s="144"/>
      <c r="FD302" s="144"/>
      <c r="FE302" s="144"/>
      <c r="FF302" s="144"/>
      <c r="FG302" s="144"/>
      <c r="FH302" s="144"/>
      <c r="FI302" s="144"/>
      <c r="FJ302" s="144"/>
      <c r="FK302" s="144"/>
      <c r="FL302" s="144"/>
      <c r="FM302" s="144"/>
      <c r="FN302" s="144"/>
      <c r="FO302" s="144"/>
      <c r="FP302" s="144"/>
      <c r="FQ302" s="144">
        <v>22926223.139999993</v>
      </c>
      <c r="FR302" s="144">
        <v>-512381.3900000006</v>
      </c>
      <c r="FS302" s="144">
        <v>0</v>
      </c>
      <c r="FT302" s="144">
        <v>67640.25</v>
      </c>
      <c r="FU302" s="144"/>
      <c r="FV302" s="144"/>
      <c r="FW302" s="144"/>
      <c r="FX302" s="144"/>
      <c r="FY302" s="144"/>
      <c r="FZ302" s="144"/>
      <c r="GA302" s="144"/>
      <c r="GB302" s="144"/>
      <c r="GC302" s="129"/>
      <c r="GD302" s="144"/>
      <c r="GE302" s="144"/>
      <c r="GF302" s="144"/>
      <c r="GG302" s="124">
        <f t="shared" si="474"/>
        <v>22481481.999999993</v>
      </c>
      <c r="GH302" s="124">
        <f t="shared" si="475"/>
        <v>1187339738.6808333</v>
      </c>
      <c r="GI302" s="124"/>
      <c r="GJ302" s="124">
        <f t="shared" si="476"/>
        <v>1187339738.6808333</v>
      </c>
      <c r="GU302" s="194">
        <v>1078849338.3337498</v>
      </c>
      <c r="GV302" s="123">
        <f t="shared" si="437"/>
        <v>0</v>
      </c>
      <c r="GX302" s="129"/>
      <c r="GY302" s="123">
        <f t="shared" si="477"/>
        <v>0</v>
      </c>
    </row>
    <row r="303" spans="1:207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37">
        <v>529306730.5620833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>
        <v>10778356.008749962</v>
      </c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44">
        <f t="shared" si="479"/>
        <v>10778356.008749962</v>
      </c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44">
        <v>4632383.47</v>
      </c>
      <c r="BY303" s="144">
        <v>2133505.38</v>
      </c>
      <c r="BZ303" s="144"/>
      <c r="CA303" s="137">
        <v>638976.22</v>
      </c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44">
        <f t="shared" si="468"/>
        <v>7404865.0699999994</v>
      </c>
      <c r="CO303" s="124">
        <f t="shared" si="469"/>
        <v>18183221.078749962</v>
      </c>
      <c r="CP303" s="124">
        <f t="shared" si="470"/>
        <v>547489951.64083326</v>
      </c>
      <c r="CQ303" s="144"/>
      <c r="CR303" s="144"/>
      <c r="CS303" s="144"/>
      <c r="CT303" s="144"/>
      <c r="CU303" s="144"/>
      <c r="CV303" s="144"/>
      <c r="CW303" s="144"/>
      <c r="CX303" s="144"/>
      <c r="CY303" s="144"/>
      <c r="CZ303" s="144"/>
      <c r="DA303" s="144"/>
      <c r="DB303" s="144"/>
      <c r="DC303" s="144"/>
      <c r="DD303" s="144"/>
      <c r="DE303" s="144"/>
      <c r="DF303" s="144"/>
      <c r="DG303" s="144"/>
      <c r="DH303" s="144"/>
      <c r="DI303" s="144"/>
      <c r="DJ303" s="144"/>
      <c r="DK303" s="144"/>
      <c r="DL303" s="144"/>
      <c r="DM303" s="144"/>
      <c r="DN303" s="144"/>
      <c r="DO303" s="144"/>
      <c r="DP303" s="144"/>
      <c r="DQ303" s="144"/>
      <c r="DR303" s="144"/>
      <c r="DS303" s="144"/>
      <c r="DT303" s="144"/>
      <c r="DU303" s="144">
        <v>43319441.25</v>
      </c>
      <c r="DV303" s="144">
        <v>-771702.8</v>
      </c>
      <c r="DW303" s="144"/>
      <c r="DX303" s="144">
        <v>825661.94</v>
      </c>
      <c r="DY303" s="144"/>
      <c r="DZ303" s="144"/>
      <c r="EA303" s="144"/>
      <c r="EB303" s="144"/>
      <c r="EC303" s="144"/>
      <c r="ED303" s="144"/>
      <c r="EE303" s="144"/>
      <c r="EF303" s="144"/>
      <c r="EG303" s="129"/>
      <c r="EH303" s="144"/>
      <c r="EI303" s="144"/>
      <c r="EJ303" s="144"/>
      <c r="EK303" s="144">
        <f t="shared" si="480"/>
        <v>43373400.390000001</v>
      </c>
      <c r="EL303" s="124">
        <f t="shared" si="478"/>
        <v>590863352.03083324</v>
      </c>
      <c r="EM303" s="144"/>
      <c r="EN303" s="144"/>
      <c r="EO303" s="144"/>
      <c r="EP303" s="144"/>
      <c r="EQ303" s="144"/>
      <c r="ER303" s="144"/>
      <c r="ES303" s="144"/>
      <c r="ET303" s="144"/>
      <c r="EU303" s="144"/>
      <c r="EV303" s="144"/>
      <c r="EW303" s="144"/>
      <c r="EX303" s="144"/>
      <c r="EY303" s="144"/>
      <c r="EZ303" s="144"/>
      <c r="FA303" s="144"/>
      <c r="FB303" s="144"/>
      <c r="FC303" s="144"/>
      <c r="FD303" s="144"/>
      <c r="FE303" s="144"/>
      <c r="FF303" s="144"/>
      <c r="FG303" s="144"/>
      <c r="FH303" s="144"/>
      <c r="FI303" s="144"/>
      <c r="FJ303" s="144"/>
      <c r="FK303" s="144"/>
      <c r="FL303" s="144"/>
      <c r="FM303" s="144"/>
      <c r="FN303" s="144"/>
      <c r="FO303" s="144"/>
      <c r="FP303" s="144"/>
      <c r="FQ303" s="144">
        <v>27326889.25999999</v>
      </c>
      <c r="FR303" s="144">
        <v>-31243.629999999423</v>
      </c>
      <c r="FS303" s="144"/>
      <c r="FT303" s="144">
        <v>1235785.7500000002</v>
      </c>
      <c r="FU303" s="144"/>
      <c r="FV303" s="144"/>
      <c r="FW303" s="144"/>
      <c r="FX303" s="144"/>
      <c r="FY303" s="144"/>
      <c r="FZ303" s="144"/>
      <c r="GA303" s="144"/>
      <c r="GB303" s="144"/>
      <c r="GC303" s="129"/>
      <c r="GD303" s="144"/>
      <c r="GE303" s="144"/>
      <c r="GF303" s="144"/>
      <c r="GG303" s="124">
        <f t="shared" si="474"/>
        <v>28531431.379999992</v>
      </c>
      <c r="GH303" s="124">
        <f t="shared" si="475"/>
        <v>619394783.41083324</v>
      </c>
      <c r="GI303" s="124"/>
      <c r="GJ303" s="124">
        <f t="shared" si="476"/>
        <v>619394783.41083324</v>
      </c>
      <c r="GU303" s="194">
        <v>529306730.5620833</v>
      </c>
      <c r="GV303" s="123">
        <f t="shared" si="437"/>
        <v>0</v>
      </c>
      <c r="GX303" s="129"/>
      <c r="GY303" s="123">
        <f t="shared" si="477"/>
        <v>0</v>
      </c>
    </row>
    <row r="304" spans="1:207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37">
        <v>193875299.78875002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>
        <v>1306519.8037500083</v>
      </c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44">
        <f t="shared" si="479"/>
        <v>1306519.8037500083</v>
      </c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44">
        <v>199494.03</v>
      </c>
      <c r="BY304" s="144">
        <v>1028044.39</v>
      </c>
      <c r="BZ304" s="144"/>
      <c r="CA304" s="137">
        <v>3421.29</v>
      </c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44">
        <f t="shared" si="468"/>
        <v>1230959.71</v>
      </c>
      <c r="CO304" s="124">
        <f t="shared" si="469"/>
        <v>2537479.5137500083</v>
      </c>
      <c r="CP304" s="124">
        <f t="shared" si="470"/>
        <v>196412779.30250004</v>
      </c>
      <c r="CQ304" s="144"/>
      <c r="CR304" s="144"/>
      <c r="CS304" s="144"/>
      <c r="CT304" s="144"/>
      <c r="CU304" s="144"/>
      <c r="CV304" s="144"/>
      <c r="CW304" s="144"/>
      <c r="CX304" s="144"/>
      <c r="CY304" s="144"/>
      <c r="CZ304" s="144"/>
      <c r="DA304" s="144"/>
      <c r="DB304" s="144"/>
      <c r="DC304" s="144"/>
      <c r="DD304" s="144"/>
      <c r="DE304" s="144"/>
      <c r="DF304" s="144"/>
      <c r="DG304" s="144"/>
      <c r="DH304" s="144"/>
      <c r="DI304" s="144"/>
      <c r="DJ304" s="144"/>
      <c r="DK304" s="144"/>
      <c r="DL304" s="144"/>
      <c r="DM304" s="144"/>
      <c r="DN304" s="144"/>
      <c r="DO304" s="144"/>
      <c r="DP304" s="144"/>
      <c r="DQ304" s="144"/>
      <c r="DR304" s="144"/>
      <c r="DS304" s="144"/>
      <c r="DT304" s="144"/>
      <c r="DU304" s="144">
        <v>338278.64</v>
      </c>
      <c r="DV304" s="144">
        <v>15028.430000000051</v>
      </c>
      <c r="DW304" s="144"/>
      <c r="DX304" s="144">
        <v>4465.8</v>
      </c>
      <c r="DY304" s="144"/>
      <c r="DZ304" s="144"/>
      <c r="EA304" s="144"/>
      <c r="EB304" s="144"/>
      <c r="EC304" s="144"/>
      <c r="ED304" s="144"/>
      <c r="EE304" s="144"/>
      <c r="EF304" s="144"/>
      <c r="EG304" s="129"/>
      <c r="EH304" s="144"/>
      <c r="EI304" s="144"/>
      <c r="EJ304" s="144"/>
      <c r="EK304" s="144">
        <f t="shared" si="480"/>
        <v>357772.87000000005</v>
      </c>
      <c r="EL304" s="124">
        <f t="shared" si="478"/>
        <v>196770552.17250004</v>
      </c>
      <c r="EM304" s="144"/>
      <c r="EN304" s="144"/>
      <c r="EO304" s="144"/>
      <c r="EP304" s="144"/>
      <c r="EQ304" s="144"/>
      <c r="ER304" s="144"/>
      <c r="ES304" s="144"/>
      <c r="ET304" s="144"/>
      <c r="EU304" s="144"/>
      <c r="EV304" s="144"/>
      <c r="EW304" s="144"/>
      <c r="EX304" s="144"/>
      <c r="EY304" s="144"/>
      <c r="EZ304" s="144"/>
      <c r="FA304" s="144"/>
      <c r="FB304" s="144"/>
      <c r="FC304" s="144"/>
      <c r="FD304" s="144"/>
      <c r="FE304" s="144"/>
      <c r="FF304" s="144"/>
      <c r="FG304" s="144"/>
      <c r="FH304" s="144"/>
      <c r="FI304" s="144"/>
      <c r="FJ304" s="144"/>
      <c r="FK304" s="144"/>
      <c r="FL304" s="144"/>
      <c r="FM304" s="144"/>
      <c r="FN304" s="144"/>
      <c r="FO304" s="144"/>
      <c r="FP304" s="144"/>
      <c r="FQ304" s="144">
        <v>175844.7699999999</v>
      </c>
      <c r="FR304" s="144">
        <v>6505.5200000000186</v>
      </c>
      <c r="FS304" s="144">
        <v>0</v>
      </c>
      <c r="FT304" s="144">
        <v>2744.7199999999993</v>
      </c>
      <c r="FU304" s="144"/>
      <c r="FV304" s="144"/>
      <c r="FW304" s="144"/>
      <c r="FX304" s="144"/>
      <c r="FY304" s="144"/>
      <c r="FZ304" s="144"/>
      <c r="GA304" s="144"/>
      <c r="GB304" s="144"/>
      <c r="GC304" s="129"/>
      <c r="GD304" s="144"/>
      <c r="GE304" s="144"/>
      <c r="GF304" s="144"/>
      <c r="GG304" s="124">
        <f t="shared" si="474"/>
        <v>185095.00999999992</v>
      </c>
      <c r="GH304" s="124">
        <f t="shared" si="475"/>
        <v>196955647.18250003</v>
      </c>
      <c r="GI304" s="124"/>
      <c r="GJ304" s="124">
        <f t="shared" si="476"/>
        <v>196955647.18250003</v>
      </c>
      <c r="GU304" s="194">
        <v>193875299.78875002</v>
      </c>
      <c r="GV304" s="123">
        <f t="shared" si="437"/>
        <v>0</v>
      </c>
      <c r="GX304" s="129"/>
      <c r="GY304" s="123">
        <f t="shared" si="477"/>
        <v>0</v>
      </c>
    </row>
    <row r="305" spans="1:207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37">
        <v>249863595.05374998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>
        <v>18817782.781666696</v>
      </c>
      <c r="Y305" s="129"/>
      <c r="Z305" s="129"/>
      <c r="AA305" s="129"/>
      <c r="AB305" s="129"/>
      <c r="AC305" s="144">
        <v>-157426932.03999999</v>
      </c>
      <c r="AD305" s="129"/>
      <c r="AE305" s="129"/>
      <c r="AF305" s="129"/>
      <c r="AG305" s="129"/>
      <c r="AH305" s="129"/>
      <c r="AI305" s="144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44">
        <f t="shared" si="479"/>
        <v>-138609149.2583333</v>
      </c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>
        <v>157426932.03999999</v>
      </c>
      <c r="BR305" s="129"/>
      <c r="BS305" s="129"/>
      <c r="BT305" s="129"/>
      <c r="BU305" s="129"/>
      <c r="BV305" s="129"/>
      <c r="BW305" s="129"/>
      <c r="BX305" s="144">
        <v>-77378.229999999981</v>
      </c>
      <c r="BY305" s="144">
        <v>2750928.0799999996</v>
      </c>
      <c r="BZ305" s="144"/>
      <c r="CA305" s="137">
        <v>75784.77</v>
      </c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44">
        <f t="shared" si="468"/>
        <v>160176266.66000003</v>
      </c>
      <c r="CO305" s="124">
        <f t="shared" si="469"/>
        <v>21567117.401666731</v>
      </c>
      <c r="CP305" s="124">
        <f t="shared" si="470"/>
        <v>271430712.45541668</v>
      </c>
      <c r="CQ305" s="144"/>
      <c r="CR305" s="144"/>
      <c r="CS305" s="144"/>
      <c r="CT305" s="144"/>
      <c r="CU305" s="144"/>
      <c r="CV305" s="144"/>
      <c r="CW305" s="144"/>
      <c r="CX305" s="144"/>
      <c r="CY305" s="144"/>
      <c r="CZ305" s="144"/>
      <c r="DA305" s="144"/>
      <c r="DB305" s="144"/>
      <c r="DC305" s="144"/>
      <c r="DD305" s="144"/>
      <c r="DE305" s="144"/>
      <c r="DF305" s="144"/>
      <c r="DG305" s="144"/>
      <c r="DH305" s="144"/>
      <c r="DI305" s="144"/>
      <c r="DJ305" s="144"/>
      <c r="DK305" s="144"/>
      <c r="DL305" s="144"/>
      <c r="DM305" s="144"/>
      <c r="DN305" s="144"/>
      <c r="DO305" s="144"/>
      <c r="DP305" s="144"/>
      <c r="DQ305" s="144"/>
      <c r="DR305" s="144"/>
      <c r="DS305" s="144"/>
      <c r="DT305" s="144"/>
      <c r="DU305" s="144">
        <v>2136094.92</v>
      </c>
      <c r="DV305" s="144">
        <v>13972.620000000112</v>
      </c>
      <c r="DW305" s="144"/>
      <c r="DX305" s="144">
        <v>36669.159999999989</v>
      </c>
      <c r="DY305" s="144"/>
      <c r="DZ305" s="144"/>
      <c r="EA305" s="144"/>
      <c r="EB305" s="144"/>
      <c r="EC305" s="144"/>
      <c r="ED305" s="144"/>
      <c r="EE305" s="144"/>
      <c r="EF305" s="144"/>
      <c r="EG305" s="129"/>
      <c r="EH305" s="144"/>
      <c r="EI305" s="144"/>
      <c r="EJ305" s="144"/>
      <c r="EK305" s="144">
        <f t="shared" si="480"/>
        <v>2186736.7000000002</v>
      </c>
      <c r="EL305" s="124">
        <f t="shared" si="478"/>
        <v>273617449.15541667</v>
      </c>
      <c r="EM305" s="144"/>
      <c r="EN305" s="144"/>
      <c r="EO305" s="144"/>
      <c r="EP305" s="144"/>
      <c r="EQ305" s="144"/>
      <c r="ER305" s="144"/>
      <c r="ES305" s="144"/>
      <c r="ET305" s="144"/>
      <c r="EU305" s="144"/>
      <c r="EV305" s="144"/>
      <c r="EW305" s="144"/>
      <c r="EX305" s="144"/>
      <c r="EY305" s="144"/>
      <c r="EZ305" s="144"/>
      <c r="FA305" s="144"/>
      <c r="FB305" s="144"/>
      <c r="FC305" s="144"/>
      <c r="FD305" s="144"/>
      <c r="FE305" s="144"/>
      <c r="FF305" s="144"/>
      <c r="FG305" s="144"/>
      <c r="FH305" s="144"/>
      <c r="FI305" s="144">
        <v>-701437.75289873779</v>
      </c>
      <c r="FJ305" s="144"/>
      <c r="FK305" s="144"/>
      <c r="FL305" s="144"/>
      <c r="FM305" s="144"/>
      <c r="FN305" s="144"/>
      <c r="FO305" s="144"/>
      <c r="FP305" s="144"/>
      <c r="FQ305" s="144">
        <v>4035118.72</v>
      </c>
      <c r="FR305" s="144">
        <v>-2985.519999999553</v>
      </c>
      <c r="FS305" s="144"/>
      <c r="FT305" s="144">
        <v>23957.950000000012</v>
      </c>
      <c r="FU305" s="144"/>
      <c r="FV305" s="144"/>
      <c r="FW305" s="144"/>
      <c r="FX305" s="144"/>
      <c r="FY305" s="144"/>
      <c r="FZ305" s="144"/>
      <c r="GA305" s="144"/>
      <c r="GB305" s="144"/>
      <c r="GC305" s="129"/>
      <c r="GD305" s="144"/>
      <c r="GE305" s="144"/>
      <c r="GF305" s="144"/>
      <c r="GG305" s="124">
        <f t="shared" si="474"/>
        <v>3354653.397101263</v>
      </c>
      <c r="GH305" s="124">
        <f t="shared" si="475"/>
        <v>276972102.55251795</v>
      </c>
      <c r="GI305" s="124"/>
      <c r="GJ305" s="124">
        <f t="shared" si="476"/>
        <v>276972102.55251795</v>
      </c>
      <c r="GU305" s="194">
        <v>249863595.05374998</v>
      </c>
      <c r="GV305" s="123">
        <f t="shared" si="437"/>
        <v>0</v>
      </c>
      <c r="GX305" s="129"/>
      <c r="GY305" s="123">
        <f t="shared" si="477"/>
        <v>0</v>
      </c>
    </row>
    <row r="306" spans="1:207" ht="31.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37">
        <v>775327.73416666675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>
        <v>75188.533333333209</v>
      </c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44">
        <f t="shared" si="479"/>
        <v>75188.533333333209</v>
      </c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44">
        <v>0</v>
      </c>
      <c r="BY306" s="144">
        <v>0</v>
      </c>
      <c r="BZ306" s="144"/>
      <c r="CA306" s="137">
        <v>49985.35</v>
      </c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44">
        <f t="shared" si="468"/>
        <v>49985.35</v>
      </c>
      <c r="CO306" s="124">
        <f t="shared" si="469"/>
        <v>125173.88333333321</v>
      </c>
      <c r="CP306" s="124">
        <f t="shared" si="470"/>
        <v>900501.61749999993</v>
      </c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>
        <v>3158695.8</v>
      </c>
      <c r="DV306" s="144">
        <v>0</v>
      </c>
      <c r="DW306" s="144"/>
      <c r="DX306" s="144">
        <v>0</v>
      </c>
      <c r="DY306" s="144"/>
      <c r="DZ306" s="144"/>
      <c r="EA306" s="144"/>
      <c r="EB306" s="144"/>
      <c r="EC306" s="144"/>
      <c r="ED306" s="144"/>
      <c r="EE306" s="144"/>
      <c r="EF306" s="144"/>
      <c r="EG306" s="129"/>
      <c r="EH306" s="144"/>
      <c r="EI306" s="144"/>
      <c r="EJ306" s="144"/>
      <c r="EK306" s="144">
        <f t="shared" si="480"/>
        <v>3158695.8</v>
      </c>
      <c r="EL306" s="124">
        <f t="shared" si="478"/>
        <v>4059197.4174999995</v>
      </c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4"/>
      <c r="FB306" s="144"/>
      <c r="FC306" s="144"/>
      <c r="FD306" s="144"/>
      <c r="FE306" s="144"/>
      <c r="FF306" s="144"/>
      <c r="FG306" s="144"/>
      <c r="FH306" s="144"/>
      <c r="FI306" s="144"/>
      <c r="FJ306" s="144"/>
      <c r="FK306" s="144"/>
      <c r="FL306" s="144"/>
      <c r="FM306" s="144"/>
      <c r="FN306" s="144"/>
      <c r="FO306" s="144"/>
      <c r="FP306" s="144"/>
      <c r="FQ306" s="144">
        <v>8718103.5500000007</v>
      </c>
      <c r="FR306" s="144">
        <v>0</v>
      </c>
      <c r="FS306" s="144"/>
      <c r="FT306" s="144">
        <v>117070.31</v>
      </c>
      <c r="FU306" s="144"/>
      <c r="FV306" s="144"/>
      <c r="FW306" s="144"/>
      <c r="FX306" s="144"/>
      <c r="FY306" s="144"/>
      <c r="FZ306" s="144"/>
      <c r="GA306" s="144"/>
      <c r="GB306" s="144"/>
      <c r="GC306" s="129"/>
      <c r="GD306" s="144"/>
      <c r="GE306" s="144"/>
      <c r="GF306" s="144"/>
      <c r="GG306" s="124">
        <f t="shared" si="474"/>
        <v>8835173.8600000013</v>
      </c>
      <c r="GH306" s="124">
        <f t="shared" si="475"/>
        <v>12894371.2775</v>
      </c>
      <c r="GI306" s="124"/>
      <c r="GJ306" s="124">
        <f t="shared" si="476"/>
        <v>12894371.2775</v>
      </c>
      <c r="GU306" s="194">
        <v>775327.73416666675</v>
      </c>
      <c r="GV306" s="123">
        <f t="shared" si="437"/>
        <v>0</v>
      </c>
      <c r="GX306" s="129"/>
      <c r="GY306" s="123">
        <f t="shared" si="477"/>
        <v>0</v>
      </c>
    </row>
    <row r="307" spans="1:207" ht="31.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37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>
        <v>0</v>
      </c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44">
        <f t="shared" si="479"/>
        <v>0</v>
      </c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44"/>
      <c r="BY307" s="144"/>
      <c r="BZ307" s="144"/>
      <c r="CA307" s="137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44">
        <f t="shared" si="468"/>
        <v>0</v>
      </c>
      <c r="CO307" s="124">
        <f t="shared" si="469"/>
        <v>0</v>
      </c>
      <c r="CP307" s="124">
        <f t="shared" si="470"/>
        <v>0</v>
      </c>
      <c r="CQ307" s="144"/>
      <c r="CR307" s="144"/>
      <c r="CS307" s="144"/>
      <c r="CT307" s="144"/>
      <c r="CU307" s="144"/>
      <c r="CV307" s="144"/>
      <c r="CW307" s="144"/>
      <c r="CX307" s="144"/>
      <c r="CY307" s="144"/>
      <c r="CZ307" s="144"/>
      <c r="DA307" s="144"/>
      <c r="DB307" s="144"/>
      <c r="DC307" s="144"/>
      <c r="DD307" s="144"/>
      <c r="DE307" s="144"/>
      <c r="DF307" s="144"/>
      <c r="DG307" s="144"/>
      <c r="DH307" s="144"/>
      <c r="DI307" s="144"/>
      <c r="DJ307" s="144"/>
      <c r="DK307" s="144"/>
      <c r="DL307" s="144"/>
      <c r="DM307" s="144"/>
      <c r="DN307" s="144"/>
      <c r="DO307" s="144"/>
      <c r="DP307" s="144"/>
      <c r="DQ307" s="144"/>
      <c r="DR307" s="144"/>
      <c r="DS307" s="144"/>
      <c r="DT307" s="144"/>
      <c r="DU307" s="144"/>
      <c r="DV307" s="144"/>
      <c r="DW307" s="144"/>
      <c r="DX307" s="144"/>
      <c r="DY307" s="144"/>
      <c r="DZ307" s="144"/>
      <c r="EA307" s="144"/>
      <c r="EB307" s="144"/>
      <c r="EC307" s="144"/>
      <c r="ED307" s="144"/>
      <c r="EE307" s="144"/>
      <c r="EF307" s="144"/>
      <c r="EG307" s="129"/>
      <c r="EH307" s="144"/>
      <c r="EI307" s="144"/>
      <c r="EJ307" s="144"/>
      <c r="EK307" s="144">
        <f t="shared" si="480"/>
        <v>0</v>
      </c>
      <c r="EL307" s="124">
        <f t="shared" si="478"/>
        <v>0</v>
      </c>
      <c r="EM307" s="144"/>
      <c r="EN307" s="144"/>
      <c r="EO307" s="144"/>
      <c r="EP307" s="144"/>
      <c r="EQ307" s="144"/>
      <c r="ER307" s="144"/>
      <c r="ES307" s="144"/>
      <c r="ET307" s="144"/>
      <c r="EU307" s="144"/>
      <c r="EV307" s="144"/>
      <c r="EW307" s="144"/>
      <c r="EX307" s="144"/>
      <c r="EY307" s="144"/>
      <c r="EZ307" s="144"/>
      <c r="FA307" s="144"/>
      <c r="FB307" s="144"/>
      <c r="FC307" s="144"/>
      <c r="FD307" s="144"/>
      <c r="FE307" s="144"/>
      <c r="FF307" s="144"/>
      <c r="FG307" s="144"/>
      <c r="FH307" s="144"/>
      <c r="FI307" s="144"/>
      <c r="FJ307" s="144"/>
      <c r="FK307" s="144"/>
      <c r="FL307" s="144"/>
      <c r="FM307" s="144"/>
      <c r="FN307" s="144"/>
      <c r="FO307" s="144"/>
      <c r="FP307" s="144"/>
      <c r="FQ307" s="144"/>
      <c r="FR307" s="144"/>
      <c r="FS307" s="144"/>
      <c r="FT307" s="144"/>
      <c r="FU307" s="144"/>
      <c r="FV307" s="144"/>
      <c r="FW307" s="144"/>
      <c r="FX307" s="144"/>
      <c r="FY307" s="144"/>
      <c r="FZ307" s="144"/>
      <c r="GA307" s="144"/>
      <c r="GB307" s="144"/>
      <c r="GC307" s="129"/>
      <c r="GD307" s="144"/>
      <c r="GE307" s="144"/>
      <c r="GF307" s="144"/>
      <c r="GG307" s="124">
        <f t="shared" si="474"/>
        <v>0</v>
      </c>
      <c r="GH307" s="124">
        <f t="shared" si="475"/>
        <v>0</v>
      </c>
      <c r="GI307" s="124"/>
      <c r="GJ307" s="124">
        <f t="shared" si="476"/>
        <v>0</v>
      </c>
      <c r="GU307" s="194">
        <v>0</v>
      </c>
      <c r="GV307" s="123">
        <f t="shared" si="437"/>
        <v>0</v>
      </c>
      <c r="GX307" s="129"/>
      <c r="GY307" s="123">
        <f t="shared" si="477"/>
        <v>0</v>
      </c>
    </row>
    <row r="308" spans="1:207" ht="31.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37">
        <v>57319385.597499996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>
        <v>311404.71041667461</v>
      </c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44">
        <f t="shared" si="479"/>
        <v>311404.71041667461</v>
      </c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44">
        <v>70338.78</v>
      </c>
      <c r="BY308" s="144">
        <v>2943.95</v>
      </c>
      <c r="BZ308" s="144"/>
      <c r="CA308" s="137">
        <v>2904924.92</v>
      </c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44">
        <f t="shared" si="468"/>
        <v>2978207.65</v>
      </c>
      <c r="CO308" s="124">
        <f t="shared" si="469"/>
        <v>3289612.3604166745</v>
      </c>
      <c r="CP308" s="124">
        <f t="shared" si="470"/>
        <v>60608997.95791667</v>
      </c>
      <c r="CQ308" s="144"/>
      <c r="CR308" s="144"/>
      <c r="CS308" s="144"/>
      <c r="CT308" s="144"/>
      <c r="CU308" s="144"/>
      <c r="CV308" s="144"/>
      <c r="CW308" s="144"/>
      <c r="CX308" s="144"/>
      <c r="CY308" s="144"/>
      <c r="CZ308" s="144"/>
      <c r="DA308" s="144"/>
      <c r="DB308" s="144"/>
      <c r="DC308" s="144"/>
      <c r="DD308" s="144"/>
      <c r="DE308" s="144"/>
      <c r="DF308" s="144"/>
      <c r="DG308" s="144"/>
      <c r="DH308" s="144"/>
      <c r="DI308" s="144"/>
      <c r="DJ308" s="144"/>
      <c r="DK308" s="144"/>
      <c r="DL308" s="144"/>
      <c r="DM308" s="144"/>
      <c r="DN308" s="144"/>
      <c r="DO308" s="144"/>
      <c r="DP308" s="144"/>
      <c r="DQ308" s="144"/>
      <c r="DR308" s="144"/>
      <c r="DS308" s="144"/>
      <c r="DT308" s="144"/>
      <c r="DU308" s="144">
        <v>220725.1</v>
      </c>
      <c r="DV308" s="144">
        <v>145.32999999999993</v>
      </c>
      <c r="DW308" s="144"/>
      <c r="DX308" s="144">
        <v>3662806.99</v>
      </c>
      <c r="DY308" s="144"/>
      <c r="DZ308" s="144"/>
      <c r="EA308" s="144"/>
      <c r="EB308" s="144"/>
      <c r="EC308" s="144"/>
      <c r="ED308" s="144"/>
      <c r="EE308" s="144"/>
      <c r="EF308" s="144"/>
      <c r="EG308" s="129"/>
      <c r="EH308" s="144"/>
      <c r="EI308" s="144"/>
      <c r="EJ308" s="144"/>
      <c r="EK308" s="144">
        <f t="shared" si="480"/>
        <v>3883677.4200000004</v>
      </c>
      <c r="EL308" s="124">
        <f t="shared" si="478"/>
        <v>64492675.377916671</v>
      </c>
      <c r="EM308" s="144"/>
      <c r="EN308" s="144"/>
      <c r="EO308" s="144"/>
      <c r="EP308" s="144"/>
      <c r="EQ308" s="144"/>
      <c r="ER308" s="144"/>
      <c r="ES308" s="144"/>
      <c r="ET308" s="144"/>
      <c r="EU308" s="144"/>
      <c r="EV308" s="144"/>
      <c r="EW308" s="144"/>
      <c r="EX308" s="144"/>
      <c r="EY308" s="144"/>
      <c r="EZ308" s="144"/>
      <c r="FA308" s="144"/>
      <c r="FB308" s="144"/>
      <c r="FC308" s="144"/>
      <c r="FD308" s="144"/>
      <c r="FE308" s="144"/>
      <c r="FF308" s="144"/>
      <c r="FG308" s="144"/>
      <c r="FH308" s="144"/>
      <c r="FI308" s="144"/>
      <c r="FJ308" s="144"/>
      <c r="FK308" s="144"/>
      <c r="FL308" s="144"/>
      <c r="FM308" s="144"/>
      <c r="FN308" s="144"/>
      <c r="FO308" s="144"/>
      <c r="FP308" s="144"/>
      <c r="FQ308" s="144">
        <v>156686.44</v>
      </c>
      <c r="FR308" s="144">
        <v>197.92000000000007</v>
      </c>
      <c r="FS308" s="144"/>
      <c r="FT308" s="144">
        <v>2058239.4900000002</v>
      </c>
      <c r="FU308" s="144"/>
      <c r="FV308" s="144"/>
      <c r="FW308" s="144"/>
      <c r="FX308" s="144"/>
      <c r="FY308" s="144"/>
      <c r="FZ308" s="144"/>
      <c r="GA308" s="144"/>
      <c r="GB308" s="144"/>
      <c r="GC308" s="129"/>
      <c r="GD308" s="144"/>
      <c r="GE308" s="144"/>
      <c r="GF308" s="144"/>
      <c r="GG308" s="124">
        <f t="shared" si="474"/>
        <v>2215123.85</v>
      </c>
      <c r="GH308" s="124">
        <f t="shared" si="475"/>
        <v>66707799.227916673</v>
      </c>
      <c r="GI308" s="124"/>
      <c r="GJ308" s="124">
        <f t="shared" si="476"/>
        <v>66707799.227916673</v>
      </c>
      <c r="GU308" s="194">
        <v>57319385.597499996</v>
      </c>
      <c r="GV308" s="123">
        <f t="shared" si="437"/>
        <v>0</v>
      </c>
      <c r="GX308" s="129"/>
      <c r="GY308" s="123">
        <f t="shared" si="477"/>
        <v>0</v>
      </c>
    </row>
    <row r="309" spans="1:207" ht="31.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37">
        <v>4929673.916666667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>
        <v>1433958.7533333329</v>
      </c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44">
        <f t="shared" si="479"/>
        <v>1433958.7533333329</v>
      </c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44">
        <v>0</v>
      </c>
      <c r="BY309" s="144">
        <v>0</v>
      </c>
      <c r="BZ309" s="144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44">
        <f t="shared" si="468"/>
        <v>0</v>
      </c>
      <c r="CO309" s="124">
        <f t="shared" si="469"/>
        <v>1433958.7533333329</v>
      </c>
      <c r="CP309" s="124">
        <f t="shared" si="470"/>
        <v>6363632.6699999999</v>
      </c>
      <c r="CQ309" s="144"/>
      <c r="CR309" s="144"/>
      <c r="CS309" s="144"/>
      <c r="CT309" s="144"/>
      <c r="CU309" s="144"/>
      <c r="CV309" s="144"/>
      <c r="CW309" s="144"/>
      <c r="CX309" s="144"/>
      <c r="CY309" s="144"/>
      <c r="CZ309" s="144"/>
      <c r="DA309" s="144"/>
      <c r="DB309" s="144"/>
      <c r="DC309" s="144"/>
      <c r="DD309" s="144"/>
      <c r="DE309" s="144"/>
      <c r="DF309" s="144"/>
      <c r="DG309" s="144"/>
      <c r="DH309" s="144"/>
      <c r="DI309" s="144"/>
      <c r="DJ309" s="144"/>
      <c r="DK309" s="144"/>
      <c r="DL309" s="144"/>
      <c r="DM309" s="144"/>
      <c r="DN309" s="144"/>
      <c r="DO309" s="144"/>
      <c r="DP309" s="144"/>
      <c r="DQ309" s="144"/>
      <c r="DR309" s="144"/>
      <c r="DS309" s="144"/>
      <c r="DT309" s="144"/>
      <c r="DU309" s="144">
        <v>0</v>
      </c>
      <c r="DV309" s="144">
        <v>0</v>
      </c>
      <c r="DW309" s="144"/>
      <c r="DX309" s="144">
        <v>0</v>
      </c>
      <c r="DY309" s="144"/>
      <c r="DZ309" s="144"/>
      <c r="EA309" s="144"/>
      <c r="EB309" s="144"/>
      <c r="EC309" s="144"/>
      <c r="ED309" s="144"/>
      <c r="EE309" s="144"/>
      <c r="EF309" s="144"/>
      <c r="EG309" s="129"/>
      <c r="EH309" s="144"/>
      <c r="EI309" s="144"/>
      <c r="EJ309" s="144"/>
      <c r="EK309" s="144">
        <f t="shared" si="480"/>
        <v>0</v>
      </c>
      <c r="EL309" s="124">
        <f t="shared" si="478"/>
        <v>6363632.6699999999</v>
      </c>
      <c r="EM309" s="144"/>
      <c r="EN309" s="144"/>
      <c r="EO309" s="144"/>
      <c r="EP309" s="144"/>
      <c r="EQ309" s="144"/>
      <c r="ER309" s="144"/>
      <c r="ES309" s="144"/>
      <c r="ET309" s="144"/>
      <c r="EU309" s="144"/>
      <c r="EV309" s="144"/>
      <c r="EW309" s="144"/>
      <c r="EX309" s="144"/>
      <c r="EY309" s="144"/>
      <c r="EZ309" s="144"/>
      <c r="FA309" s="144"/>
      <c r="FB309" s="144"/>
      <c r="FC309" s="144"/>
      <c r="FD309" s="144"/>
      <c r="FE309" s="144"/>
      <c r="FF309" s="144"/>
      <c r="FG309" s="144"/>
      <c r="FH309" s="144"/>
      <c r="FI309" s="144"/>
      <c r="FJ309" s="144"/>
      <c r="FK309" s="144"/>
      <c r="FL309" s="144"/>
      <c r="FM309" s="144"/>
      <c r="FN309" s="144"/>
      <c r="FO309" s="144"/>
      <c r="FP309" s="144"/>
      <c r="FQ309" s="144">
        <v>0</v>
      </c>
      <c r="FR309" s="144">
        <v>0</v>
      </c>
      <c r="FS309" s="144"/>
      <c r="FT309" s="144">
        <v>0</v>
      </c>
      <c r="FU309" s="144"/>
      <c r="FV309" s="144"/>
      <c r="FW309" s="144"/>
      <c r="FX309" s="144"/>
      <c r="FY309" s="144"/>
      <c r="FZ309" s="144"/>
      <c r="GA309" s="144"/>
      <c r="GB309" s="144"/>
      <c r="GC309" s="129"/>
      <c r="GD309" s="144"/>
      <c r="GE309" s="144"/>
      <c r="GF309" s="144"/>
      <c r="GG309" s="124">
        <f t="shared" si="474"/>
        <v>0</v>
      </c>
      <c r="GH309" s="124">
        <f t="shared" si="475"/>
        <v>6363632.6699999999</v>
      </c>
      <c r="GI309" s="124"/>
      <c r="GJ309" s="124">
        <f t="shared" si="476"/>
        <v>6363632.6699999999</v>
      </c>
      <c r="GU309" s="194">
        <v>4929673.916666667</v>
      </c>
      <c r="GV309" s="123">
        <f t="shared" si="437"/>
        <v>0</v>
      </c>
      <c r="GX309" s="129"/>
      <c r="GY309" s="123">
        <f t="shared" si="477"/>
        <v>0</v>
      </c>
    </row>
    <row r="310" spans="1:207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4381165688.0379171</v>
      </c>
      <c r="F310" s="141">
        <f>SUM(F295:F309)</f>
        <v>0</v>
      </c>
      <c r="G310" s="141">
        <f t="shared" ref="G310:BR310" si="481">SUM(G295:G309)</f>
        <v>0</v>
      </c>
      <c r="H310" s="141">
        <f t="shared" si="481"/>
        <v>0</v>
      </c>
      <c r="I310" s="141">
        <f t="shared" si="481"/>
        <v>0</v>
      </c>
      <c r="J310" s="141">
        <f t="shared" si="481"/>
        <v>0</v>
      </c>
      <c r="K310" s="141">
        <f t="shared" si="481"/>
        <v>0</v>
      </c>
      <c r="L310" s="141">
        <f t="shared" si="481"/>
        <v>0</v>
      </c>
      <c r="M310" s="141">
        <f t="shared" si="481"/>
        <v>0</v>
      </c>
      <c r="N310" s="141">
        <f t="shared" si="481"/>
        <v>0</v>
      </c>
      <c r="O310" s="141">
        <f t="shared" si="481"/>
        <v>0</v>
      </c>
      <c r="P310" s="141">
        <f t="shared" si="481"/>
        <v>0</v>
      </c>
      <c r="Q310" s="141">
        <f t="shared" si="481"/>
        <v>0</v>
      </c>
      <c r="R310" s="141">
        <f t="shared" si="481"/>
        <v>0</v>
      </c>
      <c r="S310" s="141">
        <f t="shared" si="481"/>
        <v>0</v>
      </c>
      <c r="T310" s="141">
        <f t="shared" si="481"/>
        <v>0</v>
      </c>
      <c r="U310" s="141">
        <f t="shared" si="481"/>
        <v>0</v>
      </c>
      <c r="V310" s="141">
        <f t="shared" si="481"/>
        <v>0</v>
      </c>
      <c r="W310" s="141">
        <f t="shared" si="481"/>
        <v>0</v>
      </c>
      <c r="X310" s="141">
        <f t="shared" si="481"/>
        <v>109202604.96541689</v>
      </c>
      <c r="Y310" s="141">
        <f t="shared" si="481"/>
        <v>0</v>
      </c>
      <c r="Z310" s="141">
        <f t="shared" si="481"/>
        <v>0</v>
      </c>
      <c r="AA310" s="141">
        <f t="shared" si="481"/>
        <v>0</v>
      </c>
      <c r="AB310" s="141">
        <f t="shared" si="481"/>
        <v>0</v>
      </c>
      <c r="AC310" s="141">
        <f t="shared" si="481"/>
        <v>-157426932.03999999</v>
      </c>
      <c r="AD310" s="141">
        <f t="shared" si="481"/>
        <v>0</v>
      </c>
      <c r="AE310" s="141">
        <f t="shared" si="481"/>
        <v>0</v>
      </c>
      <c r="AF310" s="141">
        <f t="shared" si="481"/>
        <v>0</v>
      </c>
      <c r="AG310" s="141">
        <f t="shared" si="481"/>
        <v>0</v>
      </c>
      <c r="AH310" s="141">
        <f t="shared" si="481"/>
        <v>0</v>
      </c>
      <c r="AI310" s="141">
        <f t="shared" si="481"/>
        <v>-327000</v>
      </c>
      <c r="AJ310" s="141">
        <f t="shared" si="481"/>
        <v>0</v>
      </c>
      <c r="AK310" s="141">
        <f t="shared" si="481"/>
        <v>0</v>
      </c>
      <c r="AL310" s="141">
        <f t="shared" si="481"/>
        <v>0</v>
      </c>
      <c r="AM310" s="141">
        <f t="shared" si="481"/>
        <v>0</v>
      </c>
      <c r="AN310" s="141">
        <f t="shared" si="481"/>
        <v>0</v>
      </c>
      <c r="AO310" s="141">
        <f t="shared" si="481"/>
        <v>0</v>
      </c>
      <c r="AP310" s="141">
        <f t="shared" si="481"/>
        <v>0</v>
      </c>
      <c r="AQ310" s="141">
        <f t="shared" si="481"/>
        <v>0</v>
      </c>
      <c r="AR310" s="141">
        <f t="shared" si="481"/>
        <v>0</v>
      </c>
      <c r="AS310" s="141">
        <f t="shared" si="481"/>
        <v>-48551327.074583098</v>
      </c>
      <c r="AT310" s="141">
        <f t="shared" si="481"/>
        <v>0</v>
      </c>
      <c r="AU310" s="141">
        <f t="shared" si="481"/>
        <v>0</v>
      </c>
      <c r="AV310" s="141">
        <f t="shared" si="481"/>
        <v>0</v>
      </c>
      <c r="AW310" s="141">
        <f t="shared" si="481"/>
        <v>0</v>
      </c>
      <c r="AX310" s="141">
        <f t="shared" si="481"/>
        <v>0</v>
      </c>
      <c r="AY310" s="141">
        <f>SUM(AX295:AY309)</f>
        <v>0</v>
      </c>
      <c r="AZ310" s="141">
        <f t="shared" si="481"/>
        <v>0</v>
      </c>
      <c r="BA310" s="141">
        <f t="shared" si="481"/>
        <v>0</v>
      </c>
      <c r="BB310" s="141">
        <f t="shared" si="481"/>
        <v>0</v>
      </c>
      <c r="BC310" s="141">
        <f t="shared" si="481"/>
        <v>0</v>
      </c>
      <c r="BD310" s="141">
        <f t="shared" si="481"/>
        <v>0</v>
      </c>
      <c r="BE310" s="141">
        <f t="shared" si="481"/>
        <v>0</v>
      </c>
      <c r="BF310" s="141">
        <f t="shared" si="481"/>
        <v>0</v>
      </c>
      <c r="BG310" s="141">
        <f t="shared" si="481"/>
        <v>0</v>
      </c>
      <c r="BH310" s="141">
        <f t="shared" si="481"/>
        <v>0</v>
      </c>
      <c r="BI310" s="141">
        <f t="shared" si="481"/>
        <v>0</v>
      </c>
      <c r="BJ310" s="141">
        <f t="shared" si="481"/>
        <v>0</v>
      </c>
      <c r="BK310" s="141">
        <f t="shared" si="481"/>
        <v>0</v>
      </c>
      <c r="BL310" s="141">
        <f t="shared" si="481"/>
        <v>0</v>
      </c>
      <c r="BM310" s="141">
        <f t="shared" si="481"/>
        <v>0</v>
      </c>
      <c r="BN310" s="141">
        <f t="shared" si="481"/>
        <v>0</v>
      </c>
      <c r="BO310" s="141">
        <f t="shared" si="481"/>
        <v>0</v>
      </c>
      <c r="BP310" s="141">
        <f t="shared" si="481"/>
        <v>0</v>
      </c>
      <c r="BQ310" s="141">
        <f t="shared" ref="BQ310" si="482">SUM(BQ295:BQ309)</f>
        <v>157426932.03999999</v>
      </c>
      <c r="BR310" s="141">
        <f t="shared" si="481"/>
        <v>0</v>
      </c>
      <c r="BS310" s="141">
        <f t="shared" ref="BS310:CQ310" si="483">SUM(BS295:BS309)</f>
        <v>0</v>
      </c>
      <c r="BT310" s="141">
        <f t="shared" si="483"/>
        <v>0</v>
      </c>
      <c r="BU310" s="141">
        <f t="shared" si="483"/>
        <v>0</v>
      </c>
      <c r="BV310" s="141">
        <f t="shared" si="483"/>
        <v>0</v>
      </c>
      <c r="BW310" s="141">
        <f t="shared" si="483"/>
        <v>0</v>
      </c>
      <c r="BX310" s="141">
        <f t="shared" si="483"/>
        <v>67061233.979999997</v>
      </c>
      <c r="BY310" s="141">
        <f t="shared" si="483"/>
        <v>31581347.989999995</v>
      </c>
      <c r="BZ310" s="141">
        <f t="shared" si="483"/>
        <v>0</v>
      </c>
      <c r="CA310" s="141">
        <f t="shared" si="483"/>
        <v>9657291.0099999979</v>
      </c>
      <c r="CB310" s="141">
        <f t="shared" si="483"/>
        <v>0</v>
      </c>
      <c r="CC310" s="141">
        <f t="shared" si="483"/>
        <v>0</v>
      </c>
      <c r="CD310" s="141">
        <f t="shared" si="483"/>
        <v>0</v>
      </c>
      <c r="CE310" s="141">
        <f t="shared" si="483"/>
        <v>0</v>
      </c>
      <c r="CF310" s="141">
        <f t="shared" si="483"/>
        <v>0</v>
      </c>
      <c r="CG310" s="141">
        <f t="shared" si="483"/>
        <v>0</v>
      </c>
      <c r="CH310" s="141">
        <f t="shared" si="483"/>
        <v>0</v>
      </c>
      <c r="CI310" s="141">
        <f t="shared" si="483"/>
        <v>0</v>
      </c>
      <c r="CJ310" s="141">
        <f t="shared" si="483"/>
        <v>0</v>
      </c>
      <c r="CK310" s="141">
        <f t="shared" si="483"/>
        <v>0</v>
      </c>
      <c r="CL310" s="141">
        <f t="shared" si="483"/>
        <v>0</v>
      </c>
      <c r="CM310" s="141">
        <f t="shared" si="483"/>
        <v>0</v>
      </c>
      <c r="CN310" s="141">
        <f t="shared" si="483"/>
        <v>265726805.01999998</v>
      </c>
      <c r="CO310" s="141">
        <f t="shared" ref="CO310:CP310" si="484">SUM(CO295:CO309)</f>
        <v>217175477.94541693</v>
      </c>
      <c r="CP310" s="141">
        <f t="shared" si="484"/>
        <v>4598341165.9833336</v>
      </c>
      <c r="CQ310" s="141">
        <f t="shared" si="483"/>
        <v>0</v>
      </c>
      <c r="CR310" s="141">
        <f t="shared" ref="CR310:EK310" si="485">SUM(CR295:CR309)</f>
        <v>0</v>
      </c>
      <c r="CS310" s="141">
        <f t="shared" si="485"/>
        <v>0</v>
      </c>
      <c r="CT310" s="141">
        <f t="shared" si="485"/>
        <v>0</v>
      </c>
      <c r="CU310" s="141">
        <f t="shared" si="485"/>
        <v>0</v>
      </c>
      <c r="CV310" s="141">
        <f t="shared" si="485"/>
        <v>0</v>
      </c>
      <c r="CW310" s="141">
        <f t="shared" si="485"/>
        <v>0</v>
      </c>
      <c r="CX310" s="141">
        <f t="shared" si="485"/>
        <v>0</v>
      </c>
      <c r="CY310" s="141">
        <f t="shared" si="485"/>
        <v>0</v>
      </c>
      <c r="CZ310" s="141">
        <f t="shared" si="485"/>
        <v>0</v>
      </c>
      <c r="DA310" s="141">
        <f t="shared" si="485"/>
        <v>0</v>
      </c>
      <c r="DB310" s="141">
        <f t="shared" si="485"/>
        <v>0</v>
      </c>
      <c r="DC310" s="141">
        <f t="shared" si="485"/>
        <v>0</v>
      </c>
      <c r="DD310" s="141">
        <f t="shared" si="485"/>
        <v>0</v>
      </c>
      <c r="DE310" s="141">
        <f t="shared" si="485"/>
        <v>0</v>
      </c>
      <c r="DF310" s="141">
        <f t="shared" si="485"/>
        <v>0</v>
      </c>
      <c r="DG310" s="141">
        <f t="shared" si="485"/>
        <v>0</v>
      </c>
      <c r="DH310" s="141">
        <f t="shared" si="485"/>
        <v>0</v>
      </c>
      <c r="DI310" s="141">
        <f t="shared" si="485"/>
        <v>0</v>
      </c>
      <c r="DJ310" s="141">
        <f t="shared" si="485"/>
        <v>0</v>
      </c>
      <c r="DK310" s="141">
        <f t="shared" si="485"/>
        <v>0</v>
      </c>
      <c r="DL310" s="141">
        <f t="shared" si="485"/>
        <v>0</v>
      </c>
      <c r="DM310" s="141">
        <f t="shared" si="485"/>
        <v>0</v>
      </c>
      <c r="DN310" s="141">
        <f t="shared" si="485"/>
        <v>0</v>
      </c>
      <c r="DO310" s="141">
        <f t="shared" si="485"/>
        <v>0</v>
      </c>
      <c r="DP310" s="141">
        <f t="shared" si="485"/>
        <v>0</v>
      </c>
      <c r="DQ310" s="141">
        <f t="shared" si="485"/>
        <v>0</v>
      </c>
      <c r="DR310" s="141">
        <f t="shared" si="485"/>
        <v>0</v>
      </c>
      <c r="DS310" s="141">
        <f t="shared" si="485"/>
        <v>0</v>
      </c>
      <c r="DT310" s="141">
        <f t="shared" si="485"/>
        <v>0</v>
      </c>
      <c r="DU310" s="141">
        <f>SUM($DU295:DU309)</f>
        <v>178332046.06</v>
      </c>
      <c r="DV310" s="141">
        <f>SUM($DV295:DV309)</f>
        <v>3234411.6400000011</v>
      </c>
      <c r="DW310" s="141">
        <f t="shared" si="485"/>
        <v>0</v>
      </c>
      <c r="DX310" s="141">
        <f t="shared" si="485"/>
        <v>13521558.660000002</v>
      </c>
      <c r="DY310" s="141">
        <f t="shared" si="485"/>
        <v>0</v>
      </c>
      <c r="DZ310" s="141">
        <f t="shared" si="485"/>
        <v>0</v>
      </c>
      <c r="EA310" s="141">
        <f t="shared" si="485"/>
        <v>0</v>
      </c>
      <c r="EB310" s="141">
        <f t="shared" si="485"/>
        <v>0</v>
      </c>
      <c r="EC310" s="141">
        <f t="shared" si="485"/>
        <v>0</v>
      </c>
      <c r="ED310" s="141">
        <f t="shared" si="485"/>
        <v>0</v>
      </c>
      <c r="EE310" s="141">
        <f t="shared" si="485"/>
        <v>0</v>
      </c>
      <c r="EF310" s="141">
        <f t="shared" si="485"/>
        <v>0</v>
      </c>
      <c r="EG310" s="141">
        <f t="shared" si="485"/>
        <v>0</v>
      </c>
      <c r="EH310" s="141">
        <f t="shared" si="485"/>
        <v>0</v>
      </c>
      <c r="EI310" s="141">
        <f t="shared" si="485"/>
        <v>0</v>
      </c>
      <c r="EJ310" s="141">
        <f t="shared" si="485"/>
        <v>0</v>
      </c>
      <c r="EK310" s="141">
        <f t="shared" si="485"/>
        <v>195088016.35999998</v>
      </c>
      <c r="EL310" s="141">
        <f t="shared" ref="EL310" si="486">SUM(EL295:EL309)</f>
        <v>4793429182.3433323</v>
      </c>
      <c r="EM310" s="141">
        <f t="shared" ref="EM310:EN310" si="487">SUM(EM295:EM309)</f>
        <v>0</v>
      </c>
      <c r="EN310" s="141">
        <f t="shared" si="487"/>
        <v>0</v>
      </c>
      <c r="EO310" s="141">
        <f t="shared" ref="EO310:GG310" si="488">SUM(EO295:EO309)</f>
        <v>0</v>
      </c>
      <c r="EP310" s="141">
        <f t="shared" si="488"/>
        <v>0</v>
      </c>
      <c r="EQ310" s="141">
        <f t="shared" si="488"/>
        <v>0</v>
      </c>
      <c r="ER310" s="141">
        <f t="shared" si="488"/>
        <v>0</v>
      </c>
      <c r="ES310" s="141">
        <f t="shared" si="488"/>
        <v>0</v>
      </c>
      <c r="ET310" s="141">
        <f t="shared" si="488"/>
        <v>0</v>
      </c>
      <c r="EU310" s="141">
        <f t="shared" si="488"/>
        <v>0</v>
      </c>
      <c r="EV310" s="141">
        <f t="shared" si="488"/>
        <v>0</v>
      </c>
      <c r="EW310" s="141">
        <f t="shared" si="488"/>
        <v>0</v>
      </c>
      <c r="EX310" s="141">
        <f t="shared" si="488"/>
        <v>0</v>
      </c>
      <c r="EY310" s="141">
        <f t="shared" si="488"/>
        <v>0</v>
      </c>
      <c r="EZ310" s="141">
        <f t="shared" si="488"/>
        <v>0</v>
      </c>
      <c r="FA310" s="141">
        <f t="shared" si="488"/>
        <v>0</v>
      </c>
      <c r="FB310" s="141">
        <f t="shared" si="488"/>
        <v>0</v>
      </c>
      <c r="FC310" s="141">
        <f t="shared" si="488"/>
        <v>0</v>
      </c>
      <c r="FD310" s="141">
        <f t="shared" si="488"/>
        <v>0</v>
      </c>
      <c r="FE310" s="141">
        <f t="shared" si="488"/>
        <v>0</v>
      </c>
      <c r="FF310" s="141">
        <f t="shared" si="488"/>
        <v>0</v>
      </c>
      <c r="FG310" s="141">
        <f t="shared" si="488"/>
        <v>0</v>
      </c>
      <c r="FH310" s="141">
        <f t="shared" si="488"/>
        <v>0</v>
      </c>
      <c r="FI310" s="141">
        <f t="shared" si="488"/>
        <v>-701437.75289873779</v>
      </c>
      <c r="FJ310" s="141">
        <f t="shared" si="488"/>
        <v>0</v>
      </c>
      <c r="FK310" s="141">
        <f t="shared" si="488"/>
        <v>0</v>
      </c>
      <c r="FL310" s="141">
        <f t="shared" si="488"/>
        <v>0</v>
      </c>
      <c r="FM310" s="141">
        <f t="shared" si="488"/>
        <v>0</v>
      </c>
      <c r="FN310" s="141">
        <f t="shared" si="488"/>
        <v>0</v>
      </c>
      <c r="FO310" s="141">
        <f t="shared" si="488"/>
        <v>0</v>
      </c>
      <c r="FP310" s="141">
        <f t="shared" si="488"/>
        <v>0</v>
      </c>
      <c r="FQ310" s="141">
        <f t="shared" si="488"/>
        <v>145023111.56</v>
      </c>
      <c r="FR310" s="141">
        <f t="shared" si="488"/>
        <v>2947750.5000000023</v>
      </c>
      <c r="FS310" s="141">
        <f t="shared" ref="FS310:FT310" si="489">SUM(FS295:FS309)</f>
        <v>6859435.5</v>
      </c>
      <c r="FT310" s="141">
        <f t="shared" si="489"/>
        <v>9898076.1799999997</v>
      </c>
      <c r="FU310" s="141">
        <f t="shared" si="488"/>
        <v>0</v>
      </c>
      <c r="FV310" s="141">
        <f t="shared" si="488"/>
        <v>0</v>
      </c>
      <c r="FW310" s="141">
        <f t="shared" si="488"/>
        <v>0</v>
      </c>
      <c r="FX310" s="141">
        <f t="shared" si="488"/>
        <v>0</v>
      </c>
      <c r="FY310" s="141">
        <f t="shared" si="488"/>
        <v>0</v>
      </c>
      <c r="FZ310" s="141">
        <f t="shared" si="488"/>
        <v>0</v>
      </c>
      <c r="GA310" s="141">
        <f t="shared" si="488"/>
        <v>0</v>
      </c>
      <c r="GB310" s="141">
        <f t="shared" si="488"/>
        <v>0</v>
      </c>
      <c r="GC310" s="141">
        <f t="shared" si="488"/>
        <v>0</v>
      </c>
      <c r="GD310" s="141">
        <f t="shared" si="488"/>
        <v>0</v>
      </c>
      <c r="GE310" s="141">
        <f t="shared" si="488"/>
        <v>0</v>
      </c>
      <c r="GF310" s="141">
        <f t="shared" si="488"/>
        <v>0</v>
      </c>
      <c r="GG310" s="141">
        <f t="shared" si="488"/>
        <v>164026935.98710126</v>
      </c>
      <c r="GH310" s="141">
        <f t="shared" ref="GH310:GJ310" si="490">SUM(GH295:GH309)</f>
        <v>4957456118.3304338</v>
      </c>
      <c r="GI310" s="141">
        <f t="shared" si="490"/>
        <v>0</v>
      </c>
      <c r="GJ310" s="141">
        <f t="shared" si="490"/>
        <v>4957456118.3304338</v>
      </c>
      <c r="GU310" s="141">
        <v>4381165688.0379171</v>
      </c>
      <c r="GV310" s="123">
        <f t="shared" si="437"/>
        <v>0</v>
      </c>
      <c r="GX310" s="141">
        <v>0</v>
      </c>
      <c r="GY310" s="123">
        <f t="shared" si="477"/>
        <v>0</v>
      </c>
    </row>
    <row r="311" spans="1:207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37">
        <v>40365140.208781339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>
        <v>2287.5416666641831</v>
      </c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44">
        <f t="shared" ref="AS311:AS322" si="491">SUM(X311:AR311)</f>
        <v>2287.5416666641831</v>
      </c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44"/>
      <c r="BY311" s="144"/>
      <c r="BZ311" s="144"/>
      <c r="CA311" s="137">
        <v>-2065.2869580000001</v>
      </c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44">
        <f t="shared" ref="CN311:CN322" si="492">SUM(AT311:CM311)</f>
        <v>-2065.2869580000001</v>
      </c>
      <c r="CO311" s="124">
        <f t="shared" ref="CO311:CO322" si="493">+CN311+AS311</f>
        <v>222.254708664183</v>
      </c>
      <c r="CP311" s="124">
        <f t="shared" ref="CP311:CP322" si="494">+CO311+E311</f>
        <v>40365362.463490002</v>
      </c>
      <c r="CQ311" s="144"/>
      <c r="CR311" s="144"/>
      <c r="CS311" s="144"/>
      <c r="CT311" s="144"/>
      <c r="CU311" s="144"/>
      <c r="CV311" s="144"/>
      <c r="CW311" s="144"/>
      <c r="CX311" s="144"/>
      <c r="CY311" s="144"/>
      <c r="CZ311" s="144"/>
      <c r="DA311" s="144"/>
      <c r="DB311" s="144"/>
      <c r="DC311" s="144"/>
      <c r="DD311" s="144"/>
      <c r="DE311" s="144"/>
      <c r="DF311" s="144"/>
      <c r="DG311" s="144"/>
      <c r="DH311" s="144"/>
      <c r="DI311" s="144"/>
      <c r="DJ311" s="144"/>
      <c r="DK311" s="144"/>
      <c r="DL311" s="144"/>
      <c r="DM311" s="144"/>
      <c r="DN311" s="144"/>
      <c r="DO311" s="144"/>
      <c r="DP311" s="144"/>
      <c r="DQ311" s="144"/>
      <c r="DR311" s="144"/>
      <c r="DS311" s="144"/>
      <c r="DT311" s="144"/>
      <c r="DU311" s="144"/>
      <c r="DV311" s="144"/>
      <c r="DW311" s="144"/>
      <c r="DX311" s="144"/>
      <c r="DY311" s="144"/>
      <c r="DZ311" s="144"/>
      <c r="EA311" s="144"/>
      <c r="EB311" s="144"/>
      <c r="EC311" s="144"/>
      <c r="ED311" s="144"/>
      <c r="EE311" s="144"/>
      <c r="EF311" s="144"/>
      <c r="EG311" s="129"/>
      <c r="EH311" s="144"/>
      <c r="EI311" s="144"/>
      <c r="EJ311" s="144"/>
      <c r="EK311" s="144">
        <f t="shared" ref="EK311:EK322" si="495">SUM(CQ311:EJ311)</f>
        <v>0</v>
      </c>
      <c r="EL311" s="124">
        <f t="shared" ref="EL311:EL322" si="496">EK311+CP311</f>
        <v>40365362.463490002</v>
      </c>
      <c r="EM311" s="144"/>
      <c r="EN311" s="144"/>
      <c r="EO311" s="144"/>
      <c r="EP311" s="144"/>
      <c r="EQ311" s="144"/>
      <c r="ER311" s="144"/>
      <c r="ES311" s="144"/>
      <c r="ET311" s="144"/>
      <c r="EU311" s="144"/>
      <c r="EV311" s="144"/>
      <c r="EW311" s="144"/>
      <c r="EX311" s="144"/>
      <c r="EY311" s="144"/>
      <c r="EZ311" s="144"/>
      <c r="FA311" s="144"/>
      <c r="FB311" s="144"/>
      <c r="FC311" s="144"/>
      <c r="FD311" s="144"/>
      <c r="FE311" s="144"/>
      <c r="FF311" s="144"/>
      <c r="FG311" s="144"/>
      <c r="FH311" s="144"/>
      <c r="FI311" s="144"/>
      <c r="FJ311" s="144"/>
      <c r="FK311" s="144"/>
      <c r="FL311" s="144"/>
      <c r="FM311" s="144"/>
      <c r="FN311" s="144"/>
      <c r="FO311" s="144"/>
      <c r="FP311" s="144"/>
      <c r="FQ311" s="144"/>
      <c r="FR311" s="144"/>
      <c r="FS311" s="144"/>
      <c r="FT311" s="144">
        <v>1846320.0065939999</v>
      </c>
      <c r="FU311" s="144"/>
      <c r="FV311" s="144"/>
      <c r="FW311" s="144"/>
      <c r="FX311" s="144"/>
      <c r="FY311" s="144"/>
      <c r="FZ311" s="144"/>
      <c r="GA311" s="144"/>
      <c r="GB311" s="144"/>
      <c r="GC311" s="129"/>
      <c r="GD311" s="144"/>
      <c r="GE311" s="144"/>
      <c r="GF311" s="144"/>
      <c r="GG311" s="124">
        <f t="shared" ref="GG311:GG313" si="497">SUM(EM311:GF311)</f>
        <v>1846320.0065939999</v>
      </c>
      <c r="GH311" s="124">
        <f t="shared" ref="GH311:GH313" si="498">EL311+GG311</f>
        <v>42211682.470084004</v>
      </c>
      <c r="GI311" s="124"/>
      <c r="GJ311" s="124">
        <f t="shared" ref="GJ311:GJ313" si="499">SUM(GH311:GI311)</f>
        <v>42211682.470084004</v>
      </c>
      <c r="GU311" s="194">
        <v>40365140.208781339</v>
      </c>
      <c r="GV311" s="123">
        <f t="shared" si="437"/>
        <v>0</v>
      </c>
      <c r="GX311" s="129"/>
      <c r="GY311" s="123">
        <f t="shared" si="477"/>
        <v>0</v>
      </c>
    </row>
    <row r="312" spans="1:207" ht="31.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37">
        <v>188613867.56041101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>
        <v>185779.68904090673</v>
      </c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44">
        <f t="shared" si="491"/>
        <v>185779.68904090673</v>
      </c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44">
        <v>1087.9902179999999</v>
      </c>
      <c r="BY312" s="144">
        <v>0</v>
      </c>
      <c r="BZ312" s="144">
        <v>0</v>
      </c>
      <c r="CA312" s="137">
        <v>4805342.8568240004</v>
      </c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44">
        <f t="shared" si="492"/>
        <v>4806430.8470419999</v>
      </c>
      <c r="CO312" s="124">
        <f t="shared" si="493"/>
        <v>4992210.5360829066</v>
      </c>
      <c r="CP312" s="124">
        <f t="shared" si="494"/>
        <v>193606078.0964939</v>
      </c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8">
        <v>0</v>
      </c>
      <c r="DV312" s="148">
        <v>0</v>
      </c>
      <c r="DW312" s="148">
        <v>16906427.48</v>
      </c>
      <c r="DX312" s="144">
        <v>3439312.0514759994</v>
      </c>
      <c r="DY312" s="144"/>
      <c r="DZ312" s="144"/>
      <c r="EA312" s="144"/>
      <c r="EB312" s="144"/>
      <c r="EC312" s="144"/>
      <c r="ED312" s="144"/>
      <c r="EE312" s="144"/>
      <c r="EF312" s="144"/>
      <c r="EG312" s="129"/>
      <c r="EH312" s="144"/>
      <c r="EI312" s="144"/>
      <c r="EJ312" s="144"/>
      <c r="EK312" s="144">
        <f t="shared" si="495"/>
        <v>20345739.531475998</v>
      </c>
      <c r="EL312" s="124">
        <f t="shared" si="496"/>
        <v>213951817.62796989</v>
      </c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>
        <v>0</v>
      </c>
      <c r="FR312" s="144">
        <v>0</v>
      </c>
      <c r="FS312" s="144">
        <v>0</v>
      </c>
      <c r="FT312" s="144">
        <v>4555461.3500000006</v>
      </c>
      <c r="FU312" s="144"/>
      <c r="FV312" s="144"/>
      <c r="FW312" s="144"/>
      <c r="FX312" s="144"/>
      <c r="FY312" s="144"/>
      <c r="FZ312" s="144"/>
      <c r="GA312" s="144"/>
      <c r="GB312" s="144"/>
      <c r="GC312" s="129"/>
      <c r="GD312" s="144"/>
      <c r="GE312" s="144"/>
      <c r="GF312" s="144"/>
      <c r="GG312" s="124">
        <f t="shared" si="497"/>
        <v>4555461.3500000006</v>
      </c>
      <c r="GH312" s="124">
        <f t="shared" si="498"/>
        <v>218507278.97796988</v>
      </c>
      <c r="GI312" s="124"/>
      <c r="GJ312" s="124">
        <f t="shared" si="499"/>
        <v>218507278.97796988</v>
      </c>
      <c r="GU312" s="194">
        <v>188613867.56041101</v>
      </c>
      <c r="GV312" s="123">
        <f t="shared" si="437"/>
        <v>0</v>
      </c>
      <c r="GX312" s="129"/>
      <c r="GY312" s="123">
        <f t="shared" si="477"/>
        <v>0</v>
      </c>
    </row>
    <row r="313" spans="1:207" ht="31.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37">
        <v>107507328.37188381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>
        <v>-199618.21374774724</v>
      </c>
      <c r="Y313" s="129"/>
      <c r="Z313" s="129"/>
      <c r="AA313" s="129"/>
      <c r="AB313" s="129"/>
      <c r="AC313" s="129">
        <v>-12769.841489999999</v>
      </c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44">
        <f t="shared" si="491"/>
        <v>-212388.05523774723</v>
      </c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>
        <v>12769.841489999999</v>
      </c>
      <c r="BR313" s="129"/>
      <c r="BS313" s="129"/>
      <c r="BT313" s="129"/>
      <c r="BU313" s="129"/>
      <c r="BV313" s="129"/>
      <c r="BW313" s="129"/>
      <c r="BX313" s="148">
        <v>2539089.8582319999</v>
      </c>
      <c r="BY313" s="148">
        <v>0</v>
      </c>
      <c r="BZ313" s="144">
        <v>6.5808119999999999</v>
      </c>
      <c r="CA313" s="137">
        <v>6232161.08562</v>
      </c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44">
        <f t="shared" si="492"/>
        <v>8784027.3661540002</v>
      </c>
      <c r="CO313" s="124">
        <f t="shared" si="493"/>
        <v>8571639.3109162524</v>
      </c>
      <c r="CP313" s="124">
        <f t="shared" si="494"/>
        <v>116078967.68280005</v>
      </c>
      <c r="CQ313" s="144"/>
      <c r="CR313" s="144"/>
      <c r="CS313" s="144"/>
      <c r="CT313" s="144"/>
      <c r="CU313" s="144"/>
      <c r="CV313" s="144"/>
      <c r="CW313" s="144"/>
      <c r="CX313" s="144"/>
      <c r="CY313" s="144"/>
      <c r="CZ313" s="144"/>
      <c r="DA313" s="144"/>
      <c r="DB313" s="144"/>
      <c r="DC313" s="144"/>
      <c r="DD313" s="144"/>
      <c r="DE313" s="144"/>
      <c r="DF313" s="144"/>
      <c r="DG313" s="144"/>
      <c r="DH313" s="144"/>
      <c r="DI313" s="144"/>
      <c r="DJ313" s="144"/>
      <c r="DK313" s="144"/>
      <c r="DL313" s="144"/>
      <c r="DM313" s="144"/>
      <c r="DN313" s="144"/>
      <c r="DO313" s="144"/>
      <c r="DP313" s="144"/>
      <c r="DQ313" s="144"/>
      <c r="DR313" s="144"/>
      <c r="DS313" s="144"/>
      <c r="DT313" s="144"/>
      <c r="DU313" s="148">
        <v>2287470.4333600001</v>
      </c>
      <c r="DV313" s="148">
        <v>0</v>
      </c>
      <c r="DW313" s="148">
        <v>0</v>
      </c>
      <c r="DX313" s="144">
        <v>2196869.1509839999</v>
      </c>
      <c r="DY313" s="144"/>
      <c r="DZ313" s="144"/>
      <c r="EA313" s="144"/>
      <c r="EB313" s="144"/>
      <c r="EC313" s="144"/>
      <c r="ED313" s="144"/>
      <c r="EE313" s="144"/>
      <c r="EF313" s="144"/>
      <c r="EG313" s="129"/>
      <c r="EH313" s="144"/>
      <c r="EI313" s="144"/>
      <c r="EJ313" s="144"/>
      <c r="EK313" s="144">
        <f t="shared" si="495"/>
        <v>4484339.5843439996</v>
      </c>
      <c r="EL313" s="124">
        <f t="shared" si="496"/>
        <v>120563307.26714405</v>
      </c>
      <c r="EM313" s="144"/>
      <c r="EN313" s="144"/>
      <c r="EO313" s="144"/>
      <c r="EP313" s="144"/>
      <c r="EQ313" s="144"/>
      <c r="ER313" s="144"/>
      <c r="ES313" s="144"/>
      <c r="ET313" s="144"/>
      <c r="EU313" s="144"/>
      <c r="EV313" s="144"/>
      <c r="EW313" s="144"/>
      <c r="EX313" s="144"/>
      <c r="EY313" s="144"/>
      <c r="EZ313" s="144"/>
      <c r="FA313" s="144"/>
      <c r="FB313" s="144"/>
      <c r="FC313" s="144"/>
      <c r="FD313" s="144"/>
      <c r="FE313" s="144"/>
      <c r="FF313" s="144"/>
      <c r="FG313" s="144"/>
      <c r="FH313" s="144"/>
      <c r="FI313" s="144"/>
      <c r="FJ313" s="144"/>
      <c r="FK313" s="144"/>
      <c r="FL313" s="144"/>
      <c r="FM313" s="144"/>
      <c r="FN313" s="144"/>
      <c r="FO313" s="144"/>
      <c r="FP313" s="148"/>
      <c r="FQ313" s="148">
        <v>1462328.8338020006</v>
      </c>
      <c r="FR313" s="148">
        <v>0</v>
      </c>
      <c r="FS313" s="148">
        <v>0</v>
      </c>
      <c r="FT313" s="148">
        <v>703220.36154399998</v>
      </c>
      <c r="FU313" s="144"/>
      <c r="FV313" s="144"/>
      <c r="FW313" s="144"/>
      <c r="FX313" s="144"/>
      <c r="FY313" s="144"/>
      <c r="FZ313" s="144"/>
      <c r="GA313" s="144"/>
      <c r="GB313" s="144"/>
      <c r="GC313" s="129"/>
      <c r="GD313" s="144"/>
      <c r="GE313" s="144"/>
      <c r="GF313" s="144"/>
      <c r="GG313" s="124">
        <f t="shared" si="497"/>
        <v>2165549.1953460006</v>
      </c>
      <c r="GH313" s="124">
        <f t="shared" si="498"/>
        <v>122728856.46249005</v>
      </c>
      <c r="GI313" s="124"/>
      <c r="GJ313" s="124">
        <f t="shared" si="499"/>
        <v>122728856.46249005</v>
      </c>
      <c r="GU313" s="194">
        <v>107507328.37188381</v>
      </c>
      <c r="GV313" s="123">
        <f t="shared" si="437"/>
        <v>0</v>
      </c>
      <c r="GX313" s="129"/>
      <c r="GY313" s="123">
        <f t="shared" si="477"/>
        <v>0</v>
      </c>
    </row>
    <row r="314" spans="1:207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37">
        <v>11524629.589951668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>
        <v>89465.362708196044</v>
      </c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44">
        <f t="shared" si="491"/>
        <v>89465.362708196044</v>
      </c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44">
        <v>47518.07</v>
      </c>
      <c r="BY314" s="144">
        <v>0</v>
      </c>
      <c r="BZ314" s="144"/>
      <c r="CA314" s="137">
        <v>426350.67469200003</v>
      </c>
      <c r="CB314" s="129"/>
      <c r="CC314" s="129"/>
      <c r="CD314" s="129"/>
      <c r="CE314" s="129"/>
      <c r="CF314" s="129"/>
      <c r="CG314" s="129"/>
      <c r="CH314" s="129"/>
      <c r="CI314" s="129"/>
      <c r="CJ314" s="148">
        <v>-351296.99000000005</v>
      </c>
      <c r="CK314" s="129"/>
      <c r="CL314" s="129"/>
      <c r="CM314" s="129"/>
      <c r="CN314" s="144">
        <f t="shared" si="492"/>
        <v>122571.75469199999</v>
      </c>
      <c r="CO314" s="124">
        <f t="shared" si="493"/>
        <v>212037.11740019603</v>
      </c>
      <c r="CP314" s="124">
        <f t="shared" si="494"/>
        <v>11736666.707351863</v>
      </c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8">
        <v>19468.799999999996</v>
      </c>
      <c r="DV314" s="148">
        <v>0</v>
      </c>
      <c r="DW314" s="148"/>
      <c r="DX314" s="144">
        <v>501158.52674200002</v>
      </c>
      <c r="DY314" s="144"/>
      <c r="DZ314" s="144"/>
      <c r="EA314" s="144"/>
      <c r="EB314" s="144"/>
      <c r="EC314" s="144"/>
      <c r="ED314" s="144"/>
      <c r="EE314" s="144"/>
      <c r="EF314" s="144"/>
      <c r="EG314" s="129"/>
      <c r="EH314" s="144"/>
      <c r="EI314" s="144"/>
      <c r="EJ314" s="144"/>
      <c r="EK314" s="144">
        <f t="shared" si="495"/>
        <v>520627.326742</v>
      </c>
      <c r="EL314" s="124">
        <f t="shared" si="496"/>
        <v>12257294.034093864</v>
      </c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8"/>
      <c r="FQ314" s="148">
        <v>13265.220000000001</v>
      </c>
      <c r="FR314" s="148">
        <v>0</v>
      </c>
      <c r="FS314" s="148"/>
      <c r="FT314" s="148">
        <v>21957.521573999955</v>
      </c>
      <c r="FU314" s="144"/>
      <c r="FV314" s="144"/>
      <c r="FW314" s="144"/>
      <c r="FX314" s="144"/>
      <c r="FY314" s="144"/>
      <c r="FZ314" s="144"/>
      <c r="GA314" s="144"/>
      <c r="GB314" s="144"/>
      <c r="GC314" s="129"/>
      <c r="GD314" s="144"/>
      <c r="GE314" s="144"/>
      <c r="GF314" s="144"/>
      <c r="GG314" s="124">
        <f t="shared" ref="GG314:GG322" si="500">SUM(EM314:GF314)</f>
        <v>35222.741573999956</v>
      </c>
      <c r="GH314" s="124">
        <f t="shared" ref="GH314:GH322" si="501">EL314+GG314</f>
        <v>12292516.775667865</v>
      </c>
      <c r="GI314" s="124"/>
      <c r="GJ314" s="124">
        <f t="shared" ref="GJ314:GJ322" si="502">SUM(GH314:GI314)</f>
        <v>12292516.775667865</v>
      </c>
      <c r="GU314" s="194">
        <v>11524629.589951668</v>
      </c>
      <c r="GV314" s="123">
        <f t="shared" si="437"/>
        <v>0</v>
      </c>
      <c r="GX314" s="129"/>
      <c r="GY314" s="123">
        <f t="shared" si="477"/>
        <v>0</v>
      </c>
    </row>
    <row r="315" spans="1:207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37">
        <v>231640.92273799999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>
        <v>-3819159.8379859179</v>
      </c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44">
        <f t="shared" si="491"/>
        <v>-3819159.8379859179</v>
      </c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44"/>
      <c r="BY315" s="144"/>
      <c r="BZ315" s="144"/>
      <c r="CA315" s="137">
        <v>83.84</v>
      </c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44">
        <f t="shared" si="492"/>
        <v>83.84</v>
      </c>
      <c r="CO315" s="124">
        <f t="shared" si="493"/>
        <v>-3819075.9979859181</v>
      </c>
      <c r="CP315" s="124">
        <f t="shared" si="494"/>
        <v>-3587435.0752479183</v>
      </c>
      <c r="CQ315" s="144"/>
      <c r="CR315" s="144"/>
      <c r="CS315" s="144"/>
      <c r="CT315" s="144"/>
      <c r="CU315" s="144"/>
      <c r="CV315" s="144"/>
      <c r="CW315" s="144"/>
      <c r="CX315" s="144"/>
      <c r="CY315" s="144"/>
      <c r="CZ315" s="144"/>
      <c r="DA315" s="144"/>
      <c r="DB315" s="144"/>
      <c r="DC315" s="144"/>
      <c r="DD315" s="144"/>
      <c r="DE315" s="144"/>
      <c r="DF315" s="144"/>
      <c r="DG315" s="144"/>
      <c r="DH315" s="144"/>
      <c r="DI315" s="144"/>
      <c r="DJ315" s="144"/>
      <c r="DK315" s="144"/>
      <c r="DL315" s="144"/>
      <c r="DM315" s="144"/>
      <c r="DN315" s="144"/>
      <c r="DO315" s="144"/>
      <c r="DP315" s="144"/>
      <c r="DQ315" s="144"/>
      <c r="DR315" s="144"/>
      <c r="DS315" s="144"/>
      <c r="DT315" s="144"/>
      <c r="DU315" s="144"/>
      <c r="DV315" s="144"/>
      <c r="DW315" s="144"/>
      <c r="DX315" s="144">
        <v>83.359999999999985</v>
      </c>
      <c r="DY315" s="144"/>
      <c r="DZ315" s="144"/>
      <c r="EA315" s="144"/>
      <c r="EB315" s="144"/>
      <c r="EC315" s="144"/>
      <c r="ED315" s="144"/>
      <c r="EE315" s="144"/>
      <c r="EF315" s="144"/>
      <c r="EG315" s="129"/>
      <c r="EH315" s="144"/>
      <c r="EI315" s="144"/>
      <c r="EJ315" s="144"/>
      <c r="EK315" s="144">
        <f t="shared" si="495"/>
        <v>83.359999999999985</v>
      </c>
      <c r="EL315" s="124">
        <f t="shared" si="496"/>
        <v>-3587351.7152479184</v>
      </c>
      <c r="EM315" s="144"/>
      <c r="EN315" s="144"/>
      <c r="EO315" s="144"/>
      <c r="EP315" s="144"/>
      <c r="EQ315" s="144"/>
      <c r="ER315" s="144"/>
      <c r="ES315" s="144"/>
      <c r="ET315" s="144"/>
      <c r="EU315" s="144"/>
      <c r="EV315" s="144"/>
      <c r="EW315" s="144"/>
      <c r="EX315" s="144"/>
      <c r="EY315" s="144"/>
      <c r="EZ315" s="144"/>
      <c r="FA315" s="144"/>
      <c r="FB315" s="144"/>
      <c r="FC315" s="144"/>
      <c r="FD315" s="144"/>
      <c r="FE315" s="144"/>
      <c r="FF315" s="144"/>
      <c r="FG315" s="144"/>
      <c r="FH315" s="144"/>
      <c r="FI315" s="144"/>
      <c r="FJ315" s="144"/>
      <c r="FK315" s="144"/>
      <c r="FL315" s="144"/>
      <c r="FM315" s="144"/>
      <c r="FN315" s="144"/>
      <c r="FO315" s="144"/>
      <c r="FP315" s="148"/>
      <c r="FQ315" s="148"/>
      <c r="FR315" s="148"/>
      <c r="FS315" s="148"/>
      <c r="FT315" s="148">
        <v>3.5800000000000125</v>
      </c>
      <c r="FU315" s="144"/>
      <c r="FV315" s="144"/>
      <c r="FW315" s="144"/>
      <c r="FX315" s="144"/>
      <c r="FY315" s="144"/>
      <c r="FZ315" s="144"/>
      <c r="GA315" s="144"/>
      <c r="GB315" s="144"/>
      <c r="GC315" s="129"/>
      <c r="GD315" s="144"/>
      <c r="GE315" s="144"/>
      <c r="GF315" s="144"/>
      <c r="GG315" s="124">
        <f t="shared" si="500"/>
        <v>3.5800000000000125</v>
      </c>
      <c r="GH315" s="124">
        <f t="shared" si="501"/>
        <v>-3587348.1352479183</v>
      </c>
      <c r="GI315" s="124"/>
      <c r="GJ315" s="124">
        <f t="shared" si="502"/>
        <v>-3587348.1352479183</v>
      </c>
      <c r="GU315" s="194">
        <v>231640.92273799999</v>
      </c>
      <c r="GV315" s="123">
        <f t="shared" si="437"/>
        <v>0</v>
      </c>
      <c r="GX315" s="129"/>
      <c r="GY315" s="123">
        <f t="shared" si="477"/>
        <v>0</v>
      </c>
    </row>
    <row r="316" spans="1:207" ht="31.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37">
        <v>14906781.215413999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>
        <v>0</v>
      </c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44">
        <f t="shared" si="491"/>
        <v>0</v>
      </c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44">
        <v>76584.84</v>
      </c>
      <c r="BY316" s="144">
        <v>0</v>
      </c>
      <c r="BZ316" s="144"/>
      <c r="CA316" s="137">
        <v>2180080.9454680001</v>
      </c>
      <c r="CB316" s="129"/>
      <c r="CC316" s="129"/>
      <c r="CD316" s="129"/>
      <c r="CE316" s="129"/>
      <c r="CF316" s="129"/>
      <c r="CG316" s="129"/>
      <c r="CH316" s="129"/>
      <c r="CI316" s="129"/>
      <c r="CJ316" s="148">
        <v>-28899.759999999998</v>
      </c>
      <c r="CK316" s="129"/>
      <c r="CL316" s="129"/>
      <c r="CM316" s="129"/>
      <c r="CN316" s="144">
        <f t="shared" si="492"/>
        <v>2227766.0254680002</v>
      </c>
      <c r="CO316" s="124">
        <f t="shared" si="493"/>
        <v>2227766.0254680002</v>
      </c>
      <c r="CP316" s="124">
        <f t="shared" si="494"/>
        <v>17134547.240881998</v>
      </c>
      <c r="CQ316" s="144"/>
      <c r="CR316" s="144"/>
      <c r="CS316" s="144"/>
      <c r="CT316" s="144"/>
      <c r="CU316" s="144"/>
      <c r="CV316" s="144"/>
      <c r="CW316" s="144"/>
      <c r="CX316" s="144"/>
      <c r="CY316" s="144"/>
      <c r="CZ316" s="144"/>
      <c r="DA316" s="144"/>
      <c r="DB316" s="144"/>
      <c r="DC316" s="144"/>
      <c r="DD316" s="144"/>
      <c r="DE316" s="144"/>
      <c r="DF316" s="144"/>
      <c r="DG316" s="144"/>
      <c r="DH316" s="144"/>
      <c r="DI316" s="144"/>
      <c r="DJ316" s="144"/>
      <c r="DK316" s="144"/>
      <c r="DL316" s="144"/>
      <c r="DM316" s="144"/>
      <c r="DN316" s="144"/>
      <c r="DO316" s="144"/>
      <c r="DP316" s="144"/>
      <c r="DQ316" s="144"/>
      <c r="DR316" s="144"/>
      <c r="DS316" s="144"/>
      <c r="DT316" s="144"/>
      <c r="DU316" s="144">
        <v>3919005.0700000003</v>
      </c>
      <c r="DV316" s="144">
        <v>0</v>
      </c>
      <c r="DW316" s="144"/>
      <c r="DX316" s="144">
        <v>2324019.7259779996</v>
      </c>
      <c r="DY316" s="144"/>
      <c r="DZ316" s="144"/>
      <c r="EA316" s="144"/>
      <c r="EB316" s="144"/>
      <c r="EC316" s="144"/>
      <c r="ED316" s="144"/>
      <c r="EE316" s="144"/>
      <c r="EF316" s="144"/>
      <c r="EG316" s="129"/>
      <c r="EH316" s="144"/>
      <c r="EI316" s="144"/>
      <c r="EJ316" s="144"/>
      <c r="EK316" s="144">
        <f t="shared" si="495"/>
        <v>6243024.7959780004</v>
      </c>
      <c r="EL316" s="124">
        <f t="shared" si="496"/>
        <v>23377572.036859997</v>
      </c>
      <c r="EM316" s="144"/>
      <c r="EN316" s="144"/>
      <c r="EO316" s="144"/>
      <c r="EP316" s="144"/>
      <c r="EQ316" s="144"/>
      <c r="ER316" s="144"/>
      <c r="ES316" s="144"/>
      <c r="ET316" s="144"/>
      <c r="EU316" s="144"/>
      <c r="EV316" s="144"/>
      <c r="EW316" s="144"/>
      <c r="EX316" s="144"/>
      <c r="EY316" s="144"/>
      <c r="EZ316" s="144"/>
      <c r="FA316" s="144"/>
      <c r="FB316" s="144"/>
      <c r="FC316" s="144"/>
      <c r="FD316" s="144"/>
      <c r="FE316" s="144"/>
      <c r="FF316" s="144"/>
      <c r="FG316" s="144"/>
      <c r="FH316" s="144"/>
      <c r="FI316" s="144"/>
      <c r="FJ316" s="144"/>
      <c r="FK316" s="144"/>
      <c r="FL316" s="144"/>
      <c r="FM316" s="144"/>
      <c r="FN316" s="144"/>
      <c r="FO316" s="144"/>
      <c r="FP316" s="148"/>
      <c r="FQ316" s="148">
        <v>2317828.79</v>
      </c>
      <c r="FR316" s="148">
        <v>0</v>
      </c>
      <c r="FS316" s="148"/>
      <c r="FT316" s="148">
        <v>141344.20000000019</v>
      </c>
      <c r="FU316" s="144"/>
      <c r="FV316" s="144"/>
      <c r="FW316" s="144"/>
      <c r="FX316" s="144"/>
      <c r="FY316" s="144"/>
      <c r="FZ316" s="144"/>
      <c r="GA316" s="144"/>
      <c r="GB316" s="144"/>
      <c r="GC316" s="129"/>
      <c r="GD316" s="144"/>
      <c r="GE316" s="144"/>
      <c r="GF316" s="144"/>
      <c r="GG316" s="124">
        <f t="shared" si="500"/>
        <v>2459172.9900000002</v>
      </c>
      <c r="GH316" s="124">
        <f t="shared" si="501"/>
        <v>25836745.026859999</v>
      </c>
      <c r="GI316" s="124"/>
      <c r="GJ316" s="124">
        <f t="shared" si="502"/>
        <v>25836745.026859999</v>
      </c>
      <c r="GU316" s="194">
        <v>14906781.215413999</v>
      </c>
      <c r="GV316" s="123">
        <f t="shared" si="437"/>
        <v>0</v>
      </c>
      <c r="GX316" s="129"/>
      <c r="GY316" s="123">
        <f t="shared" si="477"/>
        <v>0</v>
      </c>
    </row>
    <row r="317" spans="1:207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37">
        <v>7966850.7858333336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>
        <v>1044125.9046866708</v>
      </c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44">
        <f t="shared" si="491"/>
        <v>1044125.9046866708</v>
      </c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44">
        <v>20.2</v>
      </c>
      <c r="BY317" s="144">
        <v>0</v>
      </c>
      <c r="BZ317" s="144"/>
      <c r="CA317" s="137">
        <v>207675.57</v>
      </c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44">
        <f t="shared" si="492"/>
        <v>207695.77000000002</v>
      </c>
      <c r="CO317" s="124">
        <f t="shared" si="493"/>
        <v>1251821.6746866708</v>
      </c>
      <c r="CP317" s="124">
        <f t="shared" si="494"/>
        <v>9218672.4605200049</v>
      </c>
      <c r="CQ317" s="144"/>
      <c r="CR317" s="144"/>
      <c r="CS317" s="144"/>
      <c r="CT317" s="144"/>
      <c r="CU317" s="144"/>
      <c r="CV317" s="144"/>
      <c r="CW317" s="144"/>
      <c r="CX317" s="144"/>
      <c r="CY317" s="144"/>
      <c r="CZ317" s="144"/>
      <c r="DA317" s="144"/>
      <c r="DB317" s="144"/>
      <c r="DC317" s="144"/>
      <c r="DD317" s="144"/>
      <c r="DE317" s="144"/>
      <c r="DF317" s="144"/>
      <c r="DG317" s="144"/>
      <c r="DH317" s="144"/>
      <c r="DI317" s="144"/>
      <c r="DJ317" s="144"/>
      <c r="DK317" s="144"/>
      <c r="DL317" s="144"/>
      <c r="DM317" s="144"/>
      <c r="DN317" s="144"/>
      <c r="DO317" s="144"/>
      <c r="DP317" s="144"/>
      <c r="DQ317" s="144"/>
      <c r="DR317" s="144"/>
      <c r="DS317" s="144"/>
      <c r="DT317" s="144"/>
      <c r="DU317" s="144">
        <v>0</v>
      </c>
      <c r="DV317" s="144">
        <v>0</v>
      </c>
      <c r="DW317" s="144"/>
      <c r="DX317" s="144">
        <v>206488.62</v>
      </c>
      <c r="DY317" s="144"/>
      <c r="DZ317" s="144"/>
      <c r="EA317" s="144"/>
      <c r="EB317" s="144"/>
      <c r="EC317" s="144"/>
      <c r="ED317" s="144"/>
      <c r="EE317" s="144"/>
      <c r="EF317" s="144"/>
      <c r="EG317" s="129"/>
      <c r="EH317" s="144"/>
      <c r="EI317" s="144"/>
      <c r="EJ317" s="144"/>
      <c r="EK317" s="144">
        <f t="shared" si="495"/>
        <v>206488.62</v>
      </c>
      <c r="EL317" s="124">
        <f t="shared" si="496"/>
        <v>9425161.080520004</v>
      </c>
      <c r="EM317" s="144"/>
      <c r="EN317" s="144"/>
      <c r="EO317" s="144"/>
      <c r="EP317" s="144"/>
      <c r="EQ317" s="144"/>
      <c r="ER317" s="144"/>
      <c r="ES317" s="144"/>
      <c r="ET317" s="144"/>
      <c r="EU317" s="144"/>
      <c r="EV317" s="144"/>
      <c r="EW317" s="144"/>
      <c r="EX317" s="144"/>
      <c r="EY317" s="144"/>
      <c r="EZ317" s="144"/>
      <c r="FA317" s="144"/>
      <c r="FB317" s="144"/>
      <c r="FC317" s="144"/>
      <c r="FD317" s="144"/>
      <c r="FE317" s="144"/>
      <c r="FF317" s="144"/>
      <c r="FG317" s="144"/>
      <c r="FH317" s="144"/>
      <c r="FI317" s="144"/>
      <c r="FJ317" s="144"/>
      <c r="FK317" s="144"/>
      <c r="FL317" s="144"/>
      <c r="FM317" s="144"/>
      <c r="FN317" s="144"/>
      <c r="FO317" s="144"/>
      <c r="FP317" s="148"/>
      <c r="FQ317" s="148">
        <v>0</v>
      </c>
      <c r="FR317" s="148">
        <v>0</v>
      </c>
      <c r="FS317" s="148"/>
      <c r="FT317" s="148">
        <v>8861.8099999999977</v>
      </c>
      <c r="FU317" s="144"/>
      <c r="FV317" s="144"/>
      <c r="FW317" s="144"/>
      <c r="FX317" s="144"/>
      <c r="FY317" s="144"/>
      <c r="FZ317" s="144"/>
      <c r="GA317" s="144"/>
      <c r="GB317" s="144"/>
      <c r="GC317" s="129"/>
      <c r="GD317" s="144"/>
      <c r="GE317" s="144"/>
      <c r="GF317" s="144"/>
      <c r="GG317" s="124">
        <f t="shared" si="500"/>
        <v>8861.8099999999977</v>
      </c>
      <c r="GH317" s="124">
        <f t="shared" si="501"/>
        <v>9434022.8905200046</v>
      </c>
      <c r="GI317" s="124"/>
      <c r="GJ317" s="124">
        <f t="shared" si="502"/>
        <v>9434022.8905200046</v>
      </c>
      <c r="GU317" s="194">
        <v>7966850.7858333336</v>
      </c>
      <c r="GV317" s="123">
        <f t="shared" si="437"/>
        <v>0</v>
      </c>
      <c r="GX317" s="129"/>
      <c r="GY317" s="123">
        <f t="shared" si="477"/>
        <v>0</v>
      </c>
    </row>
    <row r="318" spans="1:207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37">
        <v>5082362.0177399982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>
        <v>-285294.90583333373</v>
      </c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44">
        <f t="shared" si="491"/>
        <v>-285294.90583333373</v>
      </c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44">
        <v>42310.31</v>
      </c>
      <c r="BY318" s="144">
        <v>0</v>
      </c>
      <c r="BZ318" s="144"/>
      <c r="CA318" s="137">
        <v>149324.58064</v>
      </c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44">
        <f t="shared" si="492"/>
        <v>191634.89064</v>
      </c>
      <c r="CO318" s="124">
        <f t="shared" si="493"/>
        <v>-93660.015193333733</v>
      </c>
      <c r="CP318" s="124">
        <f t="shared" si="494"/>
        <v>4988702.0025466643</v>
      </c>
      <c r="CQ318" s="144"/>
      <c r="CR318" s="144"/>
      <c r="CS318" s="144"/>
      <c r="CT318" s="144"/>
      <c r="CU318" s="144"/>
      <c r="CV318" s="144"/>
      <c r="CW318" s="144"/>
      <c r="CX318" s="144"/>
      <c r="CY318" s="144"/>
      <c r="CZ318" s="144"/>
      <c r="DA318" s="144"/>
      <c r="DB318" s="144"/>
      <c r="DC318" s="144"/>
      <c r="DD318" s="144"/>
      <c r="DE318" s="144"/>
      <c r="DF318" s="144"/>
      <c r="DG318" s="144"/>
      <c r="DH318" s="144"/>
      <c r="DI318" s="144"/>
      <c r="DJ318" s="144"/>
      <c r="DK318" s="144"/>
      <c r="DL318" s="144"/>
      <c r="DM318" s="144"/>
      <c r="DN318" s="144"/>
      <c r="DO318" s="144"/>
      <c r="DP318" s="144"/>
      <c r="DQ318" s="144"/>
      <c r="DR318" s="144"/>
      <c r="DS318" s="144"/>
      <c r="DT318" s="144"/>
      <c r="DU318" s="144">
        <v>17335.080000000002</v>
      </c>
      <c r="DV318" s="144">
        <v>0</v>
      </c>
      <c r="DW318" s="144"/>
      <c r="DX318" s="144">
        <v>175525.18963599997</v>
      </c>
      <c r="DY318" s="144"/>
      <c r="DZ318" s="144"/>
      <c r="EA318" s="144"/>
      <c r="EB318" s="144"/>
      <c r="EC318" s="144"/>
      <c r="ED318" s="144"/>
      <c r="EE318" s="144"/>
      <c r="EF318" s="144"/>
      <c r="EG318" s="129"/>
      <c r="EH318" s="144"/>
      <c r="EI318" s="144"/>
      <c r="EJ318" s="144"/>
      <c r="EK318" s="144">
        <f t="shared" si="495"/>
        <v>192860.26963599998</v>
      </c>
      <c r="EL318" s="124">
        <f t="shared" si="496"/>
        <v>5181562.2721826639</v>
      </c>
      <c r="EM318" s="144"/>
      <c r="EN318" s="144"/>
      <c r="EO318" s="144"/>
      <c r="EP318" s="144"/>
      <c r="EQ318" s="144"/>
      <c r="ER318" s="144"/>
      <c r="ES318" s="144"/>
      <c r="ET318" s="144"/>
      <c r="EU318" s="144"/>
      <c r="EV318" s="144"/>
      <c r="EW318" s="144"/>
      <c r="EX318" s="144"/>
      <c r="EY318" s="144"/>
      <c r="EZ318" s="144"/>
      <c r="FA318" s="144"/>
      <c r="FB318" s="144"/>
      <c r="FC318" s="144"/>
      <c r="FD318" s="144"/>
      <c r="FE318" s="144"/>
      <c r="FF318" s="144"/>
      <c r="FG318" s="144"/>
      <c r="FH318" s="144"/>
      <c r="FI318" s="144"/>
      <c r="FJ318" s="144"/>
      <c r="FK318" s="144"/>
      <c r="FL318" s="144"/>
      <c r="FM318" s="144"/>
      <c r="FN318" s="144"/>
      <c r="FO318" s="144"/>
      <c r="FP318" s="148"/>
      <c r="FQ318" s="148">
        <v>11811.419999999998</v>
      </c>
      <c r="FR318" s="148">
        <v>0</v>
      </c>
      <c r="FS318" s="148"/>
      <c r="FT318" s="148">
        <v>7690.383422000019</v>
      </c>
      <c r="FU318" s="144"/>
      <c r="FV318" s="144"/>
      <c r="FW318" s="144"/>
      <c r="FX318" s="144"/>
      <c r="FY318" s="144"/>
      <c r="FZ318" s="144"/>
      <c r="GA318" s="144"/>
      <c r="GB318" s="144"/>
      <c r="GC318" s="129"/>
      <c r="GD318" s="144"/>
      <c r="GE318" s="144"/>
      <c r="GF318" s="144"/>
      <c r="GG318" s="124">
        <f t="shared" si="500"/>
        <v>19501.803422000019</v>
      </c>
      <c r="GH318" s="124">
        <f t="shared" si="501"/>
        <v>5201064.0756046642</v>
      </c>
      <c r="GI318" s="124"/>
      <c r="GJ318" s="124">
        <f t="shared" si="502"/>
        <v>5201064.0756046642</v>
      </c>
      <c r="GU318" s="194">
        <v>5082362.0177399982</v>
      </c>
      <c r="GV318" s="123">
        <f t="shared" si="437"/>
        <v>0</v>
      </c>
      <c r="GX318" s="129"/>
      <c r="GY318" s="123">
        <f t="shared" si="477"/>
        <v>0</v>
      </c>
    </row>
    <row r="319" spans="1:207" outlineLevel="1" x14ac:dyDescent="0.25">
      <c r="A319" s="83">
        <f>ROW()</f>
        <v>319</v>
      </c>
      <c r="B319" s="275"/>
      <c r="C319" s="20" t="s">
        <v>280</v>
      </c>
      <c r="D319" s="171" t="s">
        <v>630</v>
      </c>
      <c r="E319" s="137">
        <v>151004718.1705251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>
        <v>12290.84288616851</v>
      </c>
      <c r="Y319" s="129"/>
      <c r="Z319" s="129"/>
      <c r="AA319" s="129"/>
      <c r="AB319" s="129"/>
      <c r="AC319" s="129">
        <v>-12527644.707438</v>
      </c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44">
        <f t="shared" si="491"/>
        <v>-12515353.864551831</v>
      </c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>
        <v>12527644.707438</v>
      </c>
      <c r="BR319" s="129"/>
      <c r="BS319" s="129"/>
      <c r="BT319" s="129"/>
      <c r="BU319" s="129"/>
      <c r="BV319" s="129"/>
      <c r="BW319" s="129"/>
      <c r="BX319" s="144">
        <v>3559180.1347819995</v>
      </c>
      <c r="BY319" s="144">
        <v>-12907.08</v>
      </c>
      <c r="BZ319" s="144">
        <v>19.847940000000001</v>
      </c>
      <c r="CA319" s="137">
        <v>2858396.4532179995</v>
      </c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44">
        <f t="shared" si="492"/>
        <v>18932334.063377999</v>
      </c>
      <c r="CO319" s="124">
        <f t="shared" si="493"/>
        <v>6416980.1988261677</v>
      </c>
      <c r="CP319" s="124">
        <f t="shared" si="494"/>
        <v>157421698.36935127</v>
      </c>
      <c r="CQ319" s="144"/>
      <c r="CR319" s="144"/>
      <c r="CS319" s="144"/>
      <c r="CT319" s="144"/>
      <c r="CU319" s="144"/>
      <c r="CV319" s="144"/>
      <c r="CW319" s="144"/>
      <c r="CX319" s="144"/>
      <c r="CY319" s="144"/>
      <c r="CZ319" s="144"/>
      <c r="DA319" s="144"/>
      <c r="DB319" s="144"/>
      <c r="DC319" s="144"/>
      <c r="DD319" s="144"/>
      <c r="DE319" s="144"/>
      <c r="DF319" s="144"/>
      <c r="DG319" s="144"/>
      <c r="DH319" s="144"/>
      <c r="DI319" s="144"/>
      <c r="DJ319" s="144"/>
      <c r="DK319" s="144"/>
      <c r="DL319" s="144"/>
      <c r="DM319" s="144"/>
      <c r="DN319" s="144"/>
      <c r="DO319" s="144"/>
      <c r="DP319" s="144"/>
      <c r="DQ319" s="144"/>
      <c r="DR319" s="144"/>
      <c r="DS319" s="144"/>
      <c r="DT319" s="144"/>
      <c r="DU319" s="144">
        <v>31379336.749227997</v>
      </c>
      <c r="DV319" s="144">
        <v>298462.17000000004</v>
      </c>
      <c r="DW319" s="144">
        <v>29452.39</v>
      </c>
      <c r="DX319" s="144">
        <v>600917.73166000051</v>
      </c>
      <c r="DY319" s="144"/>
      <c r="DZ319" s="144"/>
      <c r="EA319" s="144"/>
      <c r="EB319" s="144"/>
      <c r="EC319" s="144"/>
      <c r="ED319" s="144"/>
      <c r="EE319" s="144"/>
      <c r="EF319" s="144"/>
      <c r="EG319" s="129"/>
      <c r="EH319" s="144"/>
      <c r="EI319" s="144"/>
      <c r="EJ319" s="144"/>
      <c r="EK319" s="144">
        <f t="shared" si="495"/>
        <v>32308169.040888</v>
      </c>
      <c r="EL319" s="124">
        <f t="shared" si="496"/>
        <v>189729867.41023928</v>
      </c>
      <c r="EM319" s="144"/>
      <c r="EN319" s="144"/>
      <c r="EO319" s="144"/>
      <c r="EP319" s="144"/>
      <c r="EQ319" s="144"/>
      <c r="ER319" s="144"/>
      <c r="ES319" s="144"/>
      <c r="ET319" s="144"/>
      <c r="EU319" s="144"/>
      <c r="EV319" s="144"/>
      <c r="EW319" s="144"/>
      <c r="EX319" s="144"/>
      <c r="EY319" s="144"/>
      <c r="EZ319" s="144"/>
      <c r="FA319" s="144"/>
      <c r="FB319" s="144"/>
      <c r="FC319" s="144"/>
      <c r="FD319" s="144"/>
      <c r="FE319" s="144"/>
      <c r="FF319" s="144"/>
      <c r="FG319" s="144"/>
      <c r="FH319" s="144"/>
      <c r="FI319" s="144"/>
      <c r="FJ319" s="144"/>
      <c r="FK319" s="144"/>
      <c r="FL319" s="144"/>
      <c r="FM319" s="144"/>
      <c r="FN319" s="144"/>
      <c r="FO319" s="144"/>
      <c r="FP319" s="148"/>
      <c r="FQ319" s="148">
        <v>2112344.3000000007</v>
      </c>
      <c r="FR319" s="148">
        <v>378484.21</v>
      </c>
      <c r="FS319" s="148">
        <v>0</v>
      </c>
      <c r="FT319" s="148">
        <v>152501.9565099997</v>
      </c>
      <c r="FU319" s="144"/>
      <c r="FV319" s="144"/>
      <c r="FW319" s="144"/>
      <c r="FX319" s="144"/>
      <c r="FY319" s="144"/>
      <c r="FZ319" s="144"/>
      <c r="GA319" s="144"/>
      <c r="GB319" s="144"/>
      <c r="GC319" s="129"/>
      <c r="GD319" s="144"/>
      <c r="GE319" s="144"/>
      <c r="GF319" s="144"/>
      <c r="GG319" s="124">
        <f t="shared" si="500"/>
        <v>2643330.4665100006</v>
      </c>
      <c r="GH319" s="124">
        <f t="shared" si="501"/>
        <v>192373197.87674928</v>
      </c>
      <c r="GI319" s="124"/>
      <c r="GJ319" s="124">
        <f t="shared" si="502"/>
        <v>192373197.87674928</v>
      </c>
      <c r="GU319" s="194">
        <v>151004718.1705251</v>
      </c>
      <c r="GV319" s="123">
        <f t="shared" si="437"/>
        <v>0</v>
      </c>
      <c r="GX319" s="129"/>
      <c r="GY319" s="123">
        <f t="shared" si="477"/>
        <v>0</v>
      </c>
    </row>
    <row r="320" spans="1:207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37">
        <v>821725.77433416666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>
        <v>2828602.4782964587</v>
      </c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44">
        <f t="shared" si="491"/>
        <v>2828602.4782964587</v>
      </c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44"/>
      <c r="BY320" s="144"/>
      <c r="BZ320" s="144"/>
      <c r="CA320" s="137">
        <v>35560.92</v>
      </c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44">
        <f t="shared" si="492"/>
        <v>35560.92</v>
      </c>
      <c r="CO320" s="124">
        <f t="shared" si="493"/>
        <v>2864163.3982964586</v>
      </c>
      <c r="CP320" s="124">
        <f t="shared" si="494"/>
        <v>3685889.1726306253</v>
      </c>
      <c r="CQ320" s="144"/>
      <c r="CR320" s="144"/>
      <c r="CS320" s="144"/>
      <c r="CT320" s="144"/>
      <c r="CU320" s="144"/>
      <c r="CV320" s="144"/>
      <c r="CW320" s="144"/>
      <c r="CX320" s="144"/>
      <c r="CY320" s="144"/>
      <c r="CZ320" s="144"/>
      <c r="DA320" s="144"/>
      <c r="DB320" s="144"/>
      <c r="DC320" s="144"/>
      <c r="DD320" s="144"/>
      <c r="DE320" s="144"/>
      <c r="DF320" s="144"/>
      <c r="DG320" s="144"/>
      <c r="DH320" s="144"/>
      <c r="DI320" s="144"/>
      <c r="DJ320" s="144"/>
      <c r="DK320" s="144"/>
      <c r="DL320" s="144"/>
      <c r="DM320" s="144"/>
      <c r="DN320" s="144"/>
      <c r="DO320" s="144"/>
      <c r="DP320" s="144"/>
      <c r="DQ320" s="144"/>
      <c r="DR320" s="144"/>
      <c r="DS320" s="144"/>
      <c r="DT320" s="144"/>
      <c r="DU320" s="144"/>
      <c r="DV320" s="144"/>
      <c r="DW320" s="144"/>
      <c r="DX320" s="144">
        <v>32685.39</v>
      </c>
      <c r="DY320" s="144"/>
      <c r="DZ320" s="144"/>
      <c r="EA320" s="144"/>
      <c r="EB320" s="144"/>
      <c r="EC320" s="144"/>
      <c r="ED320" s="144"/>
      <c r="EE320" s="144"/>
      <c r="EF320" s="144"/>
      <c r="EG320" s="129"/>
      <c r="EH320" s="144"/>
      <c r="EI320" s="144"/>
      <c r="EJ320" s="144"/>
      <c r="EK320" s="144">
        <f t="shared" si="495"/>
        <v>32685.39</v>
      </c>
      <c r="EL320" s="124">
        <f t="shared" si="496"/>
        <v>3718574.5626306254</v>
      </c>
      <c r="EM320" s="144"/>
      <c r="EN320" s="144"/>
      <c r="EO320" s="144"/>
      <c r="EP320" s="144"/>
      <c r="EQ320" s="144"/>
      <c r="ER320" s="144"/>
      <c r="ES320" s="144"/>
      <c r="ET320" s="144"/>
      <c r="EU320" s="144"/>
      <c r="EV320" s="144"/>
      <c r="EW320" s="144"/>
      <c r="EX320" s="144"/>
      <c r="EY320" s="144"/>
      <c r="EZ320" s="144"/>
      <c r="FA320" s="144"/>
      <c r="FB320" s="144"/>
      <c r="FC320" s="144"/>
      <c r="FD320" s="144"/>
      <c r="FE320" s="144"/>
      <c r="FF320" s="144"/>
      <c r="FG320" s="144"/>
      <c r="FH320" s="144"/>
      <c r="FI320" s="144"/>
      <c r="FJ320" s="144"/>
      <c r="FK320" s="144"/>
      <c r="FL320" s="144"/>
      <c r="FM320" s="144"/>
      <c r="FN320" s="144"/>
      <c r="FO320" s="144"/>
      <c r="FP320" s="144"/>
      <c r="FQ320" s="144"/>
      <c r="FR320" s="144"/>
      <c r="FS320" s="144"/>
      <c r="FT320" s="144">
        <v>1836.1499999999942</v>
      </c>
      <c r="FU320" s="144"/>
      <c r="FV320" s="144"/>
      <c r="FW320" s="144"/>
      <c r="FX320" s="144"/>
      <c r="FY320" s="144"/>
      <c r="FZ320" s="144"/>
      <c r="GA320" s="144"/>
      <c r="GB320" s="144"/>
      <c r="GC320" s="129"/>
      <c r="GD320" s="144"/>
      <c r="GE320" s="144"/>
      <c r="GF320" s="144"/>
      <c r="GG320" s="124">
        <f t="shared" si="500"/>
        <v>1836.1499999999942</v>
      </c>
      <c r="GH320" s="124">
        <f t="shared" si="501"/>
        <v>3720410.7126306253</v>
      </c>
      <c r="GI320" s="124"/>
      <c r="GJ320" s="124">
        <f t="shared" si="502"/>
        <v>3720410.7126306253</v>
      </c>
      <c r="GU320" s="194">
        <v>821725.77433416666</v>
      </c>
      <c r="GV320" s="123">
        <f t="shared" si="437"/>
        <v>0</v>
      </c>
      <c r="GX320" s="129"/>
      <c r="GY320" s="123">
        <f t="shared" si="477"/>
        <v>0</v>
      </c>
    </row>
    <row r="321" spans="1:207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37">
        <v>346141.73017200001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>
        <v>31840.532127833343</v>
      </c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44">
        <f t="shared" si="491"/>
        <v>31840.532127833343</v>
      </c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44"/>
      <c r="BY321" s="144"/>
      <c r="BZ321" s="144"/>
      <c r="CA321" s="137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44">
        <f t="shared" si="492"/>
        <v>0</v>
      </c>
      <c r="CO321" s="124">
        <f t="shared" si="493"/>
        <v>31840.532127833343</v>
      </c>
      <c r="CP321" s="124">
        <f t="shared" si="494"/>
        <v>377982.26229983335</v>
      </c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4"/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29"/>
      <c r="EH321" s="144"/>
      <c r="EI321" s="144"/>
      <c r="EJ321" s="144"/>
      <c r="EK321" s="144">
        <f t="shared" si="495"/>
        <v>0</v>
      </c>
      <c r="EL321" s="124">
        <f t="shared" si="496"/>
        <v>377982.26229983335</v>
      </c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  <c r="FF321" s="144"/>
      <c r="FG321" s="144"/>
      <c r="FH321" s="144"/>
      <c r="FI321" s="144"/>
      <c r="FJ321" s="144"/>
      <c r="FK321" s="144"/>
      <c r="FL321" s="144"/>
      <c r="FM321" s="144"/>
      <c r="FN321" s="144"/>
      <c r="FO321" s="144"/>
      <c r="FP321" s="144"/>
      <c r="FQ321" s="144"/>
      <c r="FR321" s="144"/>
      <c r="FS321" s="144"/>
      <c r="FT321" s="144"/>
      <c r="FU321" s="144"/>
      <c r="FV321" s="144"/>
      <c r="FW321" s="144"/>
      <c r="FX321" s="144"/>
      <c r="FY321" s="144"/>
      <c r="FZ321" s="144"/>
      <c r="GA321" s="144"/>
      <c r="GB321" s="144"/>
      <c r="GC321" s="129"/>
      <c r="GD321" s="144"/>
      <c r="GE321" s="144"/>
      <c r="GF321" s="144"/>
      <c r="GG321" s="124">
        <f t="shared" si="500"/>
        <v>0</v>
      </c>
      <c r="GH321" s="124">
        <f t="shared" si="501"/>
        <v>377982.26229983335</v>
      </c>
      <c r="GI321" s="124"/>
      <c r="GJ321" s="124">
        <f t="shared" si="502"/>
        <v>377982.26229983335</v>
      </c>
      <c r="GU321" s="194">
        <v>346141.73017200001</v>
      </c>
      <c r="GV321" s="123">
        <f t="shared" si="437"/>
        <v>0</v>
      </c>
      <c r="GX321" s="129"/>
      <c r="GY321" s="123">
        <f t="shared" si="477"/>
        <v>0</v>
      </c>
    </row>
    <row r="322" spans="1:207" ht="31.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37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>
        <v>0</v>
      </c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44">
        <f t="shared" si="491"/>
        <v>0</v>
      </c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44"/>
      <c r="BY322" s="144"/>
      <c r="BZ322" s="144"/>
      <c r="CA322" s="137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44">
        <f t="shared" si="492"/>
        <v>0</v>
      </c>
      <c r="CO322" s="124">
        <f t="shared" si="493"/>
        <v>0</v>
      </c>
      <c r="CP322" s="124">
        <f t="shared" si="494"/>
        <v>0</v>
      </c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/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29"/>
      <c r="EH322" s="144"/>
      <c r="EI322" s="144"/>
      <c r="EJ322" s="144"/>
      <c r="EK322" s="144">
        <f t="shared" si="495"/>
        <v>0</v>
      </c>
      <c r="EL322" s="124">
        <f t="shared" si="496"/>
        <v>0</v>
      </c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  <c r="FF322" s="144"/>
      <c r="FG322" s="144"/>
      <c r="FH322" s="144"/>
      <c r="FI322" s="144"/>
      <c r="FJ322" s="144"/>
      <c r="FK322" s="144"/>
      <c r="FL322" s="144"/>
      <c r="FM322" s="144"/>
      <c r="FN322" s="144"/>
      <c r="FO322" s="144"/>
      <c r="FP322" s="144"/>
      <c r="FQ322" s="144"/>
      <c r="FR322" s="144"/>
      <c r="FS322" s="144"/>
      <c r="FT322" s="144"/>
      <c r="FU322" s="144"/>
      <c r="FV322" s="144"/>
      <c r="FW322" s="144"/>
      <c r="FX322" s="144"/>
      <c r="FY322" s="144"/>
      <c r="FZ322" s="144"/>
      <c r="GA322" s="144"/>
      <c r="GB322" s="144"/>
      <c r="GC322" s="129"/>
      <c r="GD322" s="144"/>
      <c r="GE322" s="144"/>
      <c r="GF322" s="144"/>
      <c r="GG322" s="124">
        <f t="shared" si="500"/>
        <v>0</v>
      </c>
      <c r="GH322" s="124">
        <f t="shared" si="501"/>
        <v>0</v>
      </c>
      <c r="GI322" s="124"/>
      <c r="GJ322" s="124">
        <f t="shared" si="502"/>
        <v>0</v>
      </c>
      <c r="GU322" s="194"/>
      <c r="GV322" s="123">
        <f t="shared" si="437"/>
        <v>0</v>
      </c>
      <c r="GX322" s="129"/>
      <c r="GY322" s="123">
        <f t="shared" si="477"/>
        <v>0</v>
      </c>
    </row>
    <row r="323" spans="1:207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528371186.34778446</v>
      </c>
      <c r="F323" s="141">
        <f>SUM(F311:F322)</f>
        <v>0</v>
      </c>
      <c r="G323" s="141">
        <f t="shared" ref="G323:BR323" si="503">SUM(G311:G322)</f>
        <v>0</v>
      </c>
      <c r="H323" s="141">
        <f t="shared" si="503"/>
        <v>0</v>
      </c>
      <c r="I323" s="141">
        <f t="shared" si="503"/>
        <v>0</v>
      </c>
      <c r="J323" s="141">
        <f t="shared" si="503"/>
        <v>0</v>
      </c>
      <c r="K323" s="141">
        <f t="shared" si="503"/>
        <v>0</v>
      </c>
      <c r="L323" s="141">
        <f t="shared" si="503"/>
        <v>0</v>
      </c>
      <c r="M323" s="141">
        <f t="shared" si="503"/>
        <v>0</v>
      </c>
      <c r="N323" s="141">
        <f t="shared" si="503"/>
        <v>0</v>
      </c>
      <c r="O323" s="141">
        <f t="shared" si="503"/>
        <v>0</v>
      </c>
      <c r="P323" s="141">
        <f t="shared" si="503"/>
        <v>0</v>
      </c>
      <c r="Q323" s="141">
        <f t="shared" si="503"/>
        <v>0</v>
      </c>
      <c r="R323" s="141">
        <f t="shared" si="503"/>
        <v>0</v>
      </c>
      <c r="S323" s="141">
        <f t="shared" si="503"/>
        <v>0</v>
      </c>
      <c r="T323" s="141">
        <f t="shared" si="503"/>
        <v>0</v>
      </c>
      <c r="U323" s="141">
        <f t="shared" si="503"/>
        <v>0</v>
      </c>
      <c r="V323" s="141">
        <f t="shared" si="503"/>
        <v>0</v>
      </c>
      <c r="W323" s="141">
        <f t="shared" si="503"/>
        <v>0</v>
      </c>
      <c r="X323" s="141">
        <f t="shared" si="503"/>
        <v>-109680.60615410062</v>
      </c>
      <c r="Y323" s="141">
        <f t="shared" si="503"/>
        <v>0</v>
      </c>
      <c r="Z323" s="141">
        <f t="shared" si="503"/>
        <v>0</v>
      </c>
      <c r="AA323" s="141">
        <f t="shared" si="503"/>
        <v>0</v>
      </c>
      <c r="AB323" s="141">
        <f t="shared" si="503"/>
        <v>0</v>
      </c>
      <c r="AC323" s="141">
        <f t="shared" si="503"/>
        <v>-12540414.548928</v>
      </c>
      <c r="AD323" s="141">
        <f t="shared" si="503"/>
        <v>0</v>
      </c>
      <c r="AE323" s="141">
        <f t="shared" si="503"/>
        <v>0</v>
      </c>
      <c r="AF323" s="141">
        <f t="shared" si="503"/>
        <v>0</v>
      </c>
      <c r="AG323" s="141">
        <f t="shared" si="503"/>
        <v>0</v>
      </c>
      <c r="AH323" s="141">
        <f t="shared" si="503"/>
        <v>0</v>
      </c>
      <c r="AI323" s="141">
        <f t="shared" si="503"/>
        <v>0</v>
      </c>
      <c r="AJ323" s="141">
        <f t="shared" si="503"/>
        <v>0</v>
      </c>
      <c r="AK323" s="141">
        <f t="shared" si="503"/>
        <v>0</v>
      </c>
      <c r="AL323" s="141">
        <f t="shared" si="503"/>
        <v>0</v>
      </c>
      <c r="AM323" s="141">
        <f t="shared" si="503"/>
        <v>0</v>
      </c>
      <c r="AN323" s="141">
        <f t="shared" si="503"/>
        <v>0</v>
      </c>
      <c r="AO323" s="141">
        <f t="shared" si="503"/>
        <v>0</v>
      </c>
      <c r="AP323" s="141">
        <f t="shared" si="503"/>
        <v>0</v>
      </c>
      <c r="AQ323" s="141">
        <f t="shared" si="503"/>
        <v>0</v>
      </c>
      <c r="AR323" s="141">
        <f t="shared" si="503"/>
        <v>0</v>
      </c>
      <c r="AS323" s="141">
        <f t="shared" si="503"/>
        <v>-12650095.155082101</v>
      </c>
      <c r="AT323" s="141">
        <f t="shared" si="503"/>
        <v>0</v>
      </c>
      <c r="AU323" s="141">
        <f t="shared" si="503"/>
        <v>0</v>
      </c>
      <c r="AV323" s="141">
        <f t="shared" si="503"/>
        <v>0</v>
      </c>
      <c r="AW323" s="141">
        <f t="shared" si="503"/>
        <v>0</v>
      </c>
      <c r="AX323" s="141">
        <f t="shared" si="503"/>
        <v>0</v>
      </c>
      <c r="AY323" s="141">
        <f>SUM(AX311:AY322)</f>
        <v>0</v>
      </c>
      <c r="AZ323" s="141">
        <f t="shared" si="503"/>
        <v>0</v>
      </c>
      <c r="BA323" s="141">
        <f t="shared" si="503"/>
        <v>0</v>
      </c>
      <c r="BB323" s="141">
        <f t="shared" si="503"/>
        <v>0</v>
      </c>
      <c r="BC323" s="141">
        <f t="shared" si="503"/>
        <v>0</v>
      </c>
      <c r="BD323" s="141">
        <f t="shared" si="503"/>
        <v>0</v>
      </c>
      <c r="BE323" s="141">
        <f t="shared" si="503"/>
        <v>0</v>
      </c>
      <c r="BF323" s="141">
        <f t="shared" si="503"/>
        <v>0</v>
      </c>
      <c r="BG323" s="141">
        <f t="shared" si="503"/>
        <v>0</v>
      </c>
      <c r="BH323" s="141">
        <f t="shared" si="503"/>
        <v>0</v>
      </c>
      <c r="BI323" s="141">
        <f t="shared" si="503"/>
        <v>0</v>
      </c>
      <c r="BJ323" s="141">
        <f t="shared" si="503"/>
        <v>0</v>
      </c>
      <c r="BK323" s="141">
        <f t="shared" si="503"/>
        <v>0</v>
      </c>
      <c r="BL323" s="141">
        <f t="shared" si="503"/>
        <v>0</v>
      </c>
      <c r="BM323" s="141">
        <f t="shared" si="503"/>
        <v>0</v>
      </c>
      <c r="BN323" s="141">
        <f t="shared" si="503"/>
        <v>0</v>
      </c>
      <c r="BO323" s="141">
        <f t="shared" si="503"/>
        <v>0</v>
      </c>
      <c r="BP323" s="141">
        <f t="shared" si="503"/>
        <v>0</v>
      </c>
      <c r="BQ323" s="141">
        <f t="shared" ref="BQ323" si="504">SUM(BQ311:BQ322)</f>
        <v>12540414.548928</v>
      </c>
      <c r="BR323" s="141">
        <f t="shared" si="503"/>
        <v>0</v>
      </c>
      <c r="BS323" s="141">
        <f t="shared" ref="BS323:CN323" si="505">SUM(BS311:BS322)</f>
        <v>0</v>
      </c>
      <c r="BT323" s="141">
        <f t="shared" si="505"/>
        <v>0</v>
      </c>
      <c r="BU323" s="141">
        <f t="shared" si="505"/>
        <v>0</v>
      </c>
      <c r="BV323" s="141">
        <f t="shared" si="505"/>
        <v>0</v>
      </c>
      <c r="BW323" s="141">
        <f t="shared" si="505"/>
        <v>0</v>
      </c>
      <c r="BX323" s="141">
        <f t="shared" ref="BX323" si="506">SUM(BX311:BX322)</f>
        <v>6265791.4032319989</v>
      </c>
      <c r="BY323" s="141">
        <f t="shared" ref="BY323:BZ323" si="507">SUM(BY311:BY322)</f>
        <v>-12907.08</v>
      </c>
      <c r="BZ323" s="141">
        <f t="shared" si="507"/>
        <v>26.428752000000003</v>
      </c>
      <c r="CA323" s="141">
        <f t="shared" si="505"/>
        <v>16892911.639504001</v>
      </c>
      <c r="CB323" s="141">
        <f t="shared" si="505"/>
        <v>0</v>
      </c>
      <c r="CC323" s="141">
        <f t="shared" si="505"/>
        <v>0</v>
      </c>
      <c r="CD323" s="141">
        <f t="shared" si="505"/>
        <v>0</v>
      </c>
      <c r="CE323" s="141">
        <f t="shared" si="505"/>
        <v>0</v>
      </c>
      <c r="CF323" s="141">
        <f t="shared" si="505"/>
        <v>0</v>
      </c>
      <c r="CG323" s="141">
        <f t="shared" si="505"/>
        <v>0</v>
      </c>
      <c r="CH323" s="141">
        <f t="shared" si="505"/>
        <v>0</v>
      </c>
      <c r="CI323" s="141">
        <f t="shared" si="505"/>
        <v>0</v>
      </c>
      <c r="CJ323" s="141">
        <f t="shared" si="505"/>
        <v>-380196.75000000006</v>
      </c>
      <c r="CK323" s="141">
        <f t="shared" si="505"/>
        <v>0</v>
      </c>
      <c r="CL323" s="141">
        <f t="shared" si="505"/>
        <v>0</v>
      </c>
      <c r="CM323" s="141">
        <f t="shared" si="505"/>
        <v>0</v>
      </c>
      <c r="CN323" s="141">
        <f t="shared" si="505"/>
        <v>35306040.190416001</v>
      </c>
      <c r="CO323" s="141">
        <f t="shared" ref="CO323:CP323" si="508">SUM(CO311:CO322)</f>
        <v>22655945.035333902</v>
      </c>
      <c r="CP323" s="141">
        <f t="shared" si="508"/>
        <v>551027131.38311827</v>
      </c>
      <c r="CQ323" s="141">
        <f t="shared" ref="CQ323:CR323" si="509">SUM(CQ311:CQ322)</f>
        <v>0</v>
      </c>
      <c r="CR323" s="141">
        <f t="shared" si="509"/>
        <v>0</v>
      </c>
      <c r="CS323" s="141">
        <f t="shared" ref="CS323:EK323" si="510">SUM(CS311:CS322)</f>
        <v>0</v>
      </c>
      <c r="CT323" s="141">
        <f t="shared" si="510"/>
        <v>0</v>
      </c>
      <c r="CU323" s="141">
        <f t="shared" si="510"/>
        <v>0</v>
      </c>
      <c r="CV323" s="141">
        <f t="shared" si="510"/>
        <v>0</v>
      </c>
      <c r="CW323" s="141">
        <f t="shared" si="510"/>
        <v>0</v>
      </c>
      <c r="CX323" s="141">
        <f t="shared" si="510"/>
        <v>0</v>
      </c>
      <c r="CY323" s="141">
        <f t="shared" si="510"/>
        <v>0</v>
      </c>
      <c r="CZ323" s="141">
        <f t="shared" si="510"/>
        <v>0</v>
      </c>
      <c r="DA323" s="141">
        <f t="shared" si="510"/>
        <v>0</v>
      </c>
      <c r="DB323" s="141">
        <f t="shared" si="510"/>
        <v>0</v>
      </c>
      <c r="DC323" s="141">
        <f t="shared" si="510"/>
        <v>0</v>
      </c>
      <c r="DD323" s="141">
        <f t="shared" si="510"/>
        <v>0</v>
      </c>
      <c r="DE323" s="141">
        <f t="shared" si="510"/>
        <v>0</v>
      </c>
      <c r="DF323" s="141">
        <f t="shared" si="510"/>
        <v>0</v>
      </c>
      <c r="DG323" s="141">
        <f t="shared" si="510"/>
        <v>0</v>
      </c>
      <c r="DH323" s="141">
        <f t="shared" si="510"/>
        <v>0</v>
      </c>
      <c r="DI323" s="141">
        <f t="shared" si="510"/>
        <v>0</v>
      </c>
      <c r="DJ323" s="141">
        <f t="shared" si="510"/>
        <v>0</v>
      </c>
      <c r="DK323" s="141">
        <f t="shared" si="510"/>
        <v>0</v>
      </c>
      <c r="DL323" s="141">
        <f t="shared" si="510"/>
        <v>0</v>
      </c>
      <c r="DM323" s="141">
        <f t="shared" si="510"/>
        <v>0</v>
      </c>
      <c r="DN323" s="141">
        <f t="shared" si="510"/>
        <v>0</v>
      </c>
      <c r="DO323" s="141">
        <f t="shared" si="510"/>
        <v>0</v>
      </c>
      <c r="DP323" s="141">
        <f t="shared" si="510"/>
        <v>0</v>
      </c>
      <c r="DQ323" s="141">
        <f t="shared" si="510"/>
        <v>0</v>
      </c>
      <c r="DR323" s="141">
        <f t="shared" si="510"/>
        <v>0</v>
      </c>
      <c r="DS323" s="141">
        <f t="shared" si="510"/>
        <v>0</v>
      </c>
      <c r="DT323" s="141">
        <f t="shared" si="510"/>
        <v>0</v>
      </c>
      <c r="DU323" s="141">
        <f>SUM($DU311:DU322)</f>
        <v>37622616.132587999</v>
      </c>
      <c r="DV323" s="141">
        <f>SUM($DV311:DV322)</f>
        <v>298462.17000000004</v>
      </c>
      <c r="DW323" s="141">
        <f t="shared" si="510"/>
        <v>16935879.870000001</v>
      </c>
      <c r="DX323" s="141">
        <f t="shared" si="510"/>
        <v>9477059.7464760002</v>
      </c>
      <c r="DY323" s="141">
        <f t="shared" si="510"/>
        <v>0</v>
      </c>
      <c r="DZ323" s="141">
        <f t="shared" si="510"/>
        <v>0</v>
      </c>
      <c r="EA323" s="141">
        <f t="shared" si="510"/>
        <v>0</v>
      </c>
      <c r="EB323" s="141">
        <f t="shared" si="510"/>
        <v>0</v>
      </c>
      <c r="EC323" s="141">
        <f t="shared" si="510"/>
        <v>0</v>
      </c>
      <c r="ED323" s="141">
        <f t="shared" si="510"/>
        <v>0</v>
      </c>
      <c r="EE323" s="141">
        <f t="shared" si="510"/>
        <v>0</v>
      </c>
      <c r="EF323" s="141">
        <f t="shared" si="510"/>
        <v>0</v>
      </c>
      <c r="EG323" s="141">
        <f t="shared" si="510"/>
        <v>0</v>
      </c>
      <c r="EH323" s="141">
        <f t="shared" si="510"/>
        <v>0</v>
      </c>
      <c r="EI323" s="141">
        <f t="shared" si="510"/>
        <v>0</v>
      </c>
      <c r="EJ323" s="141">
        <f t="shared" si="510"/>
        <v>0</v>
      </c>
      <c r="EK323" s="141">
        <f t="shared" si="510"/>
        <v>64334017.919064</v>
      </c>
      <c r="EL323" s="141">
        <f t="shared" ref="EL323" si="511">SUM(EL311:EL322)</f>
        <v>615361149.3021822</v>
      </c>
      <c r="EM323" s="141">
        <f t="shared" ref="EM323:EN323" si="512">SUM(EM311:EM322)</f>
        <v>0</v>
      </c>
      <c r="EN323" s="141">
        <f t="shared" si="512"/>
        <v>0</v>
      </c>
      <c r="EO323" s="141">
        <f t="shared" ref="EO323:GG323" si="513">SUM(EO311:EO322)</f>
        <v>0</v>
      </c>
      <c r="EP323" s="141">
        <f t="shared" si="513"/>
        <v>0</v>
      </c>
      <c r="EQ323" s="141">
        <f t="shared" si="513"/>
        <v>0</v>
      </c>
      <c r="ER323" s="141">
        <f t="shared" si="513"/>
        <v>0</v>
      </c>
      <c r="ES323" s="141">
        <f t="shared" si="513"/>
        <v>0</v>
      </c>
      <c r="ET323" s="141">
        <f t="shared" si="513"/>
        <v>0</v>
      </c>
      <c r="EU323" s="141">
        <f t="shared" si="513"/>
        <v>0</v>
      </c>
      <c r="EV323" s="141">
        <f t="shared" si="513"/>
        <v>0</v>
      </c>
      <c r="EW323" s="141">
        <f t="shared" si="513"/>
        <v>0</v>
      </c>
      <c r="EX323" s="141">
        <f t="shared" si="513"/>
        <v>0</v>
      </c>
      <c r="EY323" s="141">
        <f t="shared" si="513"/>
        <v>0</v>
      </c>
      <c r="EZ323" s="141">
        <f t="shared" si="513"/>
        <v>0</v>
      </c>
      <c r="FA323" s="141">
        <f t="shared" si="513"/>
        <v>0</v>
      </c>
      <c r="FB323" s="141">
        <f t="shared" si="513"/>
        <v>0</v>
      </c>
      <c r="FC323" s="141">
        <f t="shared" si="513"/>
        <v>0</v>
      </c>
      <c r="FD323" s="141">
        <f t="shared" si="513"/>
        <v>0</v>
      </c>
      <c r="FE323" s="141">
        <f t="shared" si="513"/>
        <v>0</v>
      </c>
      <c r="FF323" s="141">
        <f t="shared" si="513"/>
        <v>0</v>
      </c>
      <c r="FG323" s="141">
        <f t="shared" si="513"/>
        <v>0</v>
      </c>
      <c r="FH323" s="141">
        <f t="shared" si="513"/>
        <v>0</v>
      </c>
      <c r="FI323" s="141">
        <f t="shared" si="513"/>
        <v>0</v>
      </c>
      <c r="FJ323" s="141">
        <f t="shared" si="513"/>
        <v>0</v>
      </c>
      <c r="FK323" s="141">
        <f t="shared" si="513"/>
        <v>0</v>
      </c>
      <c r="FL323" s="141">
        <f t="shared" si="513"/>
        <v>0</v>
      </c>
      <c r="FM323" s="141">
        <f t="shared" si="513"/>
        <v>0</v>
      </c>
      <c r="FN323" s="141">
        <f t="shared" si="513"/>
        <v>0</v>
      </c>
      <c r="FO323" s="141">
        <f t="shared" si="513"/>
        <v>0</v>
      </c>
      <c r="FP323" s="141">
        <f t="shared" si="513"/>
        <v>0</v>
      </c>
      <c r="FQ323" s="141">
        <f t="shared" si="513"/>
        <v>5917578.5638020011</v>
      </c>
      <c r="FR323" s="141">
        <f t="shared" si="513"/>
        <v>378484.21</v>
      </c>
      <c r="FS323" s="141">
        <f t="shared" ref="FS323:FT323" si="514">SUM(FS311:FS322)</f>
        <v>0</v>
      </c>
      <c r="FT323" s="141">
        <f t="shared" si="514"/>
        <v>7439197.3196440004</v>
      </c>
      <c r="FU323" s="141">
        <f t="shared" si="513"/>
        <v>0</v>
      </c>
      <c r="FV323" s="141">
        <f t="shared" si="513"/>
        <v>0</v>
      </c>
      <c r="FW323" s="141">
        <f t="shared" si="513"/>
        <v>0</v>
      </c>
      <c r="FX323" s="141">
        <f t="shared" si="513"/>
        <v>0</v>
      </c>
      <c r="FY323" s="141">
        <f t="shared" si="513"/>
        <v>0</v>
      </c>
      <c r="FZ323" s="141">
        <f t="shared" si="513"/>
        <v>0</v>
      </c>
      <c r="GA323" s="141">
        <f t="shared" si="513"/>
        <v>0</v>
      </c>
      <c r="GB323" s="141">
        <f t="shared" si="513"/>
        <v>0</v>
      </c>
      <c r="GC323" s="141">
        <f t="shared" si="513"/>
        <v>0</v>
      </c>
      <c r="GD323" s="141">
        <f t="shared" si="513"/>
        <v>0</v>
      </c>
      <c r="GE323" s="141">
        <f t="shared" si="513"/>
        <v>0</v>
      </c>
      <c r="GF323" s="141">
        <f t="shared" si="513"/>
        <v>0</v>
      </c>
      <c r="GG323" s="141">
        <f t="shared" si="513"/>
        <v>13735260.093446003</v>
      </c>
      <c r="GH323" s="141">
        <f t="shared" ref="GH323:GJ323" si="515">SUM(GH311:GH322)</f>
        <v>629096409.39562809</v>
      </c>
      <c r="GI323" s="141">
        <f t="shared" si="515"/>
        <v>0</v>
      </c>
      <c r="GJ323" s="141">
        <f t="shared" si="515"/>
        <v>629096409.39562809</v>
      </c>
      <c r="GU323" s="141">
        <v>528371186.34778446</v>
      </c>
      <c r="GV323" s="123">
        <f t="shared" si="437"/>
        <v>0</v>
      </c>
      <c r="GX323" s="141">
        <v>0</v>
      </c>
      <c r="GY323" s="123">
        <f t="shared" si="477"/>
        <v>0</v>
      </c>
    </row>
    <row r="324" spans="1:207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10799110375.045311</v>
      </c>
      <c r="F324" s="142">
        <f>+F323+F310+F294+F273+F263+F254+F245</f>
        <v>0</v>
      </c>
      <c r="G324" s="142">
        <f t="shared" ref="G324:BR324" si="516">+G323+G310+G294+G273+G263+G254+G245</f>
        <v>0</v>
      </c>
      <c r="H324" s="142">
        <f t="shared" si="516"/>
        <v>0</v>
      </c>
      <c r="I324" s="142">
        <f t="shared" si="516"/>
        <v>0</v>
      </c>
      <c r="J324" s="142">
        <f t="shared" si="516"/>
        <v>0</v>
      </c>
      <c r="K324" s="142">
        <f t="shared" si="516"/>
        <v>0</v>
      </c>
      <c r="L324" s="142">
        <f t="shared" si="516"/>
        <v>0</v>
      </c>
      <c r="M324" s="142">
        <f t="shared" si="516"/>
        <v>0</v>
      </c>
      <c r="N324" s="142">
        <f t="shared" si="516"/>
        <v>0</v>
      </c>
      <c r="O324" s="142">
        <f t="shared" si="516"/>
        <v>0</v>
      </c>
      <c r="P324" s="142">
        <f t="shared" si="516"/>
        <v>0</v>
      </c>
      <c r="Q324" s="142">
        <f t="shared" si="516"/>
        <v>0</v>
      </c>
      <c r="R324" s="142">
        <f t="shared" si="516"/>
        <v>0</v>
      </c>
      <c r="S324" s="142">
        <f t="shared" si="516"/>
        <v>0</v>
      </c>
      <c r="T324" s="142">
        <f t="shared" si="516"/>
        <v>0</v>
      </c>
      <c r="U324" s="142">
        <f t="shared" si="516"/>
        <v>0</v>
      </c>
      <c r="V324" s="142">
        <f t="shared" si="516"/>
        <v>0</v>
      </c>
      <c r="W324" s="142">
        <f t="shared" si="516"/>
        <v>0</v>
      </c>
      <c r="X324" s="142">
        <f t="shared" si="516"/>
        <v>154704526.62062413</v>
      </c>
      <c r="Y324" s="142">
        <f t="shared" si="516"/>
        <v>0</v>
      </c>
      <c r="Z324" s="142">
        <f t="shared" si="516"/>
        <v>0</v>
      </c>
      <c r="AA324" s="142">
        <f t="shared" si="516"/>
        <v>0</v>
      </c>
      <c r="AB324" s="142">
        <f t="shared" si="516"/>
        <v>0</v>
      </c>
      <c r="AC324" s="142">
        <f t="shared" si="516"/>
        <v>-194357205.99521798</v>
      </c>
      <c r="AD324" s="142">
        <f t="shared" si="516"/>
        <v>0</v>
      </c>
      <c r="AE324" s="142">
        <f t="shared" si="516"/>
        <v>0</v>
      </c>
      <c r="AF324" s="142">
        <f t="shared" si="516"/>
        <v>0</v>
      </c>
      <c r="AG324" s="142">
        <f t="shared" si="516"/>
        <v>0</v>
      </c>
      <c r="AH324" s="142">
        <f t="shared" si="516"/>
        <v>0</v>
      </c>
      <c r="AI324" s="142">
        <f t="shared" si="516"/>
        <v>-4539303</v>
      </c>
      <c r="AJ324" s="142">
        <f t="shared" si="516"/>
        <v>0</v>
      </c>
      <c r="AK324" s="142">
        <f t="shared" si="516"/>
        <v>0</v>
      </c>
      <c r="AL324" s="142">
        <f t="shared" si="516"/>
        <v>-341605.68</v>
      </c>
      <c r="AM324" s="142">
        <f t="shared" si="516"/>
        <v>0</v>
      </c>
      <c r="AN324" s="142">
        <f t="shared" si="516"/>
        <v>0</v>
      </c>
      <c r="AO324" s="142">
        <f t="shared" si="516"/>
        <v>0</v>
      </c>
      <c r="AP324" s="142">
        <f t="shared" si="516"/>
        <v>0</v>
      </c>
      <c r="AQ324" s="142">
        <f t="shared" si="516"/>
        <v>0</v>
      </c>
      <c r="AR324" s="142">
        <f t="shared" si="516"/>
        <v>0</v>
      </c>
      <c r="AS324" s="142">
        <f t="shared" si="516"/>
        <v>-44533588.054593846</v>
      </c>
      <c r="AT324" s="142">
        <f t="shared" si="516"/>
        <v>0</v>
      </c>
      <c r="AU324" s="142">
        <f t="shared" si="516"/>
        <v>0</v>
      </c>
      <c r="AV324" s="142">
        <f t="shared" si="516"/>
        <v>0</v>
      </c>
      <c r="AW324" s="142">
        <f t="shared" si="516"/>
        <v>0</v>
      </c>
      <c r="AX324" s="142">
        <f t="shared" si="516"/>
        <v>0</v>
      </c>
      <c r="AY324" s="142">
        <f t="shared" si="516"/>
        <v>0</v>
      </c>
      <c r="AZ324" s="142">
        <f t="shared" si="516"/>
        <v>0</v>
      </c>
      <c r="BA324" s="142">
        <f t="shared" si="516"/>
        <v>0</v>
      </c>
      <c r="BB324" s="142">
        <f t="shared" si="516"/>
        <v>0</v>
      </c>
      <c r="BC324" s="142">
        <f t="shared" si="516"/>
        <v>0</v>
      </c>
      <c r="BD324" s="142">
        <f t="shared" si="516"/>
        <v>0</v>
      </c>
      <c r="BE324" s="142">
        <f t="shared" si="516"/>
        <v>0</v>
      </c>
      <c r="BF324" s="142">
        <f t="shared" si="516"/>
        <v>0</v>
      </c>
      <c r="BG324" s="142">
        <f t="shared" si="516"/>
        <v>0</v>
      </c>
      <c r="BH324" s="142">
        <f t="shared" si="516"/>
        <v>0</v>
      </c>
      <c r="BI324" s="142">
        <f t="shared" si="516"/>
        <v>0</v>
      </c>
      <c r="BJ324" s="142">
        <f t="shared" si="516"/>
        <v>0</v>
      </c>
      <c r="BK324" s="142">
        <f t="shared" si="516"/>
        <v>0</v>
      </c>
      <c r="BL324" s="142">
        <f t="shared" si="516"/>
        <v>0</v>
      </c>
      <c r="BM324" s="142">
        <f t="shared" si="516"/>
        <v>0</v>
      </c>
      <c r="BN324" s="142">
        <f t="shared" si="516"/>
        <v>0</v>
      </c>
      <c r="BO324" s="142">
        <f t="shared" si="516"/>
        <v>0</v>
      </c>
      <c r="BP324" s="142">
        <f t="shared" si="516"/>
        <v>0</v>
      </c>
      <c r="BQ324" s="142">
        <f t="shared" ref="BQ324" si="517">+BQ323+BQ310+BQ294+BQ273+BQ263+BQ254+BQ245</f>
        <v>194357205.99521798</v>
      </c>
      <c r="BR324" s="142">
        <f t="shared" si="516"/>
        <v>0</v>
      </c>
      <c r="BS324" s="142">
        <f t="shared" ref="BS324:CN324" si="518">+BS323+BS310+BS294+BS273+BS263+BS254+BS245</f>
        <v>0</v>
      </c>
      <c r="BT324" s="142">
        <f t="shared" si="518"/>
        <v>0</v>
      </c>
      <c r="BU324" s="142">
        <f t="shared" si="518"/>
        <v>0</v>
      </c>
      <c r="BV324" s="142">
        <f t="shared" si="518"/>
        <v>0</v>
      </c>
      <c r="BW324" s="142">
        <f t="shared" si="518"/>
        <v>0</v>
      </c>
      <c r="BX324" s="142">
        <f t="shared" ref="BX324" si="519">+BX323+BX310+BX294+BX273+BX263+BX254+BX245</f>
        <v>137361550.14402598</v>
      </c>
      <c r="BY324" s="142">
        <f t="shared" ref="BY324:BZ324" si="520">+BY323+BY310+BY294+BY273+BY263+BY254+BY245</f>
        <v>35713428</v>
      </c>
      <c r="BZ324" s="142">
        <f t="shared" si="520"/>
        <v>23415306.929908004</v>
      </c>
      <c r="CA324" s="142">
        <f t="shared" si="518"/>
        <v>85733349.788745999</v>
      </c>
      <c r="CB324" s="142">
        <f t="shared" si="518"/>
        <v>0</v>
      </c>
      <c r="CC324" s="142">
        <f t="shared" si="518"/>
        <v>0</v>
      </c>
      <c r="CD324" s="142">
        <f t="shared" si="518"/>
        <v>0</v>
      </c>
      <c r="CE324" s="142">
        <f t="shared" si="518"/>
        <v>0</v>
      </c>
      <c r="CF324" s="142">
        <f t="shared" si="518"/>
        <v>0</v>
      </c>
      <c r="CG324" s="142">
        <f t="shared" si="518"/>
        <v>0</v>
      </c>
      <c r="CH324" s="142">
        <f t="shared" si="518"/>
        <v>0</v>
      </c>
      <c r="CI324" s="142">
        <f t="shared" si="518"/>
        <v>0</v>
      </c>
      <c r="CJ324" s="142">
        <f t="shared" si="518"/>
        <v>-597140858.51999986</v>
      </c>
      <c r="CK324" s="142">
        <f t="shared" si="518"/>
        <v>0</v>
      </c>
      <c r="CL324" s="142">
        <f t="shared" si="518"/>
        <v>0</v>
      </c>
      <c r="CM324" s="142">
        <f t="shared" si="518"/>
        <v>0</v>
      </c>
      <c r="CN324" s="142">
        <f t="shared" si="518"/>
        <v>-120560017.66210197</v>
      </c>
      <c r="CO324" s="142">
        <f t="shared" ref="CO324:CP324" si="521">+CO323+CO310+CO294+CO273+CO263+CO254+CO245</f>
        <v>-165093605.71669576</v>
      </c>
      <c r="CP324" s="142">
        <f t="shared" si="521"/>
        <v>10634016769.328617</v>
      </c>
      <c r="CQ324" s="142">
        <f t="shared" ref="CQ324:CR324" si="522">+CQ323+CQ310+CQ294+CQ273+CQ263+CQ254+CQ245</f>
        <v>0</v>
      </c>
      <c r="CR324" s="142">
        <f t="shared" si="522"/>
        <v>0</v>
      </c>
      <c r="CS324" s="142">
        <f t="shared" ref="CS324:EK324" si="523">+CS323+CS310+CS294+CS273+CS263+CS254+CS245</f>
        <v>0</v>
      </c>
      <c r="CT324" s="142">
        <f t="shared" si="523"/>
        <v>0</v>
      </c>
      <c r="CU324" s="142">
        <f t="shared" si="523"/>
        <v>0</v>
      </c>
      <c r="CV324" s="142">
        <f t="shared" si="523"/>
        <v>0</v>
      </c>
      <c r="CW324" s="142">
        <f t="shared" si="523"/>
        <v>0</v>
      </c>
      <c r="CX324" s="142">
        <f t="shared" si="523"/>
        <v>0</v>
      </c>
      <c r="CY324" s="142">
        <f t="shared" si="523"/>
        <v>0</v>
      </c>
      <c r="CZ324" s="142">
        <f t="shared" si="523"/>
        <v>0</v>
      </c>
      <c r="DA324" s="142">
        <f t="shared" si="523"/>
        <v>0</v>
      </c>
      <c r="DB324" s="142">
        <f t="shared" si="523"/>
        <v>0</v>
      </c>
      <c r="DC324" s="142">
        <f t="shared" si="523"/>
        <v>0</v>
      </c>
      <c r="DD324" s="142">
        <f t="shared" si="523"/>
        <v>0</v>
      </c>
      <c r="DE324" s="142">
        <f t="shared" si="523"/>
        <v>0</v>
      </c>
      <c r="DF324" s="142">
        <f t="shared" si="523"/>
        <v>0</v>
      </c>
      <c r="DG324" s="142">
        <f t="shared" si="523"/>
        <v>0</v>
      </c>
      <c r="DH324" s="142">
        <f t="shared" si="523"/>
        <v>0</v>
      </c>
      <c r="DI324" s="142">
        <f t="shared" si="523"/>
        <v>0</v>
      </c>
      <c r="DJ324" s="142">
        <f t="shared" si="523"/>
        <v>0</v>
      </c>
      <c r="DK324" s="142">
        <f t="shared" si="523"/>
        <v>0</v>
      </c>
      <c r="DL324" s="142">
        <f t="shared" si="523"/>
        <v>0</v>
      </c>
      <c r="DM324" s="142">
        <f t="shared" si="523"/>
        <v>0</v>
      </c>
      <c r="DN324" s="142">
        <f t="shared" si="523"/>
        <v>0</v>
      </c>
      <c r="DO324" s="142">
        <f t="shared" si="523"/>
        <v>0</v>
      </c>
      <c r="DP324" s="142">
        <f t="shared" si="523"/>
        <v>0</v>
      </c>
      <c r="DQ324" s="142">
        <f t="shared" si="523"/>
        <v>0</v>
      </c>
      <c r="DR324" s="142">
        <f t="shared" si="523"/>
        <v>0</v>
      </c>
      <c r="DS324" s="142">
        <f t="shared" si="523"/>
        <v>0</v>
      </c>
      <c r="DT324" s="142">
        <f t="shared" si="523"/>
        <v>0</v>
      </c>
      <c r="DU324" s="142">
        <f t="shared" ref="DU324:DV324" si="524">+DU323+DU310+DU294+DU273+DU263+DU254+DU245</f>
        <v>278179409.54060602</v>
      </c>
      <c r="DV324" s="142">
        <f t="shared" si="524"/>
        <v>4064845.850000001</v>
      </c>
      <c r="DW324" s="142">
        <f t="shared" si="523"/>
        <v>92269615.25</v>
      </c>
      <c r="DX324" s="142">
        <f t="shared" si="523"/>
        <v>119436500.32754801</v>
      </c>
      <c r="DY324" s="142">
        <f t="shared" si="523"/>
        <v>0</v>
      </c>
      <c r="DZ324" s="142">
        <f t="shared" si="523"/>
        <v>0</v>
      </c>
      <c r="EA324" s="142">
        <f t="shared" si="523"/>
        <v>0</v>
      </c>
      <c r="EB324" s="142">
        <f t="shared" si="523"/>
        <v>0</v>
      </c>
      <c r="EC324" s="142">
        <f t="shared" si="523"/>
        <v>0</v>
      </c>
      <c r="ED324" s="142">
        <f t="shared" si="523"/>
        <v>0</v>
      </c>
      <c r="EE324" s="142">
        <f t="shared" si="523"/>
        <v>0</v>
      </c>
      <c r="EF324" s="142">
        <f t="shared" si="523"/>
        <v>0</v>
      </c>
      <c r="EG324" s="142">
        <f t="shared" si="523"/>
        <v>-2991730.9200000004</v>
      </c>
      <c r="EH324" s="142">
        <f t="shared" si="523"/>
        <v>0</v>
      </c>
      <c r="EI324" s="142">
        <f t="shared" si="523"/>
        <v>0</v>
      </c>
      <c r="EJ324" s="142">
        <f t="shared" si="523"/>
        <v>0</v>
      </c>
      <c r="EK324" s="142">
        <f t="shared" si="523"/>
        <v>490958640.04815406</v>
      </c>
      <c r="EL324" s="142">
        <f t="shared" ref="EL324" si="525">+EL323+EL310+EL294+EL273+EL263+EL254+EL245</f>
        <v>11124975409.376768</v>
      </c>
      <c r="EM324" s="142">
        <f t="shared" ref="EM324:EN324" si="526">+EM323+EM310+EM294+EM273+EM263+EM254+EM245</f>
        <v>0</v>
      </c>
      <c r="EN324" s="142">
        <f t="shared" si="526"/>
        <v>0</v>
      </c>
      <c r="EO324" s="142">
        <f t="shared" ref="EO324:GG324" si="527">+EO323+EO310+EO294+EO273+EO263+EO254+EO245</f>
        <v>0</v>
      </c>
      <c r="EP324" s="142">
        <f t="shared" si="527"/>
        <v>0</v>
      </c>
      <c r="EQ324" s="142">
        <f t="shared" si="527"/>
        <v>0</v>
      </c>
      <c r="ER324" s="142">
        <f t="shared" si="527"/>
        <v>0</v>
      </c>
      <c r="ES324" s="142">
        <f t="shared" si="527"/>
        <v>0</v>
      </c>
      <c r="ET324" s="142">
        <f t="shared" si="527"/>
        <v>0</v>
      </c>
      <c r="EU324" s="142">
        <f t="shared" si="527"/>
        <v>0</v>
      </c>
      <c r="EV324" s="142">
        <f t="shared" si="527"/>
        <v>0</v>
      </c>
      <c r="EW324" s="142">
        <f t="shared" si="527"/>
        <v>0</v>
      </c>
      <c r="EX324" s="142">
        <f t="shared" si="527"/>
        <v>0</v>
      </c>
      <c r="EY324" s="142">
        <f t="shared" si="527"/>
        <v>0</v>
      </c>
      <c r="EZ324" s="142">
        <f t="shared" si="527"/>
        <v>0</v>
      </c>
      <c r="FA324" s="142">
        <f t="shared" si="527"/>
        <v>0</v>
      </c>
      <c r="FB324" s="142">
        <f t="shared" si="527"/>
        <v>0</v>
      </c>
      <c r="FC324" s="142">
        <f t="shared" si="527"/>
        <v>0</v>
      </c>
      <c r="FD324" s="142">
        <f t="shared" si="527"/>
        <v>0</v>
      </c>
      <c r="FE324" s="142">
        <f t="shared" si="527"/>
        <v>0</v>
      </c>
      <c r="FF324" s="142">
        <f t="shared" si="527"/>
        <v>0</v>
      </c>
      <c r="FG324" s="142">
        <f t="shared" si="527"/>
        <v>0</v>
      </c>
      <c r="FH324" s="142">
        <f t="shared" si="527"/>
        <v>0</v>
      </c>
      <c r="FI324" s="142">
        <f t="shared" si="527"/>
        <v>-701437.75289873779</v>
      </c>
      <c r="FJ324" s="142">
        <f t="shared" si="527"/>
        <v>0</v>
      </c>
      <c r="FK324" s="142">
        <f t="shared" si="527"/>
        <v>0</v>
      </c>
      <c r="FL324" s="142">
        <f t="shared" si="527"/>
        <v>0</v>
      </c>
      <c r="FM324" s="142">
        <f t="shared" si="527"/>
        <v>0</v>
      </c>
      <c r="FN324" s="142">
        <f t="shared" si="527"/>
        <v>0</v>
      </c>
      <c r="FO324" s="142">
        <f t="shared" si="527"/>
        <v>0</v>
      </c>
      <c r="FP324" s="142">
        <f t="shared" si="527"/>
        <v>0</v>
      </c>
      <c r="FQ324" s="142">
        <f t="shared" si="527"/>
        <v>195610353.76659998</v>
      </c>
      <c r="FR324" s="142">
        <f t="shared" si="527"/>
        <v>4047296.7100000028</v>
      </c>
      <c r="FS324" s="142">
        <f t="shared" ref="FS324:FT324" si="528">+FS323+FS310+FS294+FS273+FS263+FS254+FS245</f>
        <v>21438621.54000001</v>
      </c>
      <c r="FT324" s="142">
        <f t="shared" si="528"/>
        <v>68833757.894389987</v>
      </c>
      <c r="FU324" s="142">
        <f t="shared" si="527"/>
        <v>0</v>
      </c>
      <c r="FV324" s="142">
        <f t="shared" si="527"/>
        <v>0</v>
      </c>
      <c r="FW324" s="142">
        <f t="shared" si="527"/>
        <v>0</v>
      </c>
      <c r="FX324" s="142">
        <f t="shared" si="527"/>
        <v>0</v>
      </c>
      <c r="FY324" s="142">
        <f t="shared" si="527"/>
        <v>0</v>
      </c>
      <c r="FZ324" s="142">
        <f t="shared" si="527"/>
        <v>0</v>
      </c>
      <c r="GA324" s="142">
        <f t="shared" si="527"/>
        <v>0</v>
      </c>
      <c r="GB324" s="142">
        <f t="shared" si="527"/>
        <v>0</v>
      </c>
      <c r="GC324" s="142">
        <f t="shared" si="527"/>
        <v>-2038434.6399999992</v>
      </c>
      <c r="GD324" s="142">
        <f t="shared" si="527"/>
        <v>0</v>
      </c>
      <c r="GE324" s="142">
        <f t="shared" si="527"/>
        <v>0</v>
      </c>
      <c r="GF324" s="142">
        <f t="shared" si="527"/>
        <v>0</v>
      </c>
      <c r="GG324" s="142">
        <f t="shared" si="527"/>
        <v>287190157.51809132</v>
      </c>
      <c r="GH324" s="142">
        <f t="shared" ref="GH324:GJ324" si="529">+GH323+GH310+GH294+GH273+GH263+GH254+GH245</f>
        <v>11412165566.894861</v>
      </c>
      <c r="GI324" s="142">
        <f t="shared" si="529"/>
        <v>0</v>
      </c>
      <c r="GJ324" s="142">
        <f t="shared" si="529"/>
        <v>11412165566.894861</v>
      </c>
      <c r="GU324" s="142">
        <v>10799110375.045311</v>
      </c>
      <c r="GV324" s="123">
        <f t="shared" si="437"/>
        <v>0</v>
      </c>
      <c r="GX324" s="142">
        <v>0</v>
      </c>
      <c r="GY324" s="123">
        <f t="shared" si="477"/>
        <v>0</v>
      </c>
    </row>
    <row r="325" spans="1:207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44">
        <f t="shared" ref="AS325:AS388" si="530">SUM(X325:AR325)</f>
        <v>0</v>
      </c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44"/>
      <c r="BY325" s="144"/>
      <c r="BZ325" s="144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44">
        <f t="shared" ref="CN325:CN331" si="531">SUM(AT325:CM325)</f>
        <v>0</v>
      </c>
      <c r="CO325" s="124">
        <f t="shared" ref="CO325:CO331" si="532">+CN325+AS325</f>
        <v>0</v>
      </c>
      <c r="CP325" s="124">
        <f t="shared" ref="CP325:CP331" si="533">+CO325+E325</f>
        <v>0</v>
      </c>
      <c r="CQ325" s="144"/>
      <c r="CR325" s="144"/>
      <c r="CS325" s="144"/>
      <c r="CT325" s="144"/>
      <c r="CU325" s="144"/>
      <c r="CV325" s="144"/>
      <c r="CW325" s="144"/>
      <c r="CX325" s="144"/>
      <c r="CY325" s="144"/>
      <c r="CZ325" s="144"/>
      <c r="DA325" s="144"/>
      <c r="DB325" s="144"/>
      <c r="DC325" s="144"/>
      <c r="DD325" s="144"/>
      <c r="DE325" s="144"/>
      <c r="DF325" s="144"/>
      <c r="DG325" s="144"/>
      <c r="DH325" s="144"/>
      <c r="DI325" s="144"/>
      <c r="DJ325" s="144"/>
      <c r="DK325" s="144"/>
      <c r="DL325" s="144"/>
      <c r="DM325" s="144"/>
      <c r="DN325" s="144"/>
      <c r="DO325" s="144"/>
      <c r="DP325" s="144"/>
      <c r="DQ325" s="144"/>
      <c r="DR325" s="144"/>
      <c r="DS325" s="144"/>
      <c r="DT325" s="144"/>
      <c r="DU325" s="144"/>
      <c r="DV325" s="144"/>
      <c r="DW325" s="144"/>
      <c r="DX325" s="144"/>
      <c r="DY325" s="144"/>
      <c r="DZ325" s="144"/>
      <c r="EA325" s="144"/>
      <c r="EB325" s="144"/>
      <c r="EC325" s="144"/>
      <c r="ED325" s="144"/>
      <c r="EE325" s="144"/>
      <c r="EF325" s="144"/>
      <c r="EG325" s="129"/>
      <c r="EH325" s="144"/>
      <c r="EI325" s="144"/>
      <c r="EJ325" s="144"/>
      <c r="EK325" s="144">
        <f t="shared" ref="EK325:EK331" si="534">SUM(CQ325:EJ325)</f>
        <v>0</v>
      </c>
      <c r="EL325" s="124">
        <f t="shared" ref="EL325:EL331" si="535">EK325+CP325</f>
        <v>0</v>
      </c>
      <c r="EM325" s="144"/>
      <c r="EN325" s="144"/>
      <c r="EO325" s="144"/>
      <c r="EP325" s="144"/>
      <c r="EQ325" s="144"/>
      <c r="ER325" s="144"/>
      <c r="ES325" s="144"/>
      <c r="ET325" s="144"/>
      <c r="EU325" s="144"/>
      <c r="EV325" s="144"/>
      <c r="EW325" s="144"/>
      <c r="EX325" s="144"/>
      <c r="EY325" s="144"/>
      <c r="EZ325" s="144"/>
      <c r="FA325" s="144"/>
      <c r="FB325" s="144"/>
      <c r="FC325" s="144"/>
      <c r="FD325" s="144"/>
      <c r="FE325" s="144"/>
      <c r="FF325" s="144"/>
      <c r="FG325" s="144"/>
      <c r="FH325" s="144"/>
      <c r="FI325" s="144"/>
      <c r="FJ325" s="144"/>
      <c r="FK325" s="144"/>
      <c r="FL325" s="144"/>
      <c r="FM325" s="144"/>
      <c r="FN325" s="144"/>
      <c r="FO325" s="144"/>
      <c r="FP325" s="144"/>
      <c r="FQ325" s="144"/>
      <c r="FR325" s="144"/>
      <c r="FS325" s="144"/>
      <c r="FT325" s="144"/>
      <c r="FU325" s="144"/>
      <c r="FV325" s="144"/>
      <c r="FW325" s="144"/>
      <c r="FX325" s="144"/>
      <c r="FY325" s="144"/>
      <c r="FZ325" s="144"/>
      <c r="GA325" s="144"/>
      <c r="GB325" s="144"/>
      <c r="GC325" s="129"/>
      <c r="GD325" s="144"/>
      <c r="GE325" s="144"/>
      <c r="GF325" s="144"/>
      <c r="GG325" s="124">
        <f t="shared" ref="GG325" si="536">SUM(EM325:GF325)</f>
        <v>0</v>
      </c>
      <c r="GH325" s="124">
        <f t="shared" ref="GH325" si="537">EL325+GG325</f>
        <v>0</v>
      </c>
      <c r="GI325" s="124"/>
      <c r="GJ325" s="124">
        <f t="shared" ref="GJ325" si="538">SUM(GH325:GI325)</f>
        <v>0</v>
      </c>
      <c r="GV325" s="123">
        <f t="shared" si="437"/>
        <v>0</v>
      </c>
      <c r="GX325" s="129"/>
      <c r="GY325" s="123">
        <f t="shared" si="477"/>
        <v>0</v>
      </c>
    </row>
    <row r="326" spans="1:207" outlineLevel="1" x14ac:dyDescent="0.25">
      <c r="A326" s="83">
        <f>ROW()</f>
        <v>326</v>
      </c>
      <c r="B326" s="275"/>
      <c r="C326" s="71" t="s">
        <v>33</v>
      </c>
      <c r="D326" s="60">
        <v>101.1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44">
        <f t="shared" si="530"/>
        <v>0</v>
      </c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44"/>
      <c r="BY326" s="144"/>
      <c r="BZ326" s="144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44">
        <f t="shared" si="531"/>
        <v>0</v>
      </c>
      <c r="CO326" s="124">
        <f t="shared" si="532"/>
        <v>0</v>
      </c>
      <c r="CP326" s="124">
        <f t="shared" si="533"/>
        <v>0</v>
      </c>
      <c r="CQ326" s="144"/>
      <c r="CR326" s="144"/>
      <c r="CS326" s="144"/>
      <c r="CT326" s="144"/>
      <c r="CU326" s="144"/>
      <c r="CV326" s="144"/>
      <c r="CW326" s="144"/>
      <c r="CX326" s="144"/>
      <c r="CY326" s="144"/>
      <c r="CZ326" s="144"/>
      <c r="DA326" s="144"/>
      <c r="DB326" s="144"/>
      <c r="DC326" s="144"/>
      <c r="DD326" s="144"/>
      <c r="DE326" s="144"/>
      <c r="DF326" s="144"/>
      <c r="DG326" s="144"/>
      <c r="DH326" s="144"/>
      <c r="DI326" s="144"/>
      <c r="DJ326" s="144"/>
      <c r="DK326" s="144"/>
      <c r="DL326" s="144"/>
      <c r="DM326" s="144"/>
      <c r="DN326" s="144"/>
      <c r="DO326" s="144"/>
      <c r="DP326" s="144"/>
      <c r="DQ326" s="144"/>
      <c r="DR326" s="144"/>
      <c r="DS326" s="144"/>
      <c r="DT326" s="144"/>
      <c r="DU326" s="144"/>
      <c r="DV326" s="144"/>
      <c r="DW326" s="144"/>
      <c r="DX326" s="144"/>
      <c r="DY326" s="144"/>
      <c r="DZ326" s="144"/>
      <c r="EA326" s="144"/>
      <c r="EB326" s="144"/>
      <c r="EC326" s="144"/>
      <c r="ED326" s="144"/>
      <c r="EE326" s="144"/>
      <c r="EF326" s="144"/>
      <c r="EG326" s="129"/>
      <c r="EH326" s="144"/>
      <c r="EI326" s="144"/>
      <c r="EJ326" s="144"/>
      <c r="EK326" s="144">
        <f t="shared" si="534"/>
        <v>0</v>
      </c>
      <c r="EL326" s="124">
        <f t="shared" si="535"/>
        <v>0</v>
      </c>
      <c r="EM326" s="144"/>
      <c r="EN326" s="144"/>
      <c r="EO326" s="144"/>
      <c r="EP326" s="144"/>
      <c r="EQ326" s="144"/>
      <c r="ER326" s="144"/>
      <c r="ES326" s="144"/>
      <c r="ET326" s="144"/>
      <c r="EU326" s="144"/>
      <c r="EV326" s="144"/>
      <c r="EW326" s="144"/>
      <c r="EX326" s="144"/>
      <c r="EY326" s="144"/>
      <c r="EZ326" s="144"/>
      <c r="FA326" s="144"/>
      <c r="FB326" s="144"/>
      <c r="FC326" s="144"/>
      <c r="FD326" s="144"/>
      <c r="FE326" s="144"/>
      <c r="FF326" s="144"/>
      <c r="FG326" s="144"/>
      <c r="FH326" s="144"/>
      <c r="FI326" s="144"/>
      <c r="FJ326" s="144"/>
      <c r="FK326" s="144"/>
      <c r="FL326" s="144"/>
      <c r="FM326" s="144"/>
      <c r="FN326" s="144"/>
      <c r="FO326" s="144"/>
      <c r="FP326" s="144"/>
      <c r="FQ326" s="144"/>
      <c r="FR326" s="144"/>
      <c r="FS326" s="144"/>
      <c r="FT326" s="144"/>
      <c r="FU326" s="144"/>
      <c r="FV326" s="144"/>
      <c r="FW326" s="144"/>
      <c r="FX326" s="144"/>
      <c r="FY326" s="144"/>
      <c r="FZ326" s="144"/>
      <c r="GA326" s="144"/>
      <c r="GB326" s="144"/>
      <c r="GC326" s="129"/>
      <c r="GD326" s="144"/>
      <c r="GE326" s="144"/>
      <c r="GF326" s="144"/>
      <c r="GG326" s="124">
        <f t="shared" ref="GG326:GG331" si="539">SUM(EM326:GF326)</f>
        <v>0</v>
      </c>
      <c r="GH326" s="124">
        <f t="shared" ref="GH326:GH331" si="540">EL326+GG326</f>
        <v>0</v>
      </c>
      <c r="GI326" s="124"/>
      <c r="GJ326" s="124">
        <f t="shared" ref="GJ326:GJ331" si="541">SUM(GH326:GI326)</f>
        <v>0</v>
      </c>
      <c r="GV326" s="123">
        <f t="shared" si="437"/>
        <v>0</v>
      </c>
      <c r="GX326" s="129"/>
      <c r="GY326" s="123">
        <f t="shared" si="477"/>
        <v>0</v>
      </c>
    </row>
    <row r="327" spans="1:207" outlineLevel="1" x14ac:dyDescent="0.25">
      <c r="A327" s="83">
        <f>ROW()</f>
        <v>327</v>
      </c>
      <c r="B327" s="275"/>
      <c r="C327" s="71" t="s">
        <v>34</v>
      </c>
      <c r="D327" s="60">
        <v>101.1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44">
        <f t="shared" si="530"/>
        <v>0</v>
      </c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44"/>
      <c r="BY327" s="144"/>
      <c r="BZ327" s="144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44">
        <f t="shared" si="531"/>
        <v>0</v>
      </c>
      <c r="CO327" s="124">
        <f t="shared" si="532"/>
        <v>0</v>
      </c>
      <c r="CP327" s="124">
        <f t="shared" si="533"/>
        <v>0</v>
      </c>
      <c r="CQ327" s="144"/>
      <c r="CR327" s="144"/>
      <c r="CS327" s="144"/>
      <c r="CT327" s="144"/>
      <c r="CU327" s="144"/>
      <c r="CV327" s="144"/>
      <c r="CW327" s="144"/>
      <c r="CX327" s="144"/>
      <c r="CY327" s="144"/>
      <c r="CZ327" s="144"/>
      <c r="DA327" s="144"/>
      <c r="DB327" s="144"/>
      <c r="DC327" s="144"/>
      <c r="DD327" s="144"/>
      <c r="DE327" s="144"/>
      <c r="DF327" s="144"/>
      <c r="DG327" s="144"/>
      <c r="DH327" s="144"/>
      <c r="DI327" s="144"/>
      <c r="DJ327" s="144"/>
      <c r="DK327" s="144"/>
      <c r="DL327" s="144"/>
      <c r="DM327" s="144"/>
      <c r="DN327" s="144"/>
      <c r="DO327" s="144"/>
      <c r="DP327" s="144"/>
      <c r="DQ327" s="144"/>
      <c r="DR327" s="144"/>
      <c r="DS327" s="144"/>
      <c r="DT327" s="144"/>
      <c r="DU327" s="144"/>
      <c r="DV327" s="144"/>
      <c r="DW327" s="144"/>
      <c r="DX327" s="144"/>
      <c r="DY327" s="144"/>
      <c r="DZ327" s="144"/>
      <c r="EA327" s="144"/>
      <c r="EB327" s="144"/>
      <c r="EC327" s="144"/>
      <c r="ED327" s="144"/>
      <c r="EE327" s="144"/>
      <c r="EF327" s="144"/>
      <c r="EG327" s="129"/>
      <c r="EH327" s="144"/>
      <c r="EI327" s="144"/>
      <c r="EJ327" s="144"/>
      <c r="EK327" s="144">
        <f t="shared" si="534"/>
        <v>0</v>
      </c>
      <c r="EL327" s="124">
        <f t="shared" si="535"/>
        <v>0</v>
      </c>
      <c r="EM327" s="144"/>
      <c r="EN327" s="144"/>
      <c r="EO327" s="144"/>
      <c r="EP327" s="144"/>
      <c r="EQ327" s="144"/>
      <c r="ER327" s="144"/>
      <c r="ES327" s="144"/>
      <c r="ET327" s="144"/>
      <c r="EU327" s="144"/>
      <c r="EV327" s="144"/>
      <c r="EW327" s="144"/>
      <c r="EX327" s="144"/>
      <c r="EY327" s="144"/>
      <c r="EZ327" s="144"/>
      <c r="FA327" s="144"/>
      <c r="FB327" s="144"/>
      <c r="FC327" s="144"/>
      <c r="FD327" s="144"/>
      <c r="FE327" s="144"/>
      <c r="FF327" s="144"/>
      <c r="FG327" s="144"/>
      <c r="FH327" s="144"/>
      <c r="FI327" s="144"/>
      <c r="FJ327" s="144"/>
      <c r="FK327" s="144"/>
      <c r="FL327" s="144"/>
      <c r="FM327" s="144"/>
      <c r="FN327" s="144"/>
      <c r="FO327" s="144"/>
      <c r="FP327" s="144"/>
      <c r="FQ327" s="144"/>
      <c r="FR327" s="144"/>
      <c r="FS327" s="144"/>
      <c r="FT327" s="144"/>
      <c r="FU327" s="144"/>
      <c r="FV327" s="144"/>
      <c r="FW327" s="144"/>
      <c r="FX327" s="144"/>
      <c r="FY327" s="144"/>
      <c r="FZ327" s="144"/>
      <c r="GA327" s="144"/>
      <c r="GB327" s="144"/>
      <c r="GC327" s="129"/>
      <c r="GD327" s="144"/>
      <c r="GE327" s="144"/>
      <c r="GF327" s="144"/>
      <c r="GG327" s="124">
        <f t="shared" si="539"/>
        <v>0</v>
      </c>
      <c r="GH327" s="124">
        <f t="shared" si="540"/>
        <v>0</v>
      </c>
      <c r="GI327" s="124"/>
      <c r="GJ327" s="124">
        <f t="shared" si="541"/>
        <v>0</v>
      </c>
      <c r="GV327" s="123">
        <f t="shared" si="437"/>
        <v>0</v>
      </c>
      <c r="GX327" s="129"/>
      <c r="GY327" s="123">
        <f t="shared" si="477"/>
        <v>0</v>
      </c>
    </row>
    <row r="328" spans="1:207" outlineLevel="1" x14ac:dyDescent="0.25">
      <c r="A328" s="83">
        <f>ROW()</f>
        <v>328</v>
      </c>
      <c r="B328" s="275"/>
      <c r="C328" s="71" t="s">
        <v>35</v>
      </c>
      <c r="D328" s="60">
        <v>101.1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44">
        <f t="shared" si="530"/>
        <v>0</v>
      </c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44"/>
      <c r="BY328" s="144"/>
      <c r="BZ328" s="144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44">
        <f t="shared" si="531"/>
        <v>0</v>
      </c>
      <c r="CO328" s="124">
        <f t="shared" si="532"/>
        <v>0</v>
      </c>
      <c r="CP328" s="124">
        <f t="shared" si="533"/>
        <v>0</v>
      </c>
      <c r="CQ328" s="144"/>
      <c r="CR328" s="144"/>
      <c r="CS328" s="144"/>
      <c r="CT328" s="144"/>
      <c r="CU328" s="144"/>
      <c r="CV328" s="144"/>
      <c r="CW328" s="144"/>
      <c r="CX328" s="144"/>
      <c r="CY328" s="144"/>
      <c r="CZ328" s="144"/>
      <c r="DA328" s="144"/>
      <c r="DB328" s="144"/>
      <c r="DC328" s="144"/>
      <c r="DD328" s="144"/>
      <c r="DE328" s="144"/>
      <c r="DF328" s="144"/>
      <c r="DG328" s="144"/>
      <c r="DH328" s="144"/>
      <c r="DI328" s="144"/>
      <c r="DJ328" s="144"/>
      <c r="DK328" s="144"/>
      <c r="DL328" s="144"/>
      <c r="DM328" s="144"/>
      <c r="DN328" s="144"/>
      <c r="DO328" s="144"/>
      <c r="DP328" s="144"/>
      <c r="DQ328" s="144"/>
      <c r="DR328" s="144"/>
      <c r="DS328" s="144"/>
      <c r="DT328" s="144"/>
      <c r="DU328" s="144"/>
      <c r="DV328" s="144"/>
      <c r="DW328" s="144"/>
      <c r="DX328" s="144"/>
      <c r="DY328" s="144"/>
      <c r="DZ328" s="144"/>
      <c r="EA328" s="144"/>
      <c r="EB328" s="144"/>
      <c r="EC328" s="144"/>
      <c r="ED328" s="144"/>
      <c r="EE328" s="144"/>
      <c r="EF328" s="144"/>
      <c r="EG328" s="129"/>
      <c r="EH328" s="144"/>
      <c r="EI328" s="144"/>
      <c r="EJ328" s="144"/>
      <c r="EK328" s="144">
        <f t="shared" si="534"/>
        <v>0</v>
      </c>
      <c r="EL328" s="124">
        <f t="shared" si="535"/>
        <v>0</v>
      </c>
      <c r="EM328" s="144"/>
      <c r="EN328" s="144"/>
      <c r="EO328" s="144"/>
      <c r="EP328" s="144"/>
      <c r="EQ328" s="144"/>
      <c r="ER328" s="144"/>
      <c r="ES328" s="144"/>
      <c r="ET328" s="144"/>
      <c r="EU328" s="144"/>
      <c r="EV328" s="144"/>
      <c r="EW328" s="144"/>
      <c r="EX328" s="144"/>
      <c r="EY328" s="144"/>
      <c r="EZ328" s="144"/>
      <c r="FA328" s="144"/>
      <c r="FB328" s="144"/>
      <c r="FC328" s="144"/>
      <c r="FD328" s="144"/>
      <c r="FE328" s="144"/>
      <c r="FF328" s="144"/>
      <c r="FG328" s="144"/>
      <c r="FH328" s="144"/>
      <c r="FI328" s="144"/>
      <c r="FJ328" s="144"/>
      <c r="FK328" s="144"/>
      <c r="FL328" s="144"/>
      <c r="FM328" s="144"/>
      <c r="FN328" s="144"/>
      <c r="FO328" s="144"/>
      <c r="FP328" s="144"/>
      <c r="FQ328" s="144"/>
      <c r="FR328" s="144"/>
      <c r="FS328" s="144"/>
      <c r="FT328" s="144"/>
      <c r="FU328" s="144"/>
      <c r="FV328" s="144"/>
      <c r="FW328" s="144"/>
      <c r="FX328" s="144"/>
      <c r="FY328" s="144"/>
      <c r="FZ328" s="144"/>
      <c r="GA328" s="144"/>
      <c r="GB328" s="144"/>
      <c r="GC328" s="129"/>
      <c r="GD328" s="144"/>
      <c r="GE328" s="144"/>
      <c r="GF328" s="144"/>
      <c r="GG328" s="124">
        <f t="shared" si="539"/>
        <v>0</v>
      </c>
      <c r="GH328" s="124">
        <f t="shared" si="540"/>
        <v>0</v>
      </c>
      <c r="GI328" s="124"/>
      <c r="GJ328" s="124">
        <f t="shared" si="541"/>
        <v>0</v>
      </c>
      <c r="GV328" s="123">
        <f t="shared" ref="GV328:GV391" si="542">+E328-GU328</f>
        <v>0</v>
      </c>
      <c r="GX328" s="129"/>
      <c r="GY328" s="123">
        <f t="shared" si="477"/>
        <v>0</v>
      </c>
    </row>
    <row r="329" spans="1:207" outlineLevel="1" x14ac:dyDescent="0.25">
      <c r="A329" s="83">
        <f>ROW()</f>
        <v>329</v>
      </c>
      <c r="B329" s="275"/>
      <c r="C329" s="71" t="s">
        <v>36</v>
      </c>
      <c r="D329" s="60">
        <v>101.1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44">
        <f t="shared" si="530"/>
        <v>0</v>
      </c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44"/>
      <c r="BY329" s="144"/>
      <c r="BZ329" s="144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44">
        <f t="shared" si="531"/>
        <v>0</v>
      </c>
      <c r="CO329" s="124">
        <f t="shared" si="532"/>
        <v>0</v>
      </c>
      <c r="CP329" s="124">
        <f t="shared" si="533"/>
        <v>0</v>
      </c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29"/>
      <c r="EH329" s="144"/>
      <c r="EI329" s="144"/>
      <c r="EJ329" s="144"/>
      <c r="EK329" s="144">
        <f t="shared" si="534"/>
        <v>0</v>
      </c>
      <c r="EL329" s="124">
        <f t="shared" si="535"/>
        <v>0</v>
      </c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29"/>
      <c r="GD329" s="144"/>
      <c r="GE329" s="144"/>
      <c r="GF329" s="144"/>
      <c r="GG329" s="124">
        <f t="shared" si="539"/>
        <v>0</v>
      </c>
      <c r="GH329" s="124">
        <f t="shared" si="540"/>
        <v>0</v>
      </c>
      <c r="GI329" s="124"/>
      <c r="GJ329" s="124">
        <f t="shared" si="541"/>
        <v>0</v>
      </c>
      <c r="GV329" s="123">
        <f t="shared" si="542"/>
        <v>0</v>
      </c>
      <c r="GX329" s="129"/>
      <c r="GY329" s="123">
        <f t="shared" si="477"/>
        <v>0</v>
      </c>
    </row>
    <row r="330" spans="1:207" outlineLevel="1" x14ac:dyDescent="0.25">
      <c r="A330" s="83">
        <f>ROW()</f>
        <v>330</v>
      </c>
      <c r="B330" s="275"/>
      <c r="C330" s="71" t="s">
        <v>39</v>
      </c>
      <c r="D330" s="60">
        <v>101.1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44">
        <f t="shared" si="530"/>
        <v>0</v>
      </c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44"/>
      <c r="BY330" s="144"/>
      <c r="BZ330" s="144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44">
        <f t="shared" si="531"/>
        <v>0</v>
      </c>
      <c r="CO330" s="124">
        <f t="shared" si="532"/>
        <v>0</v>
      </c>
      <c r="CP330" s="124">
        <f t="shared" si="533"/>
        <v>0</v>
      </c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29"/>
      <c r="EH330" s="144"/>
      <c r="EI330" s="144"/>
      <c r="EJ330" s="144"/>
      <c r="EK330" s="144">
        <f t="shared" si="534"/>
        <v>0</v>
      </c>
      <c r="EL330" s="124">
        <f t="shared" si="535"/>
        <v>0</v>
      </c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29"/>
      <c r="GD330" s="144"/>
      <c r="GE330" s="144"/>
      <c r="GF330" s="144"/>
      <c r="GG330" s="124">
        <f t="shared" si="539"/>
        <v>0</v>
      </c>
      <c r="GH330" s="124">
        <f t="shared" si="540"/>
        <v>0</v>
      </c>
      <c r="GI330" s="124"/>
      <c r="GJ330" s="124">
        <f t="shared" si="541"/>
        <v>0</v>
      </c>
      <c r="GV330" s="123">
        <f t="shared" si="542"/>
        <v>0</v>
      </c>
      <c r="GX330" s="129"/>
      <c r="GY330" s="123">
        <f t="shared" si="477"/>
        <v>0</v>
      </c>
    </row>
    <row r="331" spans="1:207" x14ac:dyDescent="0.25">
      <c r="A331" s="83">
        <f>ROW()</f>
        <v>331</v>
      </c>
      <c r="B331" s="276"/>
      <c r="C331" s="72" t="s">
        <v>40</v>
      </c>
      <c r="D331" s="75">
        <v>101.1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44">
        <f t="shared" si="530"/>
        <v>0</v>
      </c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44"/>
      <c r="BY331" s="144"/>
      <c r="BZ331" s="144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44">
        <f t="shared" si="531"/>
        <v>0</v>
      </c>
      <c r="CO331" s="124">
        <f t="shared" si="532"/>
        <v>0</v>
      </c>
      <c r="CP331" s="124">
        <f t="shared" si="533"/>
        <v>0</v>
      </c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29"/>
      <c r="EH331" s="144"/>
      <c r="EI331" s="144"/>
      <c r="EJ331" s="144"/>
      <c r="EK331" s="144">
        <f t="shared" si="534"/>
        <v>0</v>
      </c>
      <c r="EL331" s="124">
        <f t="shared" si="535"/>
        <v>0</v>
      </c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29"/>
      <c r="GD331" s="144"/>
      <c r="GE331" s="144"/>
      <c r="GF331" s="144"/>
      <c r="GG331" s="124">
        <f t="shared" si="539"/>
        <v>0</v>
      </c>
      <c r="GH331" s="124">
        <f t="shared" si="540"/>
        <v>0</v>
      </c>
      <c r="GI331" s="124"/>
      <c r="GJ331" s="124">
        <f t="shared" si="541"/>
        <v>0</v>
      </c>
      <c r="GV331" s="123">
        <f t="shared" si="542"/>
        <v>0</v>
      </c>
      <c r="GX331" s="129"/>
      <c r="GY331" s="123">
        <f t="shared" si="477"/>
        <v>0</v>
      </c>
    </row>
    <row r="332" spans="1:207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R332" si="543">SUM(G325:G331)</f>
        <v>0</v>
      </c>
      <c r="H332" s="141">
        <f t="shared" si="543"/>
        <v>0</v>
      </c>
      <c r="I332" s="141">
        <f t="shared" si="543"/>
        <v>0</v>
      </c>
      <c r="J332" s="141">
        <f t="shared" si="543"/>
        <v>0</v>
      </c>
      <c r="K332" s="141">
        <f t="shared" si="543"/>
        <v>0</v>
      </c>
      <c r="L332" s="141">
        <f t="shared" si="543"/>
        <v>0</v>
      </c>
      <c r="M332" s="141">
        <f t="shared" si="543"/>
        <v>0</v>
      </c>
      <c r="N332" s="141">
        <f t="shared" si="543"/>
        <v>0</v>
      </c>
      <c r="O332" s="141">
        <f t="shared" si="543"/>
        <v>0</v>
      </c>
      <c r="P332" s="141">
        <f t="shared" si="543"/>
        <v>0</v>
      </c>
      <c r="Q332" s="141">
        <f t="shared" si="543"/>
        <v>0</v>
      </c>
      <c r="R332" s="141">
        <f t="shared" si="543"/>
        <v>0</v>
      </c>
      <c r="S332" s="141">
        <f t="shared" si="543"/>
        <v>0</v>
      </c>
      <c r="T332" s="141">
        <f t="shared" si="543"/>
        <v>0</v>
      </c>
      <c r="U332" s="141">
        <f t="shared" si="543"/>
        <v>0</v>
      </c>
      <c r="V332" s="141">
        <f t="shared" si="543"/>
        <v>0</v>
      </c>
      <c r="W332" s="141">
        <f t="shared" si="543"/>
        <v>0</v>
      </c>
      <c r="X332" s="141">
        <f t="shared" si="543"/>
        <v>0</v>
      </c>
      <c r="Y332" s="141">
        <f t="shared" si="543"/>
        <v>0</v>
      </c>
      <c r="Z332" s="141">
        <f t="shared" si="543"/>
        <v>0</v>
      </c>
      <c r="AA332" s="141">
        <f t="shared" si="543"/>
        <v>0</v>
      </c>
      <c r="AB332" s="141">
        <f t="shared" si="543"/>
        <v>0</v>
      </c>
      <c r="AC332" s="141">
        <f t="shared" si="543"/>
        <v>0</v>
      </c>
      <c r="AD332" s="141">
        <f t="shared" si="543"/>
        <v>0</v>
      </c>
      <c r="AE332" s="141">
        <f t="shared" si="543"/>
        <v>0</v>
      </c>
      <c r="AF332" s="141">
        <f t="shared" si="543"/>
        <v>0</v>
      </c>
      <c r="AG332" s="141">
        <f t="shared" si="543"/>
        <v>0</v>
      </c>
      <c r="AH332" s="141">
        <f t="shared" si="543"/>
        <v>0</v>
      </c>
      <c r="AI332" s="141">
        <f t="shared" si="543"/>
        <v>0</v>
      </c>
      <c r="AJ332" s="141">
        <f t="shared" si="543"/>
        <v>0</v>
      </c>
      <c r="AK332" s="141">
        <f t="shared" si="543"/>
        <v>0</v>
      </c>
      <c r="AL332" s="141">
        <f t="shared" si="543"/>
        <v>0</v>
      </c>
      <c r="AM332" s="141">
        <f t="shared" si="543"/>
        <v>0</v>
      </c>
      <c r="AN332" s="141">
        <f t="shared" si="543"/>
        <v>0</v>
      </c>
      <c r="AO332" s="141">
        <f t="shared" si="543"/>
        <v>0</v>
      </c>
      <c r="AP332" s="141">
        <f t="shared" si="543"/>
        <v>0</v>
      </c>
      <c r="AQ332" s="141">
        <f t="shared" si="543"/>
        <v>0</v>
      </c>
      <c r="AR332" s="141">
        <f t="shared" si="543"/>
        <v>0</v>
      </c>
      <c r="AS332" s="141">
        <f t="shared" si="543"/>
        <v>0</v>
      </c>
      <c r="AT332" s="141">
        <f t="shared" si="543"/>
        <v>0</v>
      </c>
      <c r="AU332" s="141">
        <f t="shared" si="543"/>
        <v>0</v>
      </c>
      <c r="AV332" s="141">
        <f t="shared" si="543"/>
        <v>0</v>
      </c>
      <c r="AW332" s="141">
        <f t="shared" si="543"/>
        <v>0</v>
      </c>
      <c r="AX332" s="141">
        <f t="shared" si="543"/>
        <v>0</v>
      </c>
      <c r="AY332" s="141">
        <f>SUM(AX325:AY331)</f>
        <v>0</v>
      </c>
      <c r="AZ332" s="141">
        <f t="shared" si="543"/>
        <v>0</v>
      </c>
      <c r="BA332" s="141">
        <f t="shared" si="543"/>
        <v>0</v>
      </c>
      <c r="BB332" s="141">
        <f t="shared" si="543"/>
        <v>0</v>
      </c>
      <c r="BC332" s="141">
        <f t="shared" si="543"/>
        <v>0</v>
      </c>
      <c r="BD332" s="141">
        <f t="shared" si="543"/>
        <v>0</v>
      </c>
      <c r="BE332" s="141">
        <f t="shared" si="543"/>
        <v>0</v>
      </c>
      <c r="BF332" s="141">
        <f t="shared" si="543"/>
        <v>0</v>
      </c>
      <c r="BG332" s="141">
        <f t="shared" si="543"/>
        <v>0</v>
      </c>
      <c r="BH332" s="141">
        <f t="shared" si="543"/>
        <v>0</v>
      </c>
      <c r="BI332" s="141">
        <f t="shared" si="543"/>
        <v>0</v>
      </c>
      <c r="BJ332" s="141">
        <f t="shared" si="543"/>
        <v>0</v>
      </c>
      <c r="BK332" s="141">
        <f t="shared" si="543"/>
        <v>0</v>
      </c>
      <c r="BL332" s="141">
        <f t="shared" si="543"/>
        <v>0</v>
      </c>
      <c r="BM332" s="141">
        <f t="shared" si="543"/>
        <v>0</v>
      </c>
      <c r="BN332" s="141">
        <f t="shared" si="543"/>
        <v>0</v>
      </c>
      <c r="BO332" s="141">
        <f t="shared" si="543"/>
        <v>0</v>
      </c>
      <c r="BP332" s="141">
        <f t="shared" si="543"/>
        <v>0</v>
      </c>
      <c r="BQ332" s="141">
        <f t="shared" ref="BQ332" si="544">SUM(BQ325:BQ331)</f>
        <v>0</v>
      </c>
      <c r="BR332" s="141">
        <f t="shared" si="543"/>
        <v>0</v>
      </c>
      <c r="BS332" s="141">
        <f t="shared" ref="BS332:CQ332" si="545">SUM(BS325:BS331)</f>
        <v>0</v>
      </c>
      <c r="BT332" s="141">
        <f t="shared" si="545"/>
        <v>0</v>
      </c>
      <c r="BU332" s="141">
        <f t="shared" si="545"/>
        <v>0</v>
      </c>
      <c r="BV332" s="141">
        <f t="shared" si="545"/>
        <v>0</v>
      </c>
      <c r="BW332" s="141">
        <f t="shared" si="545"/>
        <v>0</v>
      </c>
      <c r="BX332" s="141">
        <f>SUM(BX325:$DU331)</f>
        <v>0</v>
      </c>
      <c r="BY332" s="141">
        <f>SUM(BY325:$DV331)</f>
        <v>0</v>
      </c>
      <c r="BZ332" s="141">
        <f t="shared" ref="BZ332" si="546">SUM(BZ325:BZ331)</f>
        <v>0</v>
      </c>
      <c r="CA332" s="141">
        <f t="shared" si="545"/>
        <v>0</v>
      </c>
      <c r="CB332" s="141">
        <f t="shared" si="545"/>
        <v>0</v>
      </c>
      <c r="CC332" s="141">
        <f t="shared" si="545"/>
        <v>0</v>
      </c>
      <c r="CD332" s="141">
        <f t="shared" si="545"/>
        <v>0</v>
      </c>
      <c r="CE332" s="141">
        <f t="shared" si="545"/>
        <v>0</v>
      </c>
      <c r="CF332" s="141">
        <f t="shared" si="545"/>
        <v>0</v>
      </c>
      <c r="CG332" s="141">
        <f t="shared" si="545"/>
        <v>0</v>
      </c>
      <c r="CH332" s="141">
        <f t="shared" si="545"/>
        <v>0</v>
      </c>
      <c r="CI332" s="141">
        <f t="shared" si="545"/>
        <v>0</v>
      </c>
      <c r="CJ332" s="141">
        <f t="shared" si="545"/>
        <v>0</v>
      </c>
      <c r="CK332" s="141">
        <f t="shared" si="545"/>
        <v>0</v>
      </c>
      <c r="CL332" s="141">
        <f t="shared" si="545"/>
        <v>0</v>
      </c>
      <c r="CM332" s="141">
        <f t="shared" si="545"/>
        <v>0</v>
      </c>
      <c r="CN332" s="141">
        <f t="shared" si="545"/>
        <v>0</v>
      </c>
      <c r="CO332" s="141">
        <f t="shared" ref="CO332:CP332" si="547">SUM(CO325:CO331)</f>
        <v>0</v>
      </c>
      <c r="CP332" s="141">
        <f t="shared" si="547"/>
        <v>0</v>
      </c>
      <c r="CQ332" s="141">
        <f t="shared" si="545"/>
        <v>0</v>
      </c>
      <c r="CR332" s="141">
        <f t="shared" ref="CR332:EK332" si="548">SUM(CR325:CR331)</f>
        <v>0</v>
      </c>
      <c r="CS332" s="141">
        <f t="shared" si="548"/>
        <v>0</v>
      </c>
      <c r="CT332" s="141">
        <f t="shared" si="548"/>
        <v>0</v>
      </c>
      <c r="CU332" s="141">
        <f t="shared" si="548"/>
        <v>0</v>
      </c>
      <c r="CV332" s="141">
        <f t="shared" si="548"/>
        <v>0</v>
      </c>
      <c r="CW332" s="141">
        <f t="shared" si="548"/>
        <v>0</v>
      </c>
      <c r="CX332" s="141">
        <f t="shared" si="548"/>
        <v>0</v>
      </c>
      <c r="CY332" s="141">
        <f t="shared" si="548"/>
        <v>0</v>
      </c>
      <c r="CZ332" s="141">
        <f t="shared" si="548"/>
        <v>0</v>
      </c>
      <c r="DA332" s="141">
        <f t="shared" si="548"/>
        <v>0</v>
      </c>
      <c r="DB332" s="141">
        <f t="shared" si="548"/>
        <v>0</v>
      </c>
      <c r="DC332" s="141">
        <f t="shared" si="548"/>
        <v>0</v>
      </c>
      <c r="DD332" s="141">
        <f t="shared" si="548"/>
        <v>0</v>
      </c>
      <c r="DE332" s="141">
        <f t="shared" si="548"/>
        <v>0</v>
      </c>
      <c r="DF332" s="141">
        <f t="shared" si="548"/>
        <v>0</v>
      </c>
      <c r="DG332" s="141">
        <f t="shared" si="548"/>
        <v>0</v>
      </c>
      <c r="DH332" s="141">
        <f t="shared" si="548"/>
        <v>0</v>
      </c>
      <c r="DI332" s="141">
        <f t="shared" si="548"/>
        <v>0</v>
      </c>
      <c r="DJ332" s="141">
        <f t="shared" si="548"/>
        <v>0</v>
      </c>
      <c r="DK332" s="141">
        <f t="shared" si="548"/>
        <v>0</v>
      </c>
      <c r="DL332" s="141">
        <f t="shared" si="548"/>
        <v>0</v>
      </c>
      <c r="DM332" s="141">
        <f t="shared" si="548"/>
        <v>0</v>
      </c>
      <c r="DN332" s="141">
        <f t="shared" si="548"/>
        <v>0</v>
      </c>
      <c r="DO332" s="141">
        <f t="shared" si="548"/>
        <v>0</v>
      </c>
      <c r="DP332" s="141">
        <f t="shared" si="548"/>
        <v>0</v>
      </c>
      <c r="DQ332" s="141">
        <f t="shared" si="548"/>
        <v>0</v>
      </c>
      <c r="DR332" s="141">
        <f t="shared" si="548"/>
        <v>0</v>
      </c>
      <c r="DS332" s="141">
        <f t="shared" si="548"/>
        <v>0</v>
      </c>
      <c r="DT332" s="141">
        <f t="shared" si="548"/>
        <v>0</v>
      </c>
      <c r="DU332" s="141">
        <f>SUM($DU325:DU331)</f>
        <v>0</v>
      </c>
      <c r="DV332" s="141">
        <f>SUM($DV325:DV331)</f>
        <v>0</v>
      </c>
      <c r="DW332" s="141">
        <f t="shared" si="548"/>
        <v>0</v>
      </c>
      <c r="DX332" s="141">
        <f t="shared" si="548"/>
        <v>0</v>
      </c>
      <c r="DY332" s="141">
        <f t="shared" si="548"/>
        <v>0</v>
      </c>
      <c r="DZ332" s="141">
        <f t="shared" si="548"/>
        <v>0</v>
      </c>
      <c r="EA332" s="141">
        <f t="shared" si="548"/>
        <v>0</v>
      </c>
      <c r="EB332" s="141">
        <f t="shared" si="548"/>
        <v>0</v>
      </c>
      <c r="EC332" s="141">
        <f t="shared" si="548"/>
        <v>0</v>
      </c>
      <c r="ED332" s="141">
        <f t="shared" si="548"/>
        <v>0</v>
      </c>
      <c r="EE332" s="141">
        <f t="shared" si="548"/>
        <v>0</v>
      </c>
      <c r="EF332" s="141">
        <f t="shared" si="548"/>
        <v>0</v>
      </c>
      <c r="EG332" s="141">
        <f t="shared" si="548"/>
        <v>0</v>
      </c>
      <c r="EH332" s="141">
        <f t="shared" si="548"/>
        <v>0</v>
      </c>
      <c r="EI332" s="141">
        <f t="shared" si="548"/>
        <v>0</v>
      </c>
      <c r="EJ332" s="141">
        <f t="shared" si="548"/>
        <v>0</v>
      </c>
      <c r="EK332" s="141">
        <f t="shared" si="548"/>
        <v>0</v>
      </c>
      <c r="EL332" s="141">
        <f t="shared" ref="EL332" si="549">SUM(EL325:EL331)</f>
        <v>0</v>
      </c>
      <c r="EM332" s="141">
        <f t="shared" ref="EM332:EN332" si="550">SUM(EM325:EM331)</f>
        <v>0</v>
      </c>
      <c r="EN332" s="141">
        <f t="shared" si="550"/>
        <v>0</v>
      </c>
      <c r="EO332" s="141">
        <f t="shared" ref="EO332:GG332" si="551">SUM(EO325:EO331)</f>
        <v>0</v>
      </c>
      <c r="EP332" s="141">
        <f t="shared" si="551"/>
        <v>0</v>
      </c>
      <c r="EQ332" s="141">
        <f t="shared" si="551"/>
        <v>0</v>
      </c>
      <c r="ER332" s="141">
        <f t="shared" si="551"/>
        <v>0</v>
      </c>
      <c r="ES332" s="141">
        <f t="shared" si="551"/>
        <v>0</v>
      </c>
      <c r="ET332" s="141">
        <f t="shared" si="551"/>
        <v>0</v>
      </c>
      <c r="EU332" s="141">
        <f t="shared" si="551"/>
        <v>0</v>
      </c>
      <c r="EV332" s="141">
        <f t="shared" si="551"/>
        <v>0</v>
      </c>
      <c r="EW332" s="141">
        <f t="shared" si="551"/>
        <v>0</v>
      </c>
      <c r="EX332" s="141">
        <f t="shared" si="551"/>
        <v>0</v>
      </c>
      <c r="EY332" s="141">
        <f t="shared" si="551"/>
        <v>0</v>
      </c>
      <c r="EZ332" s="141">
        <f t="shared" si="551"/>
        <v>0</v>
      </c>
      <c r="FA332" s="141">
        <f t="shared" si="551"/>
        <v>0</v>
      </c>
      <c r="FB332" s="141">
        <f t="shared" si="551"/>
        <v>0</v>
      </c>
      <c r="FC332" s="141">
        <f t="shared" si="551"/>
        <v>0</v>
      </c>
      <c r="FD332" s="141">
        <f t="shared" si="551"/>
        <v>0</v>
      </c>
      <c r="FE332" s="141">
        <f t="shared" si="551"/>
        <v>0</v>
      </c>
      <c r="FF332" s="141">
        <f t="shared" si="551"/>
        <v>0</v>
      </c>
      <c r="FG332" s="141">
        <f t="shared" si="551"/>
        <v>0</v>
      </c>
      <c r="FH332" s="141">
        <f t="shared" si="551"/>
        <v>0</v>
      </c>
      <c r="FI332" s="141">
        <f t="shared" si="551"/>
        <v>0</v>
      </c>
      <c r="FJ332" s="141">
        <f t="shared" si="551"/>
        <v>0</v>
      </c>
      <c r="FK332" s="141">
        <f t="shared" si="551"/>
        <v>0</v>
      </c>
      <c r="FL332" s="141">
        <f t="shared" si="551"/>
        <v>0</v>
      </c>
      <c r="FM332" s="141">
        <f t="shared" si="551"/>
        <v>0</v>
      </c>
      <c r="FN332" s="141">
        <f t="shared" si="551"/>
        <v>0</v>
      </c>
      <c r="FO332" s="141">
        <f t="shared" si="551"/>
        <v>0</v>
      </c>
      <c r="FP332" s="141">
        <f t="shared" si="551"/>
        <v>0</v>
      </c>
      <c r="FQ332" s="141">
        <f t="shared" si="551"/>
        <v>0</v>
      </c>
      <c r="FR332" s="141">
        <f>SUM($DV325:FR331)</f>
        <v>0</v>
      </c>
      <c r="FS332" s="141">
        <f t="shared" si="551"/>
        <v>0</v>
      </c>
      <c r="FT332" s="141">
        <f t="shared" si="551"/>
        <v>0</v>
      </c>
      <c r="FU332" s="141">
        <f t="shared" si="551"/>
        <v>0</v>
      </c>
      <c r="FV332" s="141">
        <f t="shared" si="551"/>
        <v>0</v>
      </c>
      <c r="FW332" s="141">
        <f t="shared" si="551"/>
        <v>0</v>
      </c>
      <c r="FX332" s="141">
        <f t="shared" si="551"/>
        <v>0</v>
      </c>
      <c r="FY332" s="141">
        <f t="shared" si="551"/>
        <v>0</v>
      </c>
      <c r="FZ332" s="141">
        <f t="shared" si="551"/>
        <v>0</v>
      </c>
      <c r="GA332" s="141">
        <f t="shared" si="551"/>
        <v>0</v>
      </c>
      <c r="GB332" s="141">
        <f t="shared" si="551"/>
        <v>0</v>
      </c>
      <c r="GC332" s="141">
        <f t="shared" si="551"/>
        <v>0</v>
      </c>
      <c r="GD332" s="141">
        <f t="shared" si="551"/>
        <v>0</v>
      </c>
      <c r="GE332" s="141">
        <f t="shared" si="551"/>
        <v>0</v>
      </c>
      <c r="GF332" s="141">
        <f t="shared" si="551"/>
        <v>0</v>
      </c>
      <c r="GG332" s="141">
        <f t="shared" si="551"/>
        <v>0</v>
      </c>
      <c r="GH332" s="141">
        <f t="shared" ref="GH332:GJ332" si="552">SUM(GH325:GH331)</f>
        <v>0</v>
      </c>
      <c r="GI332" s="141">
        <f t="shared" si="552"/>
        <v>0</v>
      </c>
      <c r="GJ332" s="141">
        <f t="shared" si="552"/>
        <v>0</v>
      </c>
      <c r="GU332" s="141">
        <v>0</v>
      </c>
      <c r="GV332" s="123">
        <f t="shared" si="542"/>
        <v>0</v>
      </c>
      <c r="GX332" s="141">
        <v>0</v>
      </c>
      <c r="GY332" s="123">
        <f t="shared" si="477"/>
        <v>0</v>
      </c>
    </row>
    <row r="333" spans="1:207" ht="63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AS333" s="144">
        <f t="shared" si="530"/>
        <v>0</v>
      </c>
      <c r="BX333" s="144"/>
      <c r="BY333" s="144"/>
      <c r="BZ333" s="144"/>
      <c r="CN333" s="144">
        <f>SUM(AT333:CM333)</f>
        <v>0</v>
      </c>
      <c r="CO333" s="124">
        <f t="shared" ref="CO333" si="553">+CN333+AS333</f>
        <v>0</v>
      </c>
      <c r="CP333" s="124">
        <f t="shared" ref="CP333" si="554">+CO333+E333</f>
        <v>0</v>
      </c>
      <c r="CQ333" s="144"/>
      <c r="CR333" s="144"/>
      <c r="CS333" s="144"/>
      <c r="CT333" s="144"/>
      <c r="CU333" s="144"/>
      <c r="CV333" s="144"/>
      <c r="CW333" s="144"/>
      <c r="CX333" s="144"/>
      <c r="CY333" s="144"/>
      <c r="CZ333" s="144"/>
      <c r="DA333" s="144"/>
      <c r="DB333" s="144"/>
      <c r="DC333" s="144"/>
      <c r="DD333" s="144"/>
      <c r="DE333" s="144"/>
      <c r="DF333" s="144"/>
      <c r="DG333" s="144"/>
      <c r="DH333" s="144"/>
      <c r="DI333" s="144"/>
      <c r="DJ333" s="144"/>
      <c r="DK333" s="144"/>
      <c r="DL333" s="144"/>
      <c r="DM333" s="144"/>
      <c r="DN333" s="144"/>
      <c r="DO333" s="144"/>
      <c r="DP333" s="144"/>
      <c r="DQ333" s="144"/>
      <c r="DR333" s="144"/>
      <c r="DS333" s="144"/>
      <c r="DT333" s="144"/>
      <c r="DU333" s="144"/>
      <c r="DV333" s="144"/>
      <c r="DW333" s="144"/>
      <c r="DX333" s="144"/>
      <c r="DY333" s="144"/>
      <c r="DZ333" s="144"/>
      <c r="EA333" s="144"/>
      <c r="EB333" s="144"/>
      <c r="EC333" s="144"/>
      <c r="ED333" s="144"/>
      <c r="EE333" s="144"/>
      <c r="EF333" s="144"/>
      <c r="EH333" s="144"/>
      <c r="EI333" s="144"/>
      <c r="EJ333" s="144"/>
      <c r="EK333" s="144">
        <f t="shared" ref="EK333" si="555">SUM(CQ333:EJ333)</f>
        <v>0</v>
      </c>
      <c r="EL333" s="124">
        <f t="shared" ref="EL333" si="556">EK333+CP333</f>
        <v>0</v>
      </c>
      <c r="EM333" s="144"/>
      <c r="EN333" s="144"/>
      <c r="EO333" s="144"/>
      <c r="EP333" s="144"/>
      <c r="EQ333" s="144"/>
      <c r="ER333" s="144"/>
      <c r="ES333" s="144"/>
      <c r="ET333" s="144"/>
      <c r="EU333" s="144"/>
      <c r="EV333" s="144"/>
      <c r="EW333" s="144"/>
      <c r="EX333" s="144"/>
      <c r="EY333" s="144"/>
      <c r="EZ333" s="144"/>
      <c r="FA333" s="144"/>
      <c r="FB333" s="144"/>
      <c r="FC333" s="144"/>
      <c r="FD333" s="144"/>
      <c r="FE333" s="144"/>
      <c r="FF333" s="144"/>
      <c r="FG333" s="144"/>
      <c r="FH333" s="144"/>
      <c r="FI333" s="144"/>
      <c r="FJ333" s="144"/>
      <c r="FK333" s="144"/>
      <c r="FL333" s="144"/>
      <c r="FM333" s="144"/>
      <c r="FN333" s="144"/>
      <c r="FO333" s="144"/>
      <c r="FP333" s="144"/>
      <c r="FQ333" s="144"/>
      <c r="FR333" s="144"/>
      <c r="FS333" s="144"/>
      <c r="FT333" s="144"/>
      <c r="FU333" s="144"/>
      <c r="FV333" s="144"/>
      <c r="FW333" s="144"/>
      <c r="FX333" s="144"/>
      <c r="FY333" s="144"/>
      <c r="FZ333" s="144"/>
      <c r="GA333" s="144"/>
      <c r="GB333" s="144"/>
      <c r="GD333" s="144"/>
      <c r="GE333" s="144"/>
      <c r="GF333" s="144"/>
      <c r="GG333" s="124">
        <f t="shared" ref="GG333" si="557">SUM(EM333:GF333)</f>
        <v>0</v>
      </c>
      <c r="GH333" s="124">
        <f t="shared" ref="GH333" si="558">EL333+GG333</f>
        <v>0</v>
      </c>
      <c r="GI333" s="124"/>
      <c r="GJ333" s="124">
        <f t="shared" ref="GJ333" si="559">SUM(GH333:GI333)</f>
        <v>0</v>
      </c>
      <c r="GV333" s="123">
        <f t="shared" si="542"/>
        <v>0</v>
      </c>
      <c r="GY333" s="123">
        <f t="shared" si="477"/>
        <v>0</v>
      </c>
    </row>
    <row r="334" spans="1:207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R334" si="560">SUM(G333)</f>
        <v>0</v>
      </c>
      <c r="H334" s="141">
        <f t="shared" si="560"/>
        <v>0</v>
      </c>
      <c r="I334" s="141">
        <f t="shared" si="560"/>
        <v>0</v>
      </c>
      <c r="J334" s="141">
        <f t="shared" si="560"/>
        <v>0</v>
      </c>
      <c r="K334" s="141">
        <f t="shared" si="560"/>
        <v>0</v>
      </c>
      <c r="L334" s="141">
        <f t="shared" si="560"/>
        <v>0</v>
      </c>
      <c r="M334" s="141">
        <f t="shared" si="560"/>
        <v>0</v>
      </c>
      <c r="N334" s="141">
        <f t="shared" si="560"/>
        <v>0</v>
      </c>
      <c r="O334" s="141">
        <f t="shared" si="560"/>
        <v>0</v>
      </c>
      <c r="P334" s="141">
        <f t="shared" si="560"/>
        <v>0</v>
      </c>
      <c r="Q334" s="141">
        <f t="shared" si="560"/>
        <v>0</v>
      </c>
      <c r="R334" s="141">
        <f t="shared" si="560"/>
        <v>0</v>
      </c>
      <c r="S334" s="141">
        <f t="shared" si="560"/>
        <v>0</v>
      </c>
      <c r="T334" s="141">
        <f t="shared" si="560"/>
        <v>0</v>
      </c>
      <c r="U334" s="141">
        <f t="shared" si="560"/>
        <v>0</v>
      </c>
      <c r="V334" s="141">
        <f t="shared" si="560"/>
        <v>0</v>
      </c>
      <c r="W334" s="141">
        <f t="shared" si="560"/>
        <v>0</v>
      </c>
      <c r="X334" s="141">
        <f t="shared" si="560"/>
        <v>0</v>
      </c>
      <c r="Y334" s="141">
        <f t="shared" si="560"/>
        <v>0</v>
      </c>
      <c r="Z334" s="141">
        <f t="shared" si="560"/>
        <v>0</v>
      </c>
      <c r="AA334" s="141">
        <f t="shared" si="560"/>
        <v>0</v>
      </c>
      <c r="AB334" s="141">
        <f t="shared" si="560"/>
        <v>0</v>
      </c>
      <c r="AC334" s="141">
        <f t="shared" si="560"/>
        <v>0</v>
      </c>
      <c r="AD334" s="141">
        <f t="shared" si="560"/>
        <v>0</v>
      </c>
      <c r="AE334" s="141">
        <f t="shared" si="560"/>
        <v>0</v>
      </c>
      <c r="AF334" s="141">
        <f t="shared" si="560"/>
        <v>0</v>
      </c>
      <c r="AG334" s="141">
        <f t="shared" si="560"/>
        <v>0</v>
      </c>
      <c r="AH334" s="141">
        <f t="shared" si="560"/>
        <v>0</v>
      </c>
      <c r="AI334" s="141">
        <f t="shared" si="560"/>
        <v>0</v>
      </c>
      <c r="AJ334" s="141">
        <f t="shared" si="560"/>
        <v>0</v>
      </c>
      <c r="AK334" s="141">
        <f t="shared" si="560"/>
        <v>0</v>
      </c>
      <c r="AL334" s="141">
        <f t="shared" si="560"/>
        <v>0</v>
      </c>
      <c r="AM334" s="141">
        <f t="shared" si="560"/>
        <v>0</v>
      </c>
      <c r="AN334" s="141">
        <f t="shared" si="560"/>
        <v>0</v>
      </c>
      <c r="AO334" s="141">
        <f t="shared" si="560"/>
        <v>0</v>
      </c>
      <c r="AP334" s="141">
        <f t="shared" si="560"/>
        <v>0</v>
      </c>
      <c r="AQ334" s="141">
        <f t="shared" si="560"/>
        <v>0</v>
      </c>
      <c r="AR334" s="141">
        <f t="shared" si="560"/>
        <v>0</v>
      </c>
      <c r="AS334" s="141">
        <f t="shared" si="560"/>
        <v>0</v>
      </c>
      <c r="AT334" s="141">
        <f t="shared" si="560"/>
        <v>0</v>
      </c>
      <c r="AU334" s="141">
        <f t="shared" si="560"/>
        <v>0</v>
      </c>
      <c r="AV334" s="141">
        <f t="shared" si="560"/>
        <v>0</v>
      </c>
      <c r="AW334" s="141">
        <f t="shared" si="560"/>
        <v>0</v>
      </c>
      <c r="AX334" s="141">
        <f t="shared" si="560"/>
        <v>0</v>
      </c>
      <c r="AY334" s="141">
        <f t="shared" si="560"/>
        <v>0</v>
      </c>
      <c r="AZ334" s="141">
        <f t="shared" si="560"/>
        <v>0</v>
      </c>
      <c r="BA334" s="141">
        <f t="shared" si="560"/>
        <v>0</v>
      </c>
      <c r="BB334" s="141">
        <f t="shared" si="560"/>
        <v>0</v>
      </c>
      <c r="BC334" s="141">
        <f t="shared" si="560"/>
        <v>0</v>
      </c>
      <c r="BD334" s="141">
        <f t="shared" si="560"/>
        <v>0</v>
      </c>
      <c r="BE334" s="141">
        <f t="shared" si="560"/>
        <v>0</v>
      </c>
      <c r="BF334" s="141">
        <f t="shared" si="560"/>
        <v>0</v>
      </c>
      <c r="BG334" s="141">
        <f t="shared" si="560"/>
        <v>0</v>
      </c>
      <c r="BH334" s="141">
        <f t="shared" si="560"/>
        <v>0</v>
      </c>
      <c r="BI334" s="141">
        <f t="shared" si="560"/>
        <v>0</v>
      </c>
      <c r="BJ334" s="141">
        <f t="shared" si="560"/>
        <v>0</v>
      </c>
      <c r="BK334" s="141">
        <f t="shared" si="560"/>
        <v>0</v>
      </c>
      <c r="BL334" s="141">
        <f t="shared" si="560"/>
        <v>0</v>
      </c>
      <c r="BM334" s="141">
        <f t="shared" si="560"/>
        <v>0</v>
      </c>
      <c r="BN334" s="141">
        <f t="shared" si="560"/>
        <v>0</v>
      </c>
      <c r="BO334" s="141">
        <f t="shared" si="560"/>
        <v>0</v>
      </c>
      <c r="BP334" s="141">
        <f t="shared" si="560"/>
        <v>0</v>
      </c>
      <c r="BQ334" s="141">
        <f t="shared" ref="BQ334" si="561">SUM(BQ333)</f>
        <v>0</v>
      </c>
      <c r="BR334" s="141">
        <f t="shared" si="560"/>
        <v>0</v>
      </c>
      <c r="BS334" s="141">
        <f t="shared" ref="BS334:CQ334" si="562">SUM(BS333)</f>
        <v>0</v>
      </c>
      <c r="BT334" s="141">
        <f t="shared" si="562"/>
        <v>0</v>
      </c>
      <c r="BU334" s="141">
        <f t="shared" si="562"/>
        <v>0</v>
      </c>
      <c r="BV334" s="141">
        <f t="shared" si="562"/>
        <v>0</v>
      </c>
      <c r="BW334" s="141">
        <f t="shared" si="562"/>
        <v>0</v>
      </c>
      <c r="BX334" s="141">
        <f>SUM($DU333)</f>
        <v>0</v>
      </c>
      <c r="BY334" s="141">
        <f>SUM($DV333)</f>
        <v>0</v>
      </c>
      <c r="BZ334" s="141">
        <f t="shared" ref="BZ334" si="563">SUM(BZ333)</f>
        <v>0</v>
      </c>
      <c r="CA334" s="141">
        <f t="shared" si="562"/>
        <v>0</v>
      </c>
      <c r="CB334" s="141">
        <f t="shared" si="562"/>
        <v>0</v>
      </c>
      <c r="CC334" s="141">
        <f t="shared" si="562"/>
        <v>0</v>
      </c>
      <c r="CD334" s="141">
        <f t="shared" si="562"/>
        <v>0</v>
      </c>
      <c r="CE334" s="141">
        <f t="shared" si="562"/>
        <v>0</v>
      </c>
      <c r="CF334" s="141">
        <f t="shared" si="562"/>
        <v>0</v>
      </c>
      <c r="CG334" s="141">
        <f t="shared" si="562"/>
        <v>0</v>
      </c>
      <c r="CH334" s="141">
        <f t="shared" si="562"/>
        <v>0</v>
      </c>
      <c r="CI334" s="141">
        <f t="shared" si="562"/>
        <v>0</v>
      </c>
      <c r="CJ334" s="141">
        <f t="shared" si="562"/>
        <v>0</v>
      </c>
      <c r="CK334" s="141">
        <f t="shared" si="562"/>
        <v>0</v>
      </c>
      <c r="CL334" s="141">
        <f t="shared" si="562"/>
        <v>0</v>
      </c>
      <c r="CM334" s="141">
        <f t="shared" si="562"/>
        <v>0</v>
      </c>
      <c r="CN334" s="141">
        <f t="shared" si="562"/>
        <v>0</v>
      </c>
      <c r="CO334" s="141">
        <f t="shared" ref="CO334:CP334" si="564">SUM(CO333)</f>
        <v>0</v>
      </c>
      <c r="CP334" s="141">
        <f t="shared" si="564"/>
        <v>0</v>
      </c>
      <c r="CQ334" s="141">
        <f t="shared" si="562"/>
        <v>0</v>
      </c>
      <c r="CR334" s="141">
        <f t="shared" ref="CR334:EK334" si="565">SUM(CR333)</f>
        <v>0</v>
      </c>
      <c r="CS334" s="141">
        <f t="shared" si="565"/>
        <v>0</v>
      </c>
      <c r="CT334" s="141">
        <f t="shared" si="565"/>
        <v>0</v>
      </c>
      <c r="CU334" s="141">
        <f t="shared" si="565"/>
        <v>0</v>
      </c>
      <c r="CV334" s="141">
        <f t="shared" si="565"/>
        <v>0</v>
      </c>
      <c r="CW334" s="141">
        <f t="shared" si="565"/>
        <v>0</v>
      </c>
      <c r="CX334" s="141">
        <f t="shared" si="565"/>
        <v>0</v>
      </c>
      <c r="CY334" s="141">
        <f t="shared" si="565"/>
        <v>0</v>
      </c>
      <c r="CZ334" s="141">
        <f t="shared" si="565"/>
        <v>0</v>
      </c>
      <c r="DA334" s="141">
        <f t="shared" si="565"/>
        <v>0</v>
      </c>
      <c r="DB334" s="141">
        <f t="shared" si="565"/>
        <v>0</v>
      </c>
      <c r="DC334" s="141">
        <f t="shared" si="565"/>
        <v>0</v>
      </c>
      <c r="DD334" s="141">
        <f t="shared" si="565"/>
        <v>0</v>
      </c>
      <c r="DE334" s="141">
        <f t="shared" si="565"/>
        <v>0</v>
      </c>
      <c r="DF334" s="141">
        <f t="shared" si="565"/>
        <v>0</v>
      </c>
      <c r="DG334" s="141">
        <f t="shared" si="565"/>
        <v>0</v>
      </c>
      <c r="DH334" s="141">
        <f t="shared" si="565"/>
        <v>0</v>
      </c>
      <c r="DI334" s="141">
        <f t="shared" si="565"/>
        <v>0</v>
      </c>
      <c r="DJ334" s="141">
        <f t="shared" si="565"/>
        <v>0</v>
      </c>
      <c r="DK334" s="141">
        <f t="shared" si="565"/>
        <v>0</v>
      </c>
      <c r="DL334" s="141">
        <f t="shared" si="565"/>
        <v>0</v>
      </c>
      <c r="DM334" s="141">
        <f t="shared" si="565"/>
        <v>0</v>
      </c>
      <c r="DN334" s="141">
        <f t="shared" si="565"/>
        <v>0</v>
      </c>
      <c r="DO334" s="141">
        <f t="shared" si="565"/>
        <v>0</v>
      </c>
      <c r="DP334" s="141">
        <f t="shared" si="565"/>
        <v>0</v>
      </c>
      <c r="DQ334" s="141">
        <f t="shared" si="565"/>
        <v>0</v>
      </c>
      <c r="DR334" s="141">
        <f t="shared" si="565"/>
        <v>0</v>
      </c>
      <c r="DS334" s="141">
        <f t="shared" si="565"/>
        <v>0</v>
      </c>
      <c r="DT334" s="141">
        <f t="shared" si="565"/>
        <v>0</v>
      </c>
      <c r="DU334" s="141">
        <f>SUM($DU333)</f>
        <v>0</v>
      </c>
      <c r="DV334" s="141">
        <f>SUM($DV333)</f>
        <v>0</v>
      </c>
      <c r="DW334" s="141">
        <f t="shared" si="565"/>
        <v>0</v>
      </c>
      <c r="DX334" s="141">
        <f t="shared" si="565"/>
        <v>0</v>
      </c>
      <c r="DY334" s="141">
        <f t="shared" si="565"/>
        <v>0</v>
      </c>
      <c r="DZ334" s="141">
        <f t="shared" si="565"/>
        <v>0</v>
      </c>
      <c r="EA334" s="141">
        <f t="shared" si="565"/>
        <v>0</v>
      </c>
      <c r="EB334" s="141">
        <f t="shared" si="565"/>
        <v>0</v>
      </c>
      <c r="EC334" s="141">
        <f t="shared" si="565"/>
        <v>0</v>
      </c>
      <c r="ED334" s="141">
        <f t="shared" si="565"/>
        <v>0</v>
      </c>
      <c r="EE334" s="141">
        <f t="shared" si="565"/>
        <v>0</v>
      </c>
      <c r="EF334" s="141">
        <f t="shared" si="565"/>
        <v>0</v>
      </c>
      <c r="EG334" s="141">
        <f t="shared" si="565"/>
        <v>0</v>
      </c>
      <c r="EH334" s="141">
        <f t="shared" si="565"/>
        <v>0</v>
      </c>
      <c r="EI334" s="141">
        <f t="shared" si="565"/>
        <v>0</v>
      </c>
      <c r="EJ334" s="141">
        <f t="shared" si="565"/>
        <v>0</v>
      </c>
      <c r="EK334" s="141">
        <f t="shared" si="565"/>
        <v>0</v>
      </c>
      <c r="EL334" s="141">
        <f t="shared" ref="EL334" si="566">SUM(EL333)</f>
        <v>0</v>
      </c>
      <c r="EM334" s="141">
        <f t="shared" ref="EM334:EN334" si="567">SUM(EM333)</f>
        <v>0</v>
      </c>
      <c r="EN334" s="141">
        <f t="shared" si="567"/>
        <v>0</v>
      </c>
      <c r="EO334" s="141">
        <f t="shared" ref="EO334:GG334" si="568">SUM(EO333)</f>
        <v>0</v>
      </c>
      <c r="EP334" s="141">
        <f t="shared" si="568"/>
        <v>0</v>
      </c>
      <c r="EQ334" s="141">
        <f t="shared" si="568"/>
        <v>0</v>
      </c>
      <c r="ER334" s="141">
        <f t="shared" si="568"/>
        <v>0</v>
      </c>
      <c r="ES334" s="141">
        <f t="shared" si="568"/>
        <v>0</v>
      </c>
      <c r="ET334" s="141">
        <f t="shared" si="568"/>
        <v>0</v>
      </c>
      <c r="EU334" s="141">
        <f t="shared" si="568"/>
        <v>0</v>
      </c>
      <c r="EV334" s="141">
        <f t="shared" si="568"/>
        <v>0</v>
      </c>
      <c r="EW334" s="141">
        <f t="shared" si="568"/>
        <v>0</v>
      </c>
      <c r="EX334" s="141">
        <f t="shared" si="568"/>
        <v>0</v>
      </c>
      <c r="EY334" s="141">
        <f t="shared" si="568"/>
        <v>0</v>
      </c>
      <c r="EZ334" s="141">
        <f t="shared" si="568"/>
        <v>0</v>
      </c>
      <c r="FA334" s="141">
        <f t="shared" si="568"/>
        <v>0</v>
      </c>
      <c r="FB334" s="141">
        <f t="shared" si="568"/>
        <v>0</v>
      </c>
      <c r="FC334" s="141">
        <f t="shared" si="568"/>
        <v>0</v>
      </c>
      <c r="FD334" s="141">
        <f t="shared" si="568"/>
        <v>0</v>
      </c>
      <c r="FE334" s="141">
        <f t="shared" si="568"/>
        <v>0</v>
      </c>
      <c r="FF334" s="141">
        <f t="shared" si="568"/>
        <v>0</v>
      </c>
      <c r="FG334" s="141">
        <f t="shared" si="568"/>
        <v>0</v>
      </c>
      <c r="FH334" s="141">
        <f t="shared" si="568"/>
        <v>0</v>
      </c>
      <c r="FI334" s="141">
        <f t="shared" si="568"/>
        <v>0</v>
      </c>
      <c r="FJ334" s="141">
        <f t="shared" si="568"/>
        <v>0</v>
      </c>
      <c r="FK334" s="141">
        <f t="shared" si="568"/>
        <v>0</v>
      </c>
      <c r="FL334" s="141">
        <f t="shared" si="568"/>
        <v>0</v>
      </c>
      <c r="FM334" s="141">
        <f t="shared" si="568"/>
        <v>0</v>
      </c>
      <c r="FN334" s="141">
        <f t="shared" si="568"/>
        <v>0</v>
      </c>
      <c r="FO334" s="141">
        <f t="shared" si="568"/>
        <v>0</v>
      </c>
      <c r="FP334" s="141">
        <f t="shared" si="568"/>
        <v>0</v>
      </c>
      <c r="FQ334" s="141">
        <f t="shared" si="568"/>
        <v>0</v>
      </c>
      <c r="FR334" s="141">
        <f>SUM($DV333)</f>
        <v>0</v>
      </c>
      <c r="FS334" s="141">
        <f t="shared" si="568"/>
        <v>0</v>
      </c>
      <c r="FT334" s="141">
        <f t="shared" si="568"/>
        <v>0</v>
      </c>
      <c r="FU334" s="141">
        <f t="shared" si="568"/>
        <v>0</v>
      </c>
      <c r="FV334" s="141">
        <f t="shared" si="568"/>
        <v>0</v>
      </c>
      <c r="FW334" s="141">
        <f t="shared" si="568"/>
        <v>0</v>
      </c>
      <c r="FX334" s="141">
        <f t="shared" si="568"/>
        <v>0</v>
      </c>
      <c r="FY334" s="141">
        <f t="shared" si="568"/>
        <v>0</v>
      </c>
      <c r="FZ334" s="141">
        <f t="shared" si="568"/>
        <v>0</v>
      </c>
      <c r="GA334" s="141">
        <f t="shared" si="568"/>
        <v>0</v>
      </c>
      <c r="GB334" s="141">
        <f t="shared" si="568"/>
        <v>0</v>
      </c>
      <c r="GC334" s="141">
        <f t="shared" si="568"/>
        <v>0</v>
      </c>
      <c r="GD334" s="141">
        <f t="shared" si="568"/>
        <v>0</v>
      </c>
      <c r="GE334" s="141">
        <f t="shared" si="568"/>
        <v>0</v>
      </c>
      <c r="GF334" s="141">
        <f t="shared" si="568"/>
        <v>0</v>
      </c>
      <c r="GG334" s="141">
        <f t="shared" si="568"/>
        <v>0</v>
      </c>
      <c r="GH334" s="141">
        <f t="shared" ref="GH334:GJ334" si="569">SUM(GH333)</f>
        <v>0</v>
      </c>
      <c r="GI334" s="141">
        <f t="shared" si="569"/>
        <v>0</v>
      </c>
      <c r="GJ334" s="141">
        <f t="shared" si="569"/>
        <v>0</v>
      </c>
      <c r="GU334" s="141">
        <v>0</v>
      </c>
      <c r="GV334" s="123">
        <f t="shared" si="542"/>
        <v>0</v>
      </c>
      <c r="GX334" s="141">
        <v>0</v>
      </c>
      <c r="GY334" s="123">
        <f t="shared" si="477"/>
        <v>0</v>
      </c>
    </row>
    <row r="335" spans="1:207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AS335" s="144">
        <f t="shared" si="530"/>
        <v>0</v>
      </c>
      <c r="BX335" s="144"/>
      <c r="BY335" s="144"/>
      <c r="BZ335" s="144"/>
      <c r="CN335" s="144">
        <f t="shared" ref="CN335:CN341" si="570">SUM(AT335:CM335)</f>
        <v>0</v>
      </c>
      <c r="CO335" s="124">
        <f t="shared" ref="CO335:CO341" si="571">+CN335+AS335</f>
        <v>0</v>
      </c>
      <c r="CP335" s="124">
        <f t="shared" ref="CP335:CP341" si="572">+CO335+E335</f>
        <v>0</v>
      </c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/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H335" s="144"/>
      <c r="EI335" s="144"/>
      <c r="EJ335" s="144"/>
      <c r="EK335" s="144">
        <f t="shared" ref="EK335:EK341" si="573">SUM(CQ335:EJ335)</f>
        <v>0</v>
      </c>
      <c r="EL335" s="124">
        <f t="shared" ref="EL335:EL341" si="574">EK335+CP335</f>
        <v>0</v>
      </c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  <c r="FF335" s="144"/>
      <c r="FG335" s="144"/>
      <c r="FH335" s="144"/>
      <c r="FI335" s="144"/>
      <c r="FJ335" s="144"/>
      <c r="FK335" s="144"/>
      <c r="FL335" s="144"/>
      <c r="FM335" s="144"/>
      <c r="FN335" s="144"/>
      <c r="FO335" s="144"/>
      <c r="FP335" s="144"/>
      <c r="FQ335" s="144"/>
      <c r="FR335" s="144"/>
      <c r="FS335" s="144"/>
      <c r="FT335" s="144"/>
      <c r="FU335" s="144"/>
      <c r="FV335" s="144"/>
      <c r="FW335" s="144"/>
      <c r="FX335" s="144"/>
      <c r="FY335" s="144"/>
      <c r="FZ335" s="144"/>
      <c r="GA335" s="144"/>
      <c r="GB335" s="144"/>
      <c r="GD335" s="144"/>
      <c r="GE335" s="144"/>
      <c r="GF335" s="144"/>
      <c r="GG335" s="124">
        <f t="shared" ref="GG335" si="575">SUM(EM335:GF335)</f>
        <v>0</v>
      </c>
      <c r="GH335" s="124">
        <f t="shared" ref="GH335" si="576">EL335+GG335</f>
        <v>0</v>
      </c>
      <c r="GI335" s="124"/>
      <c r="GJ335" s="124">
        <f t="shared" ref="GJ335" si="577">SUM(GH335:GI335)</f>
        <v>0</v>
      </c>
      <c r="GV335" s="123">
        <f t="shared" si="542"/>
        <v>0</v>
      </c>
      <c r="GY335" s="123">
        <f t="shared" si="477"/>
        <v>0</v>
      </c>
    </row>
    <row r="336" spans="1:207" outlineLevel="1" x14ac:dyDescent="0.25">
      <c r="A336" s="83">
        <f>ROW()</f>
        <v>336</v>
      </c>
      <c r="B336" s="275"/>
      <c r="C336" s="71" t="s">
        <v>33</v>
      </c>
      <c r="D336" s="60">
        <v>104</v>
      </c>
      <c r="AS336" s="144">
        <f t="shared" si="530"/>
        <v>0</v>
      </c>
      <c r="BX336" s="144"/>
      <c r="BY336" s="144"/>
      <c r="BZ336" s="144"/>
      <c r="CN336" s="144">
        <f t="shared" si="570"/>
        <v>0</v>
      </c>
      <c r="CO336" s="124">
        <f t="shared" si="571"/>
        <v>0</v>
      </c>
      <c r="CP336" s="124">
        <f t="shared" si="572"/>
        <v>0</v>
      </c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/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H336" s="144"/>
      <c r="EI336" s="144"/>
      <c r="EJ336" s="144"/>
      <c r="EK336" s="144">
        <f t="shared" si="573"/>
        <v>0</v>
      </c>
      <c r="EL336" s="124">
        <f t="shared" si="574"/>
        <v>0</v>
      </c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  <c r="FF336" s="144"/>
      <c r="FG336" s="144"/>
      <c r="FH336" s="144"/>
      <c r="FI336" s="144"/>
      <c r="FJ336" s="144"/>
      <c r="FK336" s="144"/>
      <c r="FL336" s="144"/>
      <c r="FM336" s="144"/>
      <c r="FN336" s="144"/>
      <c r="FO336" s="144"/>
      <c r="FP336" s="144"/>
      <c r="FQ336" s="144"/>
      <c r="FR336" s="144"/>
      <c r="FS336" s="144"/>
      <c r="FT336" s="144"/>
      <c r="FU336" s="144"/>
      <c r="FV336" s="144"/>
      <c r="FW336" s="144"/>
      <c r="FX336" s="144"/>
      <c r="FY336" s="144"/>
      <c r="FZ336" s="144"/>
      <c r="GA336" s="144"/>
      <c r="GB336" s="144"/>
      <c r="GD336" s="144"/>
      <c r="GE336" s="144"/>
      <c r="GF336" s="144"/>
      <c r="GG336" s="124">
        <f t="shared" ref="GG336:GG341" si="578">SUM(EM336:GF336)</f>
        <v>0</v>
      </c>
      <c r="GH336" s="124">
        <f t="shared" ref="GH336:GH341" si="579">EL336+GG336</f>
        <v>0</v>
      </c>
      <c r="GI336" s="124"/>
      <c r="GJ336" s="124">
        <f t="shared" ref="GJ336:GJ341" si="580">SUM(GH336:GI336)</f>
        <v>0</v>
      </c>
      <c r="GV336" s="123">
        <f t="shared" si="542"/>
        <v>0</v>
      </c>
      <c r="GY336" s="123">
        <f t="shared" si="477"/>
        <v>0</v>
      </c>
    </row>
    <row r="337" spans="1:207" outlineLevel="1" x14ac:dyDescent="0.25">
      <c r="A337" s="83">
        <f>ROW()</f>
        <v>337</v>
      </c>
      <c r="B337" s="275"/>
      <c r="C337" s="71" t="s">
        <v>34</v>
      </c>
      <c r="D337" s="60">
        <v>104</v>
      </c>
      <c r="AS337" s="144">
        <f t="shared" si="530"/>
        <v>0</v>
      </c>
      <c r="BX337" s="144"/>
      <c r="BY337" s="144"/>
      <c r="BZ337" s="144"/>
      <c r="CN337" s="144">
        <f t="shared" si="570"/>
        <v>0</v>
      </c>
      <c r="CO337" s="124">
        <f t="shared" si="571"/>
        <v>0</v>
      </c>
      <c r="CP337" s="124">
        <f t="shared" si="572"/>
        <v>0</v>
      </c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H337" s="144"/>
      <c r="EI337" s="144"/>
      <c r="EJ337" s="144"/>
      <c r="EK337" s="144">
        <f t="shared" si="573"/>
        <v>0</v>
      </c>
      <c r="EL337" s="124">
        <f t="shared" si="574"/>
        <v>0</v>
      </c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D337" s="144"/>
      <c r="GE337" s="144"/>
      <c r="GF337" s="144"/>
      <c r="GG337" s="124">
        <f t="shared" si="578"/>
        <v>0</v>
      </c>
      <c r="GH337" s="124">
        <f t="shared" si="579"/>
        <v>0</v>
      </c>
      <c r="GI337" s="124"/>
      <c r="GJ337" s="124">
        <f t="shared" si="580"/>
        <v>0</v>
      </c>
      <c r="GV337" s="123">
        <f t="shared" si="542"/>
        <v>0</v>
      </c>
      <c r="GY337" s="123">
        <f t="shared" si="477"/>
        <v>0</v>
      </c>
    </row>
    <row r="338" spans="1:207" outlineLevel="1" x14ac:dyDescent="0.25">
      <c r="A338" s="83">
        <f>ROW()</f>
        <v>338</v>
      </c>
      <c r="B338" s="275"/>
      <c r="C338" s="71" t="s">
        <v>35</v>
      </c>
      <c r="D338" s="60">
        <v>104</v>
      </c>
      <c r="AS338" s="144">
        <f t="shared" si="530"/>
        <v>0</v>
      </c>
      <c r="BX338" s="144"/>
      <c r="BY338" s="144"/>
      <c r="BZ338" s="144"/>
      <c r="CN338" s="144">
        <f t="shared" si="570"/>
        <v>0</v>
      </c>
      <c r="CO338" s="124">
        <f t="shared" si="571"/>
        <v>0</v>
      </c>
      <c r="CP338" s="124">
        <f t="shared" si="572"/>
        <v>0</v>
      </c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H338" s="144"/>
      <c r="EI338" s="144"/>
      <c r="EJ338" s="144"/>
      <c r="EK338" s="144">
        <f t="shared" si="573"/>
        <v>0</v>
      </c>
      <c r="EL338" s="124">
        <f t="shared" si="574"/>
        <v>0</v>
      </c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  <c r="FB338" s="144"/>
      <c r="FC338" s="144"/>
      <c r="FD338" s="144"/>
      <c r="FE338" s="144"/>
      <c r="FF338" s="144"/>
      <c r="FG338" s="144"/>
      <c r="FH338" s="144"/>
      <c r="FI338" s="144"/>
      <c r="FJ338" s="144"/>
      <c r="FK338" s="144"/>
      <c r="FL338" s="144"/>
      <c r="FM338" s="144"/>
      <c r="FN338" s="144"/>
      <c r="FO338" s="144"/>
      <c r="FP338" s="144"/>
      <c r="FQ338" s="144"/>
      <c r="FR338" s="144"/>
      <c r="FS338" s="144"/>
      <c r="FT338" s="144"/>
      <c r="FU338" s="144"/>
      <c r="FV338" s="144"/>
      <c r="FW338" s="144"/>
      <c r="FX338" s="144"/>
      <c r="FY338" s="144"/>
      <c r="FZ338" s="144"/>
      <c r="GA338" s="144"/>
      <c r="GB338" s="144"/>
      <c r="GD338" s="144"/>
      <c r="GE338" s="144"/>
      <c r="GF338" s="144"/>
      <c r="GG338" s="124">
        <f t="shared" si="578"/>
        <v>0</v>
      </c>
      <c r="GH338" s="124">
        <f t="shared" si="579"/>
        <v>0</v>
      </c>
      <c r="GI338" s="124"/>
      <c r="GJ338" s="124">
        <f t="shared" si="580"/>
        <v>0</v>
      </c>
      <c r="GV338" s="123">
        <f t="shared" si="542"/>
        <v>0</v>
      </c>
      <c r="GY338" s="123">
        <f t="shared" si="477"/>
        <v>0</v>
      </c>
    </row>
    <row r="339" spans="1:207" outlineLevel="1" x14ac:dyDescent="0.25">
      <c r="A339" s="83">
        <f>ROW()</f>
        <v>339</v>
      </c>
      <c r="B339" s="275"/>
      <c r="C339" s="71" t="s">
        <v>36</v>
      </c>
      <c r="D339" s="60">
        <v>104</v>
      </c>
      <c r="AS339" s="144">
        <f t="shared" si="530"/>
        <v>0</v>
      </c>
      <c r="BX339" s="144"/>
      <c r="BY339" s="144"/>
      <c r="BZ339" s="144"/>
      <c r="CN339" s="144">
        <f t="shared" si="570"/>
        <v>0</v>
      </c>
      <c r="CO339" s="124">
        <f t="shared" si="571"/>
        <v>0</v>
      </c>
      <c r="CP339" s="124">
        <f t="shared" si="572"/>
        <v>0</v>
      </c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H339" s="144"/>
      <c r="EI339" s="144"/>
      <c r="EJ339" s="144"/>
      <c r="EK339" s="144">
        <f t="shared" si="573"/>
        <v>0</v>
      </c>
      <c r="EL339" s="124">
        <f t="shared" si="574"/>
        <v>0</v>
      </c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D339" s="144"/>
      <c r="GE339" s="144"/>
      <c r="GF339" s="144"/>
      <c r="GG339" s="124">
        <f t="shared" si="578"/>
        <v>0</v>
      </c>
      <c r="GH339" s="124">
        <f t="shared" si="579"/>
        <v>0</v>
      </c>
      <c r="GI339" s="124"/>
      <c r="GJ339" s="124">
        <f t="shared" si="580"/>
        <v>0</v>
      </c>
      <c r="GV339" s="123">
        <f t="shared" si="542"/>
        <v>0</v>
      </c>
      <c r="GY339" s="123">
        <f t="shared" si="477"/>
        <v>0</v>
      </c>
    </row>
    <row r="340" spans="1:207" outlineLevel="1" x14ac:dyDescent="0.25">
      <c r="A340" s="83">
        <f>ROW()</f>
        <v>340</v>
      </c>
      <c r="B340" s="275"/>
      <c r="C340" s="71" t="s">
        <v>39</v>
      </c>
      <c r="D340" s="60">
        <v>104</v>
      </c>
      <c r="AS340" s="144">
        <f t="shared" si="530"/>
        <v>0</v>
      </c>
      <c r="BX340" s="144"/>
      <c r="BY340" s="144"/>
      <c r="BZ340" s="144"/>
      <c r="CN340" s="144">
        <f t="shared" si="570"/>
        <v>0</v>
      </c>
      <c r="CO340" s="124">
        <f t="shared" si="571"/>
        <v>0</v>
      </c>
      <c r="CP340" s="124">
        <f t="shared" si="572"/>
        <v>0</v>
      </c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H340" s="144"/>
      <c r="EI340" s="144"/>
      <c r="EJ340" s="144"/>
      <c r="EK340" s="144">
        <f t="shared" si="573"/>
        <v>0</v>
      </c>
      <c r="EL340" s="124">
        <f t="shared" si="574"/>
        <v>0</v>
      </c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  <c r="FB340" s="144"/>
      <c r="FC340" s="144"/>
      <c r="FD340" s="144"/>
      <c r="FE340" s="144"/>
      <c r="FF340" s="144"/>
      <c r="FG340" s="144"/>
      <c r="FH340" s="144"/>
      <c r="FI340" s="144"/>
      <c r="FJ340" s="144"/>
      <c r="FK340" s="144"/>
      <c r="FL340" s="144"/>
      <c r="FM340" s="144"/>
      <c r="FN340" s="144"/>
      <c r="FO340" s="144"/>
      <c r="FP340" s="144"/>
      <c r="FQ340" s="144"/>
      <c r="FR340" s="144"/>
      <c r="FS340" s="144"/>
      <c r="FT340" s="144"/>
      <c r="FU340" s="144"/>
      <c r="FV340" s="144"/>
      <c r="FW340" s="144"/>
      <c r="FX340" s="144"/>
      <c r="FY340" s="144"/>
      <c r="FZ340" s="144"/>
      <c r="GA340" s="144"/>
      <c r="GB340" s="144"/>
      <c r="GD340" s="144"/>
      <c r="GE340" s="144"/>
      <c r="GF340" s="144"/>
      <c r="GG340" s="124">
        <f t="shared" si="578"/>
        <v>0</v>
      </c>
      <c r="GH340" s="124">
        <f t="shared" si="579"/>
        <v>0</v>
      </c>
      <c r="GI340" s="124"/>
      <c r="GJ340" s="124">
        <f t="shared" si="580"/>
        <v>0</v>
      </c>
      <c r="GV340" s="123">
        <f t="shared" si="542"/>
        <v>0</v>
      </c>
      <c r="GY340" s="123">
        <f t="shared" si="477"/>
        <v>0</v>
      </c>
    </row>
    <row r="341" spans="1:207" x14ac:dyDescent="0.25">
      <c r="A341" s="83">
        <f>ROW()</f>
        <v>341</v>
      </c>
      <c r="B341" s="276"/>
      <c r="C341" s="72" t="s">
        <v>40</v>
      </c>
      <c r="D341" s="75">
        <v>104</v>
      </c>
      <c r="AS341" s="144">
        <f t="shared" si="530"/>
        <v>0</v>
      </c>
      <c r="BX341" s="144"/>
      <c r="BY341" s="144"/>
      <c r="BZ341" s="144"/>
      <c r="CN341" s="144">
        <f t="shared" si="570"/>
        <v>0</v>
      </c>
      <c r="CO341" s="124">
        <f t="shared" si="571"/>
        <v>0</v>
      </c>
      <c r="CP341" s="124">
        <f t="shared" si="572"/>
        <v>0</v>
      </c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H341" s="144"/>
      <c r="EI341" s="144"/>
      <c r="EJ341" s="144"/>
      <c r="EK341" s="144">
        <f t="shared" si="573"/>
        <v>0</v>
      </c>
      <c r="EL341" s="124">
        <f t="shared" si="574"/>
        <v>0</v>
      </c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  <c r="FB341" s="144"/>
      <c r="FC341" s="144"/>
      <c r="FD341" s="144"/>
      <c r="FE341" s="144"/>
      <c r="FF341" s="144"/>
      <c r="FG341" s="144"/>
      <c r="FH341" s="144"/>
      <c r="FI341" s="144"/>
      <c r="FJ341" s="144"/>
      <c r="FK341" s="144"/>
      <c r="FL341" s="144"/>
      <c r="FM341" s="144"/>
      <c r="FN341" s="144"/>
      <c r="FO341" s="144"/>
      <c r="FP341" s="144"/>
      <c r="FQ341" s="144"/>
      <c r="FR341" s="144"/>
      <c r="FS341" s="144"/>
      <c r="FT341" s="144"/>
      <c r="FU341" s="144"/>
      <c r="FV341" s="144"/>
      <c r="FW341" s="144"/>
      <c r="FX341" s="144"/>
      <c r="FY341" s="144"/>
      <c r="FZ341" s="144"/>
      <c r="GA341" s="144"/>
      <c r="GB341" s="144"/>
      <c r="GD341" s="144"/>
      <c r="GE341" s="144"/>
      <c r="GF341" s="144"/>
      <c r="GG341" s="124">
        <f t="shared" si="578"/>
        <v>0</v>
      </c>
      <c r="GH341" s="124">
        <f t="shared" si="579"/>
        <v>0</v>
      </c>
      <c r="GI341" s="124"/>
      <c r="GJ341" s="124">
        <f t="shared" si="580"/>
        <v>0</v>
      </c>
      <c r="GV341" s="123">
        <f t="shared" si="542"/>
        <v>0</v>
      </c>
      <c r="GY341" s="123">
        <f t="shared" si="477"/>
        <v>0</v>
      </c>
    </row>
    <row r="342" spans="1:207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R342" si="581">SUM(G335:G341)</f>
        <v>0</v>
      </c>
      <c r="H342" s="141">
        <f t="shared" si="581"/>
        <v>0</v>
      </c>
      <c r="I342" s="141">
        <f t="shared" si="581"/>
        <v>0</v>
      </c>
      <c r="J342" s="141">
        <f t="shared" si="581"/>
        <v>0</v>
      </c>
      <c r="K342" s="141">
        <f t="shared" si="581"/>
        <v>0</v>
      </c>
      <c r="L342" s="141">
        <f t="shared" si="581"/>
        <v>0</v>
      </c>
      <c r="M342" s="141">
        <f t="shared" si="581"/>
        <v>0</v>
      </c>
      <c r="N342" s="141">
        <f t="shared" si="581"/>
        <v>0</v>
      </c>
      <c r="O342" s="141">
        <f t="shared" si="581"/>
        <v>0</v>
      </c>
      <c r="P342" s="141">
        <f t="shared" si="581"/>
        <v>0</v>
      </c>
      <c r="Q342" s="141">
        <f t="shared" si="581"/>
        <v>0</v>
      </c>
      <c r="R342" s="141">
        <f t="shared" si="581"/>
        <v>0</v>
      </c>
      <c r="S342" s="141">
        <f t="shared" si="581"/>
        <v>0</v>
      </c>
      <c r="T342" s="141">
        <f t="shared" si="581"/>
        <v>0</v>
      </c>
      <c r="U342" s="141">
        <f t="shared" si="581"/>
        <v>0</v>
      </c>
      <c r="V342" s="141">
        <f t="shared" si="581"/>
        <v>0</v>
      </c>
      <c r="W342" s="141">
        <f t="shared" si="581"/>
        <v>0</v>
      </c>
      <c r="X342" s="141">
        <f t="shared" si="581"/>
        <v>0</v>
      </c>
      <c r="Y342" s="141">
        <f t="shared" si="581"/>
        <v>0</v>
      </c>
      <c r="Z342" s="141">
        <f t="shared" si="581"/>
        <v>0</v>
      </c>
      <c r="AA342" s="141">
        <f t="shared" si="581"/>
        <v>0</v>
      </c>
      <c r="AB342" s="141">
        <f t="shared" si="581"/>
        <v>0</v>
      </c>
      <c r="AC342" s="141">
        <f t="shared" si="581"/>
        <v>0</v>
      </c>
      <c r="AD342" s="141">
        <f t="shared" si="581"/>
        <v>0</v>
      </c>
      <c r="AE342" s="141">
        <f t="shared" si="581"/>
        <v>0</v>
      </c>
      <c r="AF342" s="141">
        <f t="shared" si="581"/>
        <v>0</v>
      </c>
      <c r="AG342" s="141">
        <f t="shared" si="581"/>
        <v>0</v>
      </c>
      <c r="AH342" s="141">
        <f t="shared" si="581"/>
        <v>0</v>
      </c>
      <c r="AI342" s="141">
        <f t="shared" si="581"/>
        <v>0</v>
      </c>
      <c r="AJ342" s="141">
        <f t="shared" si="581"/>
        <v>0</v>
      </c>
      <c r="AK342" s="141">
        <f t="shared" si="581"/>
        <v>0</v>
      </c>
      <c r="AL342" s="141">
        <f t="shared" si="581"/>
        <v>0</v>
      </c>
      <c r="AM342" s="141">
        <f t="shared" si="581"/>
        <v>0</v>
      </c>
      <c r="AN342" s="141">
        <f t="shared" si="581"/>
        <v>0</v>
      </c>
      <c r="AO342" s="141">
        <f t="shared" si="581"/>
        <v>0</v>
      </c>
      <c r="AP342" s="141">
        <f t="shared" si="581"/>
        <v>0</v>
      </c>
      <c r="AQ342" s="141">
        <f t="shared" si="581"/>
        <v>0</v>
      </c>
      <c r="AR342" s="141">
        <f t="shared" si="581"/>
        <v>0</v>
      </c>
      <c r="AS342" s="141">
        <f t="shared" si="581"/>
        <v>0</v>
      </c>
      <c r="AT342" s="141">
        <f t="shared" si="581"/>
        <v>0</v>
      </c>
      <c r="AU342" s="141">
        <f t="shared" si="581"/>
        <v>0</v>
      </c>
      <c r="AV342" s="141">
        <f t="shared" si="581"/>
        <v>0</v>
      </c>
      <c r="AW342" s="141">
        <f t="shared" si="581"/>
        <v>0</v>
      </c>
      <c r="AX342" s="141">
        <f t="shared" si="581"/>
        <v>0</v>
      </c>
      <c r="AY342" s="141">
        <f>SUM(AX335:AY341)</f>
        <v>0</v>
      </c>
      <c r="AZ342" s="141">
        <f t="shared" si="581"/>
        <v>0</v>
      </c>
      <c r="BA342" s="141">
        <f t="shared" si="581"/>
        <v>0</v>
      </c>
      <c r="BB342" s="141">
        <f t="shared" si="581"/>
        <v>0</v>
      </c>
      <c r="BC342" s="141">
        <f t="shared" si="581"/>
        <v>0</v>
      </c>
      <c r="BD342" s="141">
        <f t="shared" si="581"/>
        <v>0</v>
      </c>
      <c r="BE342" s="141">
        <f t="shared" si="581"/>
        <v>0</v>
      </c>
      <c r="BF342" s="141">
        <f t="shared" si="581"/>
        <v>0</v>
      </c>
      <c r="BG342" s="141">
        <f t="shared" si="581"/>
        <v>0</v>
      </c>
      <c r="BH342" s="141">
        <f t="shared" si="581"/>
        <v>0</v>
      </c>
      <c r="BI342" s="141">
        <f t="shared" si="581"/>
        <v>0</v>
      </c>
      <c r="BJ342" s="141">
        <f t="shared" si="581"/>
        <v>0</v>
      </c>
      <c r="BK342" s="141">
        <f t="shared" si="581"/>
        <v>0</v>
      </c>
      <c r="BL342" s="141">
        <f t="shared" si="581"/>
        <v>0</v>
      </c>
      <c r="BM342" s="141">
        <f t="shared" si="581"/>
        <v>0</v>
      </c>
      <c r="BN342" s="141">
        <f t="shared" si="581"/>
        <v>0</v>
      </c>
      <c r="BO342" s="141">
        <f t="shared" si="581"/>
        <v>0</v>
      </c>
      <c r="BP342" s="141">
        <f t="shared" si="581"/>
        <v>0</v>
      </c>
      <c r="BQ342" s="141">
        <f t="shared" ref="BQ342" si="582">SUM(BQ335:BQ341)</f>
        <v>0</v>
      </c>
      <c r="BR342" s="141">
        <f t="shared" si="581"/>
        <v>0</v>
      </c>
      <c r="BS342" s="141">
        <f t="shared" ref="BS342:CQ342" si="583">SUM(BS335:BS341)</f>
        <v>0</v>
      </c>
      <c r="BT342" s="141">
        <f t="shared" si="583"/>
        <v>0</v>
      </c>
      <c r="BU342" s="141">
        <f t="shared" si="583"/>
        <v>0</v>
      </c>
      <c r="BV342" s="141">
        <f t="shared" si="583"/>
        <v>0</v>
      </c>
      <c r="BW342" s="141">
        <f t="shared" si="583"/>
        <v>0</v>
      </c>
      <c r="BX342" s="141">
        <f>SUM(BX335:$DU341)</f>
        <v>0</v>
      </c>
      <c r="BY342" s="141">
        <f>SUM(BY335:$DV341)</f>
        <v>0</v>
      </c>
      <c r="BZ342" s="141">
        <f t="shared" ref="BZ342" si="584">SUM(BZ335:BZ341)</f>
        <v>0</v>
      </c>
      <c r="CA342" s="141">
        <f t="shared" si="583"/>
        <v>0</v>
      </c>
      <c r="CB342" s="141">
        <f t="shared" si="583"/>
        <v>0</v>
      </c>
      <c r="CC342" s="141">
        <f t="shared" si="583"/>
        <v>0</v>
      </c>
      <c r="CD342" s="141">
        <f t="shared" si="583"/>
        <v>0</v>
      </c>
      <c r="CE342" s="141">
        <f t="shared" si="583"/>
        <v>0</v>
      </c>
      <c r="CF342" s="141">
        <f t="shared" si="583"/>
        <v>0</v>
      </c>
      <c r="CG342" s="141">
        <f t="shared" si="583"/>
        <v>0</v>
      </c>
      <c r="CH342" s="141">
        <f t="shared" si="583"/>
        <v>0</v>
      </c>
      <c r="CI342" s="141">
        <f t="shared" si="583"/>
        <v>0</v>
      </c>
      <c r="CJ342" s="141">
        <f t="shared" si="583"/>
        <v>0</v>
      </c>
      <c r="CK342" s="141">
        <f t="shared" si="583"/>
        <v>0</v>
      </c>
      <c r="CL342" s="141">
        <f t="shared" si="583"/>
        <v>0</v>
      </c>
      <c r="CM342" s="141">
        <f t="shared" si="583"/>
        <v>0</v>
      </c>
      <c r="CN342" s="141">
        <f t="shared" si="583"/>
        <v>0</v>
      </c>
      <c r="CO342" s="141">
        <f t="shared" ref="CO342:CP342" si="585">SUM(CO335:CO341)</f>
        <v>0</v>
      </c>
      <c r="CP342" s="141">
        <f t="shared" si="585"/>
        <v>0</v>
      </c>
      <c r="CQ342" s="141">
        <f t="shared" si="583"/>
        <v>0</v>
      </c>
      <c r="CR342" s="141">
        <f t="shared" ref="CR342:EK342" si="586">SUM(CR335:CR341)</f>
        <v>0</v>
      </c>
      <c r="CS342" s="141">
        <f t="shared" si="586"/>
        <v>0</v>
      </c>
      <c r="CT342" s="141">
        <f t="shared" si="586"/>
        <v>0</v>
      </c>
      <c r="CU342" s="141">
        <f t="shared" si="586"/>
        <v>0</v>
      </c>
      <c r="CV342" s="141">
        <f t="shared" si="586"/>
        <v>0</v>
      </c>
      <c r="CW342" s="141">
        <f t="shared" si="586"/>
        <v>0</v>
      </c>
      <c r="CX342" s="141">
        <f t="shared" si="586"/>
        <v>0</v>
      </c>
      <c r="CY342" s="141">
        <f t="shared" si="586"/>
        <v>0</v>
      </c>
      <c r="CZ342" s="141">
        <f t="shared" si="586"/>
        <v>0</v>
      </c>
      <c r="DA342" s="141">
        <f t="shared" si="586"/>
        <v>0</v>
      </c>
      <c r="DB342" s="141">
        <f t="shared" si="586"/>
        <v>0</v>
      </c>
      <c r="DC342" s="141">
        <f t="shared" si="586"/>
        <v>0</v>
      </c>
      <c r="DD342" s="141">
        <f t="shared" si="586"/>
        <v>0</v>
      </c>
      <c r="DE342" s="141">
        <f t="shared" si="586"/>
        <v>0</v>
      </c>
      <c r="DF342" s="141">
        <f t="shared" si="586"/>
        <v>0</v>
      </c>
      <c r="DG342" s="141">
        <f t="shared" si="586"/>
        <v>0</v>
      </c>
      <c r="DH342" s="141">
        <f t="shared" si="586"/>
        <v>0</v>
      </c>
      <c r="DI342" s="141">
        <f t="shared" si="586"/>
        <v>0</v>
      </c>
      <c r="DJ342" s="141">
        <f t="shared" si="586"/>
        <v>0</v>
      </c>
      <c r="DK342" s="141">
        <f t="shared" si="586"/>
        <v>0</v>
      </c>
      <c r="DL342" s="141">
        <f t="shared" si="586"/>
        <v>0</v>
      </c>
      <c r="DM342" s="141">
        <f t="shared" si="586"/>
        <v>0</v>
      </c>
      <c r="DN342" s="141">
        <f t="shared" si="586"/>
        <v>0</v>
      </c>
      <c r="DO342" s="141">
        <f t="shared" si="586"/>
        <v>0</v>
      </c>
      <c r="DP342" s="141">
        <f t="shared" si="586"/>
        <v>0</v>
      </c>
      <c r="DQ342" s="141">
        <f t="shared" si="586"/>
        <v>0</v>
      </c>
      <c r="DR342" s="141">
        <f t="shared" si="586"/>
        <v>0</v>
      </c>
      <c r="DS342" s="141">
        <f t="shared" si="586"/>
        <v>0</v>
      </c>
      <c r="DT342" s="141">
        <f t="shared" si="586"/>
        <v>0</v>
      </c>
      <c r="DU342" s="141">
        <f>SUM($DU335:DU341)</f>
        <v>0</v>
      </c>
      <c r="DV342" s="141">
        <f>SUM($DV335:DV341)</f>
        <v>0</v>
      </c>
      <c r="DW342" s="141">
        <f t="shared" si="586"/>
        <v>0</v>
      </c>
      <c r="DX342" s="141">
        <f t="shared" si="586"/>
        <v>0</v>
      </c>
      <c r="DY342" s="141">
        <f t="shared" si="586"/>
        <v>0</v>
      </c>
      <c r="DZ342" s="141">
        <f t="shared" si="586"/>
        <v>0</v>
      </c>
      <c r="EA342" s="141">
        <f t="shared" si="586"/>
        <v>0</v>
      </c>
      <c r="EB342" s="141">
        <f t="shared" si="586"/>
        <v>0</v>
      </c>
      <c r="EC342" s="141">
        <f t="shared" si="586"/>
        <v>0</v>
      </c>
      <c r="ED342" s="141">
        <f t="shared" si="586"/>
        <v>0</v>
      </c>
      <c r="EE342" s="141">
        <f t="shared" si="586"/>
        <v>0</v>
      </c>
      <c r="EF342" s="141">
        <f t="shared" si="586"/>
        <v>0</v>
      </c>
      <c r="EG342" s="141">
        <f t="shared" si="586"/>
        <v>0</v>
      </c>
      <c r="EH342" s="141">
        <f t="shared" si="586"/>
        <v>0</v>
      </c>
      <c r="EI342" s="141">
        <f t="shared" si="586"/>
        <v>0</v>
      </c>
      <c r="EJ342" s="141">
        <f t="shared" si="586"/>
        <v>0</v>
      </c>
      <c r="EK342" s="141">
        <f t="shared" si="586"/>
        <v>0</v>
      </c>
      <c r="EL342" s="141">
        <f t="shared" ref="EL342" si="587">SUM(EL335:EL341)</f>
        <v>0</v>
      </c>
      <c r="EM342" s="141">
        <f t="shared" ref="EM342:EN342" si="588">SUM(EM335:EM341)</f>
        <v>0</v>
      </c>
      <c r="EN342" s="141">
        <f t="shared" si="588"/>
        <v>0</v>
      </c>
      <c r="EO342" s="141">
        <f t="shared" ref="EO342:GG342" si="589">SUM(EO335:EO341)</f>
        <v>0</v>
      </c>
      <c r="EP342" s="141">
        <f t="shared" si="589"/>
        <v>0</v>
      </c>
      <c r="EQ342" s="141">
        <f t="shared" si="589"/>
        <v>0</v>
      </c>
      <c r="ER342" s="141">
        <f t="shared" si="589"/>
        <v>0</v>
      </c>
      <c r="ES342" s="141">
        <f t="shared" si="589"/>
        <v>0</v>
      </c>
      <c r="ET342" s="141">
        <f t="shared" si="589"/>
        <v>0</v>
      </c>
      <c r="EU342" s="141">
        <f t="shared" si="589"/>
        <v>0</v>
      </c>
      <c r="EV342" s="141">
        <f t="shared" si="589"/>
        <v>0</v>
      </c>
      <c r="EW342" s="141">
        <f t="shared" si="589"/>
        <v>0</v>
      </c>
      <c r="EX342" s="141">
        <f t="shared" si="589"/>
        <v>0</v>
      </c>
      <c r="EY342" s="141">
        <f t="shared" si="589"/>
        <v>0</v>
      </c>
      <c r="EZ342" s="141">
        <f t="shared" si="589"/>
        <v>0</v>
      </c>
      <c r="FA342" s="141">
        <f t="shared" si="589"/>
        <v>0</v>
      </c>
      <c r="FB342" s="141">
        <f t="shared" si="589"/>
        <v>0</v>
      </c>
      <c r="FC342" s="141">
        <f t="shared" si="589"/>
        <v>0</v>
      </c>
      <c r="FD342" s="141">
        <f t="shared" si="589"/>
        <v>0</v>
      </c>
      <c r="FE342" s="141">
        <f t="shared" si="589"/>
        <v>0</v>
      </c>
      <c r="FF342" s="141">
        <f t="shared" si="589"/>
        <v>0</v>
      </c>
      <c r="FG342" s="141">
        <f t="shared" si="589"/>
        <v>0</v>
      </c>
      <c r="FH342" s="141">
        <f t="shared" si="589"/>
        <v>0</v>
      </c>
      <c r="FI342" s="141">
        <f t="shared" si="589"/>
        <v>0</v>
      </c>
      <c r="FJ342" s="141">
        <f t="shared" si="589"/>
        <v>0</v>
      </c>
      <c r="FK342" s="141">
        <f t="shared" si="589"/>
        <v>0</v>
      </c>
      <c r="FL342" s="141">
        <f t="shared" si="589"/>
        <v>0</v>
      </c>
      <c r="FM342" s="141">
        <f t="shared" si="589"/>
        <v>0</v>
      </c>
      <c r="FN342" s="141">
        <f t="shared" si="589"/>
        <v>0</v>
      </c>
      <c r="FO342" s="141">
        <f t="shared" si="589"/>
        <v>0</v>
      </c>
      <c r="FP342" s="141">
        <f t="shared" si="589"/>
        <v>0</v>
      </c>
      <c r="FQ342" s="141">
        <f t="shared" si="589"/>
        <v>0</v>
      </c>
      <c r="FR342" s="141">
        <f>SUM($DV335:FR341)</f>
        <v>0</v>
      </c>
      <c r="FS342" s="141">
        <f t="shared" si="589"/>
        <v>0</v>
      </c>
      <c r="FT342" s="141">
        <f t="shared" si="589"/>
        <v>0</v>
      </c>
      <c r="FU342" s="141">
        <f t="shared" si="589"/>
        <v>0</v>
      </c>
      <c r="FV342" s="141">
        <f t="shared" si="589"/>
        <v>0</v>
      </c>
      <c r="FW342" s="141">
        <f t="shared" si="589"/>
        <v>0</v>
      </c>
      <c r="FX342" s="141">
        <f t="shared" si="589"/>
        <v>0</v>
      </c>
      <c r="FY342" s="141">
        <f t="shared" si="589"/>
        <v>0</v>
      </c>
      <c r="FZ342" s="141">
        <f t="shared" si="589"/>
        <v>0</v>
      </c>
      <c r="GA342" s="141">
        <f t="shared" si="589"/>
        <v>0</v>
      </c>
      <c r="GB342" s="141">
        <f t="shared" si="589"/>
        <v>0</v>
      </c>
      <c r="GC342" s="141">
        <f t="shared" si="589"/>
        <v>0</v>
      </c>
      <c r="GD342" s="141">
        <f t="shared" si="589"/>
        <v>0</v>
      </c>
      <c r="GE342" s="141">
        <f t="shared" si="589"/>
        <v>0</v>
      </c>
      <c r="GF342" s="141">
        <f t="shared" si="589"/>
        <v>0</v>
      </c>
      <c r="GG342" s="141">
        <f t="shared" si="589"/>
        <v>0</v>
      </c>
      <c r="GH342" s="141">
        <f t="shared" ref="GH342:GJ342" si="590">SUM(GH335:GH341)</f>
        <v>0</v>
      </c>
      <c r="GI342" s="141">
        <f t="shared" si="590"/>
        <v>0</v>
      </c>
      <c r="GJ342" s="141">
        <f t="shared" si="590"/>
        <v>0</v>
      </c>
      <c r="GU342" s="141">
        <v>0</v>
      </c>
      <c r="GV342" s="123">
        <f t="shared" si="542"/>
        <v>0</v>
      </c>
      <c r="GX342" s="141">
        <v>0</v>
      </c>
      <c r="GY342" s="123">
        <f t="shared" si="477"/>
        <v>0</v>
      </c>
    </row>
    <row r="343" spans="1:207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37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44">
        <f t="shared" si="530"/>
        <v>0</v>
      </c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44"/>
      <c r="BY343" s="144"/>
      <c r="BZ343" s="144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44">
        <f t="shared" ref="CN343:CN348" si="591">SUM(AT343:CM343)</f>
        <v>0</v>
      </c>
      <c r="CO343" s="124">
        <f t="shared" ref="CO343:CO348" si="592">+CN343+AS343</f>
        <v>0</v>
      </c>
      <c r="CP343" s="124">
        <f t="shared" ref="CP343:CP348" si="593">+CO343+E343</f>
        <v>0</v>
      </c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29"/>
      <c r="EH343" s="144"/>
      <c r="EI343" s="144"/>
      <c r="EJ343" s="144"/>
      <c r="EK343" s="144">
        <f t="shared" ref="EK343:EK348" si="594">SUM(CQ343:EJ343)</f>
        <v>0</v>
      </c>
      <c r="EL343" s="124">
        <f t="shared" ref="EL343:EL348" si="595">EK343+CP343</f>
        <v>0</v>
      </c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  <c r="FB343" s="144"/>
      <c r="FC343" s="144"/>
      <c r="FD343" s="144"/>
      <c r="FE343" s="144"/>
      <c r="FF343" s="144"/>
      <c r="FG343" s="144"/>
      <c r="FH343" s="144"/>
      <c r="FI343" s="144"/>
      <c r="FJ343" s="144"/>
      <c r="FK343" s="144"/>
      <c r="FL343" s="144"/>
      <c r="FM343" s="144"/>
      <c r="FN343" s="144"/>
      <c r="FO343" s="144"/>
      <c r="FP343" s="144"/>
      <c r="FQ343" s="144"/>
      <c r="FR343" s="144"/>
      <c r="FS343" s="144"/>
      <c r="FT343" s="144"/>
      <c r="FU343" s="144"/>
      <c r="FV343" s="144"/>
      <c r="FW343" s="144"/>
      <c r="FX343" s="144"/>
      <c r="FY343" s="144"/>
      <c r="FZ343" s="144"/>
      <c r="GA343" s="144"/>
      <c r="GB343" s="144"/>
      <c r="GC343" s="129"/>
      <c r="GD343" s="144"/>
      <c r="GE343" s="144"/>
      <c r="GF343" s="144"/>
      <c r="GG343" s="124">
        <f t="shared" ref="GG343:GG344" si="596">SUM(EM343:GF343)</f>
        <v>0</v>
      </c>
      <c r="GH343" s="124">
        <f t="shared" ref="GH343:GH344" si="597">EL343+GG343</f>
        <v>0</v>
      </c>
      <c r="GI343" s="124"/>
      <c r="GJ343" s="124">
        <f t="shared" ref="GJ343:GJ344" si="598">SUM(GH343:GI343)</f>
        <v>0</v>
      </c>
      <c r="GU343" s="194">
        <v>0</v>
      </c>
      <c r="GV343" s="123">
        <f t="shared" si="542"/>
        <v>0</v>
      </c>
      <c r="GX343" s="129"/>
      <c r="GY343" s="123">
        <f t="shared" si="477"/>
        <v>0</v>
      </c>
    </row>
    <row r="344" spans="1:207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37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44">
        <f t="shared" si="530"/>
        <v>0</v>
      </c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44"/>
      <c r="BY344" s="144"/>
      <c r="BZ344" s="144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44">
        <f t="shared" si="591"/>
        <v>0</v>
      </c>
      <c r="CO344" s="124">
        <f t="shared" si="592"/>
        <v>0</v>
      </c>
      <c r="CP344" s="124">
        <f t="shared" si="593"/>
        <v>26606.68</v>
      </c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29"/>
      <c r="EH344" s="144"/>
      <c r="EI344" s="144"/>
      <c r="EJ344" s="144"/>
      <c r="EK344" s="144">
        <f t="shared" si="594"/>
        <v>0</v>
      </c>
      <c r="EL344" s="124">
        <f t="shared" si="595"/>
        <v>26606.68</v>
      </c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  <c r="FB344" s="144"/>
      <c r="FC344" s="144"/>
      <c r="FD344" s="144"/>
      <c r="FE344" s="144"/>
      <c r="FF344" s="144"/>
      <c r="FG344" s="144"/>
      <c r="FH344" s="144"/>
      <c r="FI344" s="144"/>
      <c r="FJ344" s="144"/>
      <c r="FK344" s="144"/>
      <c r="FL344" s="144"/>
      <c r="FM344" s="144"/>
      <c r="FN344" s="144"/>
      <c r="FO344" s="144"/>
      <c r="FP344" s="144"/>
      <c r="FQ344" s="144"/>
      <c r="FR344" s="144"/>
      <c r="FS344" s="144"/>
      <c r="FT344" s="144"/>
      <c r="FU344" s="144"/>
      <c r="FV344" s="144"/>
      <c r="FW344" s="144"/>
      <c r="FX344" s="144"/>
      <c r="FY344" s="144"/>
      <c r="FZ344" s="144"/>
      <c r="GA344" s="144"/>
      <c r="GB344" s="144"/>
      <c r="GC344" s="129"/>
      <c r="GD344" s="144"/>
      <c r="GE344" s="144"/>
      <c r="GF344" s="144"/>
      <c r="GG344" s="124">
        <f t="shared" si="596"/>
        <v>0</v>
      </c>
      <c r="GH344" s="124">
        <f t="shared" si="597"/>
        <v>26606.68</v>
      </c>
      <c r="GI344" s="124"/>
      <c r="GJ344" s="124">
        <f t="shared" si="598"/>
        <v>26606.68</v>
      </c>
      <c r="GU344" s="194">
        <v>26606.68</v>
      </c>
      <c r="GV344" s="123">
        <f t="shared" si="542"/>
        <v>0</v>
      </c>
      <c r="GX344" s="129"/>
      <c r="GY344" s="123">
        <f t="shared" si="477"/>
        <v>0</v>
      </c>
    </row>
    <row r="345" spans="1:207" outlineLevel="1" x14ac:dyDescent="0.25">
      <c r="A345" s="83">
        <f>ROW()</f>
        <v>345</v>
      </c>
      <c r="B345" s="275"/>
      <c r="C345" s="71" t="s">
        <v>35</v>
      </c>
      <c r="D345" s="60">
        <v>105</v>
      </c>
      <c r="E345" s="148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44">
        <f t="shared" si="530"/>
        <v>0</v>
      </c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44"/>
      <c r="BY345" s="144"/>
      <c r="BZ345" s="144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44">
        <f t="shared" si="591"/>
        <v>0</v>
      </c>
      <c r="CO345" s="124">
        <f t="shared" si="592"/>
        <v>0</v>
      </c>
      <c r="CP345" s="124">
        <f t="shared" si="593"/>
        <v>0</v>
      </c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29"/>
      <c r="EH345" s="144"/>
      <c r="EI345" s="144"/>
      <c r="EJ345" s="144"/>
      <c r="EK345" s="144">
        <f t="shared" si="594"/>
        <v>0</v>
      </c>
      <c r="EL345" s="124">
        <f t="shared" si="595"/>
        <v>0</v>
      </c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29"/>
      <c r="GD345" s="144"/>
      <c r="GE345" s="144"/>
      <c r="GF345" s="144"/>
      <c r="GG345" s="124">
        <f t="shared" ref="GG345:GG348" si="599">SUM(EM345:GF345)</f>
        <v>0</v>
      </c>
      <c r="GH345" s="124">
        <f t="shared" ref="GH345:GH348" si="600">EL345+GG345</f>
        <v>0</v>
      </c>
      <c r="GI345" s="124"/>
      <c r="GJ345" s="124">
        <f t="shared" ref="GJ345:GJ348" si="601">SUM(GH345:GI345)</f>
        <v>0</v>
      </c>
      <c r="GU345" s="148">
        <v>0</v>
      </c>
      <c r="GV345" s="123">
        <f t="shared" si="542"/>
        <v>0</v>
      </c>
      <c r="GX345" s="129"/>
      <c r="GY345" s="123">
        <f t="shared" si="477"/>
        <v>0</v>
      </c>
    </row>
    <row r="346" spans="1:207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37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44">
        <f t="shared" si="530"/>
        <v>0</v>
      </c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44"/>
      <c r="BY346" s="144"/>
      <c r="BZ346" s="144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44">
        <f t="shared" si="591"/>
        <v>0</v>
      </c>
      <c r="CO346" s="124">
        <f t="shared" si="592"/>
        <v>0</v>
      </c>
      <c r="CP346" s="124">
        <f t="shared" si="593"/>
        <v>5079512.248333334</v>
      </c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29"/>
      <c r="EH346" s="144"/>
      <c r="EI346" s="144"/>
      <c r="EJ346" s="144"/>
      <c r="EK346" s="144">
        <f t="shared" si="594"/>
        <v>0</v>
      </c>
      <c r="EL346" s="124">
        <f t="shared" si="595"/>
        <v>5079512.248333334</v>
      </c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  <c r="FF346" s="144"/>
      <c r="FG346" s="144"/>
      <c r="FH346" s="144"/>
      <c r="FI346" s="144"/>
      <c r="FJ346" s="144"/>
      <c r="FK346" s="144"/>
      <c r="FL346" s="144"/>
      <c r="FM346" s="144"/>
      <c r="FN346" s="144"/>
      <c r="FO346" s="144"/>
      <c r="FP346" s="144"/>
      <c r="FQ346" s="144"/>
      <c r="FR346" s="144"/>
      <c r="FS346" s="144"/>
      <c r="FT346" s="144"/>
      <c r="FU346" s="144"/>
      <c r="FV346" s="144"/>
      <c r="FW346" s="144"/>
      <c r="FX346" s="144"/>
      <c r="FY346" s="144"/>
      <c r="FZ346" s="144"/>
      <c r="GA346" s="144"/>
      <c r="GB346" s="144"/>
      <c r="GC346" s="129"/>
      <c r="GD346" s="144"/>
      <c r="GE346" s="144"/>
      <c r="GF346" s="144"/>
      <c r="GG346" s="124">
        <f t="shared" si="599"/>
        <v>0</v>
      </c>
      <c r="GH346" s="124">
        <f t="shared" si="600"/>
        <v>5079512.248333334</v>
      </c>
      <c r="GI346" s="124"/>
      <c r="GJ346" s="124">
        <f t="shared" si="601"/>
        <v>5079512.248333334</v>
      </c>
      <c r="GU346" s="194">
        <v>5079512.248333334</v>
      </c>
      <c r="GV346" s="123">
        <f t="shared" si="542"/>
        <v>0</v>
      </c>
      <c r="GX346" s="129"/>
      <c r="GY346" s="123">
        <f t="shared" si="477"/>
        <v>0</v>
      </c>
    </row>
    <row r="347" spans="1:207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37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44">
        <f t="shared" si="530"/>
        <v>0</v>
      </c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44"/>
      <c r="BY347" s="144"/>
      <c r="BZ347" s="144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44">
        <f t="shared" si="591"/>
        <v>0</v>
      </c>
      <c r="CO347" s="124">
        <f t="shared" si="592"/>
        <v>0</v>
      </c>
      <c r="CP347" s="124">
        <f t="shared" si="593"/>
        <v>10952647.82</v>
      </c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29"/>
      <c r="EH347" s="144"/>
      <c r="EI347" s="144"/>
      <c r="EJ347" s="144"/>
      <c r="EK347" s="144">
        <f t="shared" si="594"/>
        <v>0</v>
      </c>
      <c r="EL347" s="124">
        <f t="shared" si="595"/>
        <v>10952647.82</v>
      </c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  <c r="FF347" s="144"/>
      <c r="FG347" s="144"/>
      <c r="FH347" s="144"/>
      <c r="FI347" s="144"/>
      <c r="FJ347" s="144"/>
      <c r="FK347" s="144"/>
      <c r="FL347" s="144"/>
      <c r="FM347" s="144"/>
      <c r="FN347" s="144"/>
      <c r="FO347" s="144"/>
      <c r="FP347" s="144"/>
      <c r="FQ347" s="144"/>
      <c r="FR347" s="144"/>
      <c r="FS347" s="144"/>
      <c r="FT347" s="144"/>
      <c r="FU347" s="144"/>
      <c r="FV347" s="144"/>
      <c r="FW347" s="144"/>
      <c r="FX347" s="144"/>
      <c r="FY347" s="144"/>
      <c r="FZ347" s="144"/>
      <c r="GA347" s="144"/>
      <c r="GB347" s="144"/>
      <c r="GC347" s="129"/>
      <c r="GD347" s="144"/>
      <c r="GE347" s="144"/>
      <c r="GF347" s="144"/>
      <c r="GG347" s="124">
        <f t="shared" si="599"/>
        <v>0</v>
      </c>
      <c r="GH347" s="124">
        <f t="shared" si="600"/>
        <v>10952647.82</v>
      </c>
      <c r="GI347" s="124"/>
      <c r="GJ347" s="124">
        <f t="shared" si="601"/>
        <v>10952647.82</v>
      </c>
      <c r="GU347" s="194">
        <v>10952647.82</v>
      </c>
      <c r="GV347" s="123">
        <f t="shared" si="542"/>
        <v>0</v>
      </c>
      <c r="GX347" s="129"/>
      <c r="GY347" s="123">
        <f t="shared" si="477"/>
        <v>0</v>
      </c>
    </row>
    <row r="348" spans="1:207" x14ac:dyDescent="0.25">
      <c r="A348" s="83">
        <f>ROW()</f>
        <v>348</v>
      </c>
      <c r="B348" s="276"/>
      <c r="C348" s="72" t="s">
        <v>40</v>
      </c>
      <c r="D348" s="75">
        <v>105</v>
      </c>
      <c r="E348" s="137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44">
        <f t="shared" si="530"/>
        <v>0</v>
      </c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44"/>
      <c r="BY348" s="144"/>
      <c r="BZ348" s="144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44">
        <f t="shared" si="591"/>
        <v>0</v>
      </c>
      <c r="CO348" s="124">
        <f t="shared" si="592"/>
        <v>0</v>
      </c>
      <c r="CP348" s="124">
        <f t="shared" si="593"/>
        <v>22775307.870000005</v>
      </c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29"/>
      <c r="EH348" s="144"/>
      <c r="EI348" s="144"/>
      <c r="EJ348" s="144"/>
      <c r="EK348" s="144">
        <f t="shared" si="594"/>
        <v>0</v>
      </c>
      <c r="EL348" s="124">
        <f t="shared" si="595"/>
        <v>22775307.870000005</v>
      </c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29"/>
      <c r="GD348" s="144"/>
      <c r="GE348" s="144"/>
      <c r="GF348" s="144"/>
      <c r="GG348" s="124">
        <f t="shared" si="599"/>
        <v>0</v>
      </c>
      <c r="GH348" s="124">
        <f t="shared" si="600"/>
        <v>22775307.870000005</v>
      </c>
      <c r="GI348" s="124"/>
      <c r="GJ348" s="124">
        <f t="shared" si="601"/>
        <v>22775307.870000005</v>
      </c>
      <c r="GU348" s="194">
        <v>22775307.870000005</v>
      </c>
      <c r="GV348" s="123">
        <f t="shared" si="542"/>
        <v>0</v>
      </c>
      <c r="GX348" s="129"/>
      <c r="GY348" s="123">
        <f t="shared" si="477"/>
        <v>0</v>
      </c>
    </row>
    <row r="349" spans="1:207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R349" si="602">SUM(G343:G348)</f>
        <v>0</v>
      </c>
      <c r="H349" s="141">
        <f t="shared" si="602"/>
        <v>0</v>
      </c>
      <c r="I349" s="141">
        <f t="shared" si="602"/>
        <v>0</v>
      </c>
      <c r="J349" s="141">
        <f t="shared" si="602"/>
        <v>0</v>
      </c>
      <c r="K349" s="141">
        <f t="shared" si="602"/>
        <v>0</v>
      </c>
      <c r="L349" s="141">
        <f t="shared" si="602"/>
        <v>0</v>
      </c>
      <c r="M349" s="141">
        <f t="shared" si="602"/>
        <v>0</v>
      </c>
      <c r="N349" s="141">
        <f t="shared" si="602"/>
        <v>0</v>
      </c>
      <c r="O349" s="141">
        <f t="shared" si="602"/>
        <v>0</v>
      </c>
      <c r="P349" s="141">
        <f t="shared" si="602"/>
        <v>0</v>
      </c>
      <c r="Q349" s="141">
        <f t="shared" si="602"/>
        <v>0</v>
      </c>
      <c r="R349" s="141">
        <f t="shared" si="602"/>
        <v>0</v>
      </c>
      <c r="S349" s="141">
        <f t="shared" si="602"/>
        <v>0</v>
      </c>
      <c r="T349" s="141">
        <f t="shared" si="602"/>
        <v>0</v>
      </c>
      <c r="U349" s="141">
        <f t="shared" si="602"/>
        <v>0</v>
      </c>
      <c r="V349" s="141">
        <f t="shared" si="602"/>
        <v>0</v>
      </c>
      <c r="W349" s="141">
        <f t="shared" si="602"/>
        <v>0</v>
      </c>
      <c r="X349" s="141">
        <f t="shared" si="602"/>
        <v>0</v>
      </c>
      <c r="Y349" s="141">
        <f t="shared" si="602"/>
        <v>0</v>
      </c>
      <c r="Z349" s="141">
        <f t="shared" si="602"/>
        <v>0</v>
      </c>
      <c r="AA349" s="141">
        <f t="shared" si="602"/>
        <v>0</v>
      </c>
      <c r="AB349" s="141">
        <f t="shared" si="602"/>
        <v>0</v>
      </c>
      <c r="AC349" s="141">
        <f t="shared" si="602"/>
        <v>0</v>
      </c>
      <c r="AD349" s="141">
        <f t="shared" si="602"/>
        <v>0</v>
      </c>
      <c r="AE349" s="141">
        <f t="shared" si="602"/>
        <v>0</v>
      </c>
      <c r="AF349" s="141">
        <f t="shared" si="602"/>
        <v>0</v>
      </c>
      <c r="AG349" s="141">
        <f t="shared" si="602"/>
        <v>0</v>
      </c>
      <c r="AH349" s="141">
        <f t="shared" si="602"/>
        <v>0</v>
      </c>
      <c r="AI349" s="141">
        <f t="shared" si="602"/>
        <v>0</v>
      </c>
      <c r="AJ349" s="141">
        <f t="shared" si="602"/>
        <v>0</v>
      </c>
      <c r="AK349" s="141">
        <f t="shared" si="602"/>
        <v>0</v>
      </c>
      <c r="AL349" s="141">
        <f t="shared" si="602"/>
        <v>0</v>
      </c>
      <c r="AM349" s="141">
        <f t="shared" si="602"/>
        <v>0</v>
      </c>
      <c r="AN349" s="141">
        <f t="shared" si="602"/>
        <v>0</v>
      </c>
      <c r="AO349" s="141">
        <f t="shared" si="602"/>
        <v>0</v>
      </c>
      <c r="AP349" s="141">
        <f t="shared" si="602"/>
        <v>0</v>
      </c>
      <c r="AQ349" s="141">
        <f t="shared" si="602"/>
        <v>0</v>
      </c>
      <c r="AR349" s="141">
        <f t="shared" si="602"/>
        <v>0</v>
      </c>
      <c r="AS349" s="141">
        <f t="shared" si="602"/>
        <v>0</v>
      </c>
      <c r="AT349" s="141">
        <f t="shared" si="602"/>
        <v>0</v>
      </c>
      <c r="AU349" s="141">
        <f t="shared" si="602"/>
        <v>0</v>
      </c>
      <c r="AV349" s="141">
        <f t="shared" si="602"/>
        <v>0</v>
      </c>
      <c r="AW349" s="141">
        <f t="shared" si="602"/>
        <v>0</v>
      </c>
      <c r="AX349" s="141">
        <f t="shared" si="602"/>
        <v>0</v>
      </c>
      <c r="AY349" s="141">
        <f>SUM(AX343:AY348)</f>
        <v>0</v>
      </c>
      <c r="AZ349" s="141">
        <f t="shared" si="602"/>
        <v>0</v>
      </c>
      <c r="BA349" s="141">
        <f t="shared" si="602"/>
        <v>0</v>
      </c>
      <c r="BB349" s="141">
        <f t="shared" si="602"/>
        <v>0</v>
      </c>
      <c r="BC349" s="141">
        <f t="shared" si="602"/>
        <v>0</v>
      </c>
      <c r="BD349" s="141">
        <f t="shared" si="602"/>
        <v>0</v>
      </c>
      <c r="BE349" s="141">
        <f t="shared" si="602"/>
        <v>0</v>
      </c>
      <c r="BF349" s="141">
        <f t="shared" si="602"/>
        <v>0</v>
      </c>
      <c r="BG349" s="141">
        <f t="shared" si="602"/>
        <v>0</v>
      </c>
      <c r="BH349" s="141">
        <f t="shared" si="602"/>
        <v>0</v>
      </c>
      <c r="BI349" s="141">
        <f t="shared" si="602"/>
        <v>0</v>
      </c>
      <c r="BJ349" s="141">
        <f t="shared" si="602"/>
        <v>0</v>
      </c>
      <c r="BK349" s="141">
        <f t="shared" si="602"/>
        <v>0</v>
      </c>
      <c r="BL349" s="141">
        <f t="shared" si="602"/>
        <v>0</v>
      </c>
      <c r="BM349" s="141">
        <f t="shared" si="602"/>
        <v>0</v>
      </c>
      <c r="BN349" s="141">
        <f t="shared" si="602"/>
        <v>0</v>
      </c>
      <c r="BO349" s="141">
        <f t="shared" si="602"/>
        <v>0</v>
      </c>
      <c r="BP349" s="141">
        <f t="shared" si="602"/>
        <v>0</v>
      </c>
      <c r="BQ349" s="141">
        <f t="shared" ref="BQ349" si="603">SUM(BQ343:BQ348)</f>
        <v>0</v>
      </c>
      <c r="BR349" s="141">
        <f t="shared" si="602"/>
        <v>0</v>
      </c>
      <c r="BS349" s="141">
        <f t="shared" ref="BS349:CQ349" si="604">SUM(BS343:BS348)</f>
        <v>0</v>
      </c>
      <c r="BT349" s="141">
        <f t="shared" si="604"/>
        <v>0</v>
      </c>
      <c r="BU349" s="141">
        <f t="shared" si="604"/>
        <v>0</v>
      </c>
      <c r="BV349" s="141">
        <f t="shared" si="604"/>
        <v>0</v>
      </c>
      <c r="BW349" s="141">
        <f t="shared" si="604"/>
        <v>0</v>
      </c>
      <c r="BX349" s="141">
        <f t="shared" si="604"/>
        <v>0</v>
      </c>
      <c r="BY349" s="141">
        <f t="shared" ref="BY349:BZ349" si="605">SUM(BY343:BY348)</f>
        <v>0</v>
      </c>
      <c r="BZ349" s="141">
        <f t="shared" si="605"/>
        <v>0</v>
      </c>
      <c r="CA349" s="141">
        <f t="shared" si="604"/>
        <v>0</v>
      </c>
      <c r="CB349" s="141">
        <f t="shared" si="604"/>
        <v>0</v>
      </c>
      <c r="CC349" s="141">
        <f t="shared" si="604"/>
        <v>0</v>
      </c>
      <c r="CD349" s="141">
        <f t="shared" si="604"/>
        <v>0</v>
      </c>
      <c r="CE349" s="141">
        <f t="shared" si="604"/>
        <v>0</v>
      </c>
      <c r="CF349" s="141">
        <f t="shared" si="604"/>
        <v>0</v>
      </c>
      <c r="CG349" s="141">
        <f t="shared" si="604"/>
        <v>0</v>
      </c>
      <c r="CH349" s="141">
        <f t="shared" si="604"/>
        <v>0</v>
      </c>
      <c r="CI349" s="141">
        <f t="shared" si="604"/>
        <v>0</v>
      </c>
      <c r="CJ349" s="141">
        <f t="shared" si="604"/>
        <v>0</v>
      </c>
      <c r="CK349" s="141">
        <f t="shared" si="604"/>
        <v>0</v>
      </c>
      <c r="CL349" s="141">
        <f t="shared" si="604"/>
        <v>0</v>
      </c>
      <c r="CM349" s="141">
        <f t="shared" si="604"/>
        <v>0</v>
      </c>
      <c r="CN349" s="141">
        <f t="shared" si="604"/>
        <v>0</v>
      </c>
      <c r="CO349" s="141">
        <f t="shared" ref="CO349:CP349" si="606">SUM(CO343:CO348)</f>
        <v>0</v>
      </c>
      <c r="CP349" s="141">
        <f t="shared" si="606"/>
        <v>38834074.61833334</v>
      </c>
      <c r="CQ349" s="141">
        <f t="shared" si="604"/>
        <v>0</v>
      </c>
      <c r="CR349" s="141">
        <f t="shared" ref="CR349:EK349" si="607">SUM(CR343:CR348)</f>
        <v>0</v>
      </c>
      <c r="CS349" s="141">
        <f t="shared" si="607"/>
        <v>0</v>
      </c>
      <c r="CT349" s="141">
        <f t="shared" si="607"/>
        <v>0</v>
      </c>
      <c r="CU349" s="141">
        <f t="shared" si="607"/>
        <v>0</v>
      </c>
      <c r="CV349" s="141">
        <f t="shared" si="607"/>
        <v>0</v>
      </c>
      <c r="CW349" s="141">
        <f t="shared" si="607"/>
        <v>0</v>
      </c>
      <c r="CX349" s="141">
        <f t="shared" si="607"/>
        <v>0</v>
      </c>
      <c r="CY349" s="141">
        <f t="shared" si="607"/>
        <v>0</v>
      </c>
      <c r="CZ349" s="141">
        <f t="shared" si="607"/>
        <v>0</v>
      </c>
      <c r="DA349" s="141">
        <f t="shared" si="607"/>
        <v>0</v>
      </c>
      <c r="DB349" s="141">
        <f t="shared" si="607"/>
        <v>0</v>
      </c>
      <c r="DC349" s="141">
        <f t="shared" si="607"/>
        <v>0</v>
      </c>
      <c r="DD349" s="141">
        <f t="shared" si="607"/>
        <v>0</v>
      </c>
      <c r="DE349" s="141">
        <f t="shared" si="607"/>
        <v>0</v>
      </c>
      <c r="DF349" s="141">
        <f t="shared" si="607"/>
        <v>0</v>
      </c>
      <c r="DG349" s="141">
        <f t="shared" si="607"/>
        <v>0</v>
      </c>
      <c r="DH349" s="141">
        <f t="shared" si="607"/>
        <v>0</v>
      </c>
      <c r="DI349" s="141">
        <f t="shared" si="607"/>
        <v>0</v>
      </c>
      <c r="DJ349" s="141">
        <f t="shared" si="607"/>
        <v>0</v>
      </c>
      <c r="DK349" s="141">
        <f t="shared" si="607"/>
        <v>0</v>
      </c>
      <c r="DL349" s="141">
        <f t="shared" si="607"/>
        <v>0</v>
      </c>
      <c r="DM349" s="141">
        <f t="shared" si="607"/>
        <v>0</v>
      </c>
      <c r="DN349" s="141">
        <f t="shared" si="607"/>
        <v>0</v>
      </c>
      <c r="DO349" s="141">
        <f t="shared" si="607"/>
        <v>0</v>
      </c>
      <c r="DP349" s="141">
        <f t="shared" si="607"/>
        <v>0</v>
      </c>
      <c r="DQ349" s="141">
        <f t="shared" si="607"/>
        <v>0</v>
      </c>
      <c r="DR349" s="141">
        <f t="shared" si="607"/>
        <v>0</v>
      </c>
      <c r="DS349" s="141">
        <f t="shared" si="607"/>
        <v>0</v>
      </c>
      <c r="DT349" s="141">
        <f t="shared" si="607"/>
        <v>0</v>
      </c>
      <c r="DU349" s="141">
        <f>SUM($DU343:DU348)</f>
        <v>0</v>
      </c>
      <c r="DV349" s="141">
        <f>SUM($DV343:DV348)</f>
        <v>0</v>
      </c>
      <c r="DW349" s="141">
        <f t="shared" si="607"/>
        <v>0</v>
      </c>
      <c r="DX349" s="141">
        <f t="shared" si="607"/>
        <v>0</v>
      </c>
      <c r="DY349" s="141">
        <f t="shared" si="607"/>
        <v>0</v>
      </c>
      <c r="DZ349" s="141">
        <f t="shared" si="607"/>
        <v>0</v>
      </c>
      <c r="EA349" s="141">
        <f t="shared" si="607"/>
        <v>0</v>
      </c>
      <c r="EB349" s="141">
        <f t="shared" si="607"/>
        <v>0</v>
      </c>
      <c r="EC349" s="141">
        <f t="shared" si="607"/>
        <v>0</v>
      </c>
      <c r="ED349" s="141">
        <f t="shared" si="607"/>
        <v>0</v>
      </c>
      <c r="EE349" s="141">
        <f t="shared" si="607"/>
        <v>0</v>
      </c>
      <c r="EF349" s="141">
        <f t="shared" si="607"/>
        <v>0</v>
      </c>
      <c r="EG349" s="141">
        <f t="shared" si="607"/>
        <v>0</v>
      </c>
      <c r="EH349" s="141">
        <f t="shared" si="607"/>
        <v>0</v>
      </c>
      <c r="EI349" s="141">
        <f t="shared" si="607"/>
        <v>0</v>
      </c>
      <c r="EJ349" s="141">
        <f t="shared" si="607"/>
        <v>0</v>
      </c>
      <c r="EK349" s="141">
        <f t="shared" si="607"/>
        <v>0</v>
      </c>
      <c r="EL349" s="141">
        <f t="shared" ref="EL349" si="608">SUM(EL343:EL348)</f>
        <v>38834074.61833334</v>
      </c>
      <c r="EM349" s="141">
        <f t="shared" ref="EM349:EN349" si="609">SUM(EM343:EM348)</f>
        <v>0</v>
      </c>
      <c r="EN349" s="141">
        <f t="shared" si="609"/>
        <v>0</v>
      </c>
      <c r="EO349" s="141">
        <f t="shared" ref="EO349:GG349" si="610">SUM(EO343:EO348)</f>
        <v>0</v>
      </c>
      <c r="EP349" s="141">
        <f t="shared" si="610"/>
        <v>0</v>
      </c>
      <c r="EQ349" s="141">
        <f t="shared" si="610"/>
        <v>0</v>
      </c>
      <c r="ER349" s="141">
        <f t="shared" si="610"/>
        <v>0</v>
      </c>
      <c r="ES349" s="141">
        <f t="shared" si="610"/>
        <v>0</v>
      </c>
      <c r="ET349" s="141">
        <f t="shared" si="610"/>
        <v>0</v>
      </c>
      <c r="EU349" s="141">
        <f t="shared" si="610"/>
        <v>0</v>
      </c>
      <c r="EV349" s="141">
        <f t="shared" si="610"/>
        <v>0</v>
      </c>
      <c r="EW349" s="141">
        <f t="shared" si="610"/>
        <v>0</v>
      </c>
      <c r="EX349" s="141">
        <f t="shared" si="610"/>
        <v>0</v>
      </c>
      <c r="EY349" s="141">
        <f t="shared" si="610"/>
        <v>0</v>
      </c>
      <c r="EZ349" s="141">
        <f t="shared" si="610"/>
        <v>0</v>
      </c>
      <c r="FA349" s="141">
        <f t="shared" si="610"/>
        <v>0</v>
      </c>
      <c r="FB349" s="141">
        <f t="shared" si="610"/>
        <v>0</v>
      </c>
      <c r="FC349" s="141">
        <f t="shared" si="610"/>
        <v>0</v>
      </c>
      <c r="FD349" s="141">
        <f t="shared" si="610"/>
        <v>0</v>
      </c>
      <c r="FE349" s="141">
        <f t="shared" si="610"/>
        <v>0</v>
      </c>
      <c r="FF349" s="141">
        <f t="shared" si="610"/>
        <v>0</v>
      </c>
      <c r="FG349" s="141">
        <f t="shared" si="610"/>
        <v>0</v>
      </c>
      <c r="FH349" s="141">
        <f t="shared" si="610"/>
        <v>0</v>
      </c>
      <c r="FI349" s="141">
        <f t="shared" si="610"/>
        <v>0</v>
      </c>
      <c r="FJ349" s="141">
        <f t="shared" si="610"/>
        <v>0</v>
      </c>
      <c r="FK349" s="141">
        <f t="shared" si="610"/>
        <v>0</v>
      </c>
      <c r="FL349" s="141">
        <f t="shared" si="610"/>
        <v>0</v>
      </c>
      <c r="FM349" s="141">
        <f t="shared" si="610"/>
        <v>0</v>
      </c>
      <c r="FN349" s="141">
        <f t="shared" si="610"/>
        <v>0</v>
      </c>
      <c r="FO349" s="141">
        <f t="shared" si="610"/>
        <v>0</v>
      </c>
      <c r="FP349" s="141">
        <f t="shared" si="610"/>
        <v>0</v>
      </c>
      <c r="FQ349" s="141">
        <f t="shared" si="610"/>
        <v>0</v>
      </c>
      <c r="FR349" s="141">
        <f t="shared" si="610"/>
        <v>0</v>
      </c>
      <c r="FS349" s="141">
        <f t="shared" si="610"/>
        <v>0</v>
      </c>
      <c r="FT349" s="141">
        <f t="shared" si="610"/>
        <v>0</v>
      </c>
      <c r="FU349" s="141">
        <f t="shared" si="610"/>
        <v>0</v>
      </c>
      <c r="FV349" s="141">
        <f t="shared" si="610"/>
        <v>0</v>
      </c>
      <c r="FW349" s="141">
        <f t="shared" si="610"/>
        <v>0</v>
      </c>
      <c r="FX349" s="141">
        <f t="shared" si="610"/>
        <v>0</v>
      </c>
      <c r="FY349" s="141">
        <f t="shared" si="610"/>
        <v>0</v>
      </c>
      <c r="FZ349" s="141">
        <f t="shared" si="610"/>
        <v>0</v>
      </c>
      <c r="GA349" s="141">
        <f t="shared" si="610"/>
        <v>0</v>
      </c>
      <c r="GB349" s="141">
        <f t="shared" si="610"/>
        <v>0</v>
      </c>
      <c r="GC349" s="141">
        <f t="shared" si="610"/>
        <v>0</v>
      </c>
      <c r="GD349" s="141">
        <f t="shared" si="610"/>
        <v>0</v>
      </c>
      <c r="GE349" s="141">
        <f t="shared" si="610"/>
        <v>0</v>
      </c>
      <c r="GF349" s="141">
        <f t="shared" si="610"/>
        <v>0</v>
      </c>
      <c r="GG349" s="141">
        <f t="shared" si="610"/>
        <v>0</v>
      </c>
      <c r="GH349" s="141">
        <f t="shared" ref="GH349:GJ349" si="611">SUM(GH343:GH348)</f>
        <v>38834074.61833334</v>
      </c>
      <c r="GI349" s="141">
        <f t="shared" si="611"/>
        <v>0</v>
      </c>
      <c r="GJ349" s="141">
        <f t="shared" si="611"/>
        <v>38834074.61833334</v>
      </c>
      <c r="GU349" s="141">
        <v>38834074.61833334</v>
      </c>
      <c r="GV349" s="123">
        <f t="shared" si="542"/>
        <v>0</v>
      </c>
      <c r="GX349" s="141">
        <v>0</v>
      </c>
      <c r="GY349" s="123">
        <f t="shared" si="477"/>
        <v>0</v>
      </c>
    </row>
    <row r="350" spans="1:207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37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44">
        <f t="shared" si="530"/>
        <v>0</v>
      </c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44"/>
      <c r="BY350" s="144"/>
      <c r="BZ350" s="144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44">
        <f>SUM(AT350:CM350)</f>
        <v>0</v>
      </c>
      <c r="CO350" s="124">
        <f t="shared" ref="CO350:CO353" si="612">+CN350+AS350</f>
        <v>0</v>
      </c>
      <c r="CP350" s="124">
        <f t="shared" ref="CP350:CP353" si="613">+CO350+E350</f>
        <v>6754720.6779166656</v>
      </c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/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29"/>
      <c r="EH350" s="144"/>
      <c r="EI350" s="144"/>
      <c r="EJ350" s="144"/>
      <c r="EK350" s="144">
        <f t="shared" ref="EK350:EK353" si="614">SUM(CQ350:EJ350)</f>
        <v>0</v>
      </c>
      <c r="EL350" s="124">
        <f t="shared" ref="EL350:EL353" si="615">EK350+CP350</f>
        <v>6754720.6779166656</v>
      </c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  <c r="FF350" s="144"/>
      <c r="FG350" s="144"/>
      <c r="FH350" s="144"/>
      <c r="FI350" s="144"/>
      <c r="FJ350" s="144"/>
      <c r="FK350" s="144"/>
      <c r="FL350" s="144"/>
      <c r="FM350" s="144"/>
      <c r="FN350" s="144"/>
      <c r="FO350" s="144"/>
      <c r="FP350" s="144"/>
      <c r="FQ350" s="144"/>
      <c r="FR350" s="144"/>
      <c r="FS350" s="144"/>
      <c r="FT350" s="144"/>
      <c r="FU350" s="144"/>
      <c r="FV350" s="144"/>
      <c r="FW350" s="144"/>
      <c r="FX350" s="144"/>
      <c r="FY350" s="144"/>
      <c r="FZ350" s="144"/>
      <c r="GA350" s="144"/>
      <c r="GB350" s="144"/>
      <c r="GC350" s="129"/>
      <c r="GD350" s="144"/>
      <c r="GE350" s="144"/>
      <c r="GF350" s="144"/>
      <c r="GG350" s="124">
        <f t="shared" ref="GG350" si="616">SUM(EM350:GF350)</f>
        <v>0</v>
      </c>
      <c r="GH350" s="124">
        <f t="shared" ref="GH350" si="617">EL350+GG350</f>
        <v>6754720.6779166656</v>
      </c>
      <c r="GI350" s="124"/>
      <c r="GJ350" s="124">
        <f t="shared" ref="GJ350" si="618">SUM(GH350:GI350)</f>
        <v>6754720.6779166656</v>
      </c>
      <c r="GU350" s="194">
        <v>6754720.6779166656</v>
      </c>
      <c r="GV350" s="123">
        <f t="shared" si="542"/>
        <v>0</v>
      </c>
      <c r="GX350" s="129"/>
      <c r="GY350" s="123">
        <f t="shared" si="477"/>
        <v>0</v>
      </c>
    </row>
    <row r="351" spans="1:207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37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44">
        <f t="shared" si="530"/>
        <v>0</v>
      </c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44"/>
      <c r="BY351" s="144"/>
      <c r="BZ351" s="144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44">
        <f>SUM(AT351:CM351)</f>
        <v>0</v>
      </c>
      <c r="CO351" s="124">
        <f t="shared" si="612"/>
        <v>0</v>
      </c>
      <c r="CP351" s="124">
        <f t="shared" si="613"/>
        <v>34284334.625416666</v>
      </c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/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29"/>
      <c r="EH351" s="144"/>
      <c r="EI351" s="144"/>
      <c r="EJ351" s="144"/>
      <c r="EK351" s="144">
        <f t="shared" si="614"/>
        <v>0</v>
      </c>
      <c r="EL351" s="124">
        <f t="shared" si="615"/>
        <v>34284334.625416666</v>
      </c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  <c r="FF351" s="144"/>
      <c r="FG351" s="144"/>
      <c r="FH351" s="144"/>
      <c r="FI351" s="144"/>
      <c r="FJ351" s="144"/>
      <c r="FK351" s="144"/>
      <c r="FL351" s="144"/>
      <c r="FM351" s="144"/>
      <c r="FN351" s="144"/>
      <c r="FO351" s="144"/>
      <c r="FP351" s="144"/>
      <c r="FQ351" s="144"/>
      <c r="FR351" s="144"/>
      <c r="FS351" s="144"/>
      <c r="FT351" s="144"/>
      <c r="FU351" s="144"/>
      <c r="FV351" s="144"/>
      <c r="FW351" s="144"/>
      <c r="FX351" s="144"/>
      <c r="FY351" s="144"/>
      <c r="FZ351" s="144"/>
      <c r="GA351" s="144"/>
      <c r="GB351" s="144"/>
      <c r="GC351" s="129"/>
      <c r="GD351" s="144"/>
      <c r="GE351" s="144"/>
      <c r="GF351" s="144"/>
      <c r="GG351" s="124">
        <f t="shared" ref="GG351:GG353" si="619">SUM(EM351:GF351)</f>
        <v>0</v>
      </c>
      <c r="GH351" s="124">
        <f t="shared" ref="GH351:GH353" si="620">EL351+GG351</f>
        <v>34284334.625416666</v>
      </c>
      <c r="GI351" s="124"/>
      <c r="GJ351" s="124">
        <f t="shared" ref="GJ351:GJ353" si="621">SUM(GH351:GI351)</f>
        <v>34284334.625416666</v>
      </c>
      <c r="GU351" s="194">
        <v>34284334.625416666</v>
      </c>
      <c r="GV351" s="123">
        <f t="shared" si="542"/>
        <v>0</v>
      </c>
      <c r="GX351" s="129"/>
      <c r="GY351" s="123">
        <f t="shared" si="477"/>
        <v>0</v>
      </c>
    </row>
    <row r="352" spans="1:207" x14ac:dyDescent="0.25">
      <c r="A352" s="83">
        <f>ROW()</f>
        <v>352</v>
      </c>
      <c r="B352" s="288"/>
      <c r="C352" s="113" t="s">
        <v>394</v>
      </c>
      <c r="D352" s="114">
        <f t="shared" ref="D352:D353" si="622">+D351</f>
        <v>106</v>
      </c>
      <c r="E352" s="144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44">
        <f t="shared" si="530"/>
        <v>0</v>
      </c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44"/>
      <c r="BY352" s="144"/>
      <c r="BZ352" s="144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44">
        <f>SUM(AT352:CM352)</f>
        <v>0</v>
      </c>
      <c r="CO352" s="124">
        <f t="shared" si="612"/>
        <v>0</v>
      </c>
      <c r="CP352" s="124">
        <f t="shared" si="613"/>
        <v>120055201.36666666</v>
      </c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29"/>
      <c r="EH352" s="144"/>
      <c r="EI352" s="144"/>
      <c r="EJ352" s="144"/>
      <c r="EK352" s="144">
        <f t="shared" si="614"/>
        <v>0</v>
      </c>
      <c r="EL352" s="124">
        <f t="shared" si="615"/>
        <v>120055201.36666666</v>
      </c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29"/>
      <c r="GD352" s="144"/>
      <c r="GE352" s="144"/>
      <c r="GF352" s="144"/>
      <c r="GG352" s="124">
        <f t="shared" si="619"/>
        <v>0</v>
      </c>
      <c r="GH352" s="124">
        <f t="shared" si="620"/>
        <v>120055201.36666666</v>
      </c>
      <c r="GI352" s="124"/>
      <c r="GJ352" s="124">
        <f t="shared" si="621"/>
        <v>120055201.36666666</v>
      </c>
      <c r="GU352" s="148">
        <v>120055201.36666666</v>
      </c>
      <c r="GV352" s="123">
        <f t="shared" si="542"/>
        <v>0</v>
      </c>
      <c r="GX352" s="129"/>
      <c r="GY352" s="123">
        <f t="shared" si="477"/>
        <v>0</v>
      </c>
    </row>
    <row r="353" spans="1:207" x14ac:dyDescent="0.25">
      <c r="A353" s="83">
        <f>ROW()</f>
        <v>353</v>
      </c>
      <c r="B353" s="289"/>
      <c r="C353" s="113" t="s">
        <v>649</v>
      </c>
      <c r="D353" s="116">
        <f t="shared" si="622"/>
        <v>106</v>
      </c>
      <c r="E353" s="137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44">
        <f t="shared" si="530"/>
        <v>0</v>
      </c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44"/>
      <c r="BY353" s="144"/>
      <c r="BZ353" s="144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44">
        <f>SUM(AT353:CM353)</f>
        <v>0</v>
      </c>
      <c r="CO353" s="124">
        <f t="shared" si="612"/>
        <v>0</v>
      </c>
      <c r="CP353" s="124">
        <f t="shared" si="613"/>
        <v>28509045.605182253</v>
      </c>
      <c r="CQ353" s="144"/>
      <c r="CR353" s="144"/>
      <c r="CS353" s="144"/>
      <c r="CT353" s="144"/>
      <c r="CU353" s="144"/>
      <c r="CV353" s="144"/>
      <c r="CW353" s="144"/>
      <c r="CX353" s="144"/>
      <c r="CY353" s="144"/>
      <c r="CZ353" s="144"/>
      <c r="DA353" s="144"/>
      <c r="DB353" s="144"/>
      <c r="DC353" s="144"/>
      <c r="DD353" s="144"/>
      <c r="DE353" s="144"/>
      <c r="DF353" s="144"/>
      <c r="DG353" s="144"/>
      <c r="DH353" s="144"/>
      <c r="DI353" s="144"/>
      <c r="DJ353" s="144"/>
      <c r="DK353" s="144"/>
      <c r="DL353" s="144"/>
      <c r="DM353" s="144"/>
      <c r="DN353" s="144"/>
      <c r="DO353" s="144"/>
      <c r="DP353" s="144"/>
      <c r="DQ353" s="144"/>
      <c r="DR353" s="144"/>
      <c r="DS353" s="144"/>
      <c r="DT353" s="144"/>
      <c r="DU353" s="144"/>
      <c r="DV353" s="144"/>
      <c r="DW353" s="144"/>
      <c r="DX353" s="144"/>
      <c r="DY353" s="144"/>
      <c r="DZ353" s="144"/>
      <c r="EA353" s="144"/>
      <c r="EB353" s="144"/>
      <c r="EC353" s="144"/>
      <c r="ED353" s="144"/>
      <c r="EE353" s="144"/>
      <c r="EF353" s="144"/>
      <c r="EG353" s="129"/>
      <c r="EH353" s="144"/>
      <c r="EI353" s="144"/>
      <c r="EJ353" s="144"/>
      <c r="EK353" s="144">
        <f t="shared" si="614"/>
        <v>0</v>
      </c>
      <c r="EL353" s="124">
        <f t="shared" si="615"/>
        <v>28509045.605182253</v>
      </c>
      <c r="EM353" s="144"/>
      <c r="EN353" s="144"/>
      <c r="EO353" s="144"/>
      <c r="EP353" s="144"/>
      <c r="EQ353" s="144"/>
      <c r="ER353" s="144"/>
      <c r="ES353" s="144"/>
      <c r="ET353" s="144"/>
      <c r="EU353" s="144"/>
      <c r="EV353" s="144"/>
      <c r="EW353" s="144"/>
      <c r="EX353" s="144"/>
      <c r="EY353" s="144"/>
      <c r="EZ353" s="144"/>
      <c r="FA353" s="144"/>
      <c r="FB353" s="144"/>
      <c r="FC353" s="144"/>
      <c r="FD353" s="144"/>
      <c r="FE353" s="144"/>
      <c r="FF353" s="144"/>
      <c r="FG353" s="144"/>
      <c r="FH353" s="144"/>
      <c r="FI353" s="144"/>
      <c r="FJ353" s="144"/>
      <c r="FK353" s="144"/>
      <c r="FL353" s="144"/>
      <c r="FM353" s="144"/>
      <c r="FN353" s="144"/>
      <c r="FO353" s="144"/>
      <c r="FP353" s="144"/>
      <c r="FQ353" s="144"/>
      <c r="FR353" s="144"/>
      <c r="FS353" s="144"/>
      <c r="FT353" s="144"/>
      <c r="FU353" s="144"/>
      <c r="FV353" s="144"/>
      <c r="FW353" s="144"/>
      <c r="FX353" s="144"/>
      <c r="FY353" s="144"/>
      <c r="FZ353" s="144"/>
      <c r="GA353" s="144"/>
      <c r="GB353" s="144"/>
      <c r="GC353" s="129"/>
      <c r="GD353" s="144"/>
      <c r="GE353" s="144"/>
      <c r="GF353" s="144"/>
      <c r="GG353" s="124">
        <f t="shared" si="619"/>
        <v>0</v>
      </c>
      <c r="GH353" s="124">
        <f t="shared" si="620"/>
        <v>28509045.605182253</v>
      </c>
      <c r="GI353" s="124"/>
      <c r="GJ353" s="124">
        <f t="shared" si="621"/>
        <v>28509045.605182253</v>
      </c>
      <c r="GU353" s="194">
        <v>28509045.605182253</v>
      </c>
      <c r="GV353" s="123">
        <f t="shared" si="542"/>
        <v>0</v>
      </c>
      <c r="GX353" s="129"/>
      <c r="GY353" s="123">
        <f t="shared" si="477"/>
        <v>0</v>
      </c>
    </row>
    <row r="354" spans="1:207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R354" si="623">SUM(G350:G353)</f>
        <v>0</v>
      </c>
      <c r="H354" s="141">
        <f t="shared" si="623"/>
        <v>0</v>
      </c>
      <c r="I354" s="141">
        <f t="shared" si="623"/>
        <v>0</v>
      </c>
      <c r="J354" s="141">
        <f t="shared" si="623"/>
        <v>0</v>
      </c>
      <c r="K354" s="141">
        <f t="shared" si="623"/>
        <v>0</v>
      </c>
      <c r="L354" s="141">
        <f t="shared" si="623"/>
        <v>0</v>
      </c>
      <c r="M354" s="141">
        <f t="shared" si="623"/>
        <v>0</v>
      </c>
      <c r="N354" s="141">
        <f t="shared" si="623"/>
        <v>0</v>
      </c>
      <c r="O354" s="141">
        <f t="shared" si="623"/>
        <v>0</v>
      </c>
      <c r="P354" s="141">
        <f t="shared" si="623"/>
        <v>0</v>
      </c>
      <c r="Q354" s="141">
        <f t="shared" si="623"/>
        <v>0</v>
      </c>
      <c r="R354" s="141">
        <f t="shared" si="623"/>
        <v>0</v>
      </c>
      <c r="S354" s="141">
        <f t="shared" si="623"/>
        <v>0</v>
      </c>
      <c r="T354" s="141">
        <f t="shared" si="623"/>
        <v>0</v>
      </c>
      <c r="U354" s="141">
        <f t="shared" si="623"/>
        <v>0</v>
      </c>
      <c r="V354" s="141">
        <f t="shared" si="623"/>
        <v>0</v>
      </c>
      <c r="W354" s="141">
        <f t="shared" si="623"/>
        <v>0</v>
      </c>
      <c r="X354" s="141">
        <f t="shared" si="623"/>
        <v>0</v>
      </c>
      <c r="Y354" s="141">
        <f t="shared" si="623"/>
        <v>0</v>
      </c>
      <c r="Z354" s="141">
        <f t="shared" si="623"/>
        <v>0</v>
      </c>
      <c r="AA354" s="141">
        <f t="shared" si="623"/>
        <v>0</v>
      </c>
      <c r="AB354" s="141">
        <f t="shared" si="623"/>
        <v>0</v>
      </c>
      <c r="AC354" s="141">
        <f t="shared" si="623"/>
        <v>0</v>
      </c>
      <c r="AD354" s="141">
        <f t="shared" si="623"/>
        <v>0</v>
      </c>
      <c r="AE354" s="141">
        <f t="shared" si="623"/>
        <v>0</v>
      </c>
      <c r="AF354" s="141">
        <f t="shared" si="623"/>
        <v>0</v>
      </c>
      <c r="AG354" s="141">
        <f t="shared" si="623"/>
        <v>0</v>
      </c>
      <c r="AH354" s="141">
        <f t="shared" si="623"/>
        <v>0</v>
      </c>
      <c r="AI354" s="141">
        <f t="shared" si="623"/>
        <v>0</v>
      </c>
      <c r="AJ354" s="141">
        <f t="shared" si="623"/>
        <v>0</v>
      </c>
      <c r="AK354" s="141">
        <f t="shared" si="623"/>
        <v>0</v>
      </c>
      <c r="AL354" s="141">
        <f t="shared" si="623"/>
        <v>0</v>
      </c>
      <c r="AM354" s="141">
        <f t="shared" si="623"/>
        <v>0</v>
      </c>
      <c r="AN354" s="141">
        <f t="shared" si="623"/>
        <v>0</v>
      </c>
      <c r="AO354" s="141">
        <f t="shared" si="623"/>
        <v>0</v>
      </c>
      <c r="AP354" s="141">
        <f t="shared" si="623"/>
        <v>0</v>
      </c>
      <c r="AQ354" s="141">
        <f t="shared" si="623"/>
        <v>0</v>
      </c>
      <c r="AR354" s="141">
        <f t="shared" si="623"/>
        <v>0</v>
      </c>
      <c r="AS354" s="141">
        <f t="shared" si="623"/>
        <v>0</v>
      </c>
      <c r="AT354" s="141">
        <f t="shared" si="623"/>
        <v>0</v>
      </c>
      <c r="AU354" s="141">
        <f t="shared" si="623"/>
        <v>0</v>
      </c>
      <c r="AV354" s="141">
        <f t="shared" si="623"/>
        <v>0</v>
      </c>
      <c r="AW354" s="141">
        <f t="shared" si="623"/>
        <v>0</v>
      </c>
      <c r="AX354" s="141">
        <f t="shared" si="623"/>
        <v>0</v>
      </c>
      <c r="AY354" s="141">
        <f>SUM(AX350:AY353)</f>
        <v>0</v>
      </c>
      <c r="AZ354" s="141">
        <f t="shared" si="623"/>
        <v>0</v>
      </c>
      <c r="BA354" s="141">
        <f t="shared" si="623"/>
        <v>0</v>
      </c>
      <c r="BB354" s="141">
        <f t="shared" si="623"/>
        <v>0</v>
      </c>
      <c r="BC354" s="141">
        <f t="shared" si="623"/>
        <v>0</v>
      </c>
      <c r="BD354" s="141">
        <f t="shared" si="623"/>
        <v>0</v>
      </c>
      <c r="BE354" s="141">
        <f t="shared" si="623"/>
        <v>0</v>
      </c>
      <c r="BF354" s="141">
        <f t="shared" si="623"/>
        <v>0</v>
      </c>
      <c r="BG354" s="141">
        <f t="shared" si="623"/>
        <v>0</v>
      </c>
      <c r="BH354" s="141">
        <f t="shared" si="623"/>
        <v>0</v>
      </c>
      <c r="BI354" s="141">
        <f t="shared" si="623"/>
        <v>0</v>
      </c>
      <c r="BJ354" s="141">
        <f t="shared" si="623"/>
        <v>0</v>
      </c>
      <c r="BK354" s="141">
        <f t="shared" si="623"/>
        <v>0</v>
      </c>
      <c r="BL354" s="141">
        <f t="shared" si="623"/>
        <v>0</v>
      </c>
      <c r="BM354" s="141">
        <f t="shared" si="623"/>
        <v>0</v>
      </c>
      <c r="BN354" s="141">
        <f t="shared" si="623"/>
        <v>0</v>
      </c>
      <c r="BO354" s="141">
        <f t="shared" si="623"/>
        <v>0</v>
      </c>
      <c r="BP354" s="141">
        <f t="shared" si="623"/>
        <v>0</v>
      </c>
      <c r="BQ354" s="141">
        <f t="shared" ref="BQ354" si="624">SUM(BQ350:BQ353)</f>
        <v>0</v>
      </c>
      <c r="BR354" s="141">
        <f t="shared" si="623"/>
        <v>0</v>
      </c>
      <c r="BS354" s="141">
        <f t="shared" ref="BS354:CQ354" si="625">SUM(BS350:BS353)</f>
        <v>0</v>
      </c>
      <c r="BT354" s="141">
        <f t="shared" si="625"/>
        <v>0</v>
      </c>
      <c r="BU354" s="141">
        <f t="shared" si="625"/>
        <v>0</v>
      </c>
      <c r="BV354" s="141">
        <f t="shared" si="625"/>
        <v>0</v>
      </c>
      <c r="BW354" s="141">
        <f t="shared" si="625"/>
        <v>0</v>
      </c>
      <c r="BX354" s="141">
        <f t="shared" si="625"/>
        <v>0</v>
      </c>
      <c r="BY354" s="141">
        <f t="shared" ref="BY354:BZ354" si="626">SUM(BY350:BY353)</f>
        <v>0</v>
      </c>
      <c r="BZ354" s="141">
        <f t="shared" si="626"/>
        <v>0</v>
      </c>
      <c r="CA354" s="141">
        <f t="shared" si="625"/>
        <v>0</v>
      </c>
      <c r="CB354" s="141">
        <f t="shared" si="625"/>
        <v>0</v>
      </c>
      <c r="CC354" s="141">
        <f t="shared" si="625"/>
        <v>0</v>
      </c>
      <c r="CD354" s="141">
        <f t="shared" si="625"/>
        <v>0</v>
      </c>
      <c r="CE354" s="141">
        <f t="shared" si="625"/>
        <v>0</v>
      </c>
      <c r="CF354" s="141">
        <f t="shared" si="625"/>
        <v>0</v>
      </c>
      <c r="CG354" s="141">
        <f t="shared" si="625"/>
        <v>0</v>
      </c>
      <c r="CH354" s="141">
        <f t="shared" si="625"/>
        <v>0</v>
      </c>
      <c r="CI354" s="141">
        <f t="shared" si="625"/>
        <v>0</v>
      </c>
      <c r="CJ354" s="141">
        <f t="shared" si="625"/>
        <v>0</v>
      </c>
      <c r="CK354" s="141">
        <f t="shared" si="625"/>
        <v>0</v>
      </c>
      <c r="CL354" s="141">
        <f t="shared" si="625"/>
        <v>0</v>
      </c>
      <c r="CM354" s="141">
        <f t="shared" si="625"/>
        <v>0</v>
      </c>
      <c r="CN354" s="141">
        <f t="shared" si="625"/>
        <v>0</v>
      </c>
      <c r="CO354" s="141">
        <f t="shared" ref="CO354:CP354" si="627">SUM(CO350:CO353)</f>
        <v>0</v>
      </c>
      <c r="CP354" s="141">
        <f t="shared" si="627"/>
        <v>189603302.27518225</v>
      </c>
      <c r="CQ354" s="141">
        <f t="shared" si="625"/>
        <v>0</v>
      </c>
      <c r="CR354" s="141">
        <f t="shared" ref="CR354:EK354" si="628">SUM(CR350:CR353)</f>
        <v>0</v>
      </c>
      <c r="CS354" s="141">
        <f t="shared" si="628"/>
        <v>0</v>
      </c>
      <c r="CT354" s="141">
        <f t="shared" si="628"/>
        <v>0</v>
      </c>
      <c r="CU354" s="141">
        <f t="shared" si="628"/>
        <v>0</v>
      </c>
      <c r="CV354" s="141">
        <f t="shared" si="628"/>
        <v>0</v>
      </c>
      <c r="CW354" s="141">
        <f t="shared" si="628"/>
        <v>0</v>
      </c>
      <c r="CX354" s="141">
        <f t="shared" si="628"/>
        <v>0</v>
      </c>
      <c r="CY354" s="141">
        <f t="shared" si="628"/>
        <v>0</v>
      </c>
      <c r="CZ354" s="141">
        <f t="shared" si="628"/>
        <v>0</v>
      </c>
      <c r="DA354" s="141">
        <f t="shared" si="628"/>
        <v>0</v>
      </c>
      <c r="DB354" s="141">
        <f t="shared" si="628"/>
        <v>0</v>
      </c>
      <c r="DC354" s="141">
        <f t="shared" si="628"/>
        <v>0</v>
      </c>
      <c r="DD354" s="141">
        <f t="shared" si="628"/>
        <v>0</v>
      </c>
      <c r="DE354" s="141">
        <f t="shared" si="628"/>
        <v>0</v>
      </c>
      <c r="DF354" s="141">
        <f t="shared" si="628"/>
        <v>0</v>
      </c>
      <c r="DG354" s="141">
        <f t="shared" si="628"/>
        <v>0</v>
      </c>
      <c r="DH354" s="141">
        <f t="shared" si="628"/>
        <v>0</v>
      </c>
      <c r="DI354" s="141">
        <f t="shared" si="628"/>
        <v>0</v>
      </c>
      <c r="DJ354" s="141">
        <f t="shared" si="628"/>
        <v>0</v>
      </c>
      <c r="DK354" s="141">
        <f t="shared" si="628"/>
        <v>0</v>
      </c>
      <c r="DL354" s="141">
        <f t="shared" si="628"/>
        <v>0</v>
      </c>
      <c r="DM354" s="141">
        <f t="shared" si="628"/>
        <v>0</v>
      </c>
      <c r="DN354" s="141">
        <f t="shared" si="628"/>
        <v>0</v>
      </c>
      <c r="DO354" s="141">
        <f t="shared" si="628"/>
        <v>0</v>
      </c>
      <c r="DP354" s="141">
        <f t="shared" si="628"/>
        <v>0</v>
      </c>
      <c r="DQ354" s="141">
        <f t="shared" si="628"/>
        <v>0</v>
      </c>
      <c r="DR354" s="141">
        <f t="shared" si="628"/>
        <v>0</v>
      </c>
      <c r="DS354" s="141">
        <f t="shared" si="628"/>
        <v>0</v>
      </c>
      <c r="DT354" s="141">
        <f t="shared" si="628"/>
        <v>0</v>
      </c>
      <c r="DU354" s="141">
        <f>SUM($DU350:DU353)</f>
        <v>0</v>
      </c>
      <c r="DV354" s="141">
        <f>SUM($DV350:DV353)</f>
        <v>0</v>
      </c>
      <c r="DW354" s="141">
        <f t="shared" si="628"/>
        <v>0</v>
      </c>
      <c r="DX354" s="141">
        <f t="shared" si="628"/>
        <v>0</v>
      </c>
      <c r="DY354" s="141">
        <f t="shared" si="628"/>
        <v>0</v>
      </c>
      <c r="DZ354" s="141">
        <f t="shared" si="628"/>
        <v>0</v>
      </c>
      <c r="EA354" s="141">
        <f t="shared" si="628"/>
        <v>0</v>
      </c>
      <c r="EB354" s="141">
        <f t="shared" si="628"/>
        <v>0</v>
      </c>
      <c r="EC354" s="141">
        <f t="shared" si="628"/>
        <v>0</v>
      </c>
      <c r="ED354" s="141">
        <f t="shared" si="628"/>
        <v>0</v>
      </c>
      <c r="EE354" s="141">
        <f t="shared" si="628"/>
        <v>0</v>
      </c>
      <c r="EF354" s="141">
        <f t="shared" si="628"/>
        <v>0</v>
      </c>
      <c r="EG354" s="141">
        <f t="shared" si="628"/>
        <v>0</v>
      </c>
      <c r="EH354" s="141">
        <f t="shared" si="628"/>
        <v>0</v>
      </c>
      <c r="EI354" s="141">
        <f t="shared" si="628"/>
        <v>0</v>
      </c>
      <c r="EJ354" s="141">
        <f t="shared" si="628"/>
        <v>0</v>
      </c>
      <c r="EK354" s="141">
        <f t="shared" si="628"/>
        <v>0</v>
      </c>
      <c r="EL354" s="141">
        <f t="shared" ref="EL354" si="629">SUM(EL350:EL353)</f>
        <v>189603302.27518225</v>
      </c>
      <c r="EM354" s="141">
        <f t="shared" ref="EM354:EN354" si="630">SUM(EM350:EM353)</f>
        <v>0</v>
      </c>
      <c r="EN354" s="141">
        <f t="shared" si="630"/>
        <v>0</v>
      </c>
      <c r="EO354" s="141">
        <f t="shared" ref="EO354:GG354" si="631">SUM(EO350:EO353)</f>
        <v>0</v>
      </c>
      <c r="EP354" s="141">
        <f t="shared" si="631"/>
        <v>0</v>
      </c>
      <c r="EQ354" s="141">
        <f t="shared" si="631"/>
        <v>0</v>
      </c>
      <c r="ER354" s="141">
        <f t="shared" si="631"/>
        <v>0</v>
      </c>
      <c r="ES354" s="141">
        <f t="shared" si="631"/>
        <v>0</v>
      </c>
      <c r="ET354" s="141">
        <f t="shared" si="631"/>
        <v>0</v>
      </c>
      <c r="EU354" s="141">
        <f t="shared" si="631"/>
        <v>0</v>
      </c>
      <c r="EV354" s="141">
        <f t="shared" si="631"/>
        <v>0</v>
      </c>
      <c r="EW354" s="141">
        <f t="shared" si="631"/>
        <v>0</v>
      </c>
      <c r="EX354" s="141">
        <f t="shared" si="631"/>
        <v>0</v>
      </c>
      <c r="EY354" s="141">
        <f t="shared" si="631"/>
        <v>0</v>
      </c>
      <c r="EZ354" s="141">
        <f t="shared" si="631"/>
        <v>0</v>
      </c>
      <c r="FA354" s="141">
        <f t="shared" si="631"/>
        <v>0</v>
      </c>
      <c r="FB354" s="141">
        <f t="shared" si="631"/>
        <v>0</v>
      </c>
      <c r="FC354" s="141">
        <f t="shared" si="631"/>
        <v>0</v>
      </c>
      <c r="FD354" s="141">
        <f t="shared" si="631"/>
        <v>0</v>
      </c>
      <c r="FE354" s="141">
        <f t="shared" si="631"/>
        <v>0</v>
      </c>
      <c r="FF354" s="141">
        <f t="shared" si="631"/>
        <v>0</v>
      </c>
      <c r="FG354" s="141">
        <f t="shared" si="631"/>
        <v>0</v>
      </c>
      <c r="FH354" s="141">
        <f t="shared" si="631"/>
        <v>0</v>
      </c>
      <c r="FI354" s="141">
        <f t="shared" si="631"/>
        <v>0</v>
      </c>
      <c r="FJ354" s="141">
        <f t="shared" si="631"/>
        <v>0</v>
      </c>
      <c r="FK354" s="141">
        <f t="shared" si="631"/>
        <v>0</v>
      </c>
      <c r="FL354" s="141">
        <f t="shared" si="631"/>
        <v>0</v>
      </c>
      <c r="FM354" s="141">
        <f t="shared" si="631"/>
        <v>0</v>
      </c>
      <c r="FN354" s="141">
        <f t="shared" si="631"/>
        <v>0</v>
      </c>
      <c r="FO354" s="141">
        <f t="shared" si="631"/>
        <v>0</v>
      </c>
      <c r="FP354" s="141">
        <f t="shared" si="631"/>
        <v>0</v>
      </c>
      <c r="FQ354" s="141">
        <f t="shared" si="631"/>
        <v>0</v>
      </c>
      <c r="FR354" s="141">
        <f t="shared" si="631"/>
        <v>0</v>
      </c>
      <c r="FS354" s="141">
        <f t="shared" si="631"/>
        <v>0</v>
      </c>
      <c r="FT354" s="141">
        <f t="shared" si="631"/>
        <v>0</v>
      </c>
      <c r="FU354" s="141">
        <f t="shared" si="631"/>
        <v>0</v>
      </c>
      <c r="FV354" s="141">
        <f t="shared" si="631"/>
        <v>0</v>
      </c>
      <c r="FW354" s="141">
        <f t="shared" si="631"/>
        <v>0</v>
      </c>
      <c r="FX354" s="141">
        <f t="shared" si="631"/>
        <v>0</v>
      </c>
      <c r="FY354" s="141">
        <f t="shared" si="631"/>
        <v>0</v>
      </c>
      <c r="FZ354" s="141">
        <f t="shared" si="631"/>
        <v>0</v>
      </c>
      <c r="GA354" s="141">
        <f t="shared" si="631"/>
        <v>0</v>
      </c>
      <c r="GB354" s="141">
        <f t="shared" si="631"/>
        <v>0</v>
      </c>
      <c r="GC354" s="141">
        <f t="shared" si="631"/>
        <v>0</v>
      </c>
      <c r="GD354" s="141">
        <f t="shared" si="631"/>
        <v>0</v>
      </c>
      <c r="GE354" s="141">
        <f t="shared" si="631"/>
        <v>0</v>
      </c>
      <c r="GF354" s="141">
        <f t="shared" si="631"/>
        <v>0</v>
      </c>
      <c r="GG354" s="141">
        <f t="shared" si="631"/>
        <v>0</v>
      </c>
      <c r="GH354" s="141">
        <f t="shared" ref="GH354:GJ354" si="632">SUM(GH350:GH353)</f>
        <v>189603302.27518225</v>
      </c>
      <c r="GI354" s="141">
        <f t="shared" si="632"/>
        <v>0</v>
      </c>
      <c r="GJ354" s="141">
        <f t="shared" si="632"/>
        <v>189603302.27518225</v>
      </c>
      <c r="GU354" s="141">
        <v>189603302.27518225</v>
      </c>
      <c r="GV354" s="123">
        <f t="shared" si="542"/>
        <v>0</v>
      </c>
      <c r="GX354" s="141">
        <v>0</v>
      </c>
      <c r="GY354" s="123">
        <f t="shared" si="477"/>
        <v>0</v>
      </c>
    </row>
    <row r="355" spans="1:207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 t="s">
        <v>640</v>
      </c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44">
        <f t="shared" si="530"/>
        <v>0</v>
      </c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44"/>
      <c r="BY355" s="144"/>
      <c r="BZ355" s="144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44">
        <f t="shared" ref="CN355:CN360" si="633">SUM(AT355:CM355)</f>
        <v>0</v>
      </c>
      <c r="CO355" s="124">
        <f t="shared" ref="CO355:CO360" si="634">+CN355+AS355</f>
        <v>0</v>
      </c>
      <c r="CP355" s="124">
        <f t="shared" ref="CP355:CP360" si="635">+CO355+E355</f>
        <v>0</v>
      </c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4"/>
      <c r="DF355" s="144"/>
      <c r="DG355" s="144"/>
      <c r="DH355" s="144"/>
      <c r="DI355" s="144"/>
      <c r="DJ355" s="144"/>
      <c r="DK355" s="144"/>
      <c r="DL355" s="144"/>
      <c r="DM355" s="144"/>
      <c r="DN355" s="144"/>
      <c r="DO355" s="144"/>
      <c r="DP355" s="144"/>
      <c r="DQ355" s="144"/>
      <c r="DR355" s="144"/>
      <c r="DS355" s="144"/>
      <c r="DT355" s="144"/>
      <c r="DU355" s="144"/>
      <c r="DV355" s="144"/>
      <c r="DW355" s="144"/>
      <c r="DX355" s="144"/>
      <c r="DY355" s="144"/>
      <c r="DZ355" s="144"/>
      <c r="EA355" s="144"/>
      <c r="EB355" s="144"/>
      <c r="EC355" s="144"/>
      <c r="ED355" s="144"/>
      <c r="EE355" s="144"/>
      <c r="EF355" s="144"/>
      <c r="EG355" s="129"/>
      <c r="EH355" s="144"/>
      <c r="EI355" s="144"/>
      <c r="EJ355" s="144"/>
      <c r="EK355" s="144">
        <f t="shared" ref="EK355:EK360" si="636">SUM(CQ355:EJ355)</f>
        <v>0</v>
      </c>
      <c r="EL355" s="124">
        <f t="shared" ref="EL355:EL360" si="637">EK355+CP355</f>
        <v>0</v>
      </c>
      <c r="EM355" s="144"/>
      <c r="EN355" s="144"/>
      <c r="EO355" s="144"/>
      <c r="EP355" s="144"/>
      <c r="EQ355" s="144"/>
      <c r="ER355" s="144"/>
      <c r="ES355" s="144"/>
      <c r="ET355" s="144"/>
      <c r="EU355" s="144"/>
      <c r="EV355" s="144"/>
      <c r="EW355" s="144"/>
      <c r="EX355" s="144"/>
      <c r="EY355" s="144"/>
      <c r="EZ355" s="144"/>
      <c r="FA355" s="144"/>
      <c r="FB355" s="144"/>
      <c r="FC355" s="144"/>
      <c r="FD355" s="144"/>
      <c r="FE355" s="144"/>
      <c r="FF355" s="144"/>
      <c r="FG355" s="144"/>
      <c r="FH355" s="144"/>
      <c r="FI355" s="144"/>
      <c r="FJ355" s="144"/>
      <c r="FK355" s="144"/>
      <c r="FL355" s="144"/>
      <c r="FM355" s="144"/>
      <c r="FN355" s="144"/>
      <c r="FO355" s="144"/>
      <c r="FP355" s="144"/>
      <c r="FQ355" s="144"/>
      <c r="FR355" s="144"/>
      <c r="FS355" s="144"/>
      <c r="FT355" s="144"/>
      <c r="FU355" s="144"/>
      <c r="FV355" s="144"/>
      <c r="FW355" s="144"/>
      <c r="FX355" s="144"/>
      <c r="FY355" s="144"/>
      <c r="FZ355" s="144"/>
      <c r="GA355" s="144"/>
      <c r="GB355" s="144"/>
      <c r="GC355" s="129"/>
      <c r="GD355" s="144"/>
      <c r="GE355" s="144"/>
      <c r="GF355" s="144"/>
      <c r="GG355" s="124">
        <f t="shared" ref="GG355:GG358" si="638">SUM(EM355:GF355)</f>
        <v>0</v>
      </c>
      <c r="GH355" s="124">
        <f t="shared" ref="GH355:GH358" si="639">EL355+GG355</f>
        <v>0</v>
      </c>
      <c r="GI355" s="124"/>
      <c r="GJ355" s="124">
        <f t="shared" ref="GJ355:GJ358" si="640">SUM(GH355:GI355)</f>
        <v>0</v>
      </c>
      <c r="GV355" s="123">
        <f t="shared" si="542"/>
        <v>0</v>
      </c>
      <c r="GX355" s="129"/>
      <c r="GY355" s="123">
        <f t="shared" si="477"/>
        <v>0</v>
      </c>
    </row>
    <row r="356" spans="1:207" outlineLevel="1" x14ac:dyDescent="0.25">
      <c r="A356" s="83">
        <f>ROW()</f>
        <v>356</v>
      </c>
      <c r="B356" s="275"/>
      <c r="C356" s="71" t="s">
        <v>34</v>
      </c>
      <c r="D356" s="60">
        <v>107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44">
        <f t="shared" si="530"/>
        <v>0</v>
      </c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44"/>
      <c r="BY356" s="144"/>
      <c r="BZ356" s="144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44">
        <f t="shared" si="633"/>
        <v>0</v>
      </c>
      <c r="CO356" s="124">
        <f t="shared" si="634"/>
        <v>0</v>
      </c>
      <c r="CP356" s="124">
        <f t="shared" si="635"/>
        <v>0</v>
      </c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29"/>
      <c r="EH356" s="144"/>
      <c r="EI356" s="144"/>
      <c r="EJ356" s="144"/>
      <c r="EK356" s="144">
        <f t="shared" si="636"/>
        <v>0</v>
      </c>
      <c r="EL356" s="124">
        <f t="shared" si="637"/>
        <v>0</v>
      </c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29"/>
      <c r="GD356" s="144"/>
      <c r="GE356" s="144"/>
      <c r="GF356" s="144"/>
      <c r="GG356" s="124">
        <f t="shared" si="638"/>
        <v>0</v>
      </c>
      <c r="GH356" s="124">
        <f t="shared" si="639"/>
        <v>0</v>
      </c>
      <c r="GI356" s="124"/>
      <c r="GJ356" s="124">
        <f t="shared" si="640"/>
        <v>0</v>
      </c>
      <c r="GV356" s="123">
        <f t="shared" si="542"/>
        <v>0</v>
      </c>
      <c r="GX356" s="129"/>
      <c r="GY356" s="123">
        <f t="shared" si="477"/>
        <v>0</v>
      </c>
    </row>
    <row r="357" spans="1:207" outlineLevel="1" x14ac:dyDescent="0.25">
      <c r="A357" s="83">
        <f>ROW()</f>
        <v>357</v>
      </c>
      <c r="B357" s="275"/>
      <c r="C357" s="71" t="s">
        <v>35</v>
      </c>
      <c r="D357" s="60">
        <v>107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44">
        <f t="shared" si="530"/>
        <v>0</v>
      </c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44"/>
      <c r="BY357" s="144"/>
      <c r="BZ357" s="144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44">
        <f t="shared" si="633"/>
        <v>0</v>
      </c>
      <c r="CO357" s="124">
        <f t="shared" si="634"/>
        <v>0</v>
      </c>
      <c r="CP357" s="124">
        <f t="shared" si="635"/>
        <v>0</v>
      </c>
      <c r="CQ357" s="144"/>
      <c r="CR357" s="144"/>
      <c r="CS357" s="144"/>
      <c r="CT357" s="144"/>
      <c r="CU357" s="144"/>
      <c r="CV357" s="144"/>
      <c r="CW357" s="144"/>
      <c r="CX357" s="144"/>
      <c r="CY357" s="144"/>
      <c r="CZ357" s="144"/>
      <c r="DA357" s="144"/>
      <c r="DB357" s="144"/>
      <c r="DC357" s="144"/>
      <c r="DD357" s="144"/>
      <c r="DE357" s="144"/>
      <c r="DF357" s="144"/>
      <c r="DG357" s="144"/>
      <c r="DH357" s="144"/>
      <c r="DI357" s="144"/>
      <c r="DJ357" s="144"/>
      <c r="DK357" s="144"/>
      <c r="DL357" s="144"/>
      <c r="DM357" s="144"/>
      <c r="DN357" s="144"/>
      <c r="DO357" s="144"/>
      <c r="DP357" s="144"/>
      <c r="DQ357" s="144"/>
      <c r="DR357" s="144"/>
      <c r="DS357" s="144"/>
      <c r="DT357" s="144"/>
      <c r="DU357" s="144"/>
      <c r="DV357" s="144"/>
      <c r="DW357" s="144"/>
      <c r="DX357" s="144"/>
      <c r="DY357" s="144"/>
      <c r="DZ357" s="144"/>
      <c r="EA357" s="144"/>
      <c r="EB357" s="144"/>
      <c r="EC357" s="144"/>
      <c r="ED357" s="144"/>
      <c r="EE357" s="144"/>
      <c r="EF357" s="144"/>
      <c r="EG357" s="129"/>
      <c r="EH357" s="144"/>
      <c r="EI357" s="144"/>
      <c r="EJ357" s="144"/>
      <c r="EK357" s="144">
        <f>SUM(CQ357:EJ357)</f>
        <v>0</v>
      </c>
      <c r="EL357" s="124">
        <f t="shared" si="637"/>
        <v>0</v>
      </c>
      <c r="EM357" s="144"/>
      <c r="EN357" s="144"/>
      <c r="EO357" s="144"/>
      <c r="EP357" s="144"/>
      <c r="EQ357" s="144"/>
      <c r="ER357" s="144"/>
      <c r="ES357" s="144"/>
      <c r="ET357" s="144"/>
      <c r="EU357" s="144"/>
      <c r="EV357" s="144"/>
      <c r="EW357" s="144"/>
      <c r="EX357" s="144"/>
      <c r="EY357" s="144"/>
      <c r="EZ357" s="144"/>
      <c r="FA357" s="144"/>
      <c r="FB357" s="144"/>
      <c r="FC357" s="144"/>
      <c r="FD357" s="144"/>
      <c r="FE357" s="144"/>
      <c r="FF357" s="144"/>
      <c r="FG357" s="144"/>
      <c r="FH357" s="144"/>
      <c r="FI357" s="144"/>
      <c r="FJ357" s="144"/>
      <c r="FK357" s="144"/>
      <c r="FL357" s="144"/>
      <c r="FM357" s="144"/>
      <c r="FN357" s="144"/>
      <c r="FO357" s="144"/>
      <c r="FP357" s="144"/>
      <c r="FQ357" s="144"/>
      <c r="FR357" s="144"/>
      <c r="FS357" s="144"/>
      <c r="FT357" s="144"/>
      <c r="FU357" s="144"/>
      <c r="FV357" s="144"/>
      <c r="FW357" s="144"/>
      <c r="FX357" s="144"/>
      <c r="FY357" s="144"/>
      <c r="FZ357" s="144"/>
      <c r="GA357" s="144"/>
      <c r="GB357" s="144"/>
      <c r="GC357" s="129"/>
      <c r="GD357" s="144"/>
      <c r="GE357" s="144"/>
      <c r="GF357" s="144"/>
      <c r="GG357" s="124">
        <f t="shared" si="638"/>
        <v>0</v>
      </c>
      <c r="GH357" s="124">
        <f t="shared" si="639"/>
        <v>0</v>
      </c>
      <c r="GI357" s="124"/>
      <c r="GJ357" s="124">
        <f t="shared" si="640"/>
        <v>0</v>
      </c>
      <c r="GV357" s="123">
        <f t="shared" si="542"/>
        <v>0</v>
      </c>
      <c r="GX357" s="129"/>
      <c r="GY357" s="123">
        <f t="shared" si="477"/>
        <v>0</v>
      </c>
    </row>
    <row r="358" spans="1:207" outlineLevel="1" x14ac:dyDescent="0.25">
      <c r="A358" s="83">
        <f>ROW()</f>
        <v>358</v>
      </c>
      <c r="B358" s="275"/>
      <c r="C358" s="71" t="s">
        <v>36</v>
      </c>
      <c r="D358" s="60">
        <v>107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44">
        <f t="shared" si="530"/>
        <v>0</v>
      </c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44"/>
      <c r="BY358" s="144"/>
      <c r="BZ358" s="144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44">
        <f t="shared" si="633"/>
        <v>0</v>
      </c>
      <c r="CO358" s="124">
        <f t="shared" si="634"/>
        <v>0</v>
      </c>
      <c r="CP358" s="124">
        <f t="shared" si="635"/>
        <v>0</v>
      </c>
      <c r="CQ358" s="144"/>
      <c r="CR358" s="144"/>
      <c r="CS358" s="144"/>
      <c r="CT358" s="144"/>
      <c r="CU358" s="144"/>
      <c r="CV358" s="144"/>
      <c r="CW358" s="144"/>
      <c r="CX358" s="144"/>
      <c r="CY358" s="144"/>
      <c r="CZ358" s="144"/>
      <c r="DA358" s="144"/>
      <c r="DB358" s="144"/>
      <c r="DC358" s="144"/>
      <c r="DD358" s="144"/>
      <c r="DE358" s="144"/>
      <c r="DF358" s="144"/>
      <c r="DG358" s="144"/>
      <c r="DH358" s="144"/>
      <c r="DI358" s="144"/>
      <c r="DJ358" s="144"/>
      <c r="DK358" s="144"/>
      <c r="DL358" s="144"/>
      <c r="DM358" s="144"/>
      <c r="DN358" s="144"/>
      <c r="DO358" s="144"/>
      <c r="DP358" s="144"/>
      <c r="DQ358" s="144"/>
      <c r="DR358" s="144"/>
      <c r="DS358" s="144"/>
      <c r="DT358" s="144"/>
      <c r="DU358" s="144"/>
      <c r="DV358" s="144"/>
      <c r="DW358" s="144"/>
      <c r="DX358" s="144"/>
      <c r="DY358" s="144"/>
      <c r="DZ358" s="144"/>
      <c r="EA358" s="144"/>
      <c r="EB358" s="144"/>
      <c r="EC358" s="144"/>
      <c r="ED358" s="144"/>
      <c r="EE358" s="144"/>
      <c r="EF358" s="144"/>
      <c r="EG358" s="129"/>
      <c r="EH358" s="144"/>
      <c r="EI358" s="144"/>
      <c r="EJ358" s="144"/>
      <c r="EK358" s="144">
        <f t="shared" si="636"/>
        <v>0</v>
      </c>
      <c r="EL358" s="124">
        <f t="shared" si="637"/>
        <v>0</v>
      </c>
      <c r="EM358" s="144"/>
      <c r="EN358" s="144"/>
      <c r="EO358" s="144"/>
      <c r="EP358" s="144"/>
      <c r="EQ358" s="144"/>
      <c r="ER358" s="144"/>
      <c r="ES358" s="144"/>
      <c r="ET358" s="144"/>
      <c r="EU358" s="144"/>
      <c r="EV358" s="144"/>
      <c r="EW358" s="144"/>
      <c r="EX358" s="144"/>
      <c r="EY358" s="144"/>
      <c r="EZ358" s="144"/>
      <c r="FA358" s="144"/>
      <c r="FB358" s="144"/>
      <c r="FC358" s="144"/>
      <c r="FD358" s="144"/>
      <c r="FE358" s="144"/>
      <c r="FF358" s="144"/>
      <c r="FG358" s="144"/>
      <c r="FH358" s="144"/>
      <c r="FI358" s="144"/>
      <c r="FJ358" s="144"/>
      <c r="FK358" s="144"/>
      <c r="FL358" s="144"/>
      <c r="FM358" s="144"/>
      <c r="FN358" s="144"/>
      <c r="FO358" s="144"/>
      <c r="FP358" s="144"/>
      <c r="FQ358" s="144"/>
      <c r="FR358" s="144"/>
      <c r="FS358" s="144"/>
      <c r="FT358" s="144"/>
      <c r="FU358" s="144"/>
      <c r="FV358" s="144"/>
      <c r="FW358" s="144"/>
      <c r="FX358" s="144"/>
      <c r="FY358" s="144"/>
      <c r="FZ358" s="144"/>
      <c r="GA358" s="144"/>
      <c r="GB358" s="144"/>
      <c r="GC358" s="129"/>
      <c r="GD358" s="144"/>
      <c r="GE358" s="144"/>
      <c r="GF358" s="144"/>
      <c r="GG358" s="124">
        <f t="shared" si="638"/>
        <v>0</v>
      </c>
      <c r="GH358" s="124">
        <f t="shared" si="639"/>
        <v>0</v>
      </c>
      <c r="GI358" s="124"/>
      <c r="GJ358" s="124">
        <f t="shared" si="640"/>
        <v>0</v>
      </c>
      <c r="GV358" s="123">
        <f t="shared" si="542"/>
        <v>0</v>
      </c>
      <c r="GX358" s="129"/>
      <c r="GY358" s="123">
        <f t="shared" si="477"/>
        <v>0</v>
      </c>
    </row>
    <row r="359" spans="1:207" outlineLevel="1" x14ac:dyDescent="0.25">
      <c r="A359" s="83">
        <f>ROW()</f>
        <v>359</v>
      </c>
      <c r="B359" s="275"/>
      <c r="C359" s="71" t="s">
        <v>39</v>
      </c>
      <c r="D359" s="60">
        <v>107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44">
        <f t="shared" si="530"/>
        <v>0</v>
      </c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44"/>
      <c r="BY359" s="144"/>
      <c r="BZ359" s="144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44">
        <f t="shared" si="633"/>
        <v>0</v>
      </c>
      <c r="CO359" s="124">
        <f t="shared" si="634"/>
        <v>0</v>
      </c>
      <c r="CP359" s="124">
        <f t="shared" si="635"/>
        <v>0</v>
      </c>
      <c r="CQ359" s="144"/>
      <c r="CR359" s="144"/>
      <c r="CS359" s="144"/>
      <c r="CT359" s="144"/>
      <c r="CU359" s="144"/>
      <c r="CV359" s="144"/>
      <c r="CW359" s="144"/>
      <c r="CX359" s="144"/>
      <c r="CY359" s="144"/>
      <c r="CZ359" s="144"/>
      <c r="DA359" s="144"/>
      <c r="DB359" s="144"/>
      <c r="DC359" s="144"/>
      <c r="DD359" s="144"/>
      <c r="DE359" s="144"/>
      <c r="DF359" s="144"/>
      <c r="DG359" s="144"/>
      <c r="DH359" s="144"/>
      <c r="DI359" s="144"/>
      <c r="DJ359" s="144"/>
      <c r="DK359" s="144"/>
      <c r="DL359" s="144"/>
      <c r="DM359" s="144"/>
      <c r="DN359" s="144"/>
      <c r="DO359" s="144"/>
      <c r="DP359" s="144"/>
      <c r="DQ359" s="144"/>
      <c r="DR359" s="144"/>
      <c r="DS359" s="144"/>
      <c r="DT359" s="144"/>
      <c r="DU359" s="144"/>
      <c r="DV359" s="144"/>
      <c r="DW359" s="144"/>
      <c r="DX359" s="144"/>
      <c r="DY359" s="144"/>
      <c r="DZ359" s="144"/>
      <c r="EA359" s="144"/>
      <c r="EB359" s="144"/>
      <c r="EC359" s="144"/>
      <c r="ED359" s="144"/>
      <c r="EE359" s="144"/>
      <c r="EF359" s="144"/>
      <c r="EG359" s="129"/>
      <c r="EH359" s="144"/>
      <c r="EI359" s="144"/>
      <c r="EJ359" s="144"/>
      <c r="EK359" s="144">
        <f t="shared" si="636"/>
        <v>0</v>
      </c>
      <c r="EL359" s="124">
        <f t="shared" si="637"/>
        <v>0</v>
      </c>
      <c r="EM359" s="144"/>
      <c r="EN359" s="144"/>
      <c r="EO359" s="144"/>
      <c r="EP359" s="144"/>
      <c r="EQ359" s="144"/>
      <c r="ER359" s="144"/>
      <c r="ES359" s="144"/>
      <c r="ET359" s="144"/>
      <c r="EU359" s="144"/>
      <c r="EV359" s="144"/>
      <c r="EW359" s="144"/>
      <c r="EX359" s="144"/>
      <c r="EY359" s="144"/>
      <c r="EZ359" s="144"/>
      <c r="FA359" s="144"/>
      <c r="FB359" s="144"/>
      <c r="FC359" s="144"/>
      <c r="FD359" s="144"/>
      <c r="FE359" s="144"/>
      <c r="FF359" s="144"/>
      <c r="FG359" s="144"/>
      <c r="FH359" s="144"/>
      <c r="FI359" s="144"/>
      <c r="FJ359" s="144"/>
      <c r="FK359" s="144"/>
      <c r="FL359" s="144"/>
      <c r="FM359" s="144"/>
      <c r="FN359" s="144"/>
      <c r="FO359" s="144"/>
      <c r="FP359" s="144"/>
      <c r="FQ359" s="144"/>
      <c r="FR359" s="144"/>
      <c r="FS359" s="144"/>
      <c r="FT359" s="144"/>
      <c r="FU359" s="144"/>
      <c r="FV359" s="144"/>
      <c r="FW359" s="144"/>
      <c r="FX359" s="144"/>
      <c r="FY359" s="144"/>
      <c r="FZ359" s="144"/>
      <c r="GA359" s="144"/>
      <c r="GB359" s="144"/>
      <c r="GC359" s="129"/>
      <c r="GD359" s="144"/>
      <c r="GE359" s="144"/>
      <c r="GF359" s="144"/>
      <c r="GG359" s="124">
        <f t="shared" ref="GG359:GG360" si="641">SUM(EM359:GF359)</f>
        <v>0</v>
      </c>
      <c r="GH359" s="124">
        <f t="shared" ref="GH359:GH360" si="642">EL359+GG359</f>
        <v>0</v>
      </c>
      <c r="GI359" s="124"/>
      <c r="GJ359" s="124">
        <f t="shared" ref="GJ359:GJ360" si="643">SUM(GH359:GI359)</f>
        <v>0</v>
      </c>
      <c r="GV359" s="123">
        <f t="shared" si="542"/>
        <v>0</v>
      </c>
      <c r="GX359" s="129"/>
      <c r="GY359" s="123">
        <f t="shared" si="477"/>
        <v>0</v>
      </c>
    </row>
    <row r="360" spans="1:207" x14ac:dyDescent="0.25">
      <c r="A360" s="83">
        <f>ROW()</f>
        <v>360</v>
      </c>
      <c r="B360" s="276"/>
      <c r="C360" s="72" t="s">
        <v>40</v>
      </c>
      <c r="D360" s="75">
        <v>107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44">
        <f t="shared" si="530"/>
        <v>0</v>
      </c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44"/>
      <c r="BY360" s="144"/>
      <c r="BZ360" s="144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44">
        <f t="shared" si="633"/>
        <v>0</v>
      </c>
      <c r="CO360" s="124">
        <f t="shared" si="634"/>
        <v>0</v>
      </c>
      <c r="CP360" s="124">
        <f t="shared" si="635"/>
        <v>0</v>
      </c>
      <c r="CQ360" s="144"/>
      <c r="CR360" s="144"/>
      <c r="CS360" s="144"/>
      <c r="CT360" s="144"/>
      <c r="CU360" s="144"/>
      <c r="CV360" s="144"/>
      <c r="CW360" s="144"/>
      <c r="CX360" s="144"/>
      <c r="CY360" s="144"/>
      <c r="CZ360" s="144"/>
      <c r="DA360" s="144"/>
      <c r="DB360" s="144"/>
      <c r="DC360" s="144"/>
      <c r="DD360" s="144"/>
      <c r="DE360" s="144"/>
      <c r="DF360" s="144"/>
      <c r="DG360" s="144"/>
      <c r="DH360" s="144"/>
      <c r="DI360" s="144"/>
      <c r="DJ360" s="144"/>
      <c r="DK360" s="144"/>
      <c r="DL360" s="144"/>
      <c r="DM360" s="144"/>
      <c r="DN360" s="144"/>
      <c r="DO360" s="144"/>
      <c r="DP360" s="144"/>
      <c r="DQ360" s="144"/>
      <c r="DR360" s="144"/>
      <c r="DS360" s="144"/>
      <c r="DT360" s="144"/>
      <c r="DU360" s="144"/>
      <c r="DV360" s="144"/>
      <c r="DW360" s="144"/>
      <c r="DX360" s="144"/>
      <c r="DY360" s="144"/>
      <c r="DZ360" s="144"/>
      <c r="EA360" s="144"/>
      <c r="EB360" s="144"/>
      <c r="EC360" s="144"/>
      <c r="ED360" s="144"/>
      <c r="EE360" s="144"/>
      <c r="EF360" s="144"/>
      <c r="EG360" s="129"/>
      <c r="EH360" s="144"/>
      <c r="EI360" s="144"/>
      <c r="EJ360" s="144"/>
      <c r="EK360" s="144">
        <f t="shared" si="636"/>
        <v>0</v>
      </c>
      <c r="EL360" s="124">
        <f t="shared" si="637"/>
        <v>0</v>
      </c>
      <c r="EM360" s="144"/>
      <c r="EN360" s="144"/>
      <c r="EO360" s="144"/>
      <c r="EP360" s="144"/>
      <c r="EQ360" s="144"/>
      <c r="ER360" s="144"/>
      <c r="ES360" s="144"/>
      <c r="ET360" s="144"/>
      <c r="EU360" s="144"/>
      <c r="EV360" s="144"/>
      <c r="EW360" s="144"/>
      <c r="EX360" s="144"/>
      <c r="EY360" s="144"/>
      <c r="EZ360" s="144"/>
      <c r="FA360" s="144"/>
      <c r="FB360" s="144"/>
      <c r="FC360" s="144"/>
      <c r="FD360" s="144"/>
      <c r="FE360" s="144"/>
      <c r="FF360" s="144"/>
      <c r="FG360" s="144"/>
      <c r="FH360" s="144"/>
      <c r="FI360" s="144"/>
      <c r="FJ360" s="144"/>
      <c r="FK360" s="144"/>
      <c r="FL360" s="144"/>
      <c r="FM360" s="144"/>
      <c r="FN360" s="144"/>
      <c r="FO360" s="144"/>
      <c r="FP360" s="144"/>
      <c r="FQ360" s="144"/>
      <c r="FR360" s="144"/>
      <c r="FS360" s="144"/>
      <c r="FT360" s="144"/>
      <c r="FU360" s="144"/>
      <c r="FV360" s="144"/>
      <c r="FW360" s="144"/>
      <c r="FX360" s="144"/>
      <c r="FY360" s="144"/>
      <c r="FZ360" s="144"/>
      <c r="GA360" s="144"/>
      <c r="GB360" s="144"/>
      <c r="GC360" s="129"/>
      <c r="GD360" s="144"/>
      <c r="GE360" s="144"/>
      <c r="GF360" s="144"/>
      <c r="GG360" s="124">
        <f t="shared" si="641"/>
        <v>0</v>
      </c>
      <c r="GH360" s="124">
        <f t="shared" si="642"/>
        <v>0</v>
      </c>
      <c r="GI360" s="124"/>
      <c r="GJ360" s="124">
        <f t="shared" si="643"/>
        <v>0</v>
      </c>
      <c r="GV360" s="123">
        <f t="shared" si="542"/>
        <v>0</v>
      </c>
      <c r="GX360" s="129"/>
      <c r="GY360" s="123">
        <f t="shared" ref="GY360:GY423" si="644">+BV360-GX360</f>
        <v>0</v>
      </c>
    </row>
    <row r="361" spans="1:207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R361" si="645">SUM(G355:G360)</f>
        <v>0</v>
      </c>
      <c r="H361" s="141">
        <f t="shared" si="645"/>
        <v>0</v>
      </c>
      <c r="I361" s="141">
        <f t="shared" si="645"/>
        <v>0</v>
      </c>
      <c r="J361" s="141">
        <f t="shared" si="645"/>
        <v>0</v>
      </c>
      <c r="K361" s="141">
        <f t="shared" si="645"/>
        <v>0</v>
      </c>
      <c r="L361" s="141">
        <f t="shared" si="645"/>
        <v>0</v>
      </c>
      <c r="M361" s="141">
        <f t="shared" si="645"/>
        <v>0</v>
      </c>
      <c r="N361" s="141">
        <f t="shared" si="645"/>
        <v>0</v>
      </c>
      <c r="O361" s="141">
        <f t="shared" si="645"/>
        <v>0</v>
      </c>
      <c r="P361" s="141">
        <f t="shared" si="645"/>
        <v>0</v>
      </c>
      <c r="Q361" s="141">
        <f t="shared" si="645"/>
        <v>0</v>
      </c>
      <c r="R361" s="141">
        <f t="shared" si="645"/>
        <v>0</v>
      </c>
      <c r="S361" s="141">
        <f t="shared" si="645"/>
        <v>0</v>
      </c>
      <c r="T361" s="141">
        <f t="shared" si="645"/>
        <v>0</v>
      </c>
      <c r="U361" s="141">
        <f t="shared" si="645"/>
        <v>0</v>
      </c>
      <c r="V361" s="141">
        <f t="shared" si="645"/>
        <v>0</v>
      </c>
      <c r="W361" s="141">
        <f t="shared" si="645"/>
        <v>0</v>
      </c>
      <c r="X361" s="141">
        <f t="shared" si="645"/>
        <v>0</v>
      </c>
      <c r="Y361" s="141">
        <f t="shared" si="645"/>
        <v>0</v>
      </c>
      <c r="Z361" s="141">
        <f t="shared" si="645"/>
        <v>0</v>
      </c>
      <c r="AA361" s="141">
        <f t="shared" si="645"/>
        <v>0</v>
      </c>
      <c r="AB361" s="141">
        <f t="shared" si="645"/>
        <v>0</v>
      </c>
      <c r="AC361" s="141">
        <f t="shared" si="645"/>
        <v>0</v>
      </c>
      <c r="AD361" s="141">
        <f t="shared" si="645"/>
        <v>0</v>
      </c>
      <c r="AE361" s="141">
        <f t="shared" si="645"/>
        <v>0</v>
      </c>
      <c r="AF361" s="141">
        <f t="shared" si="645"/>
        <v>0</v>
      </c>
      <c r="AG361" s="141">
        <f t="shared" si="645"/>
        <v>0</v>
      </c>
      <c r="AH361" s="141">
        <f t="shared" si="645"/>
        <v>0</v>
      </c>
      <c r="AI361" s="141">
        <f t="shared" si="645"/>
        <v>0</v>
      </c>
      <c r="AJ361" s="141">
        <f t="shared" si="645"/>
        <v>0</v>
      </c>
      <c r="AK361" s="141">
        <f t="shared" si="645"/>
        <v>0</v>
      </c>
      <c r="AL361" s="141">
        <f t="shared" si="645"/>
        <v>0</v>
      </c>
      <c r="AM361" s="141">
        <f t="shared" si="645"/>
        <v>0</v>
      </c>
      <c r="AN361" s="141">
        <f t="shared" si="645"/>
        <v>0</v>
      </c>
      <c r="AO361" s="141">
        <f t="shared" si="645"/>
        <v>0</v>
      </c>
      <c r="AP361" s="141">
        <f t="shared" si="645"/>
        <v>0</v>
      </c>
      <c r="AQ361" s="141">
        <f t="shared" si="645"/>
        <v>0</v>
      </c>
      <c r="AR361" s="141">
        <f t="shared" si="645"/>
        <v>0</v>
      </c>
      <c r="AS361" s="141">
        <f t="shared" si="645"/>
        <v>0</v>
      </c>
      <c r="AT361" s="141">
        <f t="shared" si="645"/>
        <v>0</v>
      </c>
      <c r="AU361" s="141">
        <f t="shared" si="645"/>
        <v>0</v>
      </c>
      <c r="AV361" s="141">
        <f t="shared" si="645"/>
        <v>0</v>
      </c>
      <c r="AW361" s="141">
        <f t="shared" si="645"/>
        <v>0</v>
      </c>
      <c r="AX361" s="141">
        <f t="shared" si="645"/>
        <v>0</v>
      </c>
      <c r="AY361" s="141">
        <f>SUM(AX355:AY360)</f>
        <v>0</v>
      </c>
      <c r="AZ361" s="141">
        <f t="shared" si="645"/>
        <v>0</v>
      </c>
      <c r="BA361" s="141">
        <f t="shared" si="645"/>
        <v>0</v>
      </c>
      <c r="BB361" s="141">
        <f t="shared" si="645"/>
        <v>0</v>
      </c>
      <c r="BC361" s="141">
        <f t="shared" si="645"/>
        <v>0</v>
      </c>
      <c r="BD361" s="141">
        <f t="shared" si="645"/>
        <v>0</v>
      </c>
      <c r="BE361" s="141">
        <f t="shared" si="645"/>
        <v>0</v>
      </c>
      <c r="BF361" s="141">
        <f t="shared" si="645"/>
        <v>0</v>
      </c>
      <c r="BG361" s="141">
        <f t="shared" si="645"/>
        <v>0</v>
      </c>
      <c r="BH361" s="141">
        <f t="shared" si="645"/>
        <v>0</v>
      </c>
      <c r="BI361" s="141">
        <f t="shared" si="645"/>
        <v>0</v>
      </c>
      <c r="BJ361" s="141">
        <f t="shared" si="645"/>
        <v>0</v>
      </c>
      <c r="BK361" s="141">
        <f t="shared" si="645"/>
        <v>0</v>
      </c>
      <c r="BL361" s="141">
        <f t="shared" si="645"/>
        <v>0</v>
      </c>
      <c r="BM361" s="141">
        <f t="shared" si="645"/>
        <v>0</v>
      </c>
      <c r="BN361" s="141">
        <f t="shared" si="645"/>
        <v>0</v>
      </c>
      <c r="BO361" s="141">
        <f t="shared" si="645"/>
        <v>0</v>
      </c>
      <c r="BP361" s="141">
        <f t="shared" si="645"/>
        <v>0</v>
      </c>
      <c r="BQ361" s="141">
        <f t="shared" ref="BQ361" si="646">SUM(BQ355:BQ360)</f>
        <v>0</v>
      </c>
      <c r="BR361" s="141">
        <f t="shared" si="645"/>
        <v>0</v>
      </c>
      <c r="BS361" s="141">
        <f t="shared" ref="BS361:CQ361" si="647">SUM(BS355:BS360)</f>
        <v>0</v>
      </c>
      <c r="BT361" s="141">
        <f t="shared" si="647"/>
        <v>0</v>
      </c>
      <c r="BU361" s="141">
        <f t="shared" si="647"/>
        <v>0</v>
      </c>
      <c r="BV361" s="141">
        <f t="shared" si="647"/>
        <v>0</v>
      </c>
      <c r="BW361" s="141">
        <f t="shared" si="647"/>
        <v>0</v>
      </c>
      <c r="BX361" s="141">
        <f>SUM(BX355:$DU360)</f>
        <v>0</v>
      </c>
      <c r="BY361" s="141">
        <f>SUM(BY355:$DU360)</f>
        <v>0</v>
      </c>
      <c r="BZ361" s="141">
        <f t="shared" ref="BZ361" si="648">SUM(BZ355:BZ360)</f>
        <v>0</v>
      </c>
      <c r="CA361" s="141">
        <f t="shared" si="647"/>
        <v>0</v>
      </c>
      <c r="CB361" s="141">
        <f t="shared" si="647"/>
        <v>0</v>
      </c>
      <c r="CC361" s="141">
        <f t="shared" si="647"/>
        <v>0</v>
      </c>
      <c r="CD361" s="141">
        <f t="shared" si="647"/>
        <v>0</v>
      </c>
      <c r="CE361" s="141">
        <f t="shared" si="647"/>
        <v>0</v>
      </c>
      <c r="CF361" s="141">
        <f t="shared" si="647"/>
        <v>0</v>
      </c>
      <c r="CG361" s="141">
        <f t="shared" si="647"/>
        <v>0</v>
      </c>
      <c r="CH361" s="141">
        <f t="shared" si="647"/>
        <v>0</v>
      </c>
      <c r="CI361" s="141">
        <f t="shared" si="647"/>
        <v>0</v>
      </c>
      <c r="CJ361" s="141">
        <f t="shared" si="647"/>
        <v>0</v>
      </c>
      <c r="CK361" s="141">
        <f t="shared" si="647"/>
        <v>0</v>
      </c>
      <c r="CL361" s="141">
        <f t="shared" si="647"/>
        <v>0</v>
      </c>
      <c r="CM361" s="141">
        <f t="shared" si="647"/>
        <v>0</v>
      </c>
      <c r="CN361" s="141">
        <f t="shared" si="647"/>
        <v>0</v>
      </c>
      <c r="CO361" s="141">
        <f t="shared" ref="CO361:CP361" si="649">SUM(CO355:CO360)</f>
        <v>0</v>
      </c>
      <c r="CP361" s="141">
        <f t="shared" si="649"/>
        <v>0</v>
      </c>
      <c r="CQ361" s="141">
        <f t="shared" si="647"/>
        <v>0</v>
      </c>
      <c r="CR361" s="141">
        <f t="shared" ref="CR361:EK361" si="650">SUM(CR355:CR360)</f>
        <v>0</v>
      </c>
      <c r="CS361" s="141">
        <f t="shared" si="650"/>
        <v>0</v>
      </c>
      <c r="CT361" s="141">
        <f t="shared" si="650"/>
        <v>0</v>
      </c>
      <c r="CU361" s="141">
        <f t="shared" si="650"/>
        <v>0</v>
      </c>
      <c r="CV361" s="141">
        <f t="shared" si="650"/>
        <v>0</v>
      </c>
      <c r="CW361" s="141">
        <f t="shared" si="650"/>
        <v>0</v>
      </c>
      <c r="CX361" s="141">
        <f t="shared" si="650"/>
        <v>0</v>
      </c>
      <c r="CY361" s="141">
        <f t="shared" si="650"/>
        <v>0</v>
      </c>
      <c r="CZ361" s="141">
        <f t="shared" si="650"/>
        <v>0</v>
      </c>
      <c r="DA361" s="141">
        <f t="shared" si="650"/>
        <v>0</v>
      </c>
      <c r="DB361" s="141">
        <f t="shared" si="650"/>
        <v>0</v>
      </c>
      <c r="DC361" s="141">
        <f t="shared" si="650"/>
        <v>0</v>
      </c>
      <c r="DD361" s="141">
        <f t="shared" si="650"/>
        <v>0</v>
      </c>
      <c r="DE361" s="141">
        <f t="shared" si="650"/>
        <v>0</v>
      </c>
      <c r="DF361" s="141">
        <f t="shared" si="650"/>
        <v>0</v>
      </c>
      <c r="DG361" s="141">
        <f t="shared" si="650"/>
        <v>0</v>
      </c>
      <c r="DH361" s="141">
        <f t="shared" si="650"/>
        <v>0</v>
      </c>
      <c r="DI361" s="141">
        <f t="shared" si="650"/>
        <v>0</v>
      </c>
      <c r="DJ361" s="141">
        <f t="shared" si="650"/>
        <v>0</v>
      </c>
      <c r="DK361" s="141">
        <f t="shared" si="650"/>
        <v>0</v>
      </c>
      <c r="DL361" s="141">
        <f t="shared" si="650"/>
        <v>0</v>
      </c>
      <c r="DM361" s="141">
        <f t="shared" si="650"/>
        <v>0</v>
      </c>
      <c r="DN361" s="141">
        <f t="shared" si="650"/>
        <v>0</v>
      </c>
      <c r="DO361" s="141">
        <f t="shared" si="650"/>
        <v>0</v>
      </c>
      <c r="DP361" s="141">
        <f t="shared" si="650"/>
        <v>0</v>
      </c>
      <c r="DQ361" s="141">
        <f t="shared" si="650"/>
        <v>0</v>
      </c>
      <c r="DR361" s="141">
        <f t="shared" si="650"/>
        <v>0</v>
      </c>
      <c r="DS361" s="141">
        <f t="shared" si="650"/>
        <v>0</v>
      </c>
      <c r="DT361" s="141">
        <f t="shared" si="650"/>
        <v>0</v>
      </c>
      <c r="DU361" s="141">
        <f>SUM($DU355:DU360)</f>
        <v>0</v>
      </c>
      <c r="DV361" s="141">
        <f>SUM($DV355:DV360)</f>
        <v>0</v>
      </c>
      <c r="DW361" s="141">
        <f t="shared" si="650"/>
        <v>0</v>
      </c>
      <c r="DX361" s="141">
        <f t="shared" si="650"/>
        <v>0</v>
      </c>
      <c r="DY361" s="141">
        <f t="shared" si="650"/>
        <v>0</v>
      </c>
      <c r="DZ361" s="141">
        <f t="shared" si="650"/>
        <v>0</v>
      </c>
      <c r="EA361" s="141">
        <f t="shared" si="650"/>
        <v>0</v>
      </c>
      <c r="EB361" s="141">
        <f t="shared" si="650"/>
        <v>0</v>
      </c>
      <c r="EC361" s="141">
        <f t="shared" si="650"/>
        <v>0</v>
      </c>
      <c r="ED361" s="141">
        <f t="shared" si="650"/>
        <v>0</v>
      </c>
      <c r="EE361" s="141">
        <f t="shared" si="650"/>
        <v>0</v>
      </c>
      <c r="EF361" s="141">
        <f t="shared" si="650"/>
        <v>0</v>
      </c>
      <c r="EG361" s="141">
        <f t="shared" si="650"/>
        <v>0</v>
      </c>
      <c r="EH361" s="141">
        <f t="shared" si="650"/>
        <v>0</v>
      </c>
      <c r="EI361" s="141">
        <f t="shared" si="650"/>
        <v>0</v>
      </c>
      <c r="EJ361" s="141">
        <f t="shared" si="650"/>
        <v>0</v>
      </c>
      <c r="EK361" s="141">
        <f t="shared" si="650"/>
        <v>0</v>
      </c>
      <c r="EL361" s="141">
        <f t="shared" ref="EL361" si="651">SUM(EL355:EL360)</f>
        <v>0</v>
      </c>
      <c r="EM361" s="141">
        <f t="shared" ref="EM361:EN361" si="652">SUM(EM355:EM360)</f>
        <v>0</v>
      </c>
      <c r="EN361" s="141">
        <f t="shared" si="652"/>
        <v>0</v>
      </c>
      <c r="EO361" s="141">
        <f t="shared" ref="EO361:GG361" si="653">SUM(EO355:EO360)</f>
        <v>0</v>
      </c>
      <c r="EP361" s="141">
        <f t="shared" si="653"/>
        <v>0</v>
      </c>
      <c r="EQ361" s="141">
        <f t="shared" si="653"/>
        <v>0</v>
      </c>
      <c r="ER361" s="141">
        <f t="shared" si="653"/>
        <v>0</v>
      </c>
      <c r="ES361" s="141">
        <f t="shared" si="653"/>
        <v>0</v>
      </c>
      <c r="ET361" s="141">
        <f t="shared" si="653"/>
        <v>0</v>
      </c>
      <c r="EU361" s="141">
        <f t="shared" si="653"/>
        <v>0</v>
      </c>
      <c r="EV361" s="141">
        <f t="shared" si="653"/>
        <v>0</v>
      </c>
      <c r="EW361" s="141">
        <f t="shared" si="653"/>
        <v>0</v>
      </c>
      <c r="EX361" s="141">
        <f t="shared" si="653"/>
        <v>0</v>
      </c>
      <c r="EY361" s="141">
        <f t="shared" si="653"/>
        <v>0</v>
      </c>
      <c r="EZ361" s="141">
        <f t="shared" si="653"/>
        <v>0</v>
      </c>
      <c r="FA361" s="141">
        <f t="shared" si="653"/>
        <v>0</v>
      </c>
      <c r="FB361" s="141">
        <f t="shared" si="653"/>
        <v>0</v>
      </c>
      <c r="FC361" s="141">
        <f t="shared" si="653"/>
        <v>0</v>
      </c>
      <c r="FD361" s="141">
        <f t="shared" si="653"/>
        <v>0</v>
      </c>
      <c r="FE361" s="141">
        <f t="shared" si="653"/>
        <v>0</v>
      </c>
      <c r="FF361" s="141">
        <f t="shared" si="653"/>
        <v>0</v>
      </c>
      <c r="FG361" s="141">
        <f t="shared" si="653"/>
        <v>0</v>
      </c>
      <c r="FH361" s="141">
        <f t="shared" si="653"/>
        <v>0</v>
      </c>
      <c r="FI361" s="141">
        <f t="shared" si="653"/>
        <v>0</v>
      </c>
      <c r="FJ361" s="141">
        <f t="shared" si="653"/>
        <v>0</v>
      </c>
      <c r="FK361" s="141">
        <f t="shared" si="653"/>
        <v>0</v>
      </c>
      <c r="FL361" s="141">
        <f t="shared" si="653"/>
        <v>0</v>
      </c>
      <c r="FM361" s="141">
        <f t="shared" si="653"/>
        <v>0</v>
      </c>
      <c r="FN361" s="141">
        <f t="shared" si="653"/>
        <v>0</v>
      </c>
      <c r="FO361" s="141">
        <f t="shared" si="653"/>
        <v>0</v>
      </c>
      <c r="FP361" s="141">
        <f t="shared" si="653"/>
        <v>0</v>
      </c>
      <c r="FQ361" s="141">
        <f t="shared" si="653"/>
        <v>0</v>
      </c>
      <c r="FR361" s="141">
        <f>SUM($DU355:FR360)</f>
        <v>0</v>
      </c>
      <c r="FS361" s="141">
        <f t="shared" si="653"/>
        <v>0</v>
      </c>
      <c r="FT361" s="141">
        <f t="shared" si="653"/>
        <v>0</v>
      </c>
      <c r="FU361" s="141">
        <f t="shared" si="653"/>
        <v>0</v>
      </c>
      <c r="FV361" s="141">
        <f t="shared" si="653"/>
        <v>0</v>
      </c>
      <c r="FW361" s="141">
        <f t="shared" si="653"/>
        <v>0</v>
      </c>
      <c r="FX361" s="141">
        <f t="shared" si="653"/>
        <v>0</v>
      </c>
      <c r="FY361" s="141">
        <f t="shared" si="653"/>
        <v>0</v>
      </c>
      <c r="FZ361" s="141">
        <f t="shared" si="653"/>
        <v>0</v>
      </c>
      <c r="GA361" s="141">
        <f t="shared" si="653"/>
        <v>0</v>
      </c>
      <c r="GB361" s="141">
        <f t="shared" si="653"/>
        <v>0</v>
      </c>
      <c r="GC361" s="141">
        <f t="shared" si="653"/>
        <v>0</v>
      </c>
      <c r="GD361" s="141">
        <f t="shared" si="653"/>
        <v>0</v>
      </c>
      <c r="GE361" s="141">
        <f t="shared" si="653"/>
        <v>0</v>
      </c>
      <c r="GF361" s="141">
        <f t="shared" si="653"/>
        <v>0</v>
      </c>
      <c r="GG361" s="141">
        <f t="shared" si="653"/>
        <v>0</v>
      </c>
      <c r="GH361" s="141">
        <f t="shared" ref="GH361:GJ361" si="654">SUM(GH355:GH360)</f>
        <v>0</v>
      </c>
      <c r="GI361" s="141">
        <f t="shared" si="654"/>
        <v>0</v>
      </c>
      <c r="GJ361" s="141">
        <f t="shared" si="654"/>
        <v>0</v>
      </c>
      <c r="GU361" s="141">
        <v>0</v>
      </c>
      <c r="GV361" s="123">
        <f t="shared" si="542"/>
        <v>0</v>
      </c>
      <c r="GX361" s="141">
        <v>0</v>
      </c>
      <c r="GY361" s="123">
        <f t="shared" si="644"/>
        <v>0</v>
      </c>
    </row>
    <row r="362" spans="1:207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37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>
        <v>0</v>
      </c>
      <c r="Y362" s="137">
        <v>0</v>
      </c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44">
        <f t="shared" si="530"/>
        <v>0</v>
      </c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37"/>
      <c r="BW362" s="137"/>
      <c r="BX362" s="144"/>
      <c r="BY362" s="144"/>
      <c r="BZ362" s="144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44">
        <f t="shared" ref="CN362:CN393" si="655">SUM(AT362:CM362)</f>
        <v>0</v>
      </c>
      <c r="CO362" s="124">
        <f t="shared" ref="CO362:CO425" si="656">+CN362+AS362</f>
        <v>0</v>
      </c>
      <c r="CP362" s="124">
        <f t="shared" ref="CP362:CP425" si="657">+CO362+E362</f>
        <v>0</v>
      </c>
      <c r="CQ362" s="144"/>
      <c r="CR362" s="144"/>
      <c r="CS362" s="144"/>
      <c r="CT362" s="144"/>
      <c r="CU362" s="144"/>
      <c r="CV362" s="144"/>
      <c r="CW362" s="144"/>
      <c r="CX362" s="144"/>
      <c r="CY362" s="144"/>
      <c r="CZ362" s="144"/>
      <c r="DA362" s="144"/>
      <c r="DB362" s="144"/>
      <c r="DC362" s="144"/>
      <c r="DD362" s="144"/>
      <c r="DE362" s="144"/>
      <c r="DF362" s="144"/>
      <c r="DG362" s="144"/>
      <c r="DH362" s="144"/>
      <c r="DI362" s="144"/>
      <c r="DJ362" s="144"/>
      <c r="DK362" s="144"/>
      <c r="DL362" s="144"/>
      <c r="DM362" s="144"/>
      <c r="DN362" s="144"/>
      <c r="DO362" s="144"/>
      <c r="DP362" s="144"/>
      <c r="DQ362" s="144"/>
      <c r="DR362" s="144"/>
      <c r="DS362" s="144"/>
      <c r="DT362" s="144"/>
      <c r="DU362" s="144"/>
      <c r="DV362" s="144"/>
      <c r="DW362" s="144"/>
      <c r="DX362" s="144"/>
      <c r="DY362" s="144"/>
      <c r="DZ362" s="144"/>
      <c r="EA362" s="144"/>
      <c r="EB362" s="144"/>
      <c r="EC362" s="144"/>
      <c r="ED362" s="144"/>
      <c r="EE362" s="144"/>
      <c r="EF362" s="144"/>
      <c r="EG362" s="129"/>
      <c r="EH362" s="144"/>
      <c r="EI362" s="144"/>
      <c r="EJ362" s="144"/>
      <c r="EK362" s="144">
        <f t="shared" ref="EK362:EK425" si="658">SUM(CQ362:EJ362)</f>
        <v>0</v>
      </c>
      <c r="EL362" s="124">
        <f t="shared" ref="EL362:EL425" si="659">EK362+CP362</f>
        <v>0</v>
      </c>
      <c r="EM362" s="144"/>
      <c r="EN362" s="144"/>
      <c r="EO362" s="144"/>
      <c r="EP362" s="144"/>
      <c r="EQ362" s="144"/>
      <c r="ER362" s="144"/>
      <c r="ES362" s="144"/>
      <c r="ET362" s="144"/>
      <c r="EU362" s="144"/>
      <c r="EV362" s="144"/>
      <c r="EW362" s="144"/>
      <c r="EX362" s="144"/>
      <c r="EY362" s="144"/>
      <c r="EZ362" s="144"/>
      <c r="FA362" s="144"/>
      <c r="FB362" s="144"/>
      <c r="FC362" s="144"/>
      <c r="FD362" s="144"/>
      <c r="FE362" s="144"/>
      <c r="FF362" s="144"/>
      <c r="FG362" s="144"/>
      <c r="FH362" s="144"/>
      <c r="FI362" s="144"/>
      <c r="FJ362" s="144"/>
      <c r="FK362" s="144"/>
      <c r="FL362" s="144"/>
      <c r="FM362" s="144"/>
      <c r="FN362" s="144"/>
      <c r="FO362" s="144"/>
      <c r="FP362" s="144"/>
      <c r="FQ362" s="144"/>
      <c r="FR362" s="144"/>
      <c r="FS362" s="144"/>
      <c r="FT362" s="144"/>
      <c r="FU362" s="144"/>
      <c r="FV362" s="144"/>
      <c r="FW362" s="144"/>
      <c r="FX362" s="144"/>
      <c r="FY362" s="144"/>
      <c r="FZ362" s="144"/>
      <c r="GA362" s="144"/>
      <c r="GB362" s="144"/>
      <c r="GC362" s="129"/>
      <c r="GD362" s="144"/>
      <c r="GE362" s="144"/>
      <c r="GF362" s="144"/>
      <c r="GG362" s="124">
        <f t="shared" ref="GG362:GG367" si="660">SUM(EM362:GF362)</f>
        <v>0</v>
      </c>
      <c r="GH362" s="124">
        <f t="shared" ref="GH362:GH367" si="661">EL362+GG362</f>
        <v>0</v>
      </c>
      <c r="GI362" s="124"/>
      <c r="GJ362" s="124">
        <f t="shared" ref="GJ362:GJ367" si="662">SUM(GH362:GI362)</f>
        <v>0</v>
      </c>
      <c r="GU362" s="194">
        <v>0</v>
      </c>
      <c r="GV362" s="123">
        <f t="shared" si="542"/>
        <v>0</v>
      </c>
      <c r="GX362" s="194"/>
      <c r="GY362" s="123">
        <f t="shared" si="644"/>
        <v>0</v>
      </c>
    </row>
    <row r="363" spans="1:207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37">
        <v>-95990046.733749986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>
        <v>264925.99374997616</v>
      </c>
      <c r="Y363" s="148">
        <v>-7854510.9779180018</v>
      </c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44">
        <f t="shared" si="530"/>
        <v>-7589584.9841680257</v>
      </c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219">
        <v>4054528.2179179937</v>
      </c>
      <c r="BW363" s="137">
        <v>488.03000000000003</v>
      </c>
      <c r="BX363" s="137">
        <v>-9229.51</v>
      </c>
      <c r="BY363" s="137">
        <v>0</v>
      </c>
      <c r="BZ363" s="137">
        <v>0</v>
      </c>
      <c r="CA363" s="137">
        <v>-821.59</v>
      </c>
      <c r="CB363" s="129"/>
      <c r="CC363" s="129"/>
      <c r="CD363" s="129"/>
      <c r="CE363" s="129"/>
      <c r="CF363" s="129"/>
      <c r="CG363" s="129"/>
      <c r="CH363" s="129"/>
      <c r="CI363" s="129"/>
      <c r="CJ363" s="144">
        <v>95843912.099999994</v>
      </c>
      <c r="CK363" s="144"/>
      <c r="CL363" s="144"/>
      <c r="CM363" s="129"/>
      <c r="CN363" s="144">
        <f t="shared" si="655"/>
        <v>99888877.247917995</v>
      </c>
      <c r="CO363" s="124">
        <f t="shared" si="656"/>
        <v>92299292.263749972</v>
      </c>
      <c r="CP363" s="124">
        <f t="shared" si="657"/>
        <v>-3690754.4700000137</v>
      </c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37">
        <v>-7599965.5199999809</v>
      </c>
      <c r="DT363" s="137">
        <v>29801.14</v>
      </c>
      <c r="DU363" s="137">
        <v>-39569.040000000001</v>
      </c>
      <c r="DV363" s="137">
        <v>0</v>
      </c>
      <c r="DW363" s="137">
        <v>0</v>
      </c>
      <c r="DX363" s="137">
        <v>-9085.1999999999989</v>
      </c>
      <c r="DY363" s="144"/>
      <c r="DZ363" s="144"/>
      <c r="EA363" s="144"/>
      <c r="EB363" s="144"/>
      <c r="EC363" s="144"/>
      <c r="ED363" s="144"/>
      <c r="EE363" s="144"/>
      <c r="EF363" s="144"/>
      <c r="EG363" s="129">
        <v>7496566.2100000046</v>
      </c>
      <c r="EH363" s="144"/>
      <c r="EI363" s="144"/>
      <c r="EJ363" s="144"/>
      <c r="EK363" s="144">
        <f t="shared" si="658"/>
        <v>-122252.40999997687</v>
      </c>
      <c r="EL363" s="124">
        <f t="shared" si="659"/>
        <v>-3813006.8799999906</v>
      </c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  <c r="FM363" s="144"/>
      <c r="FN363" s="144"/>
      <c r="FO363" s="137">
        <v>-2127789.1299999952</v>
      </c>
      <c r="FP363" s="137">
        <v>20984.9</v>
      </c>
      <c r="FQ363" s="137">
        <v>-19534.039999999994</v>
      </c>
      <c r="FR363" s="137">
        <v>0</v>
      </c>
      <c r="FS363" s="137">
        <v>0</v>
      </c>
      <c r="FT363" s="137">
        <v>-10605.840000000002</v>
      </c>
      <c r="FU363" s="144"/>
      <c r="FV363" s="144"/>
      <c r="FW363" s="144"/>
      <c r="FX363" s="144"/>
      <c r="FY363" s="144"/>
      <c r="FZ363" s="144"/>
      <c r="GA363" s="144"/>
      <c r="GB363" s="144"/>
      <c r="GC363" s="129">
        <v>2077294.5199999986</v>
      </c>
      <c r="GD363" s="144"/>
      <c r="GE363" s="144"/>
      <c r="GF363" s="144"/>
      <c r="GG363" s="124">
        <f t="shared" si="660"/>
        <v>-59649.589999996591</v>
      </c>
      <c r="GH363" s="124">
        <f t="shared" si="661"/>
        <v>-3872656.4699999872</v>
      </c>
      <c r="GI363" s="124"/>
      <c r="GJ363" s="124">
        <f t="shared" si="662"/>
        <v>-3872656.4699999872</v>
      </c>
      <c r="GU363" s="194">
        <v>-95990046.733749986</v>
      </c>
      <c r="GV363" s="123">
        <f t="shared" si="542"/>
        <v>0</v>
      </c>
      <c r="GX363" s="194">
        <v>4054528.2179179937</v>
      </c>
      <c r="GY363" s="123">
        <f t="shared" si="644"/>
        <v>0</v>
      </c>
    </row>
    <row r="364" spans="1:207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663">+D363</f>
        <v>108</v>
      </c>
      <c r="E364" s="148">
        <v>-382033642.89250004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>
        <v>-12042438.327499986</v>
      </c>
      <c r="Y364" s="148">
        <v>-2962042.7594350004</v>
      </c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44">
        <f t="shared" si="530"/>
        <v>-15004481.086934986</v>
      </c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219">
        <v>-10045595.500564933</v>
      </c>
      <c r="BW364" s="137">
        <v>4236.1400000000003</v>
      </c>
      <c r="BX364" s="137">
        <v>-97322.609999999986</v>
      </c>
      <c r="BY364" s="137">
        <v>0</v>
      </c>
      <c r="BZ364" s="137">
        <v>0</v>
      </c>
      <c r="CA364" s="137">
        <v>-4513.0300000000007</v>
      </c>
      <c r="CB364" s="129"/>
      <c r="CC364" s="129"/>
      <c r="CD364" s="129"/>
      <c r="CE364" s="129"/>
      <c r="CF364" s="129"/>
      <c r="CG364" s="129"/>
      <c r="CH364" s="129"/>
      <c r="CI364" s="129"/>
      <c r="CJ364" s="144">
        <v>232158553.93999997</v>
      </c>
      <c r="CK364" s="144"/>
      <c r="CL364" s="144"/>
      <c r="CM364" s="129"/>
      <c r="CN364" s="144">
        <f t="shared" si="655"/>
        <v>222015358.93943503</v>
      </c>
      <c r="CO364" s="124">
        <f t="shared" si="656"/>
        <v>207010877.85250005</v>
      </c>
      <c r="CP364" s="124">
        <f t="shared" si="657"/>
        <v>-175022765.03999999</v>
      </c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37">
        <v>-26015276.520000041</v>
      </c>
      <c r="DT364" s="137">
        <v>110642.53999999998</v>
      </c>
      <c r="DU364" s="137">
        <v>-417246.6</v>
      </c>
      <c r="DV364" s="137">
        <v>0</v>
      </c>
      <c r="DW364" s="137">
        <v>0</v>
      </c>
      <c r="DX364" s="137">
        <v>-30935.700000000004</v>
      </c>
      <c r="DY364" s="144"/>
      <c r="DZ364" s="144"/>
      <c r="EA364" s="144"/>
      <c r="EB364" s="144"/>
      <c r="EC364" s="144"/>
      <c r="ED364" s="144"/>
      <c r="EE364" s="144"/>
      <c r="EF364" s="144"/>
      <c r="EG364" s="144">
        <v>22235815.350000013</v>
      </c>
      <c r="EH364" s="144"/>
      <c r="EI364" s="144"/>
      <c r="EJ364" s="144"/>
      <c r="EK364" s="144">
        <f t="shared" si="658"/>
        <v>-4117000.9300000295</v>
      </c>
      <c r="EL364" s="124">
        <f t="shared" si="659"/>
        <v>-179139765.97000003</v>
      </c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  <c r="FM364" s="144"/>
      <c r="FN364" s="144"/>
      <c r="FO364" s="137">
        <v>-10962970.449999988</v>
      </c>
      <c r="FP364" s="137">
        <v>94626.450000000055</v>
      </c>
      <c r="FQ364" s="137">
        <v>-235869.70000000007</v>
      </c>
      <c r="FR364" s="137">
        <v>0</v>
      </c>
      <c r="FS364" s="137">
        <v>0</v>
      </c>
      <c r="FT364" s="137">
        <v>-22650.260000000002</v>
      </c>
      <c r="FU364" s="144"/>
      <c r="FV364" s="144"/>
      <c r="FW364" s="144"/>
      <c r="FX364" s="144"/>
      <c r="FY364" s="144"/>
      <c r="FZ364" s="144"/>
      <c r="GA364" s="144"/>
      <c r="GB364" s="144"/>
      <c r="GC364" s="144">
        <v>9440962.5600000005</v>
      </c>
      <c r="GD364" s="144"/>
      <c r="GE364" s="144"/>
      <c r="GF364" s="144"/>
      <c r="GG364" s="124">
        <f t="shared" si="660"/>
        <v>-1685901.3999999873</v>
      </c>
      <c r="GH364" s="124">
        <f t="shared" si="661"/>
        <v>-180825667.37</v>
      </c>
      <c r="GI364" s="124"/>
      <c r="GJ364" s="124">
        <f t="shared" si="662"/>
        <v>-180825667.37</v>
      </c>
      <c r="GU364" s="148">
        <v>-382033642.89250004</v>
      </c>
      <c r="GV364" s="123">
        <f t="shared" si="542"/>
        <v>0</v>
      </c>
      <c r="GX364" s="194">
        <v>-10045595.500564933</v>
      </c>
      <c r="GY364" s="123">
        <f t="shared" si="644"/>
        <v>0</v>
      </c>
    </row>
    <row r="365" spans="1:207" outlineLevel="1" x14ac:dyDescent="0.25">
      <c r="A365" s="83">
        <f>ROW()</f>
        <v>365</v>
      </c>
      <c r="B365" s="275"/>
      <c r="C365" s="113" t="s">
        <v>398</v>
      </c>
      <c r="D365" s="114">
        <f t="shared" si="663"/>
        <v>108</v>
      </c>
      <c r="E365" s="148">
        <v>-189496585.59958333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>
        <v>-6030993.9004166424</v>
      </c>
      <c r="Y365" s="148">
        <v>-1110998.6112969988</v>
      </c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44">
        <f t="shared" si="530"/>
        <v>-7141992.5117136408</v>
      </c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219"/>
      <c r="BW365" s="137"/>
      <c r="BX365" s="137"/>
      <c r="BY365" s="137"/>
      <c r="BZ365" s="137"/>
      <c r="CA365" s="137"/>
      <c r="CB365" s="129"/>
      <c r="CC365" s="129"/>
      <c r="CD365" s="129"/>
      <c r="CE365" s="129"/>
      <c r="CF365" s="129"/>
      <c r="CG365" s="129"/>
      <c r="CH365" s="129"/>
      <c r="CI365" s="129"/>
      <c r="CJ365" s="144"/>
      <c r="CK365" s="144"/>
      <c r="CL365" s="144"/>
      <c r="CM365" s="129"/>
      <c r="CN365" s="144">
        <f t="shared" si="655"/>
        <v>0</v>
      </c>
      <c r="CO365" s="124">
        <f t="shared" si="656"/>
        <v>-7141992.5117136408</v>
      </c>
      <c r="CP365" s="124">
        <f t="shared" si="657"/>
        <v>-196638578.11129698</v>
      </c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37"/>
      <c r="DT365" s="137"/>
      <c r="DU365" s="137"/>
      <c r="DV365" s="137"/>
      <c r="DW365" s="137"/>
      <c r="DX365" s="137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>
        <f t="shared" si="658"/>
        <v>0</v>
      </c>
      <c r="EL365" s="124">
        <f t="shared" si="659"/>
        <v>-196638578.11129698</v>
      </c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  <c r="FM365" s="144"/>
      <c r="FN365" s="144"/>
      <c r="FO365" s="137"/>
      <c r="FP365" s="137"/>
      <c r="FQ365" s="137"/>
      <c r="FR365" s="137"/>
      <c r="FS365" s="137"/>
      <c r="FT365" s="137"/>
      <c r="FU365" s="144"/>
      <c r="FV365" s="144"/>
      <c r="FW365" s="144"/>
      <c r="FX365" s="144"/>
      <c r="FY365" s="144"/>
      <c r="FZ365" s="144"/>
      <c r="GA365" s="144"/>
      <c r="GB365" s="144"/>
      <c r="GC365" s="144"/>
      <c r="GD365" s="144"/>
      <c r="GE365" s="144"/>
      <c r="GF365" s="144"/>
      <c r="GG365" s="124">
        <f t="shared" si="660"/>
        <v>0</v>
      </c>
      <c r="GH365" s="124">
        <f t="shared" si="661"/>
        <v>-196638578.11129698</v>
      </c>
      <c r="GI365" s="124"/>
      <c r="GJ365" s="124">
        <f t="shared" si="662"/>
        <v>-196638578.11129698</v>
      </c>
      <c r="GU365" s="148">
        <v>-189496585.59958333</v>
      </c>
      <c r="GV365" s="123">
        <f t="shared" si="542"/>
        <v>0</v>
      </c>
      <c r="GX365" s="194"/>
      <c r="GY365" s="123">
        <f t="shared" si="644"/>
        <v>0</v>
      </c>
    </row>
    <row r="366" spans="1:207" outlineLevel="1" x14ac:dyDescent="0.25">
      <c r="A366" s="83">
        <f>ROW()</f>
        <v>366</v>
      </c>
      <c r="B366" s="275"/>
      <c r="C366" s="113" t="s">
        <v>399</v>
      </c>
      <c r="D366" s="114">
        <f t="shared" si="663"/>
        <v>108</v>
      </c>
      <c r="E366" s="148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44">
        <f t="shared" si="530"/>
        <v>0</v>
      </c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219">
        <v>-5185642.6487030089</v>
      </c>
      <c r="BW366" s="137">
        <v>507.28000000000003</v>
      </c>
      <c r="BX366" s="137">
        <v>-42836.39</v>
      </c>
      <c r="BY366" s="137">
        <v>0</v>
      </c>
      <c r="BZ366" s="137">
        <v>0</v>
      </c>
      <c r="CA366" s="137">
        <v>-6640.61</v>
      </c>
      <c r="CB366" s="129"/>
      <c r="CC366" s="129"/>
      <c r="CD366" s="129"/>
      <c r="CE366" s="129"/>
      <c r="CF366" s="129"/>
      <c r="CG366" s="129"/>
      <c r="CH366" s="129"/>
      <c r="CI366" s="129"/>
      <c r="CJ366" s="144">
        <v>55874169.750000007</v>
      </c>
      <c r="CK366" s="144"/>
      <c r="CL366" s="144"/>
      <c r="CM366" s="129"/>
      <c r="CN366" s="144">
        <f t="shared" si="655"/>
        <v>50639557.381297</v>
      </c>
      <c r="CO366" s="124">
        <f t="shared" si="656"/>
        <v>50639557.381297</v>
      </c>
      <c r="CP366" s="124">
        <f t="shared" si="657"/>
        <v>50639557.381297</v>
      </c>
      <c r="CQ366" s="144"/>
      <c r="CR366" s="144"/>
      <c r="CS366" s="144"/>
      <c r="CT366" s="144"/>
      <c r="CU366" s="144"/>
      <c r="CV366" s="144"/>
      <c r="CW366" s="144"/>
      <c r="CX366" s="144"/>
      <c r="CY366" s="144"/>
      <c r="CZ366" s="144"/>
      <c r="DA366" s="144"/>
      <c r="DB366" s="144"/>
      <c r="DC366" s="144"/>
      <c r="DD366" s="144"/>
      <c r="DE366" s="144"/>
      <c r="DF366" s="144"/>
      <c r="DG366" s="144"/>
      <c r="DH366" s="144"/>
      <c r="DI366" s="144"/>
      <c r="DJ366" s="144"/>
      <c r="DK366" s="144"/>
      <c r="DL366" s="144"/>
      <c r="DM366" s="144"/>
      <c r="DN366" s="144"/>
      <c r="DO366" s="144"/>
      <c r="DP366" s="144"/>
      <c r="DQ366" s="144"/>
      <c r="DR366" s="144"/>
      <c r="DS366" s="137">
        <v>-12593282.520000011</v>
      </c>
      <c r="DT366" s="137">
        <v>99962.19</v>
      </c>
      <c r="DU366" s="137">
        <v>-183650.03999999998</v>
      </c>
      <c r="DV366" s="137">
        <v>0</v>
      </c>
      <c r="DW366" s="137">
        <v>0</v>
      </c>
      <c r="DX366" s="137">
        <v>-45995.34</v>
      </c>
      <c r="DY366" s="144"/>
      <c r="DZ366" s="144"/>
      <c r="EA366" s="144"/>
      <c r="EB366" s="144"/>
      <c r="EC366" s="144"/>
      <c r="ED366" s="144"/>
      <c r="EE366" s="144"/>
      <c r="EF366" s="144"/>
      <c r="EG366" s="144">
        <v>9248904.0599999949</v>
      </c>
      <c r="EH366" s="144"/>
      <c r="EI366" s="144"/>
      <c r="EJ366" s="144"/>
      <c r="EK366" s="144">
        <f t="shared" si="658"/>
        <v>-3474061.6500000153</v>
      </c>
      <c r="EL366" s="124">
        <f t="shared" si="659"/>
        <v>47165495.731296986</v>
      </c>
      <c r="EM366" s="144"/>
      <c r="EN366" s="144"/>
      <c r="EO366" s="144"/>
      <c r="EP366" s="144"/>
      <c r="EQ366" s="144"/>
      <c r="ER366" s="144"/>
      <c r="ES366" s="144"/>
      <c r="ET366" s="144"/>
      <c r="EU366" s="144"/>
      <c r="EV366" s="144"/>
      <c r="EW366" s="144"/>
      <c r="EX366" s="144"/>
      <c r="EY366" s="144"/>
      <c r="EZ366" s="144"/>
      <c r="FA366" s="144"/>
      <c r="FB366" s="144"/>
      <c r="FC366" s="144"/>
      <c r="FD366" s="144"/>
      <c r="FE366" s="144"/>
      <c r="FF366" s="144"/>
      <c r="FG366" s="144"/>
      <c r="FH366" s="144"/>
      <c r="FI366" s="144"/>
      <c r="FJ366" s="144"/>
      <c r="FK366" s="144"/>
      <c r="FL366" s="144"/>
      <c r="FM366" s="144"/>
      <c r="FN366" s="144"/>
      <c r="FO366" s="137">
        <v>-5816778</v>
      </c>
      <c r="FP366" s="137">
        <v>95065.63</v>
      </c>
      <c r="FQ366" s="137">
        <v>-119110.01000000001</v>
      </c>
      <c r="FR366" s="137">
        <v>0</v>
      </c>
      <c r="FS366" s="137">
        <v>0</v>
      </c>
      <c r="FT366" s="137">
        <v>-36197.31</v>
      </c>
      <c r="FU366" s="144"/>
      <c r="FV366" s="144"/>
      <c r="FW366" s="144"/>
      <c r="FX366" s="144"/>
      <c r="FY366" s="144"/>
      <c r="FZ366" s="144"/>
      <c r="GA366" s="144"/>
      <c r="GB366" s="144"/>
      <c r="GC366" s="144">
        <v>4463277.0100000054</v>
      </c>
      <c r="GD366" s="144"/>
      <c r="GE366" s="144"/>
      <c r="GF366" s="144"/>
      <c r="GG366" s="124">
        <f t="shared" si="660"/>
        <v>-1413742.6799999941</v>
      </c>
      <c r="GH366" s="124">
        <f t="shared" si="661"/>
        <v>45751753.051296994</v>
      </c>
      <c r="GI366" s="124"/>
      <c r="GJ366" s="124">
        <f t="shared" si="662"/>
        <v>45751753.051296994</v>
      </c>
      <c r="GU366" s="148"/>
      <c r="GV366" s="123">
        <f t="shared" si="542"/>
        <v>0</v>
      </c>
      <c r="GX366" s="194">
        <v>-5185642.6487030089</v>
      </c>
      <c r="GY366" s="123">
        <f t="shared" si="644"/>
        <v>0</v>
      </c>
    </row>
    <row r="367" spans="1:207" outlineLevel="1" x14ac:dyDescent="0.25">
      <c r="A367" s="83">
        <f>ROW()</f>
        <v>367</v>
      </c>
      <c r="B367" s="275"/>
      <c r="C367" s="113" t="s">
        <v>400</v>
      </c>
      <c r="D367" s="114">
        <f t="shared" si="663"/>
        <v>108</v>
      </c>
      <c r="E367" s="148">
        <v>-26060995.78041666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>
        <v>-902748.63958333805</v>
      </c>
      <c r="Y367" s="148">
        <v>-248199.47263099984</v>
      </c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44">
        <f t="shared" si="530"/>
        <v>-1150948.1122143378</v>
      </c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219">
        <v>-722279.16736900434</v>
      </c>
      <c r="BW367" s="137">
        <v>0</v>
      </c>
      <c r="BX367" s="137">
        <v>-12693.29</v>
      </c>
      <c r="BY367" s="137">
        <v>0</v>
      </c>
      <c r="BZ367" s="137">
        <v>0</v>
      </c>
      <c r="CA367" s="137">
        <v>-16.489999999999998</v>
      </c>
      <c r="CB367" s="129"/>
      <c r="CC367" s="129"/>
      <c r="CD367" s="129"/>
      <c r="CE367" s="129"/>
      <c r="CF367" s="129"/>
      <c r="CG367" s="129"/>
      <c r="CH367" s="129"/>
      <c r="CI367" s="129"/>
      <c r="CJ367" s="144">
        <v>17472155.880000003</v>
      </c>
      <c r="CK367" s="144"/>
      <c r="CL367" s="144"/>
      <c r="CM367" s="129"/>
      <c r="CN367" s="144">
        <f t="shared" si="655"/>
        <v>16737166.932630999</v>
      </c>
      <c r="CO367" s="124">
        <f t="shared" si="656"/>
        <v>15586218.820416661</v>
      </c>
      <c r="CP367" s="124">
        <f t="shared" si="657"/>
        <v>-10474776.959999999</v>
      </c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37">
        <v>-1940957.2800000049</v>
      </c>
      <c r="DT367" s="137">
        <v>32573.399999999998</v>
      </c>
      <c r="DU367" s="137">
        <v>-54419.46</v>
      </c>
      <c r="DV367" s="137">
        <v>0</v>
      </c>
      <c r="DW367" s="137">
        <v>0</v>
      </c>
      <c r="DX367" s="137">
        <v>-131.88</v>
      </c>
      <c r="DY367" s="144"/>
      <c r="DZ367" s="144"/>
      <c r="EA367" s="144"/>
      <c r="EB367" s="144"/>
      <c r="EC367" s="144"/>
      <c r="ED367" s="144"/>
      <c r="EE367" s="144"/>
      <c r="EF367" s="144"/>
      <c r="EG367" s="144">
        <v>1771233.5399999996</v>
      </c>
      <c r="EH367" s="144"/>
      <c r="EI367" s="144"/>
      <c r="EJ367" s="144"/>
      <c r="EK367" s="144">
        <f t="shared" si="658"/>
        <v>-191701.68000000529</v>
      </c>
      <c r="EL367" s="124">
        <f t="shared" si="659"/>
        <v>-10666478.640000004</v>
      </c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37">
        <v>-957927.85999998823</v>
      </c>
      <c r="FP367" s="137">
        <v>35686</v>
      </c>
      <c r="FQ367" s="137">
        <v>-39265.949999999997</v>
      </c>
      <c r="FR367" s="137">
        <v>0</v>
      </c>
      <c r="FS367" s="137">
        <v>0</v>
      </c>
      <c r="FT367" s="137">
        <v>-113.39999999999998</v>
      </c>
      <c r="FU367" s="144"/>
      <c r="FV367" s="144"/>
      <c r="FW367" s="144"/>
      <c r="FX367" s="144"/>
      <c r="FY367" s="144"/>
      <c r="FZ367" s="144"/>
      <c r="GA367" s="144"/>
      <c r="GB367" s="144"/>
      <c r="GC367" s="144">
        <v>883894.28000000049</v>
      </c>
      <c r="GD367" s="144"/>
      <c r="GE367" s="144"/>
      <c r="GF367" s="144"/>
      <c r="GG367" s="124">
        <f t="shared" si="660"/>
        <v>-77726.929999987711</v>
      </c>
      <c r="GH367" s="124">
        <f t="shared" si="661"/>
        <v>-10744205.569999993</v>
      </c>
      <c r="GI367" s="124"/>
      <c r="GJ367" s="124">
        <f t="shared" si="662"/>
        <v>-10744205.569999993</v>
      </c>
      <c r="GU367" s="148">
        <v>-26060995.78041666</v>
      </c>
      <c r="GV367" s="123">
        <f t="shared" si="542"/>
        <v>0</v>
      </c>
      <c r="GX367" s="194">
        <v>-722279.16736900434</v>
      </c>
      <c r="GY367" s="123">
        <f t="shared" si="644"/>
        <v>0</v>
      </c>
    </row>
    <row r="368" spans="1:207" outlineLevel="1" x14ac:dyDescent="0.25">
      <c r="A368" s="83">
        <f>ROW()</f>
        <v>368</v>
      </c>
      <c r="B368" s="275"/>
      <c r="C368" s="113" t="s">
        <v>401</v>
      </c>
      <c r="D368" s="114">
        <f t="shared" si="663"/>
        <v>108</v>
      </c>
      <c r="E368" s="148">
        <v>-5390157.7679166673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>
        <v>-259706.02208333183</v>
      </c>
      <c r="Y368" s="148">
        <v>5270999.9393530004</v>
      </c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44">
        <f t="shared" si="530"/>
        <v>5011293.9172696685</v>
      </c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219">
        <v>-5538077.9393530013</v>
      </c>
      <c r="BW368" s="137">
        <v>3.7699999999999996</v>
      </c>
      <c r="BX368" s="137">
        <v>-1651.78</v>
      </c>
      <c r="BY368" s="137">
        <v>0</v>
      </c>
      <c r="BZ368" s="137">
        <v>0</v>
      </c>
      <c r="CA368" s="137">
        <v>-0.68</v>
      </c>
      <c r="CB368" s="129"/>
      <c r="CC368" s="129"/>
      <c r="CD368" s="129"/>
      <c r="CE368" s="129"/>
      <c r="CF368" s="129"/>
      <c r="CG368" s="129"/>
      <c r="CH368" s="129"/>
      <c r="CI368" s="129"/>
      <c r="CJ368" s="144">
        <v>5545088.4000000004</v>
      </c>
      <c r="CK368" s="144"/>
      <c r="CL368" s="144"/>
      <c r="CM368" s="129"/>
      <c r="CN368" s="144">
        <f t="shared" si="655"/>
        <v>5361.7706469986588</v>
      </c>
      <c r="CO368" s="124">
        <f t="shared" si="656"/>
        <v>5016655.6879166672</v>
      </c>
      <c r="CP368" s="124">
        <f t="shared" si="657"/>
        <v>-373502.08000000007</v>
      </c>
      <c r="CQ368" s="144"/>
      <c r="CR368" s="144"/>
      <c r="CS368" s="144"/>
      <c r="CT368" s="144"/>
      <c r="CU368" s="144"/>
      <c r="CV368" s="144"/>
      <c r="CW368" s="144"/>
      <c r="CX368" s="144"/>
      <c r="CY368" s="144"/>
      <c r="CZ368" s="144"/>
      <c r="DA368" s="144"/>
      <c r="DB368" s="144"/>
      <c r="DC368" s="144"/>
      <c r="DD368" s="144"/>
      <c r="DE368" s="144"/>
      <c r="DF368" s="144"/>
      <c r="DG368" s="144"/>
      <c r="DH368" s="144"/>
      <c r="DI368" s="144"/>
      <c r="DJ368" s="144"/>
      <c r="DK368" s="144"/>
      <c r="DL368" s="144"/>
      <c r="DM368" s="144"/>
      <c r="DN368" s="144"/>
      <c r="DO368" s="144"/>
      <c r="DP368" s="144"/>
      <c r="DQ368" s="144"/>
      <c r="DR368" s="144"/>
      <c r="DS368" s="137">
        <v>-534156</v>
      </c>
      <c r="DT368" s="137">
        <v>473.06000000000006</v>
      </c>
      <c r="DU368" s="137">
        <v>-7082.1000000000013</v>
      </c>
      <c r="DV368" s="137">
        <v>0</v>
      </c>
      <c r="DW368" s="137">
        <v>0</v>
      </c>
      <c r="DX368" s="137">
        <v>-16.649999999999999</v>
      </c>
      <c r="DY368" s="144"/>
      <c r="DZ368" s="144"/>
      <c r="EA368" s="144"/>
      <c r="EB368" s="144"/>
      <c r="EC368" s="144"/>
      <c r="ED368" s="144"/>
      <c r="EE368" s="144"/>
      <c r="EF368" s="144"/>
      <c r="EG368" s="144">
        <v>525203.97000000032</v>
      </c>
      <c r="EH368" s="144"/>
      <c r="EI368" s="144"/>
      <c r="EJ368" s="144"/>
      <c r="EK368" s="144">
        <f t="shared" si="658"/>
        <v>-15577.719999999623</v>
      </c>
      <c r="EL368" s="124">
        <f t="shared" si="659"/>
        <v>-389079.7999999997</v>
      </c>
      <c r="EM368" s="144"/>
      <c r="EN368" s="144"/>
      <c r="EO368" s="144"/>
      <c r="EP368" s="144"/>
      <c r="EQ368" s="144"/>
      <c r="ER368" s="144"/>
      <c r="ES368" s="144"/>
      <c r="ET368" s="144"/>
      <c r="EU368" s="144"/>
      <c r="EV368" s="144"/>
      <c r="EW368" s="144"/>
      <c r="EX368" s="144"/>
      <c r="EY368" s="144"/>
      <c r="EZ368" s="144"/>
      <c r="FA368" s="144"/>
      <c r="FB368" s="144"/>
      <c r="FC368" s="144"/>
      <c r="FD368" s="144"/>
      <c r="FE368" s="144"/>
      <c r="FF368" s="144"/>
      <c r="FG368" s="144"/>
      <c r="FH368" s="144"/>
      <c r="FI368" s="144"/>
      <c r="FJ368" s="144"/>
      <c r="FK368" s="144"/>
      <c r="FL368" s="144"/>
      <c r="FM368" s="144"/>
      <c r="FN368" s="144"/>
      <c r="FO368" s="137">
        <v>-208797.84000000078</v>
      </c>
      <c r="FP368" s="137">
        <v>414.7299999999999</v>
      </c>
      <c r="FQ368" s="137">
        <v>-4138.4399999999987</v>
      </c>
      <c r="FR368" s="137">
        <v>0</v>
      </c>
      <c r="FS368" s="137">
        <v>0</v>
      </c>
      <c r="FT368" s="137">
        <v>-12.96</v>
      </c>
      <c r="FU368" s="144"/>
      <c r="FV368" s="144"/>
      <c r="FW368" s="144"/>
      <c r="FX368" s="144"/>
      <c r="FY368" s="144"/>
      <c r="FZ368" s="144"/>
      <c r="GA368" s="144"/>
      <c r="GB368" s="144"/>
      <c r="GC368" s="144">
        <v>202172.82999999993</v>
      </c>
      <c r="GD368" s="144"/>
      <c r="GE368" s="144"/>
      <c r="GF368" s="144"/>
      <c r="GG368" s="124">
        <f t="shared" ref="GG368:GG431" si="664">SUM(EM368:GF368)</f>
        <v>-10361.680000000837</v>
      </c>
      <c r="GH368" s="124">
        <f t="shared" ref="GH368:GH431" si="665">EL368+GG368</f>
        <v>-399441.48000000056</v>
      </c>
      <c r="GI368" s="124"/>
      <c r="GJ368" s="124">
        <f t="shared" ref="GJ368:GJ431" si="666">SUM(GH368:GI368)</f>
        <v>-399441.48000000056</v>
      </c>
      <c r="GU368" s="148">
        <v>-5390157.7679166673</v>
      </c>
      <c r="GV368" s="123">
        <f t="shared" si="542"/>
        <v>0</v>
      </c>
      <c r="GX368" s="194">
        <v>-5538077.9393530013</v>
      </c>
      <c r="GY368" s="123">
        <f t="shared" si="644"/>
        <v>0</v>
      </c>
    </row>
    <row r="369" spans="1:207" outlineLevel="1" x14ac:dyDescent="0.25">
      <c r="A369" s="83">
        <f>ROW()</f>
        <v>369</v>
      </c>
      <c r="B369" s="275"/>
      <c r="C369" s="113" t="s">
        <v>629</v>
      </c>
      <c r="D369" s="114">
        <f t="shared" si="663"/>
        <v>108</v>
      </c>
      <c r="E369" s="148">
        <v>-16569497.296250002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>
        <v>-3575716.3937499989</v>
      </c>
      <c r="Y369" s="148">
        <v>6955131.8799999999</v>
      </c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44">
        <f t="shared" si="530"/>
        <v>3379415.486250001</v>
      </c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219">
        <v>13190081.810000002</v>
      </c>
      <c r="BW369" s="137"/>
      <c r="BX369" s="137"/>
      <c r="BY369" s="137"/>
      <c r="BZ369" s="137"/>
      <c r="CA369" s="137"/>
      <c r="CB369" s="129"/>
      <c r="CC369" s="129"/>
      <c r="CD369" s="129"/>
      <c r="CE369" s="129"/>
      <c r="CF369" s="129"/>
      <c r="CG369" s="129"/>
      <c r="CH369" s="129"/>
      <c r="CI369" s="129"/>
      <c r="CJ369" s="144">
        <v>19218186.510000002</v>
      </c>
      <c r="CK369" s="144"/>
      <c r="CL369" s="144"/>
      <c r="CM369" s="129"/>
      <c r="CN369" s="144">
        <f t="shared" si="655"/>
        <v>32408268.320000004</v>
      </c>
      <c r="CO369" s="124">
        <f t="shared" si="656"/>
        <v>35787683.806250006</v>
      </c>
      <c r="CP369" s="124">
        <f t="shared" si="657"/>
        <v>19218186.510000005</v>
      </c>
      <c r="CQ369" s="144"/>
      <c r="CR369" s="144"/>
      <c r="CS369" s="144"/>
      <c r="CT369" s="144"/>
      <c r="CU369" s="144"/>
      <c r="CV369" s="144"/>
      <c r="CW369" s="144"/>
      <c r="CX369" s="144"/>
      <c r="CY369" s="144"/>
      <c r="CZ369" s="144"/>
      <c r="DA369" s="144"/>
      <c r="DB369" s="144"/>
      <c r="DC369" s="144"/>
      <c r="DD369" s="144"/>
      <c r="DE369" s="144"/>
      <c r="DF369" s="144"/>
      <c r="DG369" s="144"/>
      <c r="DH369" s="144"/>
      <c r="DI369" s="144"/>
      <c r="DJ369" s="144"/>
      <c r="DK369" s="144"/>
      <c r="DL369" s="144"/>
      <c r="DM369" s="144"/>
      <c r="DN369" s="144"/>
      <c r="DO369" s="144"/>
      <c r="DP369" s="144"/>
      <c r="DQ369" s="144"/>
      <c r="DR369" s="144"/>
      <c r="DS369" s="137">
        <v>0</v>
      </c>
      <c r="DT369" s="137"/>
      <c r="DU369" s="137"/>
      <c r="DV369" s="137"/>
      <c r="DW369" s="137"/>
      <c r="DX369" s="137"/>
      <c r="DY369" s="144"/>
      <c r="DZ369" s="144"/>
      <c r="EA369" s="144"/>
      <c r="EB369" s="144"/>
      <c r="EC369" s="144"/>
      <c r="ED369" s="144"/>
      <c r="EE369" s="144"/>
      <c r="EF369" s="144"/>
      <c r="EG369" s="144">
        <v>0</v>
      </c>
      <c r="EH369" s="144"/>
      <c r="EI369" s="144"/>
      <c r="EJ369" s="144"/>
      <c r="EK369" s="144">
        <f t="shared" si="658"/>
        <v>0</v>
      </c>
      <c r="EL369" s="124">
        <f t="shared" si="659"/>
        <v>19218186.510000005</v>
      </c>
      <c r="EM369" s="144"/>
      <c r="EN369" s="144"/>
      <c r="EO369" s="144"/>
      <c r="EP369" s="144"/>
      <c r="EQ369" s="144"/>
      <c r="ER369" s="144"/>
      <c r="ES369" s="144"/>
      <c r="ET369" s="144"/>
      <c r="EU369" s="144"/>
      <c r="EV369" s="144"/>
      <c r="EW369" s="144"/>
      <c r="EX369" s="144"/>
      <c r="EY369" s="144"/>
      <c r="EZ369" s="144"/>
      <c r="FA369" s="144"/>
      <c r="FB369" s="144"/>
      <c r="FC369" s="144"/>
      <c r="FD369" s="144"/>
      <c r="FE369" s="144"/>
      <c r="FF369" s="144"/>
      <c r="FG369" s="144"/>
      <c r="FH369" s="144"/>
      <c r="FI369" s="144"/>
      <c r="FJ369" s="144"/>
      <c r="FK369" s="144"/>
      <c r="FL369" s="144"/>
      <c r="FM369" s="144"/>
      <c r="FN369" s="144"/>
      <c r="FO369" s="137">
        <v>0</v>
      </c>
      <c r="FP369" s="137"/>
      <c r="FQ369" s="137"/>
      <c r="FR369" s="137"/>
      <c r="FS369" s="137"/>
      <c r="FT369" s="137"/>
      <c r="FU369" s="144"/>
      <c r="FV369" s="144"/>
      <c r="FW369" s="144"/>
      <c r="FX369" s="144"/>
      <c r="FY369" s="144"/>
      <c r="FZ369" s="144"/>
      <c r="GA369" s="144"/>
      <c r="GB369" s="144"/>
      <c r="GC369" s="144">
        <v>0</v>
      </c>
      <c r="GD369" s="144"/>
      <c r="GE369" s="144"/>
      <c r="GF369" s="144"/>
      <c r="GG369" s="124">
        <f t="shared" si="664"/>
        <v>0</v>
      </c>
      <c r="GH369" s="124">
        <f t="shared" si="665"/>
        <v>19218186.510000005</v>
      </c>
      <c r="GI369" s="124"/>
      <c r="GJ369" s="124">
        <f t="shared" si="666"/>
        <v>19218186.510000005</v>
      </c>
      <c r="GU369" s="148">
        <v>-16569497.296250002</v>
      </c>
      <c r="GV369" s="123">
        <f t="shared" si="542"/>
        <v>0</v>
      </c>
      <c r="GX369" s="194">
        <v>13190081.810000002</v>
      </c>
      <c r="GY369" s="123">
        <f t="shared" si="644"/>
        <v>0</v>
      </c>
    </row>
    <row r="370" spans="1:207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8">
        <v>-69824236.441666678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>
        <v>3749321.8016666677</v>
      </c>
      <c r="Y370" s="148">
        <v>0</v>
      </c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44">
        <f t="shared" si="530"/>
        <v>3749321.8016666677</v>
      </c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37"/>
      <c r="BW370" s="137"/>
      <c r="BX370" s="137"/>
      <c r="BY370" s="137"/>
      <c r="BZ370" s="137"/>
      <c r="CA370" s="137"/>
      <c r="CB370" s="129"/>
      <c r="CC370" s="129"/>
      <c r="CD370" s="129"/>
      <c r="CE370" s="129"/>
      <c r="CF370" s="129"/>
      <c r="CG370" s="129"/>
      <c r="CH370" s="129"/>
      <c r="CI370" s="129"/>
      <c r="CJ370" s="144">
        <v>269761417.57690001</v>
      </c>
      <c r="CK370" s="144"/>
      <c r="CL370" s="148">
        <v>-203686502.93690002</v>
      </c>
      <c r="CM370" s="129"/>
      <c r="CN370" s="144">
        <f t="shared" si="655"/>
        <v>66074914.639999986</v>
      </c>
      <c r="CO370" s="124">
        <f t="shared" si="656"/>
        <v>69824236.441666648</v>
      </c>
      <c r="CP370" s="124">
        <f t="shared" si="657"/>
        <v>0</v>
      </c>
      <c r="CQ370" s="144"/>
      <c r="CR370" s="144"/>
      <c r="CS370" s="144"/>
      <c r="CT370" s="144"/>
      <c r="CU370" s="144"/>
      <c r="CV370" s="144"/>
      <c r="CW370" s="144"/>
      <c r="CX370" s="144"/>
      <c r="CY370" s="144"/>
      <c r="CZ370" s="144"/>
      <c r="DA370" s="144"/>
      <c r="DB370" s="144"/>
      <c r="DC370" s="144"/>
      <c r="DD370" s="144"/>
      <c r="DE370" s="144"/>
      <c r="DF370" s="144"/>
      <c r="DG370" s="144"/>
      <c r="DH370" s="144"/>
      <c r="DI370" s="144"/>
      <c r="DJ370" s="144"/>
      <c r="DK370" s="144"/>
      <c r="DL370" s="144"/>
      <c r="DM370" s="144"/>
      <c r="DN370" s="144"/>
      <c r="DO370" s="144"/>
      <c r="DP370" s="144"/>
      <c r="DQ370" s="144"/>
      <c r="DR370" s="144"/>
      <c r="DS370" s="137"/>
      <c r="DT370" s="137"/>
      <c r="DU370" s="137"/>
      <c r="DV370" s="137"/>
      <c r="DW370" s="137"/>
      <c r="DX370" s="137"/>
      <c r="DY370" s="144"/>
      <c r="DZ370" s="144"/>
      <c r="EA370" s="144"/>
      <c r="EB370" s="144"/>
      <c r="EC370" s="144"/>
      <c r="ED370" s="144"/>
      <c r="EE370" s="144"/>
      <c r="EF370" s="144"/>
      <c r="EG370" s="144">
        <v>48883652.011923321</v>
      </c>
      <c r="EH370" s="144"/>
      <c r="EI370" s="144">
        <v>-48883652.011923321</v>
      </c>
      <c r="EJ370" s="144"/>
      <c r="EK370" s="144">
        <f t="shared" si="658"/>
        <v>0</v>
      </c>
      <c r="EL370" s="124">
        <f t="shared" si="659"/>
        <v>0</v>
      </c>
      <c r="EM370" s="144"/>
      <c r="EN370" s="144"/>
      <c r="EO370" s="144"/>
      <c r="EP370" s="144"/>
      <c r="EQ370" s="144"/>
      <c r="ER370" s="144"/>
      <c r="ES370" s="144"/>
      <c r="ET370" s="144"/>
      <c r="EU370" s="144"/>
      <c r="EV370" s="144"/>
      <c r="EW370" s="144"/>
      <c r="EX370" s="144"/>
      <c r="EY370" s="144"/>
      <c r="EZ370" s="144"/>
      <c r="FA370" s="144"/>
      <c r="FB370" s="144"/>
      <c r="FC370" s="144"/>
      <c r="FD370" s="144"/>
      <c r="FE370" s="144"/>
      <c r="FF370" s="144"/>
      <c r="FG370" s="144"/>
      <c r="FH370" s="144"/>
      <c r="FI370" s="144"/>
      <c r="FJ370" s="144"/>
      <c r="FK370" s="144"/>
      <c r="FL370" s="144"/>
      <c r="FM370" s="144"/>
      <c r="FN370" s="144"/>
      <c r="FO370" s="137"/>
      <c r="FP370" s="137"/>
      <c r="FQ370" s="137"/>
      <c r="FR370" s="137"/>
      <c r="FS370" s="137"/>
      <c r="FT370" s="137"/>
      <c r="FU370" s="144"/>
      <c r="FV370" s="144"/>
      <c r="FW370" s="144"/>
      <c r="FX370" s="144"/>
      <c r="FY370" s="144"/>
      <c r="FZ370" s="144"/>
      <c r="GA370" s="144"/>
      <c r="GB370" s="144"/>
      <c r="GC370" s="144">
        <v>0</v>
      </c>
      <c r="GD370" s="144"/>
      <c r="GE370" s="144">
        <v>0</v>
      </c>
      <c r="GF370" s="144"/>
      <c r="GG370" s="124">
        <f t="shared" si="664"/>
        <v>0</v>
      </c>
      <c r="GH370" s="124">
        <f t="shared" si="665"/>
        <v>0</v>
      </c>
      <c r="GI370" s="124"/>
      <c r="GJ370" s="124">
        <f t="shared" si="666"/>
        <v>0</v>
      </c>
      <c r="GU370" s="148">
        <v>-69824236.441666678</v>
      </c>
      <c r="GV370" s="123">
        <f t="shared" si="542"/>
        <v>0</v>
      </c>
      <c r="GX370" s="194"/>
      <c r="GY370" s="123">
        <f t="shared" si="644"/>
        <v>0</v>
      </c>
    </row>
    <row r="371" spans="1:207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8">
        <v>-14358.020000000002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48">
        <v>-328.97999999999774</v>
      </c>
      <c r="Y371" s="148">
        <v>-1.4600000000143609E-2</v>
      </c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44">
        <f t="shared" si="530"/>
        <v>-328.99459999999789</v>
      </c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212">
        <v>-328.96539999999914</v>
      </c>
      <c r="BW371" s="137"/>
      <c r="BX371" s="137">
        <v>0</v>
      </c>
      <c r="BY371" s="137">
        <v>0</v>
      </c>
      <c r="BZ371" s="137">
        <v>0</v>
      </c>
      <c r="CA371" s="137"/>
      <c r="CB371" s="129"/>
      <c r="CC371" s="129"/>
      <c r="CD371" s="129"/>
      <c r="CE371" s="129"/>
      <c r="CF371" s="129"/>
      <c r="CG371" s="129"/>
      <c r="CH371" s="129"/>
      <c r="CI371" s="129"/>
      <c r="CJ371" s="144"/>
      <c r="CK371" s="144"/>
      <c r="CL371" s="144"/>
      <c r="CM371" s="129"/>
      <c r="CN371" s="144">
        <f t="shared" si="655"/>
        <v>-328.96539999999914</v>
      </c>
      <c r="CO371" s="124">
        <f t="shared" si="656"/>
        <v>-657.95999999999708</v>
      </c>
      <c r="CP371" s="124">
        <f t="shared" si="657"/>
        <v>-15015.98</v>
      </c>
      <c r="CQ371" s="144"/>
      <c r="CR371" s="144"/>
      <c r="CS371" s="144"/>
      <c r="CT371" s="144"/>
      <c r="CU371" s="144"/>
      <c r="CV371" s="144"/>
      <c r="CW371" s="144"/>
      <c r="CX371" s="144"/>
      <c r="CY371" s="144"/>
      <c r="CZ371" s="144"/>
      <c r="DA371" s="144"/>
      <c r="DB371" s="144"/>
      <c r="DC371" s="144"/>
      <c r="DD371" s="144"/>
      <c r="DE371" s="144"/>
      <c r="DF371" s="144"/>
      <c r="DG371" s="144"/>
      <c r="DH371" s="144"/>
      <c r="DI371" s="144"/>
      <c r="DJ371" s="144"/>
      <c r="DK371" s="144"/>
      <c r="DL371" s="144"/>
      <c r="DM371" s="144"/>
      <c r="DN371" s="144"/>
      <c r="DO371" s="144"/>
      <c r="DP371" s="144"/>
      <c r="DQ371" s="144"/>
      <c r="DR371" s="144"/>
      <c r="DS371" s="137">
        <v>-657.96000000000095</v>
      </c>
      <c r="DT371" s="137"/>
      <c r="DU371" s="137">
        <v>0</v>
      </c>
      <c r="DV371" s="137">
        <v>0</v>
      </c>
      <c r="DW371" s="137">
        <v>0</v>
      </c>
      <c r="DX371" s="137">
        <v>0</v>
      </c>
      <c r="DY371" s="144"/>
      <c r="DZ371" s="144"/>
      <c r="EA371" s="144"/>
      <c r="EB371" s="144"/>
      <c r="EC371" s="144"/>
      <c r="ED371" s="144"/>
      <c r="EE371" s="144"/>
      <c r="EF371" s="144"/>
      <c r="EG371" s="144"/>
      <c r="EH371" s="144"/>
      <c r="EI371" s="144"/>
      <c r="EJ371" s="144"/>
      <c r="EK371" s="144">
        <f t="shared" si="658"/>
        <v>-657.96000000000095</v>
      </c>
      <c r="EL371" s="124">
        <f t="shared" si="659"/>
        <v>-15673.94</v>
      </c>
      <c r="EM371" s="144"/>
      <c r="EN371" s="144"/>
      <c r="EO371" s="144"/>
      <c r="EP371" s="144"/>
      <c r="EQ371" s="144"/>
      <c r="ER371" s="144"/>
      <c r="ES371" s="144"/>
      <c r="ET371" s="144"/>
      <c r="EU371" s="144"/>
      <c r="EV371" s="144"/>
      <c r="EW371" s="144"/>
      <c r="EX371" s="144"/>
      <c r="EY371" s="144"/>
      <c r="EZ371" s="144"/>
      <c r="FA371" s="144"/>
      <c r="FB371" s="144"/>
      <c r="FC371" s="144"/>
      <c r="FD371" s="144"/>
      <c r="FE371" s="144"/>
      <c r="FF371" s="144"/>
      <c r="FG371" s="144"/>
      <c r="FH371" s="144"/>
      <c r="FI371" s="144"/>
      <c r="FJ371" s="144"/>
      <c r="FK371" s="144"/>
      <c r="FL371" s="144"/>
      <c r="FM371" s="144"/>
      <c r="FN371" s="144"/>
      <c r="FO371" s="137">
        <v>-325.68000000000029</v>
      </c>
      <c r="FP371" s="148"/>
      <c r="FQ371" s="148">
        <v>0</v>
      </c>
      <c r="FR371" s="148">
        <v>0</v>
      </c>
      <c r="FS371" s="148">
        <v>0</v>
      </c>
      <c r="FT371" s="148">
        <v>0</v>
      </c>
      <c r="FU371" s="144"/>
      <c r="FV371" s="144"/>
      <c r="FW371" s="144"/>
      <c r="FX371" s="144"/>
      <c r="FY371" s="144"/>
      <c r="FZ371" s="144"/>
      <c r="GA371" s="144"/>
      <c r="GB371" s="144"/>
      <c r="GC371" s="144"/>
      <c r="GD371" s="144"/>
      <c r="GE371" s="144"/>
      <c r="GF371" s="144"/>
      <c r="GG371" s="124">
        <f t="shared" si="664"/>
        <v>-325.68000000000029</v>
      </c>
      <c r="GH371" s="124">
        <f t="shared" si="665"/>
        <v>-15999.62</v>
      </c>
      <c r="GI371" s="124"/>
      <c r="GJ371" s="124">
        <f t="shared" si="666"/>
        <v>-15999.62</v>
      </c>
      <c r="GU371" s="148">
        <v>-14358.020000000002</v>
      </c>
      <c r="GV371" s="123">
        <f t="shared" si="542"/>
        <v>0</v>
      </c>
      <c r="GX371" s="194">
        <v>-328.96539999999914</v>
      </c>
      <c r="GY371" s="123">
        <f t="shared" si="644"/>
        <v>0</v>
      </c>
    </row>
    <row r="372" spans="1:207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8">
        <v>-44532072.662916668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48">
        <v>-2489567.807083331</v>
      </c>
      <c r="Y372" s="148">
        <v>-42565.433644999379</v>
      </c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44">
        <f t="shared" si="530"/>
        <v>-2532133.2407283303</v>
      </c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219">
        <v>-2462129.8863549903</v>
      </c>
      <c r="BW372" s="137"/>
      <c r="BX372" s="137">
        <v>0</v>
      </c>
      <c r="BY372" s="137">
        <v>0</v>
      </c>
      <c r="BZ372" s="137">
        <v>0</v>
      </c>
      <c r="CA372" s="137">
        <v>-163.84</v>
      </c>
      <c r="CB372" s="129"/>
      <c r="CC372" s="129"/>
      <c r="CD372" s="129"/>
      <c r="CE372" s="129"/>
      <c r="CF372" s="129"/>
      <c r="CG372" s="129"/>
      <c r="CH372" s="129"/>
      <c r="CI372" s="129"/>
      <c r="CJ372" s="144"/>
      <c r="CK372" s="144"/>
      <c r="CL372" s="144"/>
      <c r="CM372" s="129"/>
      <c r="CN372" s="144">
        <f t="shared" si="655"/>
        <v>-2462293.7263549902</v>
      </c>
      <c r="CO372" s="124">
        <f t="shared" si="656"/>
        <v>-4994426.96708332</v>
      </c>
      <c r="CP372" s="124">
        <f t="shared" si="657"/>
        <v>-49526499.629999988</v>
      </c>
      <c r="CQ372" s="144"/>
      <c r="CR372" s="144"/>
      <c r="CS372" s="144"/>
      <c r="CT372" s="144"/>
      <c r="CU372" s="144"/>
      <c r="CV372" s="144"/>
      <c r="CW372" s="144"/>
      <c r="CX372" s="144"/>
      <c r="CY372" s="144"/>
      <c r="CZ372" s="144"/>
      <c r="DA372" s="144"/>
      <c r="DB372" s="144"/>
      <c r="DC372" s="144"/>
      <c r="DD372" s="144"/>
      <c r="DE372" s="144"/>
      <c r="DF372" s="144"/>
      <c r="DG372" s="144"/>
      <c r="DH372" s="144"/>
      <c r="DI372" s="144"/>
      <c r="DJ372" s="144"/>
      <c r="DK372" s="144"/>
      <c r="DL372" s="144"/>
      <c r="DM372" s="144"/>
      <c r="DN372" s="144"/>
      <c r="DO372" s="144"/>
      <c r="DP372" s="144"/>
      <c r="DQ372" s="144"/>
      <c r="DR372" s="144"/>
      <c r="DS372" s="137">
        <v>-5009390.6400000155</v>
      </c>
      <c r="DT372" s="137"/>
      <c r="DU372" s="137">
        <v>0</v>
      </c>
      <c r="DV372" s="137">
        <v>0</v>
      </c>
      <c r="DW372" s="137">
        <v>0</v>
      </c>
      <c r="DX372" s="137">
        <v>-10714.26</v>
      </c>
      <c r="DY372" s="144"/>
      <c r="DZ372" s="144"/>
      <c r="EA372" s="144"/>
      <c r="EB372" s="144"/>
      <c r="EC372" s="144"/>
      <c r="ED372" s="144"/>
      <c r="EE372" s="144"/>
      <c r="EF372" s="144"/>
      <c r="EG372" s="129"/>
      <c r="EH372" s="144"/>
      <c r="EI372" s="144"/>
      <c r="EJ372" s="144"/>
      <c r="EK372" s="144">
        <f t="shared" si="658"/>
        <v>-5020104.9000000153</v>
      </c>
      <c r="EL372" s="124">
        <f t="shared" si="659"/>
        <v>-54546604.530000001</v>
      </c>
      <c r="EM372" s="144"/>
      <c r="EN372" s="144"/>
      <c r="EO372" s="144"/>
      <c r="EP372" s="144"/>
      <c r="EQ372" s="144"/>
      <c r="ER372" s="144"/>
      <c r="ES372" s="144"/>
      <c r="ET372" s="144"/>
      <c r="EU372" s="144"/>
      <c r="EV372" s="144"/>
      <c r="EW372" s="144"/>
      <c r="EX372" s="144"/>
      <c r="EY372" s="144"/>
      <c r="EZ372" s="144"/>
      <c r="FA372" s="144"/>
      <c r="FB372" s="144"/>
      <c r="FC372" s="144"/>
      <c r="FD372" s="144"/>
      <c r="FE372" s="144"/>
      <c r="FF372" s="144"/>
      <c r="FG372" s="144"/>
      <c r="FH372" s="144"/>
      <c r="FI372" s="144"/>
      <c r="FJ372" s="144"/>
      <c r="FK372" s="144"/>
      <c r="FL372" s="144"/>
      <c r="FM372" s="144"/>
      <c r="FN372" s="144"/>
      <c r="FO372" s="137">
        <v>-2502702.6599999964</v>
      </c>
      <c r="FP372" s="148"/>
      <c r="FQ372" s="148">
        <v>0</v>
      </c>
      <c r="FR372" s="148">
        <v>0</v>
      </c>
      <c r="FS372" s="148">
        <v>0</v>
      </c>
      <c r="FT372" s="148">
        <v>-8953.67</v>
      </c>
      <c r="FU372" s="144"/>
      <c r="FV372" s="144"/>
      <c r="FW372" s="144"/>
      <c r="FX372" s="144"/>
      <c r="FY372" s="144"/>
      <c r="FZ372" s="144"/>
      <c r="GA372" s="144"/>
      <c r="GB372" s="144"/>
      <c r="GC372" s="129"/>
      <c r="GD372" s="144"/>
      <c r="GE372" s="144"/>
      <c r="GF372" s="144"/>
      <c r="GG372" s="124">
        <f t="shared" si="664"/>
        <v>-2511656.3299999963</v>
      </c>
      <c r="GH372" s="124">
        <f t="shared" si="665"/>
        <v>-57058260.859999999</v>
      </c>
      <c r="GI372" s="124"/>
      <c r="GJ372" s="124">
        <f t="shared" si="666"/>
        <v>-57058260.859999999</v>
      </c>
      <c r="GU372" s="148">
        <v>-44532072.662916668</v>
      </c>
      <c r="GV372" s="123">
        <f t="shared" si="542"/>
        <v>0</v>
      </c>
      <c r="GX372" s="194">
        <v>-2462129.8863549903</v>
      </c>
      <c r="GY372" s="123">
        <f t="shared" si="644"/>
        <v>0</v>
      </c>
    </row>
    <row r="373" spans="1:207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667">+D372</f>
        <v>108</v>
      </c>
      <c r="E373" s="148">
        <v>-124684496.66291666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48">
        <v>-4449510.8370833397</v>
      </c>
      <c r="Y373" s="148">
        <v>-8187.7051709991401</v>
      </c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44">
        <f t="shared" si="530"/>
        <v>-4457698.542254339</v>
      </c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219">
        <v>-4442299.6348290145</v>
      </c>
      <c r="BW373" s="137">
        <v>137.32999999999998</v>
      </c>
      <c r="BX373" s="137">
        <v>0</v>
      </c>
      <c r="BY373" s="137">
        <v>0</v>
      </c>
      <c r="BZ373" s="137">
        <v>0</v>
      </c>
      <c r="CA373" s="137">
        <v>-707.32999999999993</v>
      </c>
      <c r="CB373" s="129"/>
      <c r="CC373" s="129"/>
      <c r="CD373" s="129"/>
      <c r="CE373" s="129"/>
      <c r="CF373" s="129"/>
      <c r="CG373" s="129"/>
      <c r="CH373" s="129"/>
      <c r="CI373" s="129"/>
      <c r="CJ373" s="144"/>
      <c r="CK373" s="144"/>
      <c r="CL373" s="144"/>
      <c r="CM373" s="129"/>
      <c r="CN373" s="144">
        <f t="shared" si="655"/>
        <v>-4442869.6348290145</v>
      </c>
      <c r="CO373" s="124">
        <f t="shared" si="656"/>
        <v>-8900568.1770833544</v>
      </c>
      <c r="CP373" s="124">
        <f t="shared" si="657"/>
        <v>-133585064.84000002</v>
      </c>
      <c r="CQ373" s="144"/>
      <c r="CR373" s="144"/>
      <c r="CS373" s="144"/>
      <c r="CT373" s="144"/>
      <c r="CU373" s="144"/>
      <c r="CV373" s="144"/>
      <c r="CW373" s="144"/>
      <c r="CX373" s="144"/>
      <c r="CY373" s="144"/>
      <c r="CZ373" s="144"/>
      <c r="DA373" s="144"/>
      <c r="DB373" s="144"/>
      <c r="DC373" s="144"/>
      <c r="DD373" s="144"/>
      <c r="DE373" s="144"/>
      <c r="DF373" s="144"/>
      <c r="DG373" s="144"/>
      <c r="DH373" s="144"/>
      <c r="DI373" s="144"/>
      <c r="DJ373" s="144"/>
      <c r="DK373" s="144"/>
      <c r="DL373" s="144"/>
      <c r="DM373" s="144"/>
      <c r="DN373" s="144"/>
      <c r="DO373" s="144"/>
      <c r="DP373" s="144"/>
      <c r="DQ373" s="144"/>
      <c r="DR373" s="144"/>
      <c r="DS373" s="137">
        <v>-8900974.6799999923</v>
      </c>
      <c r="DT373" s="137">
        <v>2779.2700000000004</v>
      </c>
      <c r="DU373" s="137">
        <v>0</v>
      </c>
      <c r="DV373" s="137">
        <v>0</v>
      </c>
      <c r="DW373" s="137">
        <v>0</v>
      </c>
      <c r="DX373" s="137">
        <v>-58603.39</v>
      </c>
      <c r="DY373" s="144"/>
      <c r="DZ373" s="144"/>
      <c r="EA373" s="144"/>
      <c r="EB373" s="144"/>
      <c r="EC373" s="144"/>
      <c r="ED373" s="144"/>
      <c r="EE373" s="144"/>
      <c r="EF373" s="144"/>
      <c r="EG373" s="129"/>
      <c r="EH373" s="144"/>
      <c r="EI373" s="144"/>
      <c r="EJ373" s="144"/>
      <c r="EK373" s="144">
        <f t="shared" si="658"/>
        <v>-8956798.7999999933</v>
      </c>
      <c r="EL373" s="124">
        <f t="shared" si="659"/>
        <v>-142541863.64000002</v>
      </c>
      <c r="EM373" s="144"/>
      <c r="EN373" s="144"/>
      <c r="EO373" s="144"/>
      <c r="EP373" s="144"/>
      <c r="EQ373" s="144"/>
      <c r="ER373" s="144"/>
      <c r="ES373" s="144"/>
      <c r="ET373" s="144"/>
      <c r="EU373" s="144"/>
      <c r="EV373" s="144"/>
      <c r="EW373" s="144"/>
      <c r="EX373" s="144"/>
      <c r="EY373" s="144"/>
      <c r="EZ373" s="144"/>
      <c r="FA373" s="144"/>
      <c r="FB373" s="144"/>
      <c r="FC373" s="144"/>
      <c r="FD373" s="144"/>
      <c r="FE373" s="144"/>
      <c r="FF373" s="144"/>
      <c r="FG373" s="144"/>
      <c r="FH373" s="144"/>
      <c r="FI373" s="144"/>
      <c r="FJ373" s="144"/>
      <c r="FK373" s="144"/>
      <c r="FL373" s="144"/>
      <c r="FM373" s="144"/>
      <c r="FN373" s="144"/>
      <c r="FO373" s="137">
        <v>-4477221.0599999726</v>
      </c>
      <c r="FP373" s="148">
        <v>2725.66</v>
      </c>
      <c r="FQ373" s="148"/>
      <c r="FR373" s="148">
        <v>0</v>
      </c>
      <c r="FS373" s="148"/>
      <c r="FT373" s="148">
        <v>-109939.79999999999</v>
      </c>
      <c r="FU373" s="144"/>
      <c r="FV373" s="144"/>
      <c r="FW373" s="144"/>
      <c r="FX373" s="144"/>
      <c r="FY373" s="144"/>
      <c r="FZ373" s="144"/>
      <c r="GA373" s="144"/>
      <c r="GB373" s="144"/>
      <c r="GC373" s="129"/>
      <c r="GD373" s="144"/>
      <c r="GE373" s="144"/>
      <c r="GF373" s="144"/>
      <c r="GG373" s="124">
        <f t="shared" si="664"/>
        <v>-4584435.1999999722</v>
      </c>
      <c r="GH373" s="124">
        <f t="shared" si="665"/>
        <v>-147126298.83999997</v>
      </c>
      <c r="GI373" s="124"/>
      <c r="GJ373" s="124">
        <f t="shared" si="666"/>
        <v>-147126298.83999997</v>
      </c>
      <c r="GU373" s="148">
        <v>-124684496.66291666</v>
      </c>
      <c r="GV373" s="123">
        <f t="shared" si="542"/>
        <v>0</v>
      </c>
      <c r="GX373" s="194">
        <v>-4442299.6348290145</v>
      </c>
      <c r="GY373" s="123">
        <f t="shared" si="644"/>
        <v>0</v>
      </c>
    </row>
    <row r="374" spans="1:207" outlineLevel="1" x14ac:dyDescent="0.25">
      <c r="A374" s="83">
        <f>ROW()</f>
        <v>374</v>
      </c>
      <c r="B374" s="275"/>
      <c r="C374" s="113" t="s">
        <v>405</v>
      </c>
      <c r="D374" s="114">
        <f t="shared" si="667"/>
        <v>108</v>
      </c>
      <c r="E374" s="148">
        <v>-33480259.689999998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48">
        <v>-1808290.5600000024</v>
      </c>
      <c r="Y374" s="148">
        <v>-2.5076999965676805E-2</v>
      </c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44">
        <f t="shared" si="530"/>
        <v>-1808290.5850770024</v>
      </c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219">
        <v>-1808290.5949230045</v>
      </c>
      <c r="BW374" s="137">
        <v>1.32</v>
      </c>
      <c r="BX374" s="137">
        <v>0</v>
      </c>
      <c r="BY374" s="137">
        <v>0</v>
      </c>
      <c r="BZ374" s="137">
        <v>0</v>
      </c>
      <c r="CA374" s="137">
        <v>-3419.85</v>
      </c>
      <c r="CB374" s="129"/>
      <c r="CC374" s="129"/>
      <c r="CD374" s="129"/>
      <c r="CE374" s="129"/>
      <c r="CF374" s="129"/>
      <c r="CG374" s="129"/>
      <c r="CH374" s="129"/>
      <c r="CI374" s="129"/>
      <c r="CJ374" s="144"/>
      <c r="CK374" s="144"/>
      <c r="CL374" s="144"/>
      <c r="CM374" s="129"/>
      <c r="CN374" s="144">
        <f t="shared" si="655"/>
        <v>-1811709.1249230045</v>
      </c>
      <c r="CO374" s="124">
        <f t="shared" si="656"/>
        <v>-3619999.7100000069</v>
      </c>
      <c r="CP374" s="124">
        <f t="shared" si="657"/>
        <v>-37100259.400000006</v>
      </c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37">
        <v>-3616581.2399999946</v>
      </c>
      <c r="DT374" s="137">
        <v>6893.1500000000005</v>
      </c>
      <c r="DU374" s="137">
        <v>0</v>
      </c>
      <c r="DV374" s="137">
        <v>0</v>
      </c>
      <c r="DW374" s="137">
        <v>0</v>
      </c>
      <c r="DX374" s="137">
        <v>-134890.70000000001</v>
      </c>
      <c r="DY374" s="144"/>
      <c r="DZ374" s="144"/>
      <c r="EA374" s="144"/>
      <c r="EB374" s="144"/>
      <c r="EC374" s="144"/>
      <c r="ED374" s="144"/>
      <c r="EE374" s="144"/>
      <c r="EF374" s="144"/>
      <c r="EG374" s="129"/>
      <c r="EH374" s="144"/>
      <c r="EI374" s="144"/>
      <c r="EJ374" s="144"/>
      <c r="EK374" s="144">
        <f t="shared" si="658"/>
        <v>-3744578.7899999949</v>
      </c>
      <c r="EL374" s="124">
        <f t="shared" si="659"/>
        <v>-40844838.189999998</v>
      </c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37">
        <v>-1912433.5200000033</v>
      </c>
      <c r="FP374" s="148">
        <v>8612.5999999999985</v>
      </c>
      <c r="FQ374" s="148">
        <v>0</v>
      </c>
      <c r="FR374" s="148">
        <v>0</v>
      </c>
      <c r="FS374" s="148">
        <v>0</v>
      </c>
      <c r="FT374" s="148">
        <v>-233271.41</v>
      </c>
      <c r="FU374" s="144"/>
      <c r="FV374" s="144"/>
      <c r="FW374" s="144"/>
      <c r="FX374" s="144"/>
      <c r="FY374" s="144"/>
      <c r="FZ374" s="144"/>
      <c r="GA374" s="144"/>
      <c r="GB374" s="144"/>
      <c r="GC374" s="129"/>
      <c r="GD374" s="144"/>
      <c r="GE374" s="144"/>
      <c r="GF374" s="144"/>
      <c r="GG374" s="124">
        <f t="shared" si="664"/>
        <v>-2137092.3300000033</v>
      </c>
      <c r="GH374" s="124">
        <f t="shared" si="665"/>
        <v>-42981930.520000003</v>
      </c>
      <c r="GI374" s="124"/>
      <c r="GJ374" s="124">
        <f t="shared" si="666"/>
        <v>-42981930.520000003</v>
      </c>
      <c r="GU374" s="148">
        <v>-33480259.689999998</v>
      </c>
      <c r="GV374" s="123">
        <f t="shared" si="542"/>
        <v>0</v>
      </c>
      <c r="GX374" s="194">
        <v>-1808290.5949230045</v>
      </c>
      <c r="GY374" s="123">
        <f t="shared" si="644"/>
        <v>0</v>
      </c>
    </row>
    <row r="375" spans="1:207" outlineLevel="1" x14ac:dyDescent="0.25">
      <c r="A375" s="83">
        <f>ROW()</f>
        <v>375</v>
      </c>
      <c r="B375" s="275"/>
      <c r="C375" s="113" t="s">
        <v>406</v>
      </c>
      <c r="D375" s="114">
        <f t="shared" si="667"/>
        <v>108</v>
      </c>
      <c r="E375" s="148">
        <v>-11497146.16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48">
        <v>-672117.78000000119</v>
      </c>
      <c r="Y375" s="148">
        <v>-8.3144999935029773E-2</v>
      </c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44">
        <f t="shared" si="530"/>
        <v>-672117.86314500112</v>
      </c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219">
        <v>-672117.69685499743</v>
      </c>
      <c r="BW375" s="137">
        <v>27.99</v>
      </c>
      <c r="BX375" s="137"/>
      <c r="BY375" s="137"/>
      <c r="BZ375" s="137"/>
      <c r="CA375" s="137"/>
      <c r="CB375" s="129"/>
      <c r="CC375" s="129"/>
      <c r="CD375" s="129"/>
      <c r="CE375" s="129"/>
      <c r="CF375" s="129"/>
      <c r="CG375" s="129"/>
      <c r="CH375" s="129"/>
      <c r="CI375" s="129"/>
      <c r="CJ375" s="144"/>
      <c r="CK375" s="144"/>
      <c r="CL375" s="144"/>
      <c r="CM375" s="129"/>
      <c r="CN375" s="144">
        <f t="shared" si="655"/>
        <v>-672089.70685499744</v>
      </c>
      <c r="CO375" s="124">
        <f t="shared" si="656"/>
        <v>-1344207.5699999984</v>
      </c>
      <c r="CP375" s="124">
        <f t="shared" si="657"/>
        <v>-12841353.729999999</v>
      </c>
      <c r="CQ375" s="144"/>
      <c r="CR375" s="144"/>
      <c r="CS375" s="144"/>
      <c r="CT375" s="144"/>
      <c r="CU375" s="144"/>
      <c r="CV375" s="144"/>
      <c r="CW375" s="144"/>
      <c r="CX375" s="144"/>
      <c r="CY375" s="144"/>
      <c r="CZ375" s="144"/>
      <c r="DA375" s="144"/>
      <c r="DB375" s="144"/>
      <c r="DC375" s="144"/>
      <c r="DD375" s="144"/>
      <c r="DE375" s="144"/>
      <c r="DF375" s="144"/>
      <c r="DG375" s="144"/>
      <c r="DH375" s="144"/>
      <c r="DI375" s="144"/>
      <c r="DJ375" s="144"/>
      <c r="DK375" s="144"/>
      <c r="DL375" s="144"/>
      <c r="DM375" s="144"/>
      <c r="DN375" s="144"/>
      <c r="DO375" s="144"/>
      <c r="DP375" s="144"/>
      <c r="DQ375" s="144"/>
      <c r="DR375" s="144"/>
      <c r="DS375" s="137">
        <v>-1344235.5600000024</v>
      </c>
      <c r="DT375" s="137">
        <v>102.63000000000001</v>
      </c>
      <c r="DU375" s="137"/>
      <c r="DV375" s="137"/>
      <c r="DW375" s="137"/>
      <c r="DX375" s="137"/>
      <c r="DY375" s="144"/>
      <c r="DZ375" s="144"/>
      <c r="EA375" s="144"/>
      <c r="EB375" s="144"/>
      <c r="EC375" s="144"/>
      <c r="ED375" s="144"/>
      <c r="EE375" s="144"/>
      <c r="EF375" s="144"/>
      <c r="EG375" s="129"/>
      <c r="EH375" s="144"/>
      <c r="EI375" s="144"/>
      <c r="EJ375" s="144"/>
      <c r="EK375" s="144">
        <f t="shared" si="658"/>
        <v>-1344132.9300000025</v>
      </c>
      <c r="EL375" s="124">
        <f t="shared" si="659"/>
        <v>-14185486.66</v>
      </c>
      <c r="EM375" s="144"/>
      <c r="EN375" s="144"/>
      <c r="EO375" s="144"/>
      <c r="EP375" s="144"/>
      <c r="EQ375" s="144"/>
      <c r="ER375" s="144"/>
      <c r="ES375" s="144"/>
      <c r="ET375" s="144"/>
      <c r="EU375" s="144"/>
      <c r="EV375" s="144"/>
      <c r="EW375" s="144"/>
      <c r="EX375" s="144"/>
      <c r="EY375" s="144"/>
      <c r="EZ375" s="144"/>
      <c r="FA375" s="144"/>
      <c r="FB375" s="144"/>
      <c r="FC375" s="144"/>
      <c r="FD375" s="144"/>
      <c r="FE375" s="144"/>
      <c r="FF375" s="144"/>
      <c r="FG375" s="144"/>
      <c r="FH375" s="144"/>
      <c r="FI375" s="144"/>
      <c r="FJ375" s="144"/>
      <c r="FK375" s="144"/>
      <c r="FL375" s="144"/>
      <c r="FM375" s="144"/>
      <c r="FN375" s="144"/>
      <c r="FO375" s="137">
        <v>-690554.08999999985</v>
      </c>
      <c r="FP375" s="148">
        <v>87.28</v>
      </c>
      <c r="FQ375" s="148"/>
      <c r="FR375" s="148"/>
      <c r="FS375" s="148"/>
      <c r="FT375" s="148"/>
      <c r="FU375" s="144"/>
      <c r="FV375" s="144"/>
      <c r="FW375" s="144"/>
      <c r="FX375" s="144"/>
      <c r="FY375" s="144"/>
      <c r="FZ375" s="144"/>
      <c r="GA375" s="144"/>
      <c r="GB375" s="144"/>
      <c r="GC375" s="129"/>
      <c r="GD375" s="144"/>
      <c r="GE375" s="144"/>
      <c r="GF375" s="144"/>
      <c r="GG375" s="124">
        <f t="shared" si="664"/>
        <v>-690466.80999999982</v>
      </c>
      <c r="GH375" s="124">
        <f t="shared" si="665"/>
        <v>-14875953.470000001</v>
      </c>
      <c r="GI375" s="124"/>
      <c r="GJ375" s="124">
        <f t="shared" si="666"/>
        <v>-14875953.470000001</v>
      </c>
      <c r="GU375" s="148">
        <v>-11497146.16</v>
      </c>
      <c r="GV375" s="123">
        <f t="shared" si="542"/>
        <v>0</v>
      </c>
      <c r="GX375" s="194">
        <v>-672117.69685499743</v>
      </c>
      <c r="GY375" s="123">
        <f t="shared" si="644"/>
        <v>0</v>
      </c>
    </row>
    <row r="376" spans="1:207" outlineLevel="1" x14ac:dyDescent="0.25">
      <c r="A376" s="83">
        <f>ROW()</f>
        <v>376</v>
      </c>
      <c r="B376" s="275"/>
      <c r="C376" s="113" t="s">
        <v>407</v>
      </c>
      <c r="D376" s="114">
        <f t="shared" si="667"/>
        <v>108</v>
      </c>
      <c r="E376" s="148">
        <v>-5110270.1412499985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48">
        <v>-249289.47875000071</v>
      </c>
      <c r="Y376" s="148">
        <v>-3290.1436719999701</v>
      </c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44">
        <f t="shared" si="530"/>
        <v>-252579.62242200068</v>
      </c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219">
        <v>-247945.57632800099</v>
      </c>
      <c r="BW376" s="137">
        <v>53.73</v>
      </c>
      <c r="BX376" s="137">
        <v>0</v>
      </c>
      <c r="BY376" s="137">
        <v>0</v>
      </c>
      <c r="BZ376" s="137">
        <v>0</v>
      </c>
      <c r="CA376" s="137">
        <v>-8008.74</v>
      </c>
      <c r="CB376" s="129"/>
      <c r="CC376" s="129"/>
      <c r="CD376" s="129"/>
      <c r="CE376" s="129"/>
      <c r="CF376" s="129"/>
      <c r="CG376" s="129"/>
      <c r="CH376" s="129"/>
      <c r="CI376" s="129"/>
      <c r="CJ376" s="144"/>
      <c r="CK376" s="144"/>
      <c r="CL376" s="144"/>
      <c r="CM376" s="129"/>
      <c r="CN376" s="144">
        <f t="shared" si="655"/>
        <v>-255900.58632800097</v>
      </c>
      <c r="CO376" s="124">
        <f t="shared" si="656"/>
        <v>-508480.20875000162</v>
      </c>
      <c r="CP376" s="124">
        <f t="shared" si="657"/>
        <v>-5618750.3499999996</v>
      </c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37">
        <v>-502471.44000000134</v>
      </c>
      <c r="DT376" s="137">
        <v>243.69000000000003</v>
      </c>
      <c r="DU376" s="137">
        <v>0</v>
      </c>
      <c r="DV376" s="137">
        <v>0</v>
      </c>
      <c r="DW376" s="137">
        <v>0</v>
      </c>
      <c r="DX376" s="137">
        <v>-268245.00000000006</v>
      </c>
      <c r="DY376" s="144"/>
      <c r="DZ376" s="144"/>
      <c r="EA376" s="144"/>
      <c r="EB376" s="144"/>
      <c r="EC376" s="144"/>
      <c r="ED376" s="144"/>
      <c r="EE376" s="144"/>
      <c r="EF376" s="144"/>
      <c r="EG376" s="129"/>
      <c r="EH376" s="144"/>
      <c r="EI376" s="144"/>
      <c r="EJ376" s="144"/>
      <c r="EK376" s="144">
        <f t="shared" si="658"/>
        <v>-770472.7500000014</v>
      </c>
      <c r="EL376" s="124">
        <f t="shared" si="659"/>
        <v>-6389223.1000000015</v>
      </c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37">
        <v>-236229.17999999784</v>
      </c>
      <c r="FP376" s="148">
        <v>254.40000000000003</v>
      </c>
      <c r="FQ376" s="148">
        <v>0</v>
      </c>
      <c r="FR376" s="148">
        <v>0</v>
      </c>
      <c r="FS376" s="148">
        <v>0</v>
      </c>
      <c r="FT376" s="148">
        <v>-321983.83</v>
      </c>
      <c r="FU376" s="144"/>
      <c r="FV376" s="144"/>
      <c r="FW376" s="144"/>
      <c r="FX376" s="144"/>
      <c r="FY376" s="144"/>
      <c r="FZ376" s="144"/>
      <c r="GA376" s="144"/>
      <c r="GB376" s="144"/>
      <c r="GC376" s="129"/>
      <c r="GD376" s="144"/>
      <c r="GE376" s="144"/>
      <c r="GF376" s="144"/>
      <c r="GG376" s="124">
        <f t="shared" si="664"/>
        <v>-557958.60999999789</v>
      </c>
      <c r="GH376" s="124">
        <f t="shared" si="665"/>
        <v>-6947181.709999999</v>
      </c>
      <c r="GI376" s="124"/>
      <c r="GJ376" s="124">
        <f t="shared" si="666"/>
        <v>-6947181.709999999</v>
      </c>
      <c r="GU376" s="148">
        <v>-5110270.1412499985</v>
      </c>
      <c r="GV376" s="123">
        <f t="shared" si="542"/>
        <v>0</v>
      </c>
      <c r="GX376" s="194">
        <v>-247945.57632800099</v>
      </c>
      <c r="GY376" s="123">
        <f t="shared" si="644"/>
        <v>0</v>
      </c>
    </row>
    <row r="377" spans="1:207" outlineLevel="1" x14ac:dyDescent="0.25">
      <c r="A377" s="83">
        <f>ROW()</f>
        <v>377</v>
      </c>
      <c r="B377" s="275"/>
      <c r="C377" s="113" t="s">
        <v>408</v>
      </c>
      <c r="D377" s="114">
        <f t="shared" si="667"/>
        <v>108</v>
      </c>
      <c r="E377" s="148">
        <v>-978199.63000000012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48">
        <v>-65429.879999999888</v>
      </c>
      <c r="Y377" s="148">
        <v>-3.383000002031622E-3</v>
      </c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44">
        <f t="shared" si="530"/>
        <v>-65429.883382999891</v>
      </c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219">
        <v>-65429.876616999856</v>
      </c>
      <c r="BW377" s="137"/>
      <c r="BX377" s="137"/>
      <c r="BY377" s="137"/>
      <c r="BZ377" s="137"/>
      <c r="CA377" s="137"/>
      <c r="CB377" s="129"/>
      <c r="CC377" s="129"/>
      <c r="CD377" s="129"/>
      <c r="CE377" s="129"/>
      <c r="CF377" s="129"/>
      <c r="CG377" s="129"/>
      <c r="CH377" s="129"/>
      <c r="CI377" s="129"/>
      <c r="CJ377" s="144"/>
      <c r="CK377" s="144"/>
      <c r="CL377" s="144"/>
      <c r="CM377" s="129"/>
      <c r="CN377" s="144">
        <f t="shared" si="655"/>
        <v>-65429.876616999856</v>
      </c>
      <c r="CO377" s="124">
        <f t="shared" si="656"/>
        <v>-130859.75999999975</v>
      </c>
      <c r="CP377" s="124">
        <f t="shared" si="657"/>
        <v>-1109059.3899999999</v>
      </c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8">
        <v>-130859.76000000001</v>
      </c>
      <c r="DT377" s="148"/>
      <c r="DU377" s="148"/>
      <c r="DV377" s="148"/>
      <c r="DW377" s="148"/>
      <c r="DX377" s="148"/>
      <c r="DY377" s="144"/>
      <c r="DZ377" s="144"/>
      <c r="EA377" s="144"/>
      <c r="EB377" s="144"/>
      <c r="EC377" s="144"/>
      <c r="ED377" s="144"/>
      <c r="EE377" s="144"/>
      <c r="EF377" s="144"/>
      <c r="EG377" s="129"/>
      <c r="EH377" s="144"/>
      <c r="EI377" s="144"/>
      <c r="EJ377" s="144"/>
      <c r="EK377" s="144">
        <f t="shared" si="658"/>
        <v>-130859.76000000001</v>
      </c>
      <c r="EL377" s="124">
        <f t="shared" si="659"/>
        <v>-1239919.1499999999</v>
      </c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37">
        <v>-65342.450000000186</v>
      </c>
      <c r="FP377" s="148"/>
      <c r="FQ377" s="148"/>
      <c r="FR377" s="148"/>
      <c r="FS377" s="148"/>
      <c r="FT377" s="148"/>
      <c r="FU377" s="144"/>
      <c r="FV377" s="144"/>
      <c r="FW377" s="144"/>
      <c r="FX377" s="144"/>
      <c r="FY377" s="144"/>
      <c r="FZ377" s="144"/>
      <c r="GA377" s="144"/>
      <c r="GB377" s="144"/>
      <c r="GC377" s="129"/>
      <c r="GD377" s="144"/>
      <c r="GE377" s="144"/>
      <c r="GF377" s="144"/>
      <c r="GG377" s="124">
        <f t="shared" si="664"/>
        <v>-65342.450000000186</v>
      </c>
      <c r="GH377" s="124">
        <f t="shared" si="665"/>
        <v>-1305261.6000000001</v>
      </c>
      <c r="GI377" s="124"/>
      <c r="GJ377" s="124">
        <f t="shared" si="666"/>
        <v>-1305261.6000000001</v>
      </c>
      <c r="GU377" s="148">
        <v>-978199.63000000012</v>
      </c>
      <c r="GV377" s="123">
        <f t="shared" si="542"/>
        <v>0</v>
      </c>
      <c r="GX377" s="194">
        <v>-65429.876616999856</v>
      </c>
      <c r="GY377" s="123">
        <f t="shared" si="644"/>
        <v>0</v>
      </c>
    </row>
    <row r="378" spans="1:207" outlineLevel="1" x14ac:dyDescent="0.25">
      <c r="A378" s="83">
        <f>ROW()</f>
        <v>378</v>
      </c>
      <c r="B378" s="275"/>
      <c r="C378" s="113" t="s">
        <v>409</v>
      </c>
      <c r="D378" s="114">
        <f t="shared" si="667"/>
        <v>108</v>
      </c>
      <c r="E378" s="148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48">
        <v>0</v>
      </c>
      <c r="Y378" s="148">
        <v>0</v>
      </c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44">
        <f t="shared" si="530"/>
        <v>0</v>
      </c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37">
        <v>0</v>
      </c>
      <c r="BW378" s="137"/>
      <c r="BX378" s="137"/>
      <c r="BY378" s="137"/>
      <c r="BZ378" s="137"/>
      <c r="CA378" s="137"/>
      <c r="CB378" s="129"/>
      <c r="CC378" s="129"/>
      <c r="CD378" s="129"/>
      <c r="CE378" s="129"/>
      <c r="CF378" s="129"/>
      <c r="CG378" s="129"/>
      <c r="CH378" s="129"/>
      <c r="CI378" s="129"/>
      <c r="CJ378" s="144"/>
      <c r="CK378" s="144"/>
      <c r="CL378" s="144"/>
      <c r="CM378" s="129"/>
      <c r="CN378" s="144">
        <f t="shared" si="655"/>
        <v>0</v>
      </c>
      <c r="CO378" s="124">
        <f t="shared" si="656"/>
        <v>0</v>
      </c>
      <c r="CP378" s="124">
        <f t="shared" si="657"/>
        <v>0</v>
      </c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8">
        <v>0</v>
      </c>
      <c r="DT378" s="148"/>
      <c r="DU378" s="148"/>
      <c r="DV378" s="148"/>
      <c r="DW378" s="148"/>
      <c r="DX378" s="148"/>
      <c r="DY378" s="144"/>
      <c r="DZ378" s="144"/>
      <c r="EA378" s="144"/>
      <c r="EB378" s="144"/>
      <c r="EC378" s="144"/>
      <c r="ED378" s="144"/>
      <c r="EE378" s="144"/>
      <c r="EF378" s="144"/>
      <c r="EG378" s="129"/>
      <c r="EH378" s="144"/>
      <c r="EI378" s="144"/>
      <c r="EJ378" s="144"/>
      <c r="EK378" s="144">
        <f t="shared" si="658"/>
        <v>0</v>
      </c>
      <c r="EL378" s="124">
        <f t="shared" si="659"/>
        <v>0</v>
      </c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37">
        <v>0</v>
      </c>
      <c r="FP378" s="148"/>
      <c r="FQ378" s="148"/>
      <c r="FR378" s="148"/>
      <c r="FS378" s="148"/>
      <c r="FT378" s="148"/>
      <c r="FU378" s="144"/>
      <c r="FV378" s="144"/>
      <c r="FW378" s="144"/>
      <c r="FX378" s="144"/>
      <c r="FY378" s="144"/>
      <c r="FZ378" s="144"/>
      <c r="GA378" s="144"/>
      <c r="GB378" s="144"/>
      <c r="GC378" s="129"/>
      <c r="GD378" s="144"/>
      <c r="GE378" s="144"/>
      <c r="GF378" s="144"/>
      <c r="GG378" s="124">
        <f t="shared" si="664"/>
        <v>0</v>
      </c>
      <c r="GH378" s="124">
        <f t="shared" si="665"/>
        <v>0</v>
      </c>
      <c r="GI378" s="124"/>
      <c r="GJ378" s="124">
        <f t="shared" si="666"/>
        <v>0</v>
      </c>
      <c r="GU378" s="148">
        <v>0</v>
      </c>
      <c r="GV378" s="123">
        <f t="shared" si="542"/>
        <v>0</v>
      </c>
      <c r="GX378" s="194">
        <v>0</v>
      </c>
      <c r="GY378" s="123">
        <f t="shared" si="644"/>
        <v>0</v>
      </c>
    </row>
    <row r="379" spans="1:207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8">
        <v>-215606.1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48">
        <v>-1298.2799999999988</v>
      </c>
      <c r="Y379" s="148">
        <v>-6.3749999999345164E-3</v>
      </c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44">
        <f t="shared" si="530"/>
        <v>-1298.2863749999988</v>
      </c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212">
        <v>-1298.2736250000016</v>
      </c>
      <c r="BW379" s="137"/>
      <c r="BX379" s="137"/>
      <c r="BY379" s="137"/>
      <c r="BZ379" s="137"/>
      <c r="CA379" s="137"/>
      <c r="CB379" s="129"/>
      <c r="CC379" s="129"/>
      <c r="CD379" s="129"/>
      <c r="CE379" s="129"/>
      <c r="CF379" s="129"/>
      <c r="CG379" s="129"/>
      <c r="CH379" s="129"/>
      <c r="CI379" s="129"/>
      <c r="CJ379" s="144"/>
      <c r="CK379" s="144"/>
      <c r="CL379" s="144"/>
      <c r="CM379" s="129"/>
      <c r="CN379" s="144">
        <f t="shared" si="655"/>
        <v>-1298.2736250000016</v>
      </c>
      <c r="CO379" s="124">
        <f t="shared" si="656"/>
        <v>-2596.5600000000004</v>
      </c>
      <c r="CP379" s="124">
        <f t="shared" si="657"/>
        <v>-218202.66</v>
      </c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8">
        <v>-2596.5599999999977</v>
      </c>
      <c r="DT379" s="148"/>
      <c r="DU379" s="148"/>
      <c r="DV379" s="148"/>
      <c r="DW379" s="148"/>
      <c r="DX379" s="148"/>
      <c r="DY379" s="144"/>
      <c r="DZ379" s="144"/>
      <c r="EA379" s="144"/>
      <c r="EB379" s="144"/>
      <c r="EC379" s="144"/>
      <c r="ED379" s="144"/>
      <c r="EE379" s="144"/>
      <c r="EF379" s="144"/>
      <c r="EG379" s="129"/>
      <c r="EH379" s="144"/>
      <c r="EI379" s="144"/>
      <c r="EJ379" s="144"/>
      <c r="EK379" s="144">
        <f t="shared" si="658"/>
        <v>-2596.5599999999977</v>
      </c>
      <c r="EL379" s="124">
        <f t="shared" si="659"/>
        <v>-220799.22</v>
      </c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37">
        <v>-898.79999999998836</v>
      </c>
      <c r="FP379" s="148"/>
      <c r="FQ379" s="148"/>
      <c r="FR379" s="148"/>
      <c r="FS379" s="148"/>
      <c r="FT379" s="148"/>
      <c r="FU379" s="144"/>
      <c r="FV379" s="144"/>
      <c r="FW379" s="144"/>
      <c r="FX379" s="144"/>
      <c r="FY379" s="144"/>
      <c r="FZ379" s="144"/>
      <c r="GA379" s="144"/>
      <c r="GB379" s="144"/>
      <c r="GC379" s="129"/>
      <c r="GD379" s="144"/>
      <c r="GE379" s="144"/>
      <c r="GF379" s="144"/>
      <c r="GG379" s="124">
        <f t="shared" si="664"/>
        <v>-898.79999999998836</v>
      </c>
      <c r="GH379" s="124">
        <f t="shared" si="665"/>
        <v>-221698.02</v>
      </c>
      <c r="GI379" s="124"/>
      <c r="GJ379" s="124">
        <f t="shared" si="666"/>
        <v>-221698.02</v>
      </c>
      <c r="GU379" s="148">
        <v>-215606.1</v>
      </c>
      <c r="GV379" s="123">
        <f t="shared" si="542"/>
        <v>0</v>
      </c>
      <c r="GX379" s="194">
        <v>-1298.2736250000016</v>
      </c>
      <c r="GY379" s="123">
        <f t="shared" si="644"/>
        <v>0</v>
      </c>
    </row>
    <row r="380" spans="1:207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8">
        <v>-74429850.959166646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48">
        <v>-1834930.3508333415</v>
      </c>
      <c r="Y380" s="148">
        <v>-178435.63268499979</v>
      </c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44">
        <f t="shared" si="530"/>
        <v>-2013365.9835183413</v>
      </c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72">
        <v>-1773088.6673150063</v>
      </c>
      <c r="BW380" s="137">
        <v>66.88</v>
      </c>
      <c r="BX380" s="137">
        <v>0</v>
      </c>
      <c r="BY380" s="137">
        <v>0</v>
      </c>
      <c r="BZ380" s="137">
        <v>0</v>
      </c>
      <c r="CA380" s="137">
        <v>-2636.39</v>
      </c>
      <c r="CB380" s="129"/>
      <c r="CC380" s="129"/>
      <c r="CD380" s="129"/>
      <c r="CE380" s="129"/>
      <c r="CF380" s="129"/>
      <c r="CG380" s="129"/>
      <c r="CH380" s="129"/>
      <c r="CI380" s="129"/>
      <c r="CJ380" s="144"/>
      <c r="CK380" s="144"/>
      <c r="CL380" s="144"/>
      <c r="CM380" s="129"/>
      <c r="CN380" s="144">
        <f t="shared" si="655"/>
        <v>-1775658.1773150063</v>
      </c>
      <c r="CO380" s="124">
        <f t="shared" si="656"/>
        <v>-3789024.1608333476</v>
      </c>
      <c r="CP380" s="124">
        <f t="shared" si="657"/>
        <v>-78218875.11999999</v>
      </c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8">
        <v>-3903048.6000000238</v>
      </c>
      <c r="DT380" s="148">
        <v>212.8</v>
      </c>
      <c r="DU380" s="148">
        <v>0</v>
      </c>
      <c r="DV380" s="148">
        <v>0</v>
      </c>
      <c r="DW380" s="148">
        <v>0</v>
      </c>
      <c r="DX380" s="148">
        <v>-28529.350000000002</v>
      </c>
      <c r="DY380" s="144"/>
      <c r="DZ380" s="144"/>
      <c r="EA380" s="144"/>
      <c r="EB380" s="144"/>
      <c r="EC380" s="144"/>
      <c r="ED380" s="144"/>
      <c r="EE380" s="144"/>
      <c r="EF380" s="144"/>
      <c r="EG380" s="129"/>
      <c r="EH380" s="144"/>
      <c r="EI380" s="144"/>
      <c r="EJ380" s="144"/>
      <c r="EK380" s="144">
        <f t="shared" si="658"/>
        <v>-3931365.1500000241</v>
      </c>
      <c r="EL380" s="124">
        <f t="shared" si="659"/>
        <v>-82150240.270000011</v>
      </c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37">
        <v>-1921442.8299999684</v>
      </c>
      <c r="FP380" s="148">
        <v>252.01000000000005</v>
      </c>
      <c r="FQ380" s="148">
        <v>0</v>
      </c>
      <c r="FR380" s="148">
        <v>0</v>
      </c>
      <c r="FS380" s="148">
        <v>0</v>
      </c>
      <c r="FT380" s="148">
        <v>-23165.269999999993</v>
      </c>
      <c r="FU380" s="144"/>
      <c r="FV380" s="144"/>
      <c r="FW380" s="144"/>
      <c r="FX380" s="144"/>
      <c r="FY380" s="144"/>
      <c r="FZ380" s="144"/>
      <c r="GA380" s="144"/>
      <c r="GB380" s="144"/>
      <c r="GC380" s="129"/>
      <c r="GD380" s="144"/>
      <c r="GE380" s="144"/>
      <c r="GF380" s="144"/>
      <c r="GG380" s="124">
        <f t="shared" si="664"/>
        <v>-1944356.0899999684</v>
      </c>
      <c r="GH380" s="124">
        <f t="shared" si="665"/>
        <v>-84094596.359999985</v>
      </c>
      <c r="GI380" s="124"/>
      <c r="GJ380" s="124">
        <f t="shared" si="666"/>
        <v>-84094596.359999985</v>
      </c>
      <c r="GU380" s="148">
        <v>-74429850.959166646</v>
      </c>
      <c r="GV380" s="123">
        <f t="shared" si="542"/>
        <v>0</v>
      </c>
      <c r="GX380" s="194">
        <v>-1773088.6673150063</v>
      </c>
      <c r="GY380" s="123">
        <f t="shared" si="644"/>
        <v>0</v>
      </c>
    </row>
    <row r="381" spans="1:207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668">+D380</f>
        <v>108</v>
      </c>
      <c r="E381" s="148">
        <v>-21552674.219583333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48">
        <v>-237331.6804166697</v>
      </c>
      <c r="Y381" s="148">
        <v>-1491.4349339999865</v>
      </c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44">
        <f t="shared" si="530"/>
        <v>-238823.11535066969</v>
      </c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72">
        <v>-236184.8250659965</v>
      </c>
      <c r="BW381" s="137">
        <v>0</v>
      </c>
      <c r="BX381" s="137">
        <v>0</v>
      </c>
      <c r="BY381" s="137">
        <v>0</v>
      </c>
      <c r="BZ381" s="137">
        <v>0</v>
      </c>
      <c r="CA381" s="137">
        <v>-675.93</v>
      </c>
      <c r="CB381" s="129"/>
      <c r="CC381" s="129"/>
      <c r="CD381" s="129"/>
      <c r="CE381" s="129"/>
      <c r="CF381" s="129"/>
      <c r="CG381" s="129"/>
      <c r="CH381" s="129"/>
      <c r="CI381" s="129"/>
      <c r="CJ381" s="144"/>
      <c r="CK381" s="144"/>
      <c r="CL381" s="144"/>
      <c r="CM381" s="129"/>
      <c r="CN381" s="144">
        <f t="shared" si="655"/>
        <v>-236860.75506599649</v>
      </c>
      <c r="CO381" s="124">
        <f t="shared" si="656"/>
        <v>-475683.87041666615</v>
      </c>
      <c r="CP381" s="124">
        <f t="shared" si="657"/>
        <v>-22028358.09</v>
      </c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8">
        <v>-475352.51999999955</v>
      </c>
      <c r="DT381" s="148">
        <v>158.18</v>
      </c>
      <c r="DU381" s="148">
        <v>0</v>
      </c>
      <c r="DV381" s="148">
        <v>0</v>
      </c>
      <c r="DW381" s="148">
        <v>0</v>
      </c>
      <c r="DX381" s="148">
        <v>-4437.8999999999996</v>
      </c>
      <c r="DY381" s="144"/>
      <c r="DZ381" s="144"/>
      <c r="EA381" s="144"/>
      <c r="EB381" s="144"/>
      <c r="EC381" s="144"/>
      <c r="ED381" s="144"/>
      <c r="EE381" s="144"/>
      <c r="EF381" s="144"/>
      <c r="EG381" s="129"/>
      <c r="EH381" s="144"/>
      <c r="EI381" s="144"/>
      <c r="EJ381" s="144"/>
      <c r="EK381" s="144">
        <f t="shared" si="658"/>
        <v>-479632.23999999958</v>
      </c>
      <c r="EL381" s="124">
        <f t="shared" si="659"/>
        <v>-22507990.329999998</v>
      </c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37">
        <v>-24495.480000000447</v>
      </c>
      <c r="FP381" s="148">
        <v>407.27000000000004</v>
      </c>
      <c r="FQ381" s="148">
        <v>0</v>
      </c>
      <c r="FR381" s="148">
        <v>0</v>
      </c>
      <c r="FS381" s="148">
        <v>0</v>
      </c>
      <c r="FT381" s="148">
        <v>-3909.0500000000011</v>
      </c>
      <c r="FU381" s="144"/>
      <c r="FV381" s="144"/>
      <c r="FW381" s="144"/>
      <c r="FX381" s="144"/>
      <c r="FY381" s="144"/>
      <c r="FZ381" s="144"/>
      <c r="GA381" s="144"/>
      <c r="GB381" s="144"/>
      <c r="GC381" s="129"/>
      <c r="GD381" s="144"/>
      <c r="GE381" s="144"/>
      <c r="GF381" s="144"/>
      <c r="GG381" s="124">
        <f t="shared" si="664"/>
        <v>-27997.260000000446</v>
      </c>
      <c r="GH381" s="124">
        <f t="shared" si="665"/>
        <v>-22535987.59</v>
      </c>
      <c r="GI381" s="124"/>
      <c r="GJ381" s="124">
        <f t="shared" si="666"/>
        <v>-22535987.59</v>
      </c>
      <c r="GU381" s="148">
        <v>-21552674.219583333</v>
      </c>
      <c r="GV381" s="123">
        <f t="shared" si="542"/>
        <v>0</v>
      </c>
      <c r="GX381" s="194">
        <v>-236184.8250659965</v>
      </c>
      <c r="GY381" s="123">
        <f t="shared" si="644"/>
        <v>0</v>
      </c>
    </row>
    <row r="382" spans="1:207" outlineLevel="1" x14ac:dyDescent="0.25">
      <c r="A382" s="83">
        <f>ROW()</f>
        <v>382</v>
      </c>
      <c r="B382" s="275"/>
      <c r="C382" s="113" t="s">
        <v>413</v>
      </c>
      <c r="D382" s="114">
        <f t="shared" si="668"/>
        <v>108</v>
      </c>
      <c r="E382" s="148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48"/>
      <c r="Y382" s="148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44">
        <f t="shared" si="530"/>
        <v>0</v>
      </c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72"/>
      <c r="BW382" s="137"/>
      <c r="BX382" s="137"/>
      <c r="BY382" s="137"/>
      <c r="BZ382" s="137"/>
      <c r="CA382" s="137"/>
      <c r="CB382" s="129"/>
      <c r="CC382" s="129"/>
      <c r="CD382" s="129"/>
      <c r="CE382" s="129"/>
      <c r="CF382" s="129"/>
      <c r="CG382" s="129"/>
      <c r="CH382" s="129"/>
      <c r="CI382" s="129"/>
      <c r="CJ382" s="144"/>
      <c r="CK382" s="144"/>
      <c r="CL382" s="144"/>
      <c r="CM382" s="129"/>
      <c r="CN382" s="144">
        <f t="shared" si="655"/>
        <v>0</v>
      </c>
      <c r="CO382" s="124">
        <f t="shared" si="656"/>
        <v>0</v>
      </c>
      <c r="CP382" s="124">
        <f t="shared" si="657"/>
        <v>0</v>
      </c>
      <c r="CQ382" s="144"/>
      <c r="CR382" s="144"/>
      <c r="CS382" s="144"/>
      <c r="CT382" s="144"/>
      <c r="CU382" s="144"/>
      <c r="CV382" s="144"/>
      <c r="CW382" s="144"/>
      <c r="CX382" s="144"/>
      <c r="CY382" s="144"/>
      <c r="CZ382" s="144"/>
      <c r="DA382" s="144"/>
      <c r="DB382" s="144"/>
      <c r="DC382" s="144"/>
      <c r="DD382" s="144"/>
      <c r="DE382" s="144"/>
      <c r="DF382" s="144"/>
      <c r="DG382" s="144"/>
      <c r="DH382" s="144"/>
      <c r="DI382" s="144"/>
      <c r="DJ382" s="144"/>
      <c r="DK382" s="144"/>
      <c r="DL382" s="144"/>
      <c r="DM382" s="144"/>
      <c r="DN382" s="144"/>
      <c r="DO382" s="144"/>
      <c r="DP382" s="144"/>
      <c r="DQ382" s="144"/>
      <c r="DR382" s="144"/>
      <c r="DS382" s="148"/>
      <c r="DT382" s="148"/>
      <c r="DU382" s="148"/>
      <c r="DV382" s="148"/>
      <c r="DW382" s="148"/>
      <c r="DX382" s="148"/>
      <c r="DY382" s="144"/>
      <c r="DZ382" s="144"/>
      <c r="EA382" s="144"/>
      <c r="EB382" s="144"/>
      <c r="EC382" s="144"/>
      <c r="ED382" s="144"/>
      <c r="EE382" s="144"/>
      <c r="EF382" s="144"/>
      <c r="EG382" s="129"/>
      <c r="EH382" s="144"/>
      <c r="EI382" s="144"/>
      <c r="EJ382" s="144"/>
      <c r="EK382" s="144">
        <f t="shared" si="658"/>
        <v>0</v>
      </c>
      <c r="EL382" s="124">
        <f t="shared" si="659"/>
        <v>0</v>
      </c>
      <c r="EM382" s="144"/>
      <c r="EN382" s="144"/>
      <c r="EO382" s="144"/>
      <c r="EP382" s="144"/>
      <c r="EQ382" s="144"/>
      <c r="ER382" s="144"/>
      <c r="ES382" s="144"/>
      <c r="ET382" s="144"/>
      <c r="EU382" s="144"/>
      <c r="EV382" s="144"/>
      <c r="EW382" s="144"/>
      <c r="EX382" s="144"/>
      <c r="EY382" s="144"/>
      <c r="EZ382" s="144"/>
      <c r="FA382" s="144"/>
      <c r="FB382" s="144"/>
      <c r="FC382" s="144"/>
      <c r="FD382" s="144"/>
      <c r="FE382" s="144"/>
      <c r="FF382" s="144"/>
      <c r="FG382" s="144"/>
      <c r="FH382" s="144"/>
      <c r="FI382" s="144"/>
      <c r="FJ382" s="144"/>
      <c r="FK382" s="144"/>
      <c r="FL382" s="144"/>
      <c r="FM382" s="144"/>
      <c r="FN382" s="144"/>
      <c r="FO382" s="137"/>
      <c r="FP382" s="148"/>
      <c r="FQ382" s="148"/>
      <c r="FR382" s="148"/>
      <c r="FS382" s="148"/>
      <c r="FT382" s="148"/>
      <c r="FU382" s="144"/>
      <c r="FV382" s="144"/>
      <c r="FW382" s="144"/>
      <c r="FX382" s="144"/>
      <c r="FY382" s="144"/>
      <c r="FZ382" s="144"/>
      <c r="GA382" s="144"/>
      <c r="GB382" s="144"/>
      <c r="GC382" s="129"/>
      <c r="GD382" s="144"/>
      <c r="GE382" s="144"/>
      <c r="GF382" s="144"/>
      <c r="GG382" s="124">
        <f t="shared" si="664"/>
        <v>0</v>
      </c>
      <c r="GH382" s="124">
        <f t="shared" si="665"/>
        <v>0</v>
      </c>
      <c r="GI382" s="124"/>
      <c r="GJ382" s="124">
        <f t="shared" si="666"/>
        <v>0</v>
      </c>
      <c r="GU382" s="148"/>
      <c r="GV382" s="123">
        <f t="shared" si="542"/>
        <v>0</v>
      </c>
      <c r="GX382" s="194"/>
      <c r="GY382" s="123">
        <f t="shared" si="644"/>
        <v>0</v>
      </c>
    </row>
    <row r="383" spans="1:207" outlineLevel="1" x14ac:dyDescent="0.25">
      <c r="A383" s="83">
        <f>ROW()</f>
        <v>383</v>
      </c>
      <c r="B383" s="275"/>
      <c r="C383" s="113" t="s">
        <v>414</v>
      </c>
      <c r="D383" s="114">
        <f t="shared" si="668"/>
        <v>108</v>
      </c>
      <c r="E383" s="148">
        <v>-720357538.2658335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48">
        <v>-29406428.284166336</v>
      </c>
      <c r="Y383" s="148">
        <v>-5899434.1522069983</v>
      </c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>
        <v>1842000</v>
      </c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44">
        <f t="shared" si="530"/>
        <v>-33463862.436373338</v>
      </c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72">
        <v>-29230537.167792916</v>
      </c>
      <c r="BW383" s="137">
        <v>54158.380000000005</v>
      </c>
      <c r="BX383" s="137">
        <v>0</v>
      </c>
      <c r="BY383" s="137">
        <v>0</v>
      </c>
      <c r="BZ383" s="137">
        <v>-83608.11</v>
      </c>
      <c r="CA383" s="137">
        <v>-81273.360000000015</v>
      </c>
      <c r="CB383" s="129"/>
      <c r="CC383" s="129"/>
      <c r="CD383" s="129">
        <v>75762</v>
      </c>
      <c r="CE383" s="129"/>
      <c r="CF383" s="129"/>
      <c r="CG383" s="129"/>
      <c r="CH383" s="129"/>
      <c r="CI383" s="129"/>
      <c r="CJ383" s="144"/>
      <c r="CK383" s="144"/>
      <c r="CL383" s="144"/>
      <c r="CM383" s="129"/>
      <c r="CN383" s="144">
        <f t="shared" si="655"/>
        <v>-29265498.257792916</v>
      </c>
      <c r="CO383" s="124">
        <f t="shared" si="656"/>
        <v>-62729360.694166258</v>
      </c>
      <c r="CP383" s="124">
        <f t="shared" si="657"/>
        <v>-783086898.9599998</v>
      </c>
      <c r="CQ383" s="144"/>
      <c r="CR383" s="144"/>
      <c r="CS383" s="144"/>
      <c r="CT383" s="144"/>
      <c r="CU383" s="144"/>
      <c r="CV383" s="144"/>
      <c r="CW383" s="144"/>
      <c r="CX383" s="144"/>
      <c r="CY383" s="144"/>
      <c r="CZ383" s="144"/>
      <c r="DA383" s="144"/>
      <c r="DB383" s="144"/>
      <c r="DC383" s="144"/>
      <c r="DD383" s="144"/>
      <c r="DE383" s="144"/>
      <c r="DF383" s="144"/>
      <c r="DG383" s="144"/>
      <c r="DH383" s="144"/>
      <c r="DI383" s="144"/>
      <c r="DJ383" s="144"/>
      <c r="DK383" s="144"/>
      <c r="DL383" s="144"/>
      <c r="DM383" s="144"/>
      <c r="DN383" s="144"/>
      <c r="DO383" s="144"/>
      <c r="DP383" s="144"/>
      <c r="DQ383" s="144"/>
      <c r="DR383" s="144"/>
      <c r="DS383" s="148">
        <v>-70259942.640000105</v>
      </c>
      <c r="DT383" s="148">
        <v>407951.8299999999</v>
      </c>
      <c r="DU383" s="148">
        <v>0</v>
      </c>
      <c r="DV383" s="148">
        <v>0</v>
      </c>
      <c r="DW383" s="148">
        <v>-2260432.9700000002</v>
      </c>
      <c r="DX383" s="148">
        <v>-572741.35999999987</v>
      </c>
      <c r="DY383" s="144"/>
      <c r="DZ383" s="144"/>
      <c r="EA383" s="144">
        <v>151524</v>
      </c>
      <c r="EB383" s="144"/>
      <c r="EC383" s="144"/>
      <c r="ED383" s="144"/>
      <c r="EE383" s="144"/>
      <c r="EF383" s="144"/>
      <c r="EG383" s="129"/>
      <c r="EH383" s="144"/>
      <c r="EI383" s="144"/>
      <c r="EJ383" s="144"/>
      <c r="EK383" s="144">
        <f t="shared" si="658"/>
        <v>-72533641.140000105</v>
      </c>
      <c r="EL383" s="124">
        <f t="shared" si="659"/>
        <v>-855620540.0999999</v>
      </c>
      <c r="EM383" s="144"/>
      <c r="EN383" s="144"/>
      <c r="EO383" s="144"/>
      <c r="EP383" s="144"/>
      <c r="EQ383" s="144"/>
      <c r="ER383" s="144"/>
      <c r="ES383" s="144"/>
      <c r="ET383" s="144"/>
      <c r="EU383" s="144"/>
      <c r="EV383" s="144"/>
      <c r="EW383" s="144"/>
      <c r="EX383" s="144"/>
      <c r="EY383" s="144"/>
      <c r="EZ383" s="144"/>
      <c r="FA383" s="144"/>
      <c r="FB383" s="144"/>
      <c r="FC383" s="144"/>
      <c r="FD383" s="144"/>
      <c r="FE383" s="144"/>
      <c r="FF383" s="144"/>
      <c r="FG383" s="144"/>
      <c r="FH383" s="144"/>
      <c r="FI383" s="144"/>
      <c r="FJ383" s="144"/>
      <c r="FK383" s="144"/>
      <c r="FL383" s="144"/>
      <c r="FM383" s="144"/>
      <c r="FN383" s="144"/>
      <c r="FO383" s="137">
        <v>-37209857.149999976</v>
      </c>
      <c r="FP383" s="148">
        <v>485500.16000000009</v>
      </c>
      <c r="FQ383" s="148">
        <v>0</v>
      </c>
      <c r="FR383" s="148">
        <v>0</v>
      </c>
      <c r="FS383" s="148">
        <v>-1359156.9699999993</v>
      </c>
      <c r="FT383" s="148">
        <v>-706580.67000000027</v>
      </c>
      <c r="FU383" s="144"/>
      <c r="FV383" s="144"/>
      <c r="FW383" s="144">
        <v>82493.049099999014</v>
      </c>
      <c r="FX383" s="144"/>
      <c r="FY383" s="144"/>
      <c r="FZ383" s="144"/>
      <c r="GA383" s="144"/>
      <c r="GB383" s="144"/>
      <c r="GC383" s="129"/>
      <c r="GD383" s="144"/>
      <c r="GE383" s="144"/>
      <c r="GF383" s="144"/>
      <c r="GG383" s="124">
        <f t="shared" si="664"/>
        <v>-38707601.580899984</v>
      </c>
      <c r="GH383" s="124">
        <f t="shared" si="665"/>
        <v>-894328141.68089986</v>
      </c>
      <c r="GI383" s="124"/>
      <c r="GJ383" s="124">
        <f t="shared" si="666"/>
        <v>-894328141.68089986</v>
      </c>
      <c r="GU383" s="148">
        <v>-720357538.2658335</v>
      </c>
      <c r="GV383" s="123">
        <f t="shared" si="542"/>
        <v>0</v>
      </c>
      <c r="GX383" s="194">
        <v>-29230537.167792916</v>
      </c>
      <c r="GY383" s="123">
        <f t="shared" si="644"/>
        <v>0</v>
      </c>
    </row>
    <row r="384" spans="1:207" outlineLevel="1" x14ac:dyDescent="0.25">
      <c r="A384" s="83">
        <f>ROW()</f>
        <v>384</v>
      </c>
      <c r="B384" s="275"/>
      <c r="C384" s="113" t="s">
        <v>415</v>
      </c>
      <c r="D384" s="114">
        <f t="shared" si="668"/>
        <v>108</v>
      </c>
      <c r="E384" s="148">
        <v>-76359156.228750005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48">
        <v>-2900529.7812499851</v>
      </c>
      <c r="Y384" s="148">
        <v>-26255.157576999845</v>
      </c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>
        <v>706000</v>
      </c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44">
        <f t="shared" si="530"/>
        <v>-2220784.9388269847</v>
      </c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72">
        <v>-3082334.9424230158</v>
      </c>
      <c r="BW384" s="137">
        <v>5785.9800000000005</v>
      </c>
      <c r="BX384" s="137">
        <v>0</v>
      </c>
      <c r="BY384" s="137">
        <v>0</v>
      </c>
      <c r="BZ384" s="137">
        <v>0</v>
      </c>
      <c r="CA384" s="137">
        <v>-5747.7199999999993</v>
      </c>
      <c r="CB384" s="129"/>
      <c r="CC384" s="129"/>
      <c r="CD384" s="129">
        <v>25896</v>
      </c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44">
        <f t="shared" si="655"/>
        <v>-3056400.6824230161</v>
      </c>
      <c r="CO384" s="124">
        <f t="shared" si="656"/>
        <v>-5277185.6212500008</v>
      </c>
      <c r="CP384" s="124">
        <f t="shared" si="657"/>
        <v>-81636341.850000009</v>
      </c>
      <c r="CQ384" s="144"/>
      <c r="CR384" s="144"/>
      <c r="CS384" s="144"/>
      <c r="CT384" s="144"/>
      <c r="CU384" s="144"/>
      <c r="CV384" s="144"/>
      <c r="CW384" s="144"/>
      <c r="CX384" s="144"/>
      <c r="CY384" s="144"/>
      <c r="CZ384" s="144"/>
      <c r="DA384" s="144"/>
      <c r="DB384" s="144"/>
      <c r="DC384" s="144"/>
      <c r="DD384" s="144"/>
      <c r="DE384" s="144"/>
      <c r="DF384" s="144"/>
      <c r="DG384" s="144"/>
      <c r="DH384" s="144"/>
      <c r="DI384" s="144"/>
      <c r="DJ384" s="144"/>
      <c r="DK384" s="144"/>
      <c r="DL384" s="144"/>
      <c r="DM384" s="144"/>
      <c r="DN384" s="144"/>
      <c r="DO384" s="144"/>
      <c r="DP384" s="144"/>
      <c r="DQ384" s="144"/>
      <c r="DR384" s="144"/>
      <c r="DS384" s="148">
        <v>-6217180.2000000179</v>
      </c>
      <c r="DT384" s="148">
        <v>36580.39</v>
      </c>
      <c r="DU384" s="148">
        <v>0</v>
      </c>
      <c r="DV384" s="148">
        <v>0</v>
      </c>
      <c r="DW384" s="148">
        <v>0</v>
      </c>
      <c r="DX384" s="148">
        <v>-66515.31</v>
      </c>
      <c r="DY384" s="144"/>
      <c r="DZ384" s="144"/>
      <c r="EA384" s="144">
        <v>51792</v>
      </c>
      <c r="EB384" s="144"/>
      <c r="EC384" s="144"/>
      <c r="ED384" s="144"/>
      <c r="EE384" s="144"/>
      <c r="EF384" s="144"/>
      <c r="EG384" s="129"/>
      <c r="EH384" s="144"/>
      <c r="EI384" s="144"/>
      <c r="EJ384" s="144"/>
      <c r="EK384" s="144">
        <f t="shared" si="658"/>
        <v>-6195323.1200000178</v>
      </c>
      <c r="EL384" s="124">
        <f t="shared" si="659"/>
        <v>-87831664.970000029</v>
      </c>
      <c r="EM384" s="144"/>
      <c r="EN384" s="144"/>
      <c r="EO384" s="144"/>
      <c r="EP384" s="144"/>
      <c r="EQ384" s="144"/>
      <c r="ER384" s="144"/>
      <c r="ES384" s="144"/>
      <c r="ET384" s="144"/>
      <c r="EU384" s="144"/>
      <c r="EV384" s="144"/>
      <c r="EW384" s="144"/>
      <c r="EX384" s="144"/>
      <c r="EY384" s="144"/>
      <c r="EZ384" s="144"/>
      <c r="FA384" s="144"/>
      <c r="FB384" s="144"/>
      <c r="FC384" s="144"/>
      <c r="FD384" s="144"/>
      <c r="FE384" s="144"/>
      <c r="FF384" s="144"/>
      <c r="FG384" s="144"/>
      <c r="FH384" s="144"/>
      <c r="FI384" s="144"/>
      <c r="FJ384" s="144"/>
      <c r="FK384" s="144"/>
      <c r="FL384" s="144"/>
      <c r="FM384" s="144"/>
      <c r="FN384" s="144"/>
      <c r="FO384" s="137">
        <v>-3352026.1899999827</v>
      </c>
      <c r="FP384" s="148">
        <v>35766.269999999997</v>
      </c>
      <c r="FQ384" s="148">
        <v>0</v>
      </c>
      <c r="FR384" s="148">
        <v>0</v>
      </c>
      <c r="FS384" s="148">
        <v>0</v>
      </c>
      <c r="FT384" s="148">
        <v>-75732.530000000028</v>
      </c>
      <c r="FU384" s="144"/>
      <c r="FV384" s="144"/>
      <c r="FW384" s="144">
        <v>26923.349099999876</v>
      </c>
      <c r="FX384" s="144"/>
      <c r="FY384" s="144"/>
      <c r="FZ384" s="144"/>
      <c r="GA384" s="144"/>
      <c r="GB384" s="144"/>
      <c r="GC384" s="129"/>
      <c r="GD384" s="144"/>
      <c r="GE384" s="144"/>
      <c r="GF384" s="144"/>
      <c r="GG384" s="124">
        <f t="shared" si="664"/>
        <v>-3365069.1008999827</v>
      </c>
      <c r="GH384" s="124">
        <f t="shared" si="665"/>
        <v>-91196734.070900008</v>
      </c>
      <c r="GI384" s="124"/>
      <c r="GJ384" s="124">
        <f t="shared" si="666"/>
        <v>-91196734.070900008</v>
      </c>
      <c r="GU384" s="148">
        <v>-76359156.228750005</v>
      </c>
      <c r="GV384" s="123">
        <f t="shared" si="542"/>
        <v>0</v>
      </c>
      <c r="GX384" s="194">
        <v>-3082334.9424230158</v>
      </c>
      <c r="GY384" s="123">
        <f t="shared" si="644"/>
        <v>0</v>
      </c>
    </row>
    <row r="385" spans="1:207" outlineLevel="1" x14ac:dyDescent="0.25">
      <c r="A385" s="83">
        <f>ROW()</f>
        <v>385</v>
      </c>
      <c r="B385" s="275"/>
      <c r="C385" s="113" t="s">
        <v>416</v>
      </c>
      <c r="D385" s="114">
        <f t="shared" si="668"/>
        <v>108</v>
      </c>
      <c r="E385" s="148">
        <v>-9090708.0474999975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48">
        <v>-408109.5725000035</v>
      </c>
      <c r="Y385" s="148">
        <v>-12143.164360999994</v>
      </c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44">
        <f t="shared" si="530"/>
        <v>-420252.7368610035</v>
      </c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72">
        <v>-399936.65563899837</v>
      </c>
      <c r="BW385" s="137"/>
      <c r="BX385" s="137">
        <v>0</v>
      </c>
      <c r="BY385" s="137">
        <v>0</v>
      </c>
      <c r="BZ385" s="137">
        <v>0</v>
      </c>
      <c r="CA385" s="137">
        <v>-2037.9899999999998</v>
      </c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44">
        <f t="shared" si="655"/>
        <v>-401974.64563899837</v>
      </c>
      <c r="CO385" s="124">
        <f t="shared" si="656"/>
        <v>-822227.38250000193</v>
      </c>
      <c r="CP385" s="124">
        <f t="shared" si="657"/>
        <v>-9912935.4299999997</v>
      </c>
      <c r="CQ385" s="144"/>
      <c r="CR385" s="144"/>
      <c r="CS385" s="144"/>
      <c r="CT385" s="144"/>
      <c r="CU385" s="144"/>
      <c r="CV385" s="144"/>
      <c r="CW385" s="144"/>
      <c r="CX385" s="144"/>
      <c r="CY385" s="144"/>
      <c r="CZ385" s="144"/>
      <c r="DA385" s="144"/>
      <c r="DB385" s="144"/>
      <c r="DC385" s="144"/>
      <c r="DD385" s="144"/>
      <c r="DE385" s="144"/>
      <c r="DF385" s="144"/>
      <c r="DG385" s="144"/>
      <c r="DH385" s="144"/>
      <c r="DI385" s="144"/>
      <c r="DJ385" s="144"/>
      <c r="DK385" s="144"/>
      <c r="DL385" s="144"/>
      <c r="DM385" s="144"/>
      <c r="DN385" s="144"/>
      <c r="DO385" s="144"/>
      <c r="DP385" s="144"/>
      <c r="DQ385" s="144"/>
      <c r="DR385" s="144"/>
      <c r="DS385" s="148">
        <v>-824159.6400000006</v>
      </c>
      <c r="DT385" s="148"/>
      <c r="DU385" s="148">
        <v>0</v>
      </c>
      <c r="DV385" s="148">
        <v>0</v>
      </c>
      <c r="DW385" s="148">
        <v>0</v>
      </c>
      <c r="DX385" s="148">
        <v>-23144.75</v>
      </c>
      <c r="DY385" s="144"/>
      <c r="DZ385" s="144"/>
      <c r="EA385" s="144"/>
      <c r="EB385" s="144"/>
      <c r="EC385" s="144"/>
      <c r="ED385" s="144"/>
      <c r="EE385" s="144"/>
      <c r="EF385" s="144"/>
      <c r="EG385" s="129"/>
      <c r="EH385" s="144"/>
      <c r="EI385" s="144"/>
      <c r="EJ385" s="144"/>
      <c r="EK385" s="144">
        <f t="shared" si="658"/>
        <v>-847304.3900000006</v>
      </c>
      <c r="EL385" s="124">
        <f t="shared" si="659"/>
        <v>-10760239.82</v>
      </c>
      <c r="EM385" s="144"/>
      <c r="EN385" s="144"/>
      <c r="EO385" s="144"/>
      <c r="EP385" s="144"/>
      <c r="EQ385" s="144"/>
      <c r="ER385" s="144"/>
      <c r="ES385" s="144"/>
      <c r="ET385" s="144"/>
      <c r="EU385" s="144"/>
      <c r="EV385" s="144"/>
      <c r="EW385" s="144"/>
      <c r="EX385" s="144"/>
      <c r="EY385" s="144"/>
      <c r="EZ385" s="144"/>
      <c r="FA385" s="144"/>
      <c r="FB385" s="144"/>
      <c r="FC385" s="144"/>
      <c r="FD385" s="144"/>
      <c r="FE385" s="144"/>
      <c r="FF385" s="144"/>
      <c r="FG385" s="144"/>
      <c r="FH385" s="144"/>
      <c r="FI385" s="144"/>
      <c r="FJ385" s="144"/>
      <c r="FK385" s="144"/>
      <c r="FL385" s="144"/>
      <c r="FM385" s="144"/>
      <c r="FN385" s="144"/>
      <c r="FO385" s="137">
        <v>-264904.25999999791</v>
      </c>
      <c r="FP385" s="148"/>
      <c r="FQ385" s="148">
        <v>0</v>
      </c>
      <c r="FR385" s="148">
        <v>0</v>
      </c>
      <c r="FS385" s="148">
        <v>0</v>
      </c>
      <c r="FT385" s="148">
        <v>-12810.860000000004</v>
      </c>
      <c r="FU385" s="144"/>
      <c r="FV385" s="144"/>
      <c r="FW385" s="144"/>
      <c r="FX385" s="144"/>
      <c r="FY385" s="144"/>
      <c r="FZ385" s="144"/>
      <c r="GA385" s="144"/>
      <c r="GB385" s="144"/>
      <c r="GC385" s="129"/>
      <c r="GD385" s="144"/>
      <c r="GE385" s="144"/>
      <c r="GF385" s="144"/>
      <c r="GG385" s="124">
        <f t="shared" si="664"/>
        <v>-277715.1199999979</v>
      </c>
      <c r="GH385" s="124">
        <f t="shared" si="665"/>
        <v>-11037954.939999998</v>
      </c>
      <c r="GI385" s="124"/>
      <c r="GJ385" s="124">
        <f t="shared" si="666"/>
        <v>-11037954.939999998</v>
      </c>
      <c r="GU385" s="148">
        <v>-9090708.0474999975</v>
      </c>
      <c r="GV385" s="123">
        <f t="shared" si="542"/>
        <v>0</v>
      </c>
      <c r="GX385" s="194">
        <v>-399936.65563899837</v>
      </c>
      <c r="GY385" s="123">
        <f t="shared" si="644"/>
        <v>0</v>
      </c>
    </row>
    <row r="386" spans="1:207" outlineLevel="1" x14ac:dyDescent="0.25">
      <c r="A386" s="83">
        <f>ROW()</f>
        <v>386</v>
      </c>
      <c r="B386" s="275"/>
      <c r="C386" s="113" t="s">
        <v>417</v>
      </c>
      <c r="D386" s="114">
        <f t="shared" si="668"/>
        <v>108</v>
      </c>
      <c r="E386" s="148">
        <v>-16453559.101666665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48">
        <v>-1609357.6883333344</v>
      </c>
      <c r="Y386" s="148">
        <v>5618421.71</v>
      </c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44">
        <f t="shared" si="530"/>
        <v>4009064.0216666656</v>
      </c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72">
        <v>12444495.079999998</v>
      </c>
      <c r="BW386" s="137"/>
      <c r="BX386" s="137"/>
      <c r="BY386" s="137"/>
      <c r="BZ386" s="137"/>
      <c r="CA386" s="137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44">
        <f t="shared" si="655"/>
        <v>12444495.079999998</v>
      </c>
      <c r="CO386" s="124">
        <f t="shared" si="656"/>
        <v>16453559.101666663</v>
      </c>
      <c r="CP386" s="124">
        <f t="shared" si="657"/>
        <v>0</v>
      </c>
      <c r="CQ386" s="144"/>
      <c r="CR386" s="144"/>
      <c r="CS386" s="144"/>
      <c r="CT386" s="144"/>
      <c r="CU386" s="144"/>
      <c r="CV386" s="144"/>
      <c r="CW386" s="144"/>
      <c r="CX386" s="144"/>
      <c r="CY386" s="144"/>
      <c r="CZ386" s="144"/>
      <c r="DA386" s="144"/>
      <c r="DB386" s="144"/>
      <c r="DC386" s="144"/>
      <c r="DD386" s="144"/>
      <c r="DE386" s="144"/>
      <c r="DF386" s="144"/>
      <c r="DG386" s="144"/>
      <c r="DH386" s="144"/>
      <c r="DI386" s="144"/>
      <c r="DJ386" s="144"/>
      <c r="DK386" s="144"/>
      <c r="DL386" s="144"/>
      <c r="DM386" s="144"/>
      <c r="DN386" s="144"/>
      <c r="DO386" s="144"/>
      <c r="DP386" s="144"/>
      <c r="DQ386" s="144"/>
      <c r="DR386" s="144"/>
      <c r="DS386" s="148">
        <v>0</v>
      </c>
      <c r="DT386" s="148"/>
      <c r="DU386" s="148"/>
      <c r="DV386" s="148"/>
      <c r="DW386" s="148"/>
      <c r="DX386" s="148"/>
      <c r="DY386" s="144"/>
      <c r="DZ386" s="144"/>
      <c r="EA386" s="144"/>
      <c r="EB386" s="144"/>
      <c r="EC386" s="144"/>
      <c r="ED386" s="144"/>
      <c r="EE386" s="144"/>
      <c r="EF386" s="144"/>
      <c r="EG386" s="129"/>
      <c r="EH386" s="144"/>
      <c r="EI386" s="144"/>
      <c r="EJ386" s="144"/>
      <c r="EK386" s="144">
        <f t="shared" si="658"/>
        <v>0</v>
      </c>
      <c r="EL386" s="124">
        <f t="shared" si="659"/>
        <v>0</v>
      </c>
      <c r="EM386" s="144"/>
      <c r="EN386" s="144"/>
      <c r="EO386" s="144"/>
      <c r="EP386" s="144"/>
      <c r="EQ386" s="144"/>
      <c r="ER386" s="144"/>
      <c r="ES386" s="144"/>
      <c r="ET386" s="144"/>
      <c r="EU386" s="144"/>
      <c r="EV386" s="144"/>
      <c r="EW386" s="144"/>
      <c r="EX386" s="144"/>
      <c r="EY386" s="144"/>
      <c r="EZ386" s="144"/>
      <c r="FA386" s="144"/>
      <c r="FB386" s="144"/>
      <c r="FC386" s="144"/>
      <c r="FD386" s="144"/>
      <c r="FE386" s="144"/>
      <c r="FF386" s="144"/>
      <c r="FG386" s="144"/>
      <c r="FH386" s="144"/>
      <c r="FI386" s="144"/>
      <c r="FJ386" s="144"/>
      <c r="FK386" s="144"/>
      <c r="FL386" s="144"/>
      <c r="FM386" s="144"/>
      <c r="FN386" s="144"/>
      <c r="FO386" s="137">
        <v>0</v>
      </c>
      <c r="FP386" s="148"/>
      <c r="FQ386" s="148"/>
      <c r="FR386" s="148"/>
      <c r="FS386" s="148"/>
      <c r="FT386" s="148"/>
      <c r="FU386" s="144"/>
      <c r="FV386" s="144"/>
      <c r="FW386" s="144"/>
      <c r="FX386" s="144"/>
      <c r="FY386" s="144"/>
      <c r="FZ386" s="144"/>
      <c r="GA386" s="144"/>
      <c r="GB386" s="144"/>
      <c r="GC386" s="129"/>
      <c r="GD386" s="144"/>
      <c r="GE386" s="144"/>
      <c r="GF386" s="144"/>
      <c r="GG386" s="124">
        <f t="shared" si="664"/>
        <v>0</v>
      </c>
      <c r="GH386" s="124">
        <f t="shared" si="665"/>
        <v>0</v>
      </c>
      <c r="GI386" s="124"/>
      <c r="GJ386" s="124">
        <f t="shared" si="666"/>
        <v>0</v>
      </c>
      <c r="GU386" s="148">
        <v>-16453559.101666665</v>
      </c>
      <c r="GV386" s="123">
        <f t="shared" si="542"/>
        <v>0</v>
      </c>
      <c r="GX386" s="194">
        <v>12444495.079999998</v>
      </c>
      <c r="GY386" s="123">
        <f t="shared" si="644"/>
        <v>0</v>
      </c>
    </row>
    <row r="387" spans="1:207" outlineLevel="1" x14ac:dyDescent="0.25">
      <c r="A387" s="83">
        <f>ROW()</f>
        <v>387</v>
      </c>
      <c r="B387" s="275"/>
      <c r="C387" s="113" t="s">
        <v>418</v>
      </c>
      <c r="D387" s="114">
        <f t="shared" si="668"/>
        <v>108</v>
      </c>
      <c r="E387" s="148">
        <v>-1147919.8299999998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48">
        <v>-125388.24000000022</v>
      </c>
      <c r="Y387" s="148">
        <v>-2.6869999972404912E-2</v>
      </c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44">
        <f t="shared" si="530"/>
        <v>-125388.2668700002</v>
      </c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72">
        <v>-125388.21313000005</v>
      </c>
      <c r="BW387" s="137"/>
      <c r="BX387" s="137"/>
      <c r="BY387" s="137"/>
      <c r="BZ387" s="137"/>
      <c r="CA387" s="137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44">
        <f t="shared" si="655"/>
        <v>-125388.21313000005</v>
      </c>
      <c r="CO387" s="124">
        <f t="shared" si="656"/>
        <v>-250776.48000000024</v>
      </c>
      <c r="CP387" s="124">
        <f t="shared" si="657"/>
        <v>-1398696.31</v>
      </c>
      <c r="CQ387" s="144"/>
      <c r="CR387" s="144"/>
      <c r="CS387" s="144"/>
      <c r="CT387" s="144"/>
      <c r="CU387" s="144"/>
      <c r="CV387" s="144"/>
      <c r="CW387" s="144"/>
      <c r="CX387" s="144"/>
      <c r="CY387" s="144"/>
      <c r="CZ387" s="144"/>
      <c r="DA387" s="144"/>
      <c r="DB387" s="144"/>
      <c r="DC387" s="144"/>
      <c r="DD387" s="144"/>
      <c r="DE387" s="144"/>
      <c r="DF387" s="144"/>
      <c r="DG387" s="144"/>
      <c r="DH387" s="144"/>
      <c r="DI387" s="144"/>
      <c r="DJ387" s="144"/>
      <c r="DK387" s="144"/>
      <c r="DL387" s="144"/>
      <c r="DM387" s="144"/>
      <c r="DN387" s="144"/>
      <c r="DO387" s="144"/>
      <c r="DP387" s="144"/>
      <c r="DQ387" s="144"/>
      <c r="DR387" s="144"/>
      <c r="DS387" s="148">
        <v>-250776.47999999998</v>
      </c>
      <c r="DT387" s="148"/>
      <c r="DU387" s="148"/>
      <c r="DV387" s="148"/>
      <c r="DW387" s="148"/>
      <c r="DX387" s="148"/>
      <c r="DY387" s="144"/>
      <c r="DZ387" s="144"/>
      <c r="EA387" s="144"/>
      <c r="EB387" s="144"/>
      <c r="EC387" s="144"/>
      <c r="ED387" s="144"/>
      <c r="EE387" s="144"/>
      <c r="EF387" s="144"/>
      <c r="EG387" s="129"/>
      <c r="EH387" s="144"/>
      <c r="EI387" s="144"/>
      <c r="EJ387" s="144"/>
      <c r="EK387" s="144">
        <f t="shared" si="658"/>
        <v>-250776.47999999998</v>
      </c>
      <c r="EL387" s="124">
        <f t="shared" si="659"/>
        <v>-1649472.79</v>
      </c>
      <c r="EM387" s="144"/>
      <c r="EN387" s="144"/>
      <c r="EO387" s="144"/>
      <c r="EP387" s="144"/>
      <c r="EQ387" s="144"/>
      <c r="ER387" s="144"/>
      <c r="ES387" s="144"/>
      <c r="ET387" s="144"/>
      <c r="EU387" s="144"/>
      <c r="EV387" s="144"/>
      <c r="EW387" s="144"/>
      <c r="EX387" s="144"/>
      <c r="EY387" s="144"/>
      <c r="EZ387" s="144"/>
      <c r="FA387" s="144"/>
      <c r="FB387" s="144"/>
      <c r="FC387" s="144"/>
      <c r="FD387" s="144"/>
      <c r="FE387" s="144"/>
      <c r="FF387" s="144"/>
      <c r="FG387" s="144"/>
      <c r="FH387" s="144"/>
      <c r="FI387" s="144"/>
      <c r="FJ387" s="144"/>
      <c r="FK387" s="144"/>
      <c r="FL387" s="144"/>
      <c r="FM387" s="144"/>
      <c r="FN387" s="144"/>
      <c r="FO387" s="137">
        <v>-124383.11999999988</v>
      </c>
      <c r="FP387" s="148"/>
      <c r="FQ387" s="148"/>
      <c r="FR387" s="148"/>
      <c r="FS387" s="148"/>
      <c r="FT387" s="148"/>
      <c r="FU387" s="144"/>
      <c r="FV387" s="144"/>
      <c r="FW387" s="144"/>
      <c r="FX387" s="144"/>
      <c r="FY387" s="144"/>
      <c r="FZ387" s="144"/>
      <c r="GA387" s="144"/>
      <c r="GB387" s="144"/>
      <c r="GC387" s="129"/>
      <c r="GD387" s="144"/>
      <c r="GE387" s="144"/>
      <c r="GF387" s="144"/>
      <c r="GG387" s="124">
        <f t="shared" si="664"/>
        <v>-124383.11999999988</v>
      </c>
      <c r="GH387" s="124">
        <f t="shared" si="665"/>
        <v>-1773855.91</v>
      </c>
      <c r="GI387" s="124"/>
      <c r="GJ387" s="124">
        <f t="shared" si="666"/>
        <v>-1773855.91</v>
      </c>
      <c r="GU387" s="148">
        <v>-1147919.8299999998</v>
      </c>
      <c r="GV387" s="123">
        <f t="shared" si="542"/>
        <v>0</v>
      </c>
      <c r="GX387" s="194">
        <v>-125388.21313000005</v>
      </c>
      <c r="GY387" s="123">
        <f t="shared" si="644"/>
        <v>0</v>
      </c>
    </row>
    <row r="388" spans="1:207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8">
        <v>-15009414.011666667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48">
        <v>-272783.31833333522</v>
      </c>
      <c r="Y388" s="148">
        <v>-2616.7824459999711</v>
      </c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44">
        <f t="shared" si="530"/>
        <v>-275400.10077933519</v>
      </c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72">
        <v>-15607070.189999998</v>
      </c>
      <c r="BW388" s="137"/>
      <c r="BX388" s="137">
        <v>-2077.42</v>
      </c>
      <c r="BY388" s="137">
        <v>-45.61</v>
      </c>
      <c r="BZ388" s="137">
        <v>0</v>
      </c>
      <c r="CA388" s="137">
        <v>-0.66</v>
      </c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44">
        <f t="shared" si="655"/>
        <v>-15609193.879999997</v>
      </c>
      <c r="CO388" s="124">
        <f t="shared" si="656"/>
        <v>-15884593.980779333</v>
      </c>
      <c r="CP388" s="124">
        <f t="shared" si="657"/>
        <v>-30894007.992445998</v>
      </c>
      <c r="CQ388" s="144"/>
      <c r="CR388" s="144"/>
      <c r="CS388" s="144"/>
      <c r="CT388" s="144"/>
      <c r="CU388" s="144"/>
      <c r="CV388" s="144"/>
      <c r="CW388" s="144"/>
      <c r="CX388" s="144"/>
      <c r="CY388" s="144"/>
      <c r="CZ388" s="144"/>
      <c r="DA388" s="144"/>
      <c r="DB388" s="144"/>
      <c r="DC388" s="144"/>
      <c r="DD388" s="144"/>
      <c r="DE388" s="144"/>
      <c r="DF388" s="144"/>
      <c r="DG388" s="144"/>
      <c r="DH388" s="144"/>
      <c r="DI388" s="144"/>
      <c r="DJ388" s="144"/>
      <c r="DK388" s="144"/>
      <c r="DL388" s="144"/>
      <c r="DM388" s="144"/>
      <c r="DN388" s="144"/>
      <c r="DO388" s="144"/>
      <c r="DP388" s="144"/>
      <c r="DQ388" s="144"/>
      <c r="DR388" s="144"/>
      <c r="DS388" s="148">
        <v>-554340.12000000291</v>
      </c>
      <c r="DT388" s="148"/>
      <c r="DU388" s="148">
        <v>-14550.58</v>
      </c>
      <c r="DV388" s="148">
        <v>-758.4</v>
      </c>
      <c r="DW388" s="148">
        <v>0</v>
      </c>
      <c r="DX388" s="148">
        <v>-10.379999999999999</v>
      </c>
      <c r="DY388" s="144"/>
      <c r="DZ388" s="144"/>
      <c r="EA388" s="144"/>
      <c r="EB388" s="144"/>
      <c r="EC388" s="144"/>
      <c r="ED388" s="144"/>
      <c r="EE388" s="144"/>
      <c r="EF388" s="144"/>
      <c r="EG388" s="129"/>
      <c r="EH388" s="144"/>
      <c r="EI388" s="144"/>
      <c r="EJ388" s="144"/>
      <c r="EK388" s="144">
        <f t="shared" si="658"/>
        <v>-569659.48000000289</v>
      </c>
      <c r="EL388" s="124">
        <f t="shared" si="659"/>
        <v>-31463667.472446002</v>
      </c>
      <c r="EM388" s="144"/>
      <c r="EN388" s="144"/>
      <c r="EO388" s="144"/>
      <c r="EP388" s="144"/>
      <c r="EQ388" s="144"/>
      <c r="ER388" s="144"/>
      <c r="ES388" s="144"/>
      <c r="ET388" s="144"/>
      <c r="EU388" s="144"/>
      <c r="EV388" s="144"/>
      <c r="EW388" s="144"/>
      <c r="EX388" s="144"/>
      <c r="EY388" s="144"/>
      <c r="EZ388" s="144"/>
      <c r="FA388" s="144"/>
      <c r="FB388" s="144"/>
      <c r="FC388" s="144"/>
      <c r="FD388" s="144"/>
      <c r="FE388" s="144"/>
      <c r="FF388" s="144"/>
      <c r="FG388" s="144"/>
      <c r="FH388" s="144"/>
      <c r="FI388" s="144"/>
      <c r="FJ388" s="144"/>
      <c r="FK388" s="144"/>
      <c r="FL388" s="144"/>
      <c r="FM388" s="144"/>
      <c r="FN388" s="144"/>
      <c r="FO388" s="137">
        <v>-285214.79999999888</v>
      </c>
      <c r="FP388" s="148"/>
      <c r="FQ388" s="148">
        <v>-8877.52</v>
      </c>
      <c r="FR388" s="148">
        <v>-563.53</v>
      </c>
      <c r="FS388" s="148">
        <v>0</v>
      </c>
      <c r="FT388" s="148">
        <v>-2667.32</v>
      </c>
      <c r="FU388" s="144"/>
      <c r="FV388" s="144"/>
      <c r="FW388" s="144"/>
      <c r="FX388" s="144"/>
      <c r="FY388" s="144"/>
      <c r="FZ388" s="144"/>
      <c r="GA388" s="144"/>
      <c r="GB388" s="144"/>
      <c r="GC388" s="129"/>
      <c r="GD388" s="144"/>
      <c r="GE388" s="144"/>
      <c r="GF388" s="144"/>
      <c r="GG388" s="124">
        <f t="shared" si="664"/>
        <v>-297323.16999999894</v>
      </c>
      <c r="GH388" s="124">
        <f t="shared" si="665"/>
        <v>-31760990.642446</v>
      </c>
      <c r="GI388" s="124"/>
      <c r="GJ388" s="124">
        <f t="shared" si="666"/>
        <v>-31760990.642446</v>
      </c>
      <c r="GU388" s="148">
        <v>-15009414.011666667</v>
      </c>
      <c r="GV388" s="123">
        <f t="shared" si="542"/>
        <v>0</v>
      </c>
      <c r="GX388" s="194">
        <v>-15607070.189999998</v>
      </c>
      <c r="GY388" s="123">
        <f t="shared" si="644"/>
        <v>0</v>
      </c>
    </row>
    <row r="389" spans="1:207" outlineLevel="1" x14ac:dyDescent="0.25">
      <c r="A389" s="83">
        <f>ROW()</f>
        <v>389</v>
      </c>
      <c r="B389" s="275"/>
      <c r="C389" s="113" t="s">
        <v>619</v>
      </c>
      <c r="D389" s="114">
        <f>+D388</f>
        <v>108</v>
      </c>
      <c r="E389" s="148">
        <v>-46690.200000000004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48">
        <v>-1012.6199999999953</v>
      </c>
      <c r="Y389" s="148">
        <v>0</v>
      </c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44">
        <f t="shared" ref="AS389:AS432" si="669">SUM(X389:AR389)</f>
        <v>-1012.6199999999953</v>
      </c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212">
        <v>15332516.922446003</v>
      </c>
      <c r="BW389" s="137"/>
      <c r="BX389" s="137"/>
      <c r="BY389" s="137"/>
      <c r="BZ389" s="137"/>
      <c r="CA389" s="137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44">
        <f t="shared" si="655"/>
        <v>15332516.922446003</v>
      </c>
      <c r="CO389" s="124">
        <f t="shared" si="656"/>
        <v>15331504.302446004</v>
      </c>
      <c r="CP389" s="124">
        <f t="shared" si="657"/>
        <v>15284814.102446005</v>
      </c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8"/>
      <c r="DT389" s="148"/>
      <c r="DU389" s="148"/>
      <c r="DV389" s="148"/>
      <c r="DW389" s="148"/>
      <c r="DX389" s="148"/>
      <c r="DY389" s="144"/>
      <c r="DZ389" s="144"/>
      <c r="EA389" s="144"/>
      <c r="EB389" s="144"/>
      <c r="EC389" s="144"/>
      <c r="ED389" s="144"/>
      <c r="EE389" s="144"/>
      <c r="EF389" s="144"/>
      <c r="EG389" s="129"/>
      <c r="EH389" s="144"/>
      <c r="EI389" s="144"/>
      <c r="EJ389" s="144"/>
      <c r="EK389" s="144">
        <f t="shared" si="658"/>
        <v>0</v>
      </c>
      <c r="EL389" s="124">
        <f t="shared" si="659"/>
        <v>15284814.102446005</v>
      </c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37"/>
      <c r="FP389" s="148"/>
      <c r="FQ389" s="148"/>
      <c r="FR389" s="148"/>
      <c r="FS389" s="148"/>
      <c r="FT389" s="148"/>
      <c r="FU389" s="144"/>
      <c r="FV389" s="144"/>
      <c r="FW389" s="144"/>
      <c r="FX389" s="144"/>
      <c r="FY389" s="144"/>
      <c r="FZ389" s="144"/>
      <c r="GA389" s="144"/>
      <c r="GB389" s="144"/>
      <c r="GC389" s="129"/>
      <c r="GD389" s="144"/>
      <c r="GE389" s="144"/>
      <c r="GF389" s="144"/>
      <c r="GG389" s="124">
        <f t="shared" si="664"/>
        <v>0</v>
      </c>
      <c r="GH389" s="124">
        <f t="shared" si="665"/>
        <v>15284814.102446005</v>
      </c>
      <c r="GI389" s="124"/>
      <c r="GJ389" s="124">
        <f t="shared" si="666"/>
        <v>15284814.102446005</v>
      </c>
      <c r="GU389" s="148">
        <v>-46690.200000000004</v>
      </c>
      <c r="GV389" s="123">
        <f t="shared" si="542"/>
        <v>0</v>
      </c>
      <c r="GX389" s="194">
        <v>15332516.922446003</v>
      </c>
      <c r="GY389" s="123">
        <f t="shared" si="644"/>
        <v>0</v>
      </c>
    </row>
    <row r="390" spans="1:207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670">+D389</f>
        <v>108</v>
      </c>
      <c r="E390" s="148">
        <v>-2872340.5212500002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48">
        <v>-123.73874999955297</v>
      </c>
      <c r="Y390" s="148">
        <v>842.93488799998931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44">
        <f t="shared" si="669"/>
        <v>719.19613800043635</v>
      </c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72">
        <v>-586945.05488800071</v>
      </c>
      <c r="BW390" s="137">
        <v>214.23000000000002</v>
      </c>
      <c r="BX390" s="137">
        <v>0</v>
      </c>
      <c r="BY390" s="137">
        <v>0</v>
      </c>
      <c r="BZ390" s="137">
        <v>0</v>
      </c>
      <c r="CA390" s="137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44">
        <f t="shared" si="655"/>
        <v>-586730.82488800073</v>
      </c>
      <c r="CO390" s="124">
        <f t="shared" si="656"/>
        <v>-586011.62875000027</v>
      </c>
      <c r="CP390" s="124">
        <f t="shared" si="657"/>
        <v>-3458352.1500000004</v>
      </c>
      <c r="CQ390" s="144"/>
      <c r="CR390" s="144"/>
      <c r="CS390" s="144"/>
      <c r="CT390" s="144"/>
      <c r="CU390" s="144"/>
      <c r="CV390" s="144"/>
      <c r="CW390" s="144"/>
      <c r="CX390" s="144"/>
      <c r="CY390" s="144"/>
      <c r="CZ390" s="144"/>
      <c r="DA390" s="144"/>
      <c r="DB390" s="144"/>
      <c r="DC390" s="144"/>
      <c r="DD390" s="144"/>
      <c r="DE390" s="144"/>
      <c r="DF390" s="144"/>
      <c r="DG390" s="144"/>
      <c r="DH390" s="144"/>
      <c r="DI390" s="144"/>
      <c r="DJ390" s="144"/>
      <c r="DK390" s="144"/>
      <c r="DL390" s="144"/>
      <c r="DM390" s="144"/>
      <c r="DN390" s="144"/>
      <c r="DO390" s="144"/>
      <c r="DP390" s="144"/>
      <c r="DQ390" s="144"/>
      <c r="DR390" s="144"/>
      <c r="DS390" s="148">
        <v>-177898.68000000017</v>
      </c>
      <c r="DT390" s="148">
        <v>1871.7400000000002</v>
      </c>
      <c r="DU390" s="148">
        <v>0</v>
      </c>
      <c r="DV390" s="148">
        <v>0</v>
      </c>
      <c r="DW390" s="148">
        <v>0</v>
      </c>
      <c r="DX390" s="148">
        <v>-1.32</v>
      </c>
      <c r="DY390" s="144"/>
      <c r="DZ390" s="144"/>
      <c r="EA390" s="144"/>
      <c r="EB390" s="144"/>
      <c r="EC390" s="144"/>
      <c r="ED390" s="144"/>
      <c r="EE390" s="144"/>
      <c r="EF390" s="144"/>
      <c r="EG390" s="129"/>
      <c r="EH390" s="144"/>
      <c r="EI390" s="144"/>
      <c r="EJ390" s="144"/>
      <c r="EK390" s="144">
        <f t="shared" si="658"/>
        <v>-176028.26000000018</v>
      </c>
      <c r="EL390" s="124">
        <f t="shared" si="659"/>
        <v>-3634380.4100000006</v>
      </c>
      <c r="EM390" s="144"/>
      <c r="EN390" s="144"/>
      <c r="EO390" s="144"/>
      <c r="EP390" s="144"/>
      <c r="EQ390" s="144"/>
      <c r="ER390" s="144"/>
      <c r="ES390" s="144"/>
      <c r="ET390" s="144"/>
      <c r="EU390" s="144"/>
      <c r="EV390" s="144"/>
      <c r="EW390" s="144"/>
      <c r="EX390" s="144"/>
      <c r="EY390" s="144"/>
      <c r="EZ390" s="144"/>
      <c r="FA390" s="144"/>
      <c r="FB390" s="144"/>
      <c r="FC390" s="144"/>
      <c r="FD390" s="144"/>
      <c r="FE390" s="144"/>
      <c r="FF390" s="144"/>
      <c r="FG390" s="144"/>
      <c r="FH390" s="144"/>
      <c r="FI390" s="144"/>
      <c r="FJ390" s="144"/>
      <c r="FK390" s="144"/>
      <c r="FL390" s="144"/>
      <c r="FM390" s="144"/>
      <c r="FN390" s="144"/>
      <c r="FO390" s="137">
        <v>-91570.080000000075</v>
      </c>
      <c r="FP390" s="148">
        <v>2060.7600000000002</v>
      </c>
      <c r="FQ390" s="148">
        <v>0</v>
      </c>
      <c r="FR390" s="148">
        <v>0</v>
      </c>
      <c r="FS390" s="148">
        <v>0</v>
      </c>
      <c r="FT390" s="148">
        <v>-281.37</v>
      </c>
      <c r="FU390" s="144"/>
      <c r="FV390" s="144"/>
      <c r="FW390" s="144"/>
      <c r="FX390" s="144"/>
      <c r="FY390" s="144"/>
      <c r="FZ390" s="144"/>
      <c r="GA390" s="144"/>
      <c r="GB390" s="144"/>
      <c r="GC390" s="129"/>
      <c r="GD390" s="144"/>
      <c r="GE390" s="144"/>
      <c r="GF390" s="144"/>
      <c r="GG390" s="124">
        <f t="shared" si="664"/>
        <v>-89790.690000000075</v>
      </c>
      <c r="GH390" s="124">
        <f t="shared" si="665"/>
        <v>-3724171.1000000006</v>
      </c>
      <c r="GI390" s="124"/>
      <c r="GJ390" s="124">
        <f t="shared" si="666"/>
        <v>-3724171.1000000006</v>
      </c>
      <c r="GU390" s="148">
        <v>-2872340.5212500002</v>
      </c>
      <c r="GV390" s="123">
        <f t="shared" si="542"/>
        <v>0</v>
      </c>
      <c r="GX390" s="194">
        <v>-586945.05488800071</v>
      </c>
      <c r="GY390" s="123">
        <f t="shared" si="644"/>
        <v>0</v>
      </c>
    </row>
    <row r="391" spans="1:207" outlineLevel="1" x14ac:dyDescent="0.25">
      <c r="A391" s="83">
        <f>ROW()</f>
        <v>391</v>
      </c>
      <c r="B391" s="275"/>
      <c r="C391" s="113" t="s">
        <v>620</v>
      </c>
      <c r="D391" s="114">
        <f t="shared" si="670"/>
        <v>108</v>
      </c>
      <c r="E391" s="148">
        <v>-482382.69999999995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48">
        <v>-14770.080000000133</v>
      </c>
      <c r="Y391" s="148">
        <v>-2.3453999997997244E-2</v>
      </c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44">
        <f t="shared" si="669"/>
        <v>-14770.103454000131</v>
      </c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72">
        <v>497152.8034540001</v>
      </c>
      <c r="BW391" s="137"/>
      <c r="BX391" s="137"/>
      <c r="BY391" s="137"/>
      <c r="BZ391" s="137"/>
      <c r="CA391" s="137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44">
        <f t="shared" si="655"/>
        <v>497152.8034540001</v>
      </c>
      <c r="CO391" s="124">
        <f t="shared" si="656"/>
        <v>482382.69999999995</v>
      </c>
      <c r="CP391" s="124">
        <f t="shared" si="657"/>
        <v>0</v>
      </c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4"/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8"/>
      <c r="DT391" s="148"/>
      <c r="DU391" s="148"/>
      <c r="DV391" s="148"/>
      <c r="DW391" s="148"/>
      <c r="DX391" s="148"/>
      <c r="DY391" s="144"/>
      <c r="DZ391" s="144"/>
      <c r="EA391" s="144"/>
      <c r="EB391" s="144"/>
      <c r="EC391" s="144"/>
      <c r="ED391" s="144"/>
      <c r="EE391" s="144"/>
      <c r="EF391" s="144"/>
      <c r="EG391" s="129"/>
      <c r="EH391" s="144"/>
      <c r="EI391" s="144"/>
      <c r="EJ391" s="144"/>
      <c r="EK391" s="144">
        <f t="shared" si="658"/>
        <v>0</v>
      </c>
      <c r="EL391" s="124">
        <f t="shared" si="659"/>
        <v>0</v>
      </c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  <c r="FF391" s="144"/>
      <c r="FG391" s="144"/>
      <c r="FH391" s="144"/>
      <c r="FI391" s="144"/>
      <c r="FJ391" s="144"/>
      <c r="FK391" s="144"/>
      <c r="FL391" s="144"/>
      <c r="FM391" s="144"/>
      <c r="FN391" s="144"/>
      <c r="FO391" s="137"/>
      <c r="FP391" s="148"/>
      <c r="FQ391" s="148"/>
      <c r="FR391" s="148"/>
      <c r="FS391" s="148"/>
      <c r="FT391" s="148"/>
      <c r="FU391" s="144"/>
      <c r="FV391" s="144"/>
      <c r="FW391" s="144"/>
      <c r="FX391" s="144"/>
      <c r="FY391" s="144"/>
      <c r="FZ391" s="144"/>
      <c r="GA391" s="144"/>
      <c r="GB391" s="144"/>
      <c r="GC391" s="129"/>
      <c r="GD391" s="144"/>
      <c r="GE391" s="144"/>
      <c r="GF391" s="144"/>
      <c r="GG391" s="124">
        <f t="shared" si="664"/>
        <v>0</v>
      </c>
      <c r="GH391" s="124">
        <f t="shared" si="665"/>
        <v>0</v>
      </c>
      <c r="GI391" s="124"/>
      <c r="GJ391" s="124">
        <f t="shared" si="666"/>
        <v>0</v>
      </c>
      <c r="GU391" s="148">
        <v>-482382.69999999995</v>
      </c>
      <c r="GV391" s="123">
        <f t="shared" si="542"/>
        <v>0</v>
      </c>
      <c r="GX391" s="194">
        <v>497152.8034540001</v>
      </c>
      <c r="GY391" s="123">
        <f t="shared" si="644"/>
        <v>0</v>
      </c>
    </row>
    <row r="392" spans="1:207" outlineLevel="1" x14ac:dyDescent="0.25">
      <c r="A392" s="83">
        <f>ROW()</f>
        <v>392</v>
      </c>
      <c r="B392" s="275"/>
      <c r="C392" s="113" t="s">
        <v>423</v>
      </c>
      <c r="D392" s="114">
        <f t="shared" si="670"/>
        <v>108</v>
      </c>
      <c r="E392" s="148">
        <v>-145885401.56333333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48">
        <v>-5035356.2866666615</v>
      </c>
      <c r="Y392" s="148">
        <v>48312.385015999229</v>
      </c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44">
        <f t="shared" si="669"/>
        <v>-4987043.9016506625</v>
      </c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72">
        <v>-58616593.835016072</v>
      </c>
      <c r="BW392" s="137">
        <v>12628.680000000002</v>
      </c>
      <c r="BX392" s="137">
        <v>-16335.66</v>
      </c>
      <c r="BY392" s="137">
        <v>-120.01</v>
      </c>
      <c r="BZ392" s="137">
        <v>0</v>
      </c>
      <c r="CA392" s="137">
        <v>-6266.91</v>
      </c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44">
        <f t="shared" si="655"/>
        <v>-58626687.735016063</v>
      </c>
      <c r="CO392" s="124">
        <f t="shared" si="656"/>
        <v>-63613731.636666723</v>
      </c>
      <c r="CP392" s="124">
        <f t="shared" si="657"/>
        <v>-209499133.20000005</v>
      </c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8">
        <v>-16370925.839999974</v>
      </c>
      <c r="DT392" s="148">
        <v>134543.72999999998</v>
      </c>
      <c r="DU392" s="148">
        <v>-339659.75000000006</v>
      </c>
      <c r="DV392" s="148">
        <v>-2880.12</v>
      </c>
      <c r="DW392" s="148">
        <v>-57277.120000000003</v>
      </c>
      <c r="DX392" s="148">
        <v>-67141.059999999983</v>
      </c>
      <c r="DY392" s="144"/>
      <c r="DZ392" s="144"/>
      <c r="EA392" s="144"/>
      <c r="EB392" s="144"/>
      <c r="EC392" s="144"/>
      <c r="ED392" s="144"/>
      <c r="EE392" s="144"/>
      <c r="EF392" s="144"/>
      <c r="EG392" s="129"/>
      <c r="EH392" s="144"/>
      <c r="EI392" s="144"/>
      <c r="EJ392" s="144"/>
      <c r="EK392" s="144">
        <f t="shared" si="658"/>
        <v>-16703340.159999972</v>
      </c>
      <c r="EL392" s="124">
        <f t="shared" si="659"/>
        <v>-226202473.36000001</v>
      </c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37">
        <v>-8521409.6999998987</v>
      </c>
      <c r="FP392" s="148">
        <v>139335.62000000005</v>
      </c>
      <c r="FQ392" s="148">
        <v>-379695.19999999995</v>
      </c>
      <c r="FR392" s="148">
        <v>-1475.3400000000001</v>
      </c>
      <c r="FS392" s="148">
        <v>-694603.55999999994</v>
      </c>
      <c r="FT392" s="148">
        <v>-127910.06000000001</v>
      </c>
      <c r="FU392" s="144"/>
      <c r="FV392" s="144"/>
      <c r="FW392" s="144"/>
      <c r="FX392" s="144"/>
      <c r="FY392" s="144"/>
      <c r="FZ392" s="144"/>
      <c r="GA392" s="144"/>
      <c r="GB392" s="144"/>
      <c r="GC392" s="129"/>
      <c r="GD392" s="144"/>
      <c r="GE392" s="144"/>
      <c r="GF392" s="144"/>
      <c r="GG392" s="124">
        <f t="shared" si="664"/>
        <v>-9585758.2399998996</v>
      </c>
      <c r="GH392" s="124">
        <f t="shared" si="665"/>
        <v>-235788231.5999999</v>
      </c>
      <c r="GI392" s="124"/>
      <c r="GJ392" s="124">
        <f t="shared" si="666"/>
        <v>-235788231.5999999</v>
      </c>
      <c r="GU392" s="148">
        <v>-145885401.56333333</v>
      </c>
      <c r="GV392" s="123">
        <f t="shared" ref="GV392:GV455" si="671">+E392-GU392</f>
        <v>0</v>
      </c>
      <c r="GX392" s="194">
        <v>-58616593.835016072</v>
      </c>
      <c r="GY392" s="123">
        <f t="shared" si="644"/>
        <v>0</v>
      </c>
    </row>
    <row r="393" spans="1:207" outlineLevel="1" x14ac:dyDescent="0.25">
      <c r="A393" s="83">
        <f>ROW()</f>
        <v>393</v>
      </c>
      <c r="B393" s="275"/>
      <c r="C393" s="113" t="s">
        <v>621</v>
      </c>
      <c r="D393" s="114">
        <f t="shared" si="670"/>
        <v>108</v>
      </c>
      <c r="E393" s="148">
        <v>-233929.43000000002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48">
        <v>-4984.4999999999709</v>
      </c>
      <c r="Y393" s="148">
        <v>-6.0455999998794141E-2</v>
      </c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44">
        <f t="shared" si="669"/>
        <v>-4984.5604559999701</v>
      </c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72">
        <v>238913.990456</v>
      </c>
      <c r="BW393" s="137"/>
      <c r="BX393" s="137"/>
      <c r="BY393" s="137"/>
      <c r="BZ393" s="137"/>
      <c r="CA393" s="137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44">
        <f t="shared" si="655"/>
        <v>238913.990456</v>
      </c>
      <c r="CO393" s="124">
        <f t="shared" si="656"/>
        <v>233929.43000000002</v>
      </c>
      <c r="CP393" s="124">
        <f t="shared" si="657"/>
        <v>0</v>
      </c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/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8"/>
      <c r="DT393" s="148"/>
      <c r="DU393" s="148"/>
      <c r="DV393" s="148"/>
      <c r="DW393" s="148"/>
      <c r="DX393" s="148"/>
      <c r="DY393" s="144"/>
      <c r="DZ393" s="144"/>
      <c r="EA393" s="144"/>
      <c r="EB393" s="144"/>
      <c r="EC393" s="144"/>
      <c r="ED393" s="144"/>
      <c r="EE393" s="144"/>
      <c r="EF393" s="144"/>
      <c r="EG393" s="129"/>
      <c r="EH393" s="144"/>
      <c r="EI393" s="144"/>
      <c r="EJ393" s="144"/>
      <c r="EK393" s="144">
        <f t="shared" si="658"/>
        <v>0</v>
      </c>
      <c r="EL393" s="124">
        <f t="shared" si="659"/>
        <v>0</v>
      </c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  <c r="FF393" s="144"/>
      <c r="FG393" s="144"/>
      <c r="FH393" s="144"/>
      <c r="FI393" s="144"/>
      <c r="FJ393" s="144"/>
      <c r="FK393" s="144"/>
      <c r="FL393" s="144"/>
      <c r="FM393" s="144"/>
      <c r="FN393" s="144"/>
      <c r="FO393" s="137"/>
      <c r="FP393" s="148"/>
      <c r="FQ393" s="148"/>
      <c r="FR393" s="148"/>
      <c r="FS393" s="148"/>
      <c r="FT393" s="148"/>
      <c r="FU393" s="144"/>
      <c r="FV393" s="144"/>
      <c r="FW393" s="144"/>
      <c r="FX393" s="144"/>
      <c r="FY393" s="144"/>
      <c r="FZ393" s="144"/>
      <c r="GA393" s="144"/>
      <c r="GB393" s="144"/>
      <c r="GC393" s="129"/>
      <c r="GD393" s="144"/>
      <c r="GE393" s="144"/>
      <c r="GF393" s="144"/>
      <c r="GG393" s="124">
        <f t="shared" si="664"/>
        <v>0</v>
      </c>
      <c r="GH393" s="124">
        <f t="shared" si="665"/>
        <v>0</v>
      </c>
      <c r="GI393" s="124"/>
      <c r="GJ393" s="124">
        <f t="shared" si="666"/>
        <v>0</v>
      </c>
      <c r="GU393" s="148">
        <v>-233929.43000000002</v>
      </c>
      <c r="GV393" s="123">
        <f t="shared" si="671"/>
        <v>0</v>
      </c>
      <c r="GX393" s="194">
        <v>238913.990456</v>
      </c>
      <c r="GY393" s="123">
        <f t="shared" si="644"/>
        <v>0</v>
      </c>
    </row>
    <row r="394" spans="1:207" outlineLevel="1" x14ac:dyDescent="0.25">
      <c r="A394" s="83">
        <f>ROW()</f>
        <v>394</v>
      </c>
      <c r="B394" s="275"/>
      <c r="C394" s="113" t="s">
        <v>622</v>
      </c>
      <c r="D394" s="114">
        <f t="shared" si="670"/>
        <v>108</v>
      </c>
      <c r="E394" s="148">
        <v>-48930627.983333312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48">
        <v>-1213276.6366666928</v>
      </c>
      <c r="Y394" s="148">
        <v>1994.3660960001023</v>
      </c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44">
        <f t="shared" si="669"/>
        <v>-1211282.2705706926</v>
      </c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72">
        <v>50141910.253904007</v>
      </c>
      <c r="BW394" s="137"/>
      <c r="BX394" s="137"/>
      <c r="BY394" s="137"/>
      <c r="BZ394" s="137"/>
      <c r="CA394" s="137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44">
        <f t="shared" ref="CN394:CN425" si="672">SUM(AT394:CM394)</f>
        <v>50141910.253904007</v>
      </c>
      <c r="CO394" s="124">
        <f t="shared" si="656"/>
        <v>48930627.983333312</v>
      </c>
      <c r="CP394" s="124">
        <f t="shared" si="657"/>
        <v>0</v>
      </c>
      <c r="CQ394" s="144"/>
      <c r="CR394" s="144"/>
      <c r="CS394" s="144"/>
      <c r="CT394" s="144"/>
      <c r="CU394" s="144"/>
      <c r="CV394" s="144"/>
      <c r="CW394" s="144"/>
      <c r="CX394" s="144"/>
      <c r="CY394" s="144"/>
      <c r="CZ394" s="144"/>
      <c r="DA394" s="144"/>
      <c r="DB394" s="144"/>
      <c r="DC394" s="144"/>
      <c r="DD394" s="144"/>
      <c r="DE394" s="144"/>
      <c r="DF394" s="144"/>
      <c r="DG394" s="144"/>
      <c r="DH394" s="144"/>
      <c r="DI394" s="144"/>
      <c r="DJ394" s="144"/>
      <c r="DK394" s="144"/>
      <c r="DL394" s="144"/>
      <c r="DM394" s="144"/>
      <c r="DN394" s="144"/>
      <c r="DO394" s="144"/>
      <c r="DP394" s="144"/>
      <c r="DQ394" s="144"/>
      <c r="DR394" s="144"/>
      <c r="DS394" s="148"/>
      <c r="DT394" s="148"/>
      <c r="DU394" s="148"/>
      <c r="DV394" s="148"/>
      <c r="DW394" s="148"/>
      <c r="DX394" s="148"/>
      <c r="DY394" s="144"/>
      <c r="DZ394" s="144"/>
      <c r="EA394" s="144"/>
      <c r="EB394" s="144"/>
      <c r="EC394" s="144"/>
      <c r="ED394" s="144"/>
      <c r="EE394" s="144"/>
      <c r="EF394" s="144"/>
      <c r="EG394" s="129"/>
      <c r="EH394" s="144"/>
      <c r="EI394" s="144"/>
      <c r="EJ394" s="144"/>
      <c r="EK394" s="144">
        <f t="shared" si="658"/>
        <v>0</v>
      </c>
      <c r="EL394" s="124">
        <f t="shared" si="659"/>
        <v>0</v>
      </c>
      <c r="EM394" s="144"/>
      <c r="EN394" s="144"/>
      <c r="EO394" s="144"/>
      <c r="EP394" s="144"/>
      <c r="EQ394" s="144"/>
      <c r="ER394" s="144"/>
      <c r="ES394" s="144"/>
      <c r="ET394" s="144"/>
      <c r="EU394" s="144"/>
      <c r="EV394" s="144"/>
      <c r="EW394" s="144"/>
      <c r="EX394" s="144"/>
      <c r="EY394" s="144"/>
      <c r="EZ394" s="144"/>
      <c r="FA394" s="144"/>
      <c r="FB394" s="144"/>
      <c r="FC394" s="144"/>
      <c r="FD394" s="144"/>
      <c r="FE394" s="144"/>
      <c r="FF394" s="144"/>
      <c r="FG394" s="144"/>
      <c r="FH394" s="144"/>
      <c r="FI394" s="144"/>
      <c r="FJ394" s="144"/>
      <c r="FK394" s="144"/>
      <c r="FL394" s="144"/>
      <c r="FM394" s="144"/>
      <c r="FN394" s="144"/>
      <c r="FO394" s="137"/>
      <c r="FP394" s="148"/>
      <c r="FQ394" s="148"/>
      <c r="FR394" s="148"/>
      <c r="FS394" s="148"/>
      <c r="FT394" s="148"/>
      <c r="FU394" s="144"/>
      <c r="FV394" s="144"/>
      <c r="FW394" s="144"/>
      <c r="FX394" s="144"/>
      <c r="FY394" s="144"/>
      <c r="FZ394" s="144"/>
      <c r="GA394" s="144"/>
      <c r="GB394" s="144"/>
      <c r="GC394" s="129"/>
      <c r="GD394" s="144"/>
      <c r="GE394" s="144"/>
      <c r="GF394" s="144"/>
      <c r="GG394" s="124">
        <f t="shared" si="664"/>
        <v>0</v>
      </c>
      <c r="GH394" s="124">
        <f t="shared" si="665"/>
        <v>0</v>
      </c>
      <c r="GI394" s="124"/>
      <c r="GJ394" s="124">
        <f t="shared" si="666"/>
        <v>0</v>
      </c>
      <c r="GU394" s="148">
        <v>-48930627.983333312</v>
      </c>
      <c r="GV394" s="123">
        <f t="shared" si="671"/>
        <v>0</v>
      </c>
      <c r="GX394" s="194">
        <v>50141910.253904007</v>
      </c>
      <c r="GY394" s="123">
        <f t="shared" si="644"/>
        <v>0</v>
      </c>
    </row>
    <row r="395" spans="1:207" outlineLevel="1" x14ac:dyDescent="0.25">
      <c r="A395" s="83">
        <f>ROW()</f>
        <v>395</v>
      </c>
      <c r="B395" s="275"/>
      <c r="C395" s="113" t="s">
        <v>426</v>
      </c>
      <c r="D395" s="114">
        <f t="shared" si="670"/>
        <v>108</v>
      </c>
      <c r="E395" s="148">
        <v>-49788303.420000002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48">
        <v>-574439.03999999911</v>
      </c>
      <c r="Y395" s="148">
        <v>-0.18924999995942926</v>
      </c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44">
        <f t="shared" si="669"/>
        <v>-574439.22924999904</v>
      </c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72">
        <v>-606781.02075000107</v>
      </c>
      <c r="BW395" s="137">
        <v>0</v>
      </c>
      <c r="BX395" s="137">
        <v>0</v>
      </c>
      <c r="BY395" s="137">
        <v>0</v>
      </c>
      <c r="BZ395" s="137">
        <v>0</v>
      </c>
      <c r="CA395" s="137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44">
        <f t="shared" si="672"/>
        <v>-606781.02075000107</v>
      </c>
      <c r="CO395" s="124">
        <f t="shared" si="656"/>
        <v>-1181220.25</v>
      </c>
      <c r="CP395" s="124">
        <f t="shared" si="657"/>
        <v>-50969523.670000002</v>
      </c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8">
        <v>-1149084.4799999818</v>
      </c>
      <c r="DT395" s="148">
        <v>11.59</v>
      </c>
      <c r="DU395" s="148">
        <v>0</v>
      </c>
      <c r="DV395" s="148">
        <v>0</v>
      </c>
      <c r="DW395" s="148">
        <v>0</v>
      </c>
      <c r="DX395" s="148">
        <v>0</v>
      </c>
      <c r="DY395" s="144"/>
      <c r="DZ395" s="144"/>
      <c r="EA395" s="144"/>
      <c r="EB395" s="144"/>
      <c r="EC395" s="144"/>
      <c r="ED395" s="144"/>
      <c r="EE395" s="144"/>
      <c r="EF395" s="144"/>
      <c r="EG395" s="129"/>
      <c r="EH395" s="144"/>
      <c r="EI395" s="144"/>
      <c r="EJ395" s="144"/>
      <c r="EK395" s="144">
        <f t="shared" si="658"/>
        <v>-1149072.8899999817</v>
      </c>
      <c r="EL395" s="124">
        <f t="shared" si="659"/>
        <v>-52118596.55999998</v>
      </c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37">
        <v>-518577.54000000656</v>
      </c>
      <c r="FP395" s="148">
        <v>9.57</v>
      </c>
      <c r="FQ395" s="148">
        <v>0</v>
      </c>
      <c r="FR395" s="148">
        <v>0</v>
      </c>
      <c r="FS395" s="148">
        <v>0</v>
      </c>
      <c r="FT395" s="148">
        <v>0</v>
      </c>
      <c r="FU395" s="144"/>
      <c r="FV395" s="144"/>
      <c r="FW395" s="144"/>
      <c r="FX395" s="144"/>
      <c r="FY395" s="144"/>
      <c r="FZ395" s="144"/>
      <c r="GA395" s="144"/>
      <c r="GB395" s="144"/>
      <c r="GC395" s="129"/>
      <c r="GD395" s="144"/>
      <c r="GE395" s="144"/>
      <c r="GF395" s="144"/>
      <c r="GG395" s="124">
        <f t="shared" si="664"/>
        <v>-518567.97000000655</v>
      </c>
      <c r="GH395" s="124">
        <f t="shared" si="665"/>
        <v>-52637164.529999986</v>
      </c>
      <c r="GI395" s="124"/>
      <c r="GJ395" s="124">
        <f t="shared" si="666"/>
        <v>-52637164.529999986</v>
      </c>
      <c r="GU395" s="148">
        <v>-49788303.420000002</v>
      </c>
      <c r="GV395" s="123">
        <f t="shared" si="671"/>
        <v>0</v>
      </c>
      <c r="GX395" s="194">
        <v>-606781.02075000107</v>
      </c>
      <c r="GY395" s="123">
        <f t="shared" si="644"/>
        <v>0</v>
      </c>
    </row>
    <row r="396" spans="1:207" outlineLevel="1" x14ac:dyDescent="0.25">
      <c r="A396" s="83">
        <f>ROW()</f>
        <v>396</v>
      </c>
      <c r="B396" s="275"/>
      <c r="C396" s="113" t="s">
        <v>623</v>
      </c>
      <c r="D396" s="114">
        <f t="shared" si="670"/>
        <v>108</v>
      </c>
      <c r="E396" s="148">
        <v>-32135.890000000003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48">
        <v>-103.07999999999811</v>
      </c>
      <c r="Y396" s="148">
        <v>-2.2718000000023331E-2</v>
      </c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44">
        <f t="shared" si="669"/>
        <v>-103.10271799999813</v>
      </c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72">
        <v>32238.992718000001</v>
      </c>
      <c r="BW396" s="137"/>
      <c r="BX396" s="137"/>
      <c r="BY396" s="137"/>
      <c r="BZ396" s="137"/>
      <c r="CA396" s="137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44">
        <f t="shared" si="672"/>
        <v>32238.992718000001</v>
      </c>
      <c r="CO396" s="124">
        <f t="shared" si="656"/>
        <v>32135.890000000003</v>
      </c>
      <c r="CP396" s="124">
        <f t="shared" si="657"/>
        <v>0</v>
      </c>
      <c r="CQ396" s="144"/>
      <c r="CR396" s="144"/>
      <c r="CS396" s="144"/>
      <c r="CT396" s="144"/>
      <c r="CU396" s="144"/>
      <c r="CV396" s="144"/>
      <c r="CW396" s="144"/>
      <c r="CX396" s="144"/>
      <c r="CY396" s="144"/>
      <c r="CZ396" s="144"/>
      <c r="DA396" s="144"/>
      <c r="DB396" s="144"/>
      <c r="DC396" s="144"/>
      <c r="DD396" s="144"/>
      <c r="DE396" s="144"/>
      <c r="DF396" s="144"/>
      <c r="DG396" s="144"/>
      <c r="DH396" s="144"/>
      <c r="DI396" s="144"/>
      <c r="DJ396" s="144"/>
      <c r="DK396" s="144"/>
      <c r="DL396" s="144"/>
      <c r="DM396" s="144"/>
      <c r="DN396" s="144"/>
      <c r="DO396" s="144"/>
      <c r="DP396" s="144"/>
      <c r="DQ396" s="144"/>
      <c r="DR396" s="144"/>
      <c r="DS396" s="148"/>
      <c r="DT396" s="148"/>
      <c r="DU396" s="148"/>
      <c r="DV396" s="148"/>
      <c r="DW396" s="148"/>
      <c r="DX396" s="148"/>
      <c r="DY396" s="144"/>
      <c r="DZ396" s="144"/>
      <c r="EA396" s="144"/>
      <c r="EB396" s="144"/>
      <c r="EC396" s="144"/>
      <c r="ED396" s="144"/>
      <c r="EE396" s="144"/>
      <c r="EF396" s="144"/>
      <c r="EG396" s="129"/>
      <c r="EH396" s="144"/>
      <c r="EI396" s="144"/>
      <c r="EJ396" s="144"/>
      <c r="EK396" s="144">
        <f t="shared" si="658"/>
        <v>0</v>
      </c>
      <c r="EL396" s="124">
        <f t="shared" si="659"/>
        <v>0</v>
      </c>
      <c r="EM396" s="144"/>
      <c r="EN396" s="144"/>
      <c r="EO396" s="144"/>
      <c r="EP396" s="144"/>
      <c r="EQ396" s="144"/>
      <c r="ER396" s="144"/>
      <c r="ES396" s="144"/>
      <c r="ET396" s="144"/>
      <c r="EU396" s="144"/>
      <c r="EV396" s="144"/>
      <c r="EW396" s="144"/>
      <c r="EX396" s="144"/>
      <c r="EY396" s="144"/>
      <c r="EZ396" s="144"/>
      <c r="FA396" s="144"/>
      <c r="FB396" s="144"/>
      <c r="FC396" s="144"/>
      <c r="FD396" s="144"/>
      <c r="FE396" s="144"/>
      <c r="FF396" s="144"/>
      <c r="FG396" s="144"/>
      <c r="FH396" s="144"/>
      <c r="FI396" s="144"/>
      <c r="FJ396" s="144"/>
      <c r="FK396" s="144"/>
      <c r="FL396" s="144"/>
      <c r="FM396" s="144"/>
      <c r="FN396" s="144"/>
      <c r="FO396" s="137"/>
      <c r="FP396" s="148"/>
      <c r="FQ396" s="148"/>
      <c r="FR396" s="148"/>
      <c r="FS396" s="148"/>
      <c r="FT396" s="148"/>
      <c r="FU396" s="144"/>
      <c r="FV396" s="144"/>
      <c r="FW396" s="144"/>
      <c r="FX396" s="144"/>
      <c r="FY396" s="144"/>
      <c r="FZ396" s="144"/>
      <c r="GA396" s="144"/>
      <c r="GB396" s="144"/>
      <c r="GC396" s="129"/>
      <c r="GD396" s="144"/>
      <c r="GE396" s="144"/>
      <c r="GF396" s="144"/>
      <c r="GG396" s="124">
        <f t="shared" si="664"/>
        <v>0</v>
      </c>
      <c r="GH396" s="124">
        <f t="shared" si="665"/>
        <v>0</v>
      </c>
      <c r="GI396" s="124"/>
      <c r="GJ396" s="124">
        <f t="shared" si="666"/>
        <v>0</v>
      </c>
      <c r="GU396" s="148">
        <v>-32135.890000000003</v>
      </c>
      <c r="GV396" s="123">
        <f t="shared" si="671"/>
        <v>0</v>
      </c>
      <c r="GX396" s="194">
        <v>32238.992718000001</v>
      </c>
      <c r="GY396" s="123">
        <f t="shared" si="644"/>
        <v>0</v>
      </c>
    </row>
    <row r="397" spans="1:207" outlineLevel="1" x14ac:dyDescent="0.25">
      <c r="A397" s="83">
        <f>ROW()</f>
        <v>397</v>
      </c>
      <c r="B397" s="275"/>
      <c r="C397" s="113" t="s">
        <v>428</v>
      </c>
      <c r="D397" s="114">
        <f t="shared" si="670"/>
        <v>108</v>
      </c>
      <c r="E397" s="148">
        <v>-126529067.49541667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48">
        <v>-6490034.0845833421</v>
      </c>
      <c r="Y397" s="148">
        <v>-480022.02758400067</v>
      </c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44">
        <f t="shared" si="669"/>
        <v>-6970056.1121673426</v>
      </c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72">
        <v>-9836849.8324160129</v>
      </c>
      <c r="BW397" s="137">
        <v>761.9</v>
      </c>
      <c r="BX397" s="137">
        <v>-53313.799999999996</v>
      </c>
      <c r="BY397" s="137">
        <v>-24789.08</v>
      </c>
      <c r="BZ397" s="137">
        <v>0</v>
      </c>
      <c r="CA397" s="137">
        <v>-12945.76</v>
      </c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44">
        <f t="shared" si="672"/>
        <v>-9927136.5724160131</v>
      </c>
      <c r="CO397" s="124">
        <f t="shared" si="656"/>
        <v>-16897192.684583355</v>
      </c>
      <c r="CP397" s="124">
        <f t="shared" si="657"/>
        <v>-143426260.18000004</v>
      </c>
      <c r="CQ397" s="144"/>
      <c r="CR397" s="144"/>
      <c r="CS397" s="144"/>
      <c r="CT397" s="144"/>
      <c r="CU397" s="144"/>
      <c r="CV397" s="144"/>
      <c r="CW397" s="144"/>
      <c r="CX397" s="144"/>
      <c r="CY397" s="144"/>
      <c r="CZ397" s="144"/>
      <c r="DA397" s="144"/>
      <c r="DB397" s="144"/>
      <c r="DC397" s="144"/>
      <c r="DD397" s="144"/>
      <c r="DE397" s="144"/>
      <c r="DF397" s="144"/>
      <c r="DG397" s="144"/>
      <c r="DH397" s="144"/>
      <c r="DI397" s="144"/>
      <c r="DJ397" s="144"/>
      <c r="DK397" s="144"/>
      <c r="DL397" s="144"/>
      <c r="DM397" s="144"/>
      <c r="DN397" s="144"/>
      <c r="DO397" s="144"/>
      <c r="DP397" s="144"/>
      <c r="DQ397" s="144"/>
      <c r="DR397" s="144"/>
      <c r="DS397" s="148">
        <v>-13839405.119999975</v>
      </c>
      <c r="DT397" s="148">
        <v>9198.31</v>
      </c>
      <c r="DU397" s="148">
        <v>-612590.77999999991</v>
      </c>
      <c r="DV397" s="148">
        <v>-99171.18</v>
      </c>
      <c r="DW397" s="148">
        <v>-22409.61</v>
      </c>
      <c r="DX397" s="148">
        <v>-138854.91999999998</v>
      </c>
      <c r="DY397" s="144"/>
      <c r="DZ397" s="144"/>
      <c r="EA397" s="144"/>
      <c r="EB397" s="144"/>
      <c r="EC397" s="144"/>
      <c r="ED397" s="144"/>
      <c r="EE397" s="144"/>
      <c r="EF397" s="144"/>
      <c r="EG397" s="129"/>
      <c r="EH397" s="144"/>
      <c r="EI397" s="144"/>
      <c r="EJ397" s="144"/>
      <c r="EK397" s="144">
        <f t="shared" si="658"/>
        <v>-14703233.299999973</v>
      </c>
      <c r="EL397" s="124">
        <f t="shared" si="659"/>
        <v>-158129493.48000002</v>
      </c>
      <c r="EM397" s="144"/>
      <c r="EN397" s="144"/>
      <c r="EO397" s="144"/>
      <c r="EP397" s="144"/>
      <c r="EQ397" s="144"/>
      <c r="ER397" s="144"/>
      <c r="ES397" s="144"/>
      <c r="ET397" s="144"/>
      <c r="EU397" s="144"/>
      <c r="EV397" s="144"/>
      <c r="EW397" s="144"/>
      <c r="EX397" s="144"/>
      <c r="EY397" s="144"/>
      <c r="EZ397" s="144"/>
      <c r="FA397" s="144"/>
      <c r="FB397" s="144"/>
      <c r="FC397" s="144"/>
      <c r="FD397" s="144"/>
      <c r="FE397" s="144"/>
      <c r="FF397" s="144"/>
      <c r="FG397" s="144"/>
      <c r="FH397" s="144"/>
      <c r="FI397" s="144"/>
      <c r="FJ397" s="144"/>
      <c r="FK397" s="144"/>
      <c r="FL397" s="144"/>
      <c r="FM397" s="144"/>
      <c r="FN397" s="144"/>
      <c r="FO397" s="137">
        <v>-5627581.8600000441</v>
      </c>
      <c r="FP397" s="148">
        <v>7094.260000000002</v>
      </c>
      <c r="FQ397" s="148">
        <v>-531749.31000000017</v>
      </c>
      <c r="FR397" s="148">
        <v>-46176.820000000022</v>
      </c>
      <c r="FS397" s="148">
        <v>-247277.42000000004</v>
      </c>
      <c r="FT397" s="148">
        <v>-174626.13000000006</v>
      </c>
      <c r="FU397" s="144"/>
      <c r="FV397" s="144"/>
      <c r="FW397" s="144"/>
      <c r="FX397" s="144"/>
      <c r="FY397" s="144"/>
      <c r="FZ397" s="144"/>
      <c r="GA397" s="144"/>
      <c r="GB397" s="144"/>
      <c r="GC397" s="129"/>
      <c r="GD397" s="144"/>
      <c r="GE397" s="144"/>
      <c r="GF397" s="144"/>
      <c r="GG397" s="124">
        <f t="shared" si="664"/>
        <v>-6620317.280000045</v>
      </c>
      <c r="GH397" s="124">
        <f t="shared" si="665"/>
        <v>-164749810.76000005</v>
      </c>
      <c r="GI397" s="124"/>
      <c r="GJ397" s="124">
        <f t="shared" si="666"/>
        <v>-164749810.76000005</v>
      </c>
      <c r="GU397" s="148">
        <v>-126529067.49541667</v>
      </c>
      <c r="GV397" s="123">
        <f t="shared" si="671"/>
        <v>0</v>
      </c>
      <c r="GX397" s="194">
        <v>-9836849.8324160129</v>
      </c>
      <c r="GY397" s="123">
        <f t="shared" si="644"/>
        <v>0</v>
      </c>
    </row>
    <row r="398" spans="1:207" outlineLevel="1" x14ac:dyDescent="0.25">
      <c r="A398" s="83">
        <f>ROW()</f>
        <v>398</v>
      </c>
      <c r="B398" s="275"/>
      <c r="C398" s="113" t="s">
        <v>624</v>
      </c>
      <c r="D398" s="114">
        <f t="shared" si="670"/>
        <v>108</v>
      </c>
      <c r="E398" s="148">
        <v>-3260741.79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48">
        <v>-136427.51999999955</v>
      </c>
      <c r="Y398" s="148">
        <v>-0.43865100004390767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44">
        <f t="shared" si="669"/>
        <v>-136427.95865099959</v>
      </c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212">
        <v>3401199.9040829996</v>
      </c>
      <c r="BW398" s="137"/>
      <c r="BX398" s="137"/>
      <c r="BY398" s="137"/>
      <c r="BZ398" s="137"/>
      <c r="CA398" s="137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44">
        <f t="shared" si="672"/>
        <v>3401199.9040829996</v>
      </c>
      <c r="CO398" s="124">
        <f t="shared" si="656"/>
        <v>3264771.9454319999</v>
      </c>
      <c r="CP398" s="124">
        <f t="shared" si="657"/>
        <v>4030.1554319998249</v>
      </c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8"/>
      <c r="DT398" s="148"/>
      <c r="DU398" s="148"/>
      <c r="DV398" s="148"/>
      <c r="DW398" s="148"/>
      <c r="DX398" s="148"/>
      <c r="DY398" s="144"/>
      <c r="DZ398" s="144"/>
      <c r="EA398" s="144"/>
      <c r="EB398" s="144"/>
      <c r="EC398" s="144"/>
      <c r="ED398" s="144"/>
      <c r="EE398" s="144"/>
      <c r="EF398" s="144"/>
      <c r="EG398" s="129"/>
      <c r="EH398" s="144"/>
      <c r="EI398" s="144"/>
      <c r="EJ398" s="144"/>
      <c r="EK398" s="144">
        <f t="shared" si="658"/>
        <v>0</v>
      </c>
      <c r="EL398" s="124">
        <f t="shared" si="659"/>
        <v>4030.1554319998249</v>
      </c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37"/>
      <c r="FP398" s="148"/>
      <c r="FQ398" s="148"/>
      <c r="FR398" s="148"/>
      <c r="FS398" s="148"/>
      <c r="FT398" s="148"/>
      <c r="FU398" s="144"/>
      <c r="FV398" s="144"/>
      <c r="FW398" s="144"/>
      <c r="FX398" s="144"/>
      <c r="FY398" s="144"/>
      <c r="FZ398" s="144"/>
      <c r="GA398" s="144"/>
      <c r="GB398" s="144"/>
      <c r="GC398" s="129"/>
      <c r="GD398" s="144"/>
      <c r="GE398" s="144"/>
      <c r="GF398" s="144"/>
      <c r="GG398" s="124">
        <f t="shared" si="664"/>
        <v>0</v>
      </c>
      <c r="GH398" s="124">
        <f t="shared" si="665"/>
        <v>4030.1554319998249</v>
      </c>
      <c r="GI398" s="124"/>
      <c r="GJ398" s="124">
        <f t="shared" si="666"/>
        <v>4030.1554319998249</v>
      </c>
      <c r="GU398" s="148">
        <v>-3260741.79</v>
      </c>
      <c r="GV398" s="123">
        <f t="shared" si="671"/>
        <v>0</v>
      </c>
      <c r="GX398" s="194">
        <v>3401199.9040829996</v>
      </c>
      <c r="GY398" s="123">
        <f t="shared" si="644"/>
        <v>0</v>
      </c>
    </row>
    <row r="399" spans="1:207" outlineLevel="1" x14ac:dyDescent="0.25">
      <c r="A399" s="83">
        <f>ROW()</f>
        <v>399</v>
      </c>
      <c r="B399" s="275"/>
      <c r="C399" s="113" t="s">
        <v>430</v>
      </c>
      <c r="D399" s="114">
        <f t="shared" si="670"/>
        <v>108</v>
      </c>
      <c r="E399" s="148">
        <v>-161234525.23583332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48">
        <v>-2205252.4541666806</v>
      </c>
      <c r="Y399" s="148">
        <v>-62906.229047999397</v>
      </c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44">
        <f t="shared" si="669"/>
        <v>-2268158.6832146798</v>
      </c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72">
        <v>-4238278.1509520411</v>
      </c>
      <c r="BW399" s="137">
        <v>39.270000000000003</v>
      </c>
      <c r="BX399" s="137">
        <v>-7045.66</v>
      </c>
      <c r="BY399" s="137">
        <v>-1929.73</v>
      </c>
      <c r="BZ399" s="137">
        <v>0</v>
      </c>
      <c r="CA399" s="137">
        <v>-1894.56</v>
      </c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44">
        <f t="shared" si="672"/>
        <v>-4249108.8309520418</v>
      </c>
      <c r="CO399" s="124">
        <f t="shared" si="656"/>
        <v>-6517267.5141667221</v>
      </c>
      <c r="CP399" s="124">
        <f t="shared" si="657"/>
        <v>-167751792.75000003</v>
      </c>
      <c r="CQ399" s="144"/>
      <c r="CR399" s="144"/>
      <c r="CS399" s="144"/>
      <c r="CT399" s="144"/>
      <c r="CU399" s="144"/>
      <c r="CV399" s="144"/>
      <c r="CW399" s="144"/>
      <c r="CX399" s="144"/>
      <c r="CY399" s="144"/>
      <c r="CZ399" s="144"/>
      <c r="DA399" s="144"/>
      <c r="DB399" s="144"/>
      <c r="DC399" s="144"/>
      <c r="DD399" s="144"/>
      <c r="DE399" s="144"/>
      <c r="DF399" s="144"/>
      <c r="DG399" s="144"/>
      <c r="DH399" s="144"/>
      <c r="DI399" s="144"/>
      <c r="DJ399" s="144"/>
      <c r="DK399" s="144"/>
      <c r="DL399" s="144"/>
      <c r="DM399" s="144"/>
      <c r="DN399" s="144"/>
      <c r="DO399" s="144"/>
      <c r="DP399" s="144"/>
      <c r="DQ399" s="144"/>
      <c r="DR399" s="144"/>
      <c r="DS399" s="148">
        <v>-4537612.3199999332</v>
      </c>
      <c r="DT399" s="148">
        <v>1029.27</v>
      </c>
      <c r="DU399" s="148">
        <v>-45298.25</v>
      </c>
      <c r="DV399" s="148">
        <v>-18635.79</v>
      </c>
      <c r="DW399" s="148">
        <v>-2243.37</v>
      </c>
      <c r="DX399" s="148">
        <v>-32035.719999999998</v>
      </c>
      <c r="DY399" s="144"/>
      <c r="DZ399" s="144"/>
      <c r="EA399" s="144"/>
      <c r="EB399" s="144"/>
      <c r="EC399" s="144"/>
      <c r="ED399" s="144"/>
      <c r="EE399" s="144"/>
      <c r="EF399" s="144"/>
      <c r="EG399" s="129"/>
      <c r="EH399" s="144"/>
      <c r="EI399" s="144"/>
      <c r="EJ399" s="144"/>
      <c r="EK399" s="144">
        <f t="shared" si="658"/>
        <v>-4634796.1799999336</v>
      </c>
      <c r="EL399" s="124">
        <f t="shared" si="659"/>
        <v>-172386588.92999998</v>
      </c>
      <c r="EM399" s="144"/>
      <c r="EN399" s="144"/>
      <c r="EO399" s="144"/>
      <c r="EP399" s="144"/>
      <c r="EQ399" s="144"/>
      <c r="ER399" s="144"/>
      <c r="ES399" s="144"/>
      <c r="ET399" s="144"/>
      <c r="EU399" s="144"/>
      <c r="EV399" s="144"/>
      <c r="EW399" s="144"/>
      <c r="EX399" s="144"/>
      <c r="EY399" s="144"/>
      <c r="EZ399" s="144"/>
      <c r="FA399" s="144"/>
      <c r="FB399" s="144"/>
      <c r="FC399" s="144"/>
      <c r="FD399" s="144"/>
      <c r="FE399" s="144"/>
      <c r="FF399" s="144"/>
      <c r="FG399" s="144"/>
      <c r="FH399" s="144"/>
      <c r="FI399" s="144"/>
      <c r="FJ399" s="144"/>
      <c r="FK399" s="144"/>
      <c r="FL399" s="144"/>
      <c r="FM399" s="144"/>
      <c r="FN399" s="144"/>
      <c r="FO399" s="137">
        <v>-2019009.4300000072</v>
      </c>
      <c r="FP399" s="148">
        <v>904.42999999999984</v>
      </c>
      <c r="FQ399" s="148">
        <v>-48684.039999999994</v>
      </c>
      <c r="FR399" s="148">
        <v>-8998.0199999999968</v>
      </c>
      <c r="FS399" s="148">
        <v>-25859.52</v>
      </c>
      <c r="FT399" s="148">
        <v>-25860.520000000004</v>
      </c>
      <c r="FU399" s="144"/>
      <c r="FV399" s="144"/>
      <c r="FW399" s="144"/>
      <c r="FX399" s="144"/>
      <c r="FY399" s="144"/>
      <c r="FZ399" s="144"/>
      <c r="GA399" s="144"/>
      <c r="GB399" s="144"/>
      <c r="GC399" s="129"/>
      <c r="GD399" s="144"/>
      <c r="GE399" s="144"/>
      <c r="GF399" s="144"/>
      <c r="GG399" s="124">
        <f t="shared" si="664"/>
        <v>-2127507.1000000071</v>
      </c>
      <c r="GH399" s="124">
        <f t="shared" si="665"/>
        <v>-174514096.02999997</v>
      </c>
      <c r="GI399" s="124"/>
      <c r="GJ399" s="124">
        <f t="shared" si="666"/>
        <v>-174514096.02999997</v>
      </c>
      <c r="GU399" s="148">
        <v>-161234525.23583332</v>
      </c>
      <c r="GV399" s="123">
        <f t="shared" si="671"/>
        <v>0</v>
      </c>
      <c r="GX399" s="194">
        <v>-4238278.1509520411</v>
      </c>
      <c r="GY399" s="123">
        <f t="shared" si="644"/>
        <v>0</v>
      </c>
    </row>
    <row r="400" spans="1:207" outlineLevel="1" x14ac:dyDescent="0.25">
      <c r="A400" s="83">
        <f>ROW()</f>
        <v>400</v>
      </c>
      <c r="B400" s="275"/>
      <c r="C400" s="113" t="s">
        <v>625</v>
      </c>
      <c r="D400" s="114">
        <f t="shared" si="670"/>
        <v>108</v>
      </c>
      <c r="E400" s="148">
        <v>-1983935.7199999997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48">
        <v>-48442.500000000233</v>
      </c>
      <c r="Y400" s="148">
        <v>-0.20191999999923382</v>
      </c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44">
        <f t="shared" si="669"/>
        <v>-48442.701920000232</v>
      </c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72">
        <v>2032378.4219199999</v>
      </c>
      <c r="BW400" s="137"/>
      <c r="BX400" s="137"/>
      <c r="BY400" s="137"/>
      <c r="BZ400" s="137"/>
      <c r="CA400" s="137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44">
        <f t="shared" si="672"/>
        <v>2032378.4219199999</v>
      </c>
      <c r="CO400" s="124">
        <f t="shared" si="656"/>
        <v>1983935.7199999997</v>
      </c>
      <c r="CP400" s="124">
        <f t="shared" si="657"/>
        <v>0</v>
      </c>
      <c r="CQ400" s="144"/>
      <c r="CR400" s="144"/>
      <c r="CS400" s="144"/>
      <c r="CT400" s="144"/>
      <c r="CU400" s="144"/>
      <c r="CV400" s="144"/>
      <c r="CW400" s="144"/>
      <c r="CX400" s="144"/>
      <c r="CY400" s="144"/>
      <c r="CZ400" s="144"/>
      <c r="DA400" s="144"/>
      <c r="DB400" s="144"/>
      <c r="DC400" s="144"/>
      <c r="DD400" s="144"/>
      <c r="DE400" s="144"/>
      <c r="DF400" s="144"/>
      <c r="DG400" s="144"/>
      <c r="DH400" s="144"/>
      <c r="DI400" s="144"/>
      <c r="DJ400" s="144"/>
      <c r="DK400" s="144"/>
      <c r="DL400" s="144"/>
      <c r="DM400" s="144"/>
      <c r="DN400" s="144"/>
      <c r="DO400" s="144"/>
      <c r="DP400" s="144"/>
      <c r="DQ400" s="144"/>
      <c r="DR400" s="144"/>
      <c r="DS400" s="148"/>
      <c r="DT400" s="148"/>
      <c r="DU400" s="148"/>
      <c r="DV400" s="148"/>
      <c r="DW400" s="148"/>
      <c r="DX400" s="148"/>
      <c r="DY400" s="144"/>
      <c r="DZ400" s="144"/>
      <c r="EA400" s="144"/>
      <c r="EB400" s="144"/>
      <c r="EC400" s="144"/>
      <c r="ED400" s="144"/>
      <c r="EE400" s="144"/>
      <c r="EF400" s="144"/>
      <c r="EG400" s="129"/>
      <c r="EH400" s="144"/>
      <c r="EI400" s="144"/>
      <c r="EJ400" s="144"/>
      <c r="EK400" s="144">
        <f t="shared" si="658"/>
        <v>0</v>
      </c>
      <c r="EL400" s="124">
        <f t="shared" si="659"/>
        <v>0</v>
      </c>
      <c r="EM400" s="144"/>
      <c r="EN400" s="144"/>
      <c r="EO400" s="144"/>
      <c r="EP400" s="144"/>
      <c r="EQ400" s="144"/>
      <c r="ER400" s="144"/>
      <c r="ES400" s="144"/>
      <c r="ET400" s="144"/>
      <c r="EU400" s="144"/>
      <c r="EV400" s="144"/>
      <c r="EW400" s="144"/>
      <c r="EX400" s="144"/>
      <c r="EY400" s="144"/>
      <c r="EZ400" s="144"/>
      <c r="FA400" s="144"/>
      <c r="FB400" s="144"/>
      <c r="FC400" s="144"/>
      <c r="FD400" s="144"/>
      <c r="FE400" s="144"/>
      <c r="FF400" s="144"/>
      <c r="FG400" s="144"/>
      <c r="FH400" s="144"/>
      <c r="FI400" s="144"/>
      <c r="FJ400" s="144"/>
      <c r="FK400" s="144"/>
      <c r="FL400" s="144"/>
      <c r="FM400" s="144"/>
      <c r="FN400" s="144"/>
      <c r="FO400" s="137"/>
      <c r="FP400" s="148"/>
      <c r="FQ400" s="148"/>
      <c r="FR400" s="148"/>
      <c r="FS400" s="148"/>
      <c r="FT400" s="148"/>
      <c r="FU400" s="144"/>
      <c r="FV400" s="144"/>
      <c r="FW400" s="144"/>
      <c r="FX400" s="144"/>
      <c r="FY400" s="144"/>
      <c r="FZ400" s="144"/>
      <c r="GA400" s="144"/>
      <c r="GB400" s="144"/>
      <c r="GC400" s="129"/>
      <c r="GD400" s="144"/>
      <c r="GE400" s="144"/>
      <c r="GF400" s="144"/>
      <c r="GG400" s="124">
        <f t="shared" si="664"/>
        <v>0</v>
      </c>
      <c r="GH400" s="124">
        <f t="shared" si="665"/>
        <v>0</v>
      </c>
      <c r="GI400" s="124"/>
      <c r="GJ400" s="124">
        <f t="shared" si="666"/>
        <v>0</v>
      </c>
      <c r="GU400" s="148">
        <v>-1983935.7199999997</v>
      </c>
      <c r="GV400" s="123">
        <f t="shared" si="671"/>
        <v>0</v>
      </c>
      <c r="GX400" s="194">
        <v>2032378.4219199999</v>
      </c>
      <c r="GY400" s="123">
        <f t="shared" si="644"/>
        <v>0</v>
      </c>
    </row>
    <row r="401" spans="1:207" outlineLevel="1" x14ac:dyDescent="0.25">
      <c r="A401" s="83">
        <f>ROW()</f>
        <v>401</v>
      </c>
      <c r="B401" s="275"/>
      <c r="C401" s="113" t="s">
        <v>432</v>
      </c>
      <c r="D401" s="114">
        <f t="shared" si="670"/>
        <v>108</v>
      </c>
      <c r="E401" s="148">
        <v>-448922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48">
        <v>-8932.320000000007</v>
      </c>
      <c r="Y401" s="148">
        <v>-1.8674999997529085E-2</v>
      </c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44">
        <f t="shared" si="669"/>
        <v>-8932.3386750000045</v>
      </c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72">
        <v>-173051.84132500004</v>
      </c>
      <c r="BW401" s="137"/>
      <c r="BX401" s="137">
        <v>0</v>
      </c>
      <c r="BY401" s="137">
        <v>0</v>
      </c>
      <c r="BZ401" s="137">
        <v>0</v>
      </c>
      <c r="CA401" s="137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44">
        <f t="shared" si="672"/>
        <v>-173051.84132500004</v>
      </c>
      <c r="CO401" s="124">
        <f t="shared" si="656"/>
        <v>-181984.18000000005</v>
      </c>
      <c r="CP401" s="124">
        <f t="shared" si="657"/>
        <v>-630906.18000000005</v>
      </c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8">
        <v>-26692.559999999939</v>
      </c>
      <c r="DT401" s="148"/>
      <c r="DU401" s="148">
        <v>-9617.76</v>
      </c>
      <c r="DV401" s="148">
        <v>0</v>
      </c>
      <c r="DW401" s="148">
        <v>0</v>
      </c>
      <c r="DX401" s="148">
        <v>0</v>
      </c>
      <c r="DY401" s="144"/>
      <c r="DZ401" s="144"/>
      <c r="EA401" s="144"/>
      <c r="EB401" s="144"/>
      <c r="EC401" s="144"/>
      <c r="ED401" s="144"/>
      <c r="EE401" s="144"/>
      <c r="EF401" s="144"/>
      <c r="EG401" s="129"/>
      <c r="EH401" s="144"/>
      <c r="EI401" s="144"/>
      <c r="EJ401" s="144"/>
      <c r="EK401" s="144">
        <f t="shared" si="658"/>
        <v>-36310.319999999942</v>
      </c>
      <c r="EL401" s="124">
        <f t="shared" si="659"/>
        <v>-667216.5</v>
      </c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37">
        <v>-12594.719999999972</v>
      </c>
      <c r="FP401" s="148"/>
      <c r="FQ401" s="148">
        <v>-14792.539999999999</v>
      </c>
      <c r="FR401" s="148">
        <v>0</v>
      </c>
      <c r="FS401" s="148">
        <v>0</v>
      </c>
      <c r="FT401" s="148">
        <v>0</v>
      </c>
      <c r="FU401" s="144"/>
      <c r="FV401" s="144"/>
      <c r="FW401" s="144"/>
      <c r="FX401" s="144"/>
      <c r="FY401" s="144"/>
      <c r="FZ401" s="144"/>
      <c r="GA401" s="144"/>
      <c r="GB401" s="144"/>
      <c r="GC401" s="129"/>
      <c r="GD401" s="144"/>
      <c r="GE401" s="144"/>
      <c r="GF401" s="144"/>
      <c r="GG401" s="124">
        <f t="shared" si="664"/>
        <v>-27387.259999999973</v>
      </c>
      <c r="GH401" s="124">
        <f t="shared" si="665"/>
        <v>-694603.76</v>
      </c>
      <c r="GI401" s="124"/>
      <c r="GJ401" s="124">
        <f t="shared" si="666"/>
        <v>-694603.76</v>
      </c>
      <c r="GU401" s="148">
        <v>-448922</v>
      </c>
      <c r="GV401" s="123">
        <f t="shared" si="671"/>
        <v>0</v>
      </c>
      <c r="GX401" s="194">
        <v>-173051.84132500004</v>
      </c>
      <c r="GY401" s="123">
        <f t="shared" si="644"/>
        <v>0</v>
      </c>
    </row>
    <row r="402" spans="1:207" outlineLevel="1" x14ac:dyDescent="0.25">
      <c r="A402" s="83">
        <f>ROW()</f>
        <v>402</v>
      </c>
      <c r="B402" s="275"/>
      <c r="C402" s="113" t="s">
        <v>626</v>
      </c>
      <c r="D402" s="114">
        <f t="shared" si="670"/>
        <v>108</v>
      </c>
      <c r="E402" s="148">
        <v>-155291.62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48">
        <v>-4413.960000000021</v>
      </c>
      <c r="Y402" s="148">
        <v>3.9900000001580338E-4</v>
      </c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44">
        <f t="shared" si="669"/>
        <v>-4413.9596010000205</v>
      </c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72">
        <v>159705.579601</v>
      </c>
      <c r="BW402" s="137"/>
      <c r="BX402" s="137"/>
      <c r="BY402" s="137"/>
      <c r="BZ402" s="137"/>
      <c r="CA402" s="137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44">
        <f t="shared" si="672"/>
        <v>159705.579601</v>
      </c>
      <c r="CO402" s="124">
        <f t="shared" si="656"/>
        <v>155291.62</v>
      </c>
      <c r="CP402" s="124">
        <f t="shared" si="657"/>
        <v>0</v>
      </c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4"/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8"/>
      <c r="DT402" s="148"/>
      <c r="DU402" s="148"/>
      <c r="DV402" s="148"/>
      <c r="DW402" s="148"/>
      <c r="DX402" s="148"/>
      <c r="DY402" s="144"/>
      <c r="DZ402" s="144"/>
      <c r="EA402" s="144"/>
      <c r="EB402" s="144"/>
      <c r="EC402" s="144"/>
      <c r="ED402" s="144"/>
      <c r="EE402" s="144"/>
      <c r="EF402" s="144"/>
      <c r="EG402" s="129"/>
      <c r="EH402" s="144"/>
      <c r="EI402" s="144"/>
      <c r="EJ402" s="144"/>
      <c r="EK402" s="144">
        <f t="shared" si="658"/>
        <v>0</v>
      </c>
      <c r="EL402" s="124">
        <f t="shared" si="659"/>
        <v>0</v>
      </c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  <c r="FF402" s="144"/>
      <c r="FG402" s="144"/>
      <c r="FH402" s="144"/>
      <c r="FI402" s="144"/>
      <c r="FJ402" s="144"/>
      <c r="FK402" s="144"/>
      <c r="FL402" s="144"/>
      <c r="FM402" s="144"/>
      <c r="FN402" s="144"/>
      <c r="FO402" s="137"/>
      <c r="FP402" s="148"/>
      <c r="FQ402" s="148"/>
      <c r="FR402" s="148"/>
      <c r="FS402" s="148"/>
      <c r="FT402" s="148"/>
      <c r="FU402" s="144"/>
      <c r="FV402" s="144"/>
      <c r="FW402" s="144"/>
      <c r="FX402" s="144"/>
      <c r="FY402" s="144"/>
      <c r="FZ402" s="144"/>
      <c r="GA402" s="144"/>
      <c r="GB402" s="144"/>
      <c r="GC402" s="129"/>
      <c r="GD402" s="144"/>
      <c r="GE402" s="144"/>
      <c r="GF402" s="144"/>
      <c r="GG402" s="124">
        <f t="shared" si="664"/>
        <v>0</v>
      </c>
      <c r="GH402" s="124">
        <f t="shared" si="665"/>
        <v>0</v>
      </c>
      <c r="GI402" s="124"/>
      <c r="GJ402" s="124">
        <f t="shared" si="666"/>
        <v>0</v>
      </c>
      <c r="GU402" s="148">
        <v>-155291.62</v>
      </c>
      <c r="GV402" s="123">
        <f t="shared" si="671"/>
        <v>0</v>
      </c>
      <c r="GX402" s="194">
        <v>159705.579601</v>
      </c>
      <c r="GY402" s="123">
        <f t="shared" si="644"/>
        <v>0</v>
      </c>
    </row>
    <row r="403" spans="1:207" outlineLevel="1" x14ac:dyDescent="0.25">
      <c r="A403" s="83">
        <f>ROW()</f>
        <v>403</v>
      </c>
      <c r="B403" s="275"/>
      <c r="C403" s="113" t="s">
        <v>434</v>
      </c>
      <c r="D403" s="114">
        <f t="shared" si="670"/>
        <v>108</v>
      </c>
      <c r="E403" s="148">
        <v>-2707520.9599999995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48">
        <v>-10851.660000000615</v>
      </c>
      <c r="Y403" s="148">
        <v>5.8689999999842257E-2</v>
      </c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44">
        <f t="shared" si="669"/>
        <v>-10851.601310000615</v>
      </c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72">
        <v>-11902017.67869</v>
      </c>
      <c r="BW403" s="137"/>
      <c r="BX403" s="137">
        <v>0</v>
      </c>
      <c r="BY403" s="137">
        <v>0</v>
      </c>
      <c r="BZ403" s="137">
        <v>0</v>
      </c>
      <c r="CA403" s="137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44">
        <f t="shared" si="672"/>
        <v>-11902017.67869</v>
      </c>
      <c r="CO403" s="124">
        <f t="shared" si="656"/>
        <v>-11912869.279999999</v>
      </c>
      <c r="CP403" s="124">
        <f t="shared" si="657"/>
        <v>-14620390.239999998</v>
      </c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/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8">
        <v>-549073.08000000007</v>
      </c>
      <c r="DT403" s="148"/>
      <c r="DU403" s="148">
        <v>-4186.74</v>
      </c>
      <c r="DV403" s="148">
        <v>0</v>
      </c>
      <c r="DW403" s="148">
        <v>0</v>
      </c>
      <c r="DX403" s="148">
        <v>0</v>
      </c>
      <c r="DY403" s="144"/>
      <c r="DZ403" s="144"/>
      <c r="EA403" s="144"/>
      <c r="EB403" s="144"/>
      <c r="EC403" s="144"/>
      <c r="ED403" s="144"/>
      <c r="EE403" s="144"/>
      <c r="EF403" s="144"/>
      <c r="EG403" s="129"/>
      <c r="EH403" s="144"/>
      <c r="EI403" s="144"/>
      <c r="EJ403" s="144"/>
      <c r="EK403" s="144">
        <f t="shared" si="658"/>
        <v>-553259.82000000007</v>
      </c>
      <c r="EL403" s="124">
        <f t="shared" si="659"/>
        <v>-15173650.059999999</v>
      </c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  <c r="FF403" s="144"/>
      <c r="FG403" s="144"/>
      <c r="FH403" s="144"/>
      <c r="FI403" s="144"/>
      <c r="FJ403" s="144"/>
      <c r="FK403" s="144"/>
      <c r="FL403" s="144"/>
      <c r="FM403" s="144"/>
      <c r="FN403" s="144"/>
      <c r="FO403" s="137">
        <v>-259490.16000000015</v>
      </c>
      <c r="FP403" s="148"/>
      <c r="FQ403" s="148">
        <v>-3871.5600000000004</v>
      </c>
      <c r="FR403" s="148">
        <v>0</v>
      </c>
      <c r="FS403" s="148">
        <v>0</v>
      </c>
      <c r="FT403" s="148">
        <v>0</v>
      </c>
      <c r="FU403" s="144"/>
      <c r="FV403" s="144"/>
      <c r="FW403" s="144"/>
      <c r="FX403" s="144"/>
      <c r="FY403" s="144"/>
      <c r="FZ403" s="144"/>
      <c r="GA403" s="144"/>
      <c r="GB403" s="144"/>
      <c r="GC403" s="129"/>
      <c r="GD403" s="144"/>
      <c r="GE403" s="144"/>
      <c r="GF403" s="144"/>
      <c r="GG403" s="124">
        <f t="shared" si="664"/>
        <v>-263361.72000000015</v>
      </c>
      <c r="GH403" s="124">
        <f t="shared" si="665"/>
        <v>-15437011.779999999</v>
      </c>
      <c r="GI403" s="124"/>
      <c r="GJ403" s="124">
        <f t="shared" si="666"/>
        <v>-15437011.779999999</v>
      </c>
      <c r="GU403" s="148">
        <v>-2707520.9599999995</v>
      </c>
      <c r="GV403" s="123">
        <f t="shared" si="671"/>
        <v>0</v>
      </c>
      <c r="GX403" s="194">
        <v>-11902017.67869</v>
      </c>
      <c r="GY403" s="123">
        <f t="shared" si="644"/>
        <v>0</v>
      </c>
    </row>
    <row r="404" spans="1:207" outlineLevel="1" x14ac:dyDescent="0.25">
      <c r="A404" s="83">
        <f>ROW()</f>
        <v>404</v>
      </c>
      <c r="B404" s="275"/>
      <c r="C404" s="113" t="s">
        <v>627</v>
      </c>
      <c r="D404" s="114">
        <f t="shared" si="670"/>
        <v>108</v>
      </c>
      <c r="E404" s="148">
        <v>-11363796.140000002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48">
        <v>-263684.93999999948</v>
      </c>
      <c r="Y404" s="148">
        <v>0.1017699999456454</v>
      </c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44">
        <f t="shared" si="669"/>
        <v>-263684.83822999953</v>
      </c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72">
        <v>11627480.978230001</v>
      </c>
      <c r="BW404" s="137"/>
      <c r="BX404" s="137"/>
      <c r="BY404" s="137"/>
      <c r="BZ404" s="137"/>
      <c r="CA404" s="137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44">
        <f t="shared" si="672"/>
        <v>11627480.978230001</v>
      </c>
      <c r="CO404" s="124">
        <f t="shared" si="656"/>
        <v>11363796.140000002</v>
      </c>
      <c r="CP404" s="124">
        <f t="shared" si="657"/>
        <v>0</v>
      </c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8"/>
      <c r="DT404" s="148"/>
      <c r="DU404" s="148"/>
      <c r="DV404" s="148"/>
      <c r="DW404" s="148"/>
      <c r="DX404" s="148"/>
      <c r="DY404" s="144"/>
      <c r="DZ404" s="144"/>
      <c r="EA404" s="144"/>
      <c r="EB404" s="144"/>
      <c r="EC404" s="144"/>
      <c r="ED404" s="144"/>
      <c r="EE404" s="144"/>
      <c r="EF404" s="144"/>
      <c r="EG404" s="129"/>
      <c r="EH404" s="144"/>
      <c r="EI404" s="144"/>
      <c r="EJ404" s="144"/>
      <c r="EK404" s="144">
        <f t="shared" si="658"/>
        <v>0</v>
      </c>
      <c r="EL404" s="124">
        <f t="shared" si="659"/>
        <v>0</v>
      </c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37"/>
      <c r="FP404" s="148"/>
      <c r="FQ404" s="148"/>
      <c r="FR404" s="148"/>
      <c r="FS404" s="148"/>
      <c r="FT404" s="148"/>
      <c r="FU404" s="144"/>
      <c r="FV404" s="144"/>
      <c r="FW404" s="144"/>
      <c r="FX404" s="144"/>
      <c r="FY404" s="144"/>
      <c r="FZ404" s="144"/>
      <c r="GA404" s="144"/>
      <c r="GB404" s="144"/>
      <c r="GC404" s="129"/>
      <c r="GD404" s="144"/>
      <c r="GE404" s="144"/>
      <c r="GF404" s="144"/>
      <c r="GG404" s="124">
        <f t="shared" si="664"/>
        <v>0</v>
      </c>
      <c r="GH404" s="124">
        <f t="shared" si="665"/>
        <v>0</v>
      </c>
      <c r="GI404" s="124"/>
      <c r="GJ404" s="124">
        <f t="shared" si="666"/>
        <v>0</v>
      </c>
      <c r="GU404" s="148">
        <v>-11363796.140000002</v>
      </c>
      <c r="GV404" s="123">
        <f t="shared" si="671"/>
        <v>0</v>
      </c>
      <c r="GX404" s="194">
        <v>11627480.978230001</v>
      </c>
      <c r="GY404" s="123">
        <f t="shared" si="644"/>
        <v>0</v>
      </c>
    </row>
    <row r="405" spans="1:207" outlineLevel="1" x14ac:dyDescent="0.25">
      <c r="A405" s="83">
        <f>ROW()</f>
        <v>405</v>
      </c>
      <c r="B405" s="275"/>
      <c r="C405" s="113" t="s">
        <v>436</v>
      </c>
      <c r="D405" s="114">
        <f t="shared" si="670"/>
        <v>108</v>
      </c>
      <c r="E405" s="148">
        <v>-819042.64999999991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48">
        <v>-16882.320000000065</v>
      </c>
      <c r="Y405" s="148">
        <v>4.1759999999271713E-2</v>
      </c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44">
        <f t="shared" si="669"/>
        <v>-16882.278240000065</v>
      </c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72">
        <v>-20971.031760000042</v>
      </c>
      <c r="BW405" s="137"/>
      <c r="BX405" s="137">
        <v>0</v>
      </c>
      <c r="BY405" s="137">
        <v>0</v>
      </c>
      <c r="BZ405" s="137">
        <v>0</v>
      </c>
      <c r="CA405" s="137">
        <v>-161.62</v>
      </c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44">
        <f t="shared" si="672"/>
        <v>-21132.651760000041</v>
      </c>
      <c r="CO405" s="124">
        <f t="shared" si="656"/>
        <v>-38014.930000000109</v>
      </c>
      <c r="CP405" s="124">
        <f t="shared" si="657"/>
        <v>-857057.58000000007</v>
      </c>
      <c r="CQ405" s="144"/>
      <c r="CR405" s="144"/>
      <c r="CS405" s="144"/>
      <c r="CT405" s="144"/>
      <c r="CU405" s="144"/>
      <c r="CV405" s="144"/>
      <c r="CW405" s="144"/>
      <c r="CX405" s="144"/>
      <c r="CY405" s="144"/>
      <c r="CZ405" s="144"/>
      <c r="DA405" s="144"/>
      <c r="DB405" s="144"/>
      <c r="DC405" s="144"/>
      <c r="DD405" s="144"/>
      <c r="DE405" s="144"/>
      <c r="DF405" s="144"/>
      <c r="DG405" s="144"/>
      <c r="DH405" s="144"/>
      <c r="DI405" s="144"/>
      <c r="DJ405" s="144"/>
      <c r="DK405" s="144"/>
      <c r="DL405" s="144"/>
      <c r="DM405" s="144"/>
      <c r="DN405" s="144"/>
      <c r="DO405" s="144"/>
      <c r="DP405" s="144"/>
      <c r="DQ405" s="144"/>
      <c r="DR405" s="144"/>
      <c r="DS405" s="148">
        <v>-33881.640000000014</v>
      </c>
      <c r="DT405" s="148"/>
      <c r="DU405" s="148">
        <v>0</v>
      </c>
      <c r="DV405" s="148">
        <v>0</v>
      </c>
      <c r="DW405" s="148">
        <v>0</v>
      </c>
      <c r="DX405" s="148">
        <v>-318.88</v>
      </c>
      <c r="DY405" s="144"/>
      <c r="DZ405" s="144"/>
      <c r="EA405" s="144"/>
      <c r="EB405" s="144"/>
      <c r="EC405" s="144"/>
      <c r="ED405" s="144"/>
      <c r="EE405" s="144"/>
      <c r="EF405" s="144"/>
      <c r="EG405" s="129"/>
      <c r="EH405" s="144"/>
      <c r="EI405" s="144"/>
      <c r="EJ405" s="144"/>
      <c r="EK405" s="144">
        <f t="shared" si="658"/>
        <v>-34200.520000000011</v>
      </c>
      <c r="EL405" s="124">
        <f t="shared" si="659"/>
        <v>-891258.10000000009</v>
      </c>
      <c r="EM405" s="144"/>
      <c r="EN405" s="144"/>
      <c r="EO405" s="144"/>
      <c r="EP405" s="144"/>
      <c r="EQ405" s="144"/>
      <c r="ER405" s="144"/>
      <c r="ES405" s="144"/>
      <c r="ET405" s="144"/>
      <c r="EU405" s="144"/>
      <c r="EV405" s="144"/>
      <c r="EW405" s="144"/>
      <c r="EX405" s="144"/>
      <c r="EY405" s="144"/>
      <c r="EZ405" s="144"/>
      <c r="FA405" s="144"/>
      <c r="FB405" s="144"/>
      <c r="FC405" s="144"/>
      <c r="FD405" s="144"/>
      <c r="FE405" s="144"/>
      <c r="FF405" s="144"/>
      <c r="FG405" s="144"/>
      <c r="FH405" s="144"/>
      <c r="FI405" s="144"/>
      <c r="FJ405" s="144"/>
      <c r="FK405" s="144"/>
      <c r="FL405" s="144"/>
      <c r="FM405" s="144"/>
      <c r="FN405" s="144"/>
      <c r="FO405" s="137">
        <v>-14785.680000000168</v>
      </c>
      <c r="FP405" s="148"/>
      <c r="FQ405" s="148">
        <v>0</v>
      </c>
      <c r="FR405" s="148">
        <v>0</v>
      </c>
      <c r="FS405" s="148">
        <v>0</v>
      </c>
      <c r="FT405" s="148">
        <v>-403.39</v>
      </c>
      <c r="FU405" s="144"/>
      <c r="FV405" s="144"/>
      <c r="FW405" s="144"/>
      <c r="FX405" s="144"/>
      <c r="FY405" s="144"/>
      <c r="FZ405" s="144"/>
      <c r="GA405" s="144"/>
      <c r="GB405" s="144"/>
      <c r="GC405" s="129"/>
      <c r="GD405" s="144"/>
      <c r="GE405" s="144"/>
      <c r="GF405" s="144"/>
      <c r="GG405" s="124">
        <f t="shared" si="664"/>
        <v>-15189.070000000167</v>
      </c>
      <c r="GH405" s="124">
        <f t="shared" si="665"/>
        <v>-906447.17000000027</v>
      </c>
      <c r="GI405" s="124"/>
      <c r="GJ405" s="124">
        <f t="shared" si="666"/>
        <v>-906447.17000000027</v>
      </c>
      <c r="GU405" s="148">
        <v>-819042.64999999991</v>
      </c>
      <c r="GV405" s="123">
        <f t="shared" si="671"/>
        <v>0</v>
      </c>
      <c r="GX405" s="194">
        <v>-20971.031760000042</v>
      </c>
      <c r="GY405" s="123">
        <f t="shared" si="644"/>
        <v>0</v>
      </c>
    </row>
    <row r="406" spans="1:207" outlineLevel="1" x14ac:dyDescent="0.25">
      <c r="A406" s="83">
        <f>ROW()</f>
        <v>406</v>
      </c>
      <c r="B406" s="275"/>
      <c r="C406" s="113" t="s">
        <v>628</v>
      </c>
      <c r="D406" s="114">
        <v>108</v>
      </c>
      <c r="E406" s="148">
        <v>-456954.20624999999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>
        <v>-16102.803750000023</v>
      </c>
      <c r="Y406" s="148">
        <v>45857.764568000006</v>
      </c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44">
        <f t="shared" si="669"/>
        <v>29754.960817999985</v>
      </c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72">
        <v>423169.09</v>
      </c>
      <c r="BW406" s="137"/>
      <c r="BX406" s="137"/>
      <c r="BY406" s="137"/>
      <c r="BZ406" s="137"/>
      <c r="CA406" s="137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44">
        <f t="shared" si="672"/>
        <v>423169.09</v>
      </c>
      <c r="CO406" s="124">
        <f t="shared" si="656"/>
        <v>452924.05081799999</v>
      </c>
      <c r="CP406" s="124">
        <f t="shared" si="657"/>
        <v>-4030.1554319999996</v>
      </c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8"/>
      <c r="DT406" s="148"/>
      <c r="DU406" s="148"/>
      <c r="DV406" s="148"/>
      <c r="DW406" s="148"/>
      <c r="DX406" s="148"/>
      <c r="DY406" s="144"/>
      <c r="DZ406" s="144"/>
      <c r="EA406" s="144"/>
      <c r="EB406" s="144"/>
      <c r="EC406" s="144"/>
      <c r="ED406" s="144"/>
      <c r="EE406" s="144"/>
      <c r="EF406" s="144"/>
      <c r="EG406" s="129"/>
      <c r="EH406" s="144"/>
      <c r="EI406" s="144"/>
      <c r="EJ406" s="144"/>
      <c r="EK406" s="144">
        <f t="shared" si="658"/>
        <v>0</v>
      </c>
      <c r="EL406" s="124">
        <f t="shared" si="659"/>
        <v>-4030.1554319999996</v>
      </c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37"/>
      <c r="FP406" s="148"/>
      <c r="FQ406" s="148"/>
      <c r="FR406" s="148"/>
      <c r="FS406" s="148"/>
      <c r="FT406" s="148"/>
      <c r="FU406" s="144"/>
      <c r="FV406" s="144"/>
      <c r="FW406" s="144"/>
      <c r="FX406" s="144"/>
      <c r="FY406" s="144"/>
      <c r="FZ406" s="144"/>
      <c r="GA406" s="144"/>
      <c r="GB406" s="144"/>
      <c r="GC406" s="129"/>
      <c r="GD406" s="144"/>
      <c r="GE406" s="144"/>
      <c r="GF406" s="144"/>
      <c r="GG406" s="124">
        <f t="shared" si="664"/>
        <v>0</v>
      </c>
      <c r="GH406" s="124">
        <f t="shared" si="665"/>
        <v>-4030.1554319999996</v>
      </c>
      <c r="GI406" s="124"/>
      <c r="GJ406" s="124">
        <f t="shared" si="666"/>
        <v>-4030.1554319999996</v>
      </c>
      <c r="GU406" s="148">
        <v>-456954.20624999999</v>
      </c>
      <c r="GV406" s="123">
        <f t="shared" si="671"/>
        <v>0</v>
      </c>
      <c r="GX406" s="194">
        <v>423169.09</v>
      </c>
      <c r="GY406" s="123">
        <f t="shared" si="644"/>
        <v>0</v>
      </c>
    </row>
    <row r="407" spans="1:207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8">
        <v>-3555448.4345833338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>
        <v>-48244.295416666195</v>
      </c>
      <c r="Y407" s="148">
        <v>-2234.9705950000016</v>
      </c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44">
        <f t="shared" si="669"/>
        <v>-50479.266011666194</v>
      </c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220">
        <v>-46652.489405000117</v>
      </c>
      <c r="BW407" s="137"/>
      <c r="BX407" s="137">
        <v>-1452.42</v>
      </c>
      <c r="BY407" s="137">
        <v>-30.1</v>
      </c>
      <c r="BZ407" s="137">
        <v>0</v>
      </c>
      <c r="CA407" s="137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44">
        <f t="shared" si="672"/>
        <v>-48135.009405000113</v>
      </c>
      <c r="CO407" s="124">
        <f t="shared" si="656"/>
        <v>-98614.275416666307</v>
      </c>
      <c r="CP407" s="124">
        <f t="shared" si="657"/>
        <v>-3654062.71</v>
      </c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8">
        <v>-97774.919999999925</v>
      </c>
      <c r="DT407" s="148"/>
      <c r="DU407" s="148">
        <v>-15987.999999999998</v>
      </c>
      <c r="DV407" s="148">
        <v>-541.02</v>
      </c>
      <c r="DW407" s="148">
        <v>0</v>
      </c>
      <c r="DX407" s="148">
        <v>0</v>
      </c>
      <c r="DY407" s="144"/>
      <c r="DZ407" s="144"/>
      <c r="EA407" s="144"/>
      <c r="EB407" s="144"/>
      <c r="EC407" s="144"/>
      <c r="ED407" s="144"/>
      <c r="EE407" s="144"/>
      <c r="EF407" s="144"/>
      <c r="EG407" s="129"/>
      <c r="EH407" s="144"/>
      <c r="EI407" s="144"/>
      <c r="EJ407" s="144"/>
      <c r="EK407" s="144">
        <f t="shared" si="658"/>
        <v>-114303.93999999993</v>
      </c>
      <c r="EL407" s="124">
        <f t="shared" si="659"/>
        <v>-3768366.65</v>
      </c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37">
        <v>-53213.820000000298</v>
      </c>
      <c r="FP407" s="148"/>
      <c r="FQ407" s="148">
        <v>-15275.170000000002</v>
      </c>
      <c r="FR407" s="148">
        <v>-420.82000000000005</v>
      </c>
      <c r="FS407" s="148">
        <v>0</v>
      </c>
      <c r="FT407" s="148">
        <v>0</v>
      </c>
      <c r="FU407" s="144"/>
      <c r="FV407" s="144"/>
      <c r="FW407" s="144"/>
      <c r="FX407" s="144"/>
      <c r="FY407" s="144"/>
      <c r="FZ407" s="144"/>
      <c r="GA407" s="144"/>
      <c r="GB407" s="144"/>
      <c r="GC407" s="129"/>
      <c r="GD407" s="144"/>
      <c r="GE407" s="144"/>
      <c r="GF407" s="144"/>
      <c r="GG407" s="124">
        <f t="shared" si="664"/>
        <v>-68909.810000000303</v>
      </c>
      <c r="GH407" s="124">
        <f t="shared" si="665"/>
        <v>-3837276.4600000004</v>
      </c>
      <c r="GI407" s="124"/>
      <c r="GJ407" s="124">
        <f t="shared" si="666"/>
        <v>-3837276.4600000004</v>
      </c>
      <c r="GU407" s="148">
        <v>-3555448.4345833338</v>
      </c>
      <c r="GV407" s="123">
        <f t="shared" si="671"/>
        <v>0</v>
      </c>
      <c r="GX407" s="194">
        <v>-46652.489405000117</v>
      </c>
      <c r="GY407" s="123">
        <f t="shared" si="644"/>
        <v>0</v>
      </c>
    </row>
    <row r="408" spans="1:207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8">
        <v>-2870140.1700000004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48">
        <v>-71644.499999999534</v>
      </c>
      <c r="Y408" s="148">
        <v>-8.1584000006841961E-2</v>
      </c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44">
        <f t="shared" si="669"/>
        <v>-71644.581583999534</v>
      </c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221">
        <v>-71644.478416000027</v>
      </c>
      <c r="BW408" s="137"/>
      <c r="BX408" s="137">
        <v>0</v>
      </c>
      <c r="BY408" s="137">
        <v>0</v>
      </c>
      <c r="BZ408" s="137">
        <v>0</v>
      </c>
      <c r="CA408" s="137">
        <v>-1.81</v>
      </c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44">
        <f t="shared" si="672"/>
        <v>-71646.288416000025</v>
      </c>
      <c r="CO408" s="124">
        <f t="shared" si="656"/>
        <v>-143290.86999999956</v>
      </c>
      <c r="CP408" s="124">
        <f t="shared" si="657"/>
        <v>-3013431.04</v>
      </c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/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8">
        <v>-143289.12000000011</v>
      </c>
      <c r="DT408" s="148"/>
      <c r="DU408" s="148">
        <v>-2211.1799999999998</v>
      </c>
      <c r="DV408" s="148">
        <v>0</v>
      </c>
      <c r="DW408" s="148">
        <v>0</v>
      </c>
      <c r="DX408" s="148">
        <v>-5492.8499999999995</v>
      </c>
      <c r="DY408" s="144"/>
      <c r="DZ408" s="144"/>
      <c r="EA408" s="144"/>
      <c r="EB408" s="144"/>
      <c r="EC408" s="144"/>
      <c r="ED408" s="144"/>
      <c r="EE408" s="144"/>
      <c r="EF408" s="144"/>
      <c r="EG408" s="129"/>
      <c r="EH408" s="144"/>
      <c r="EI408" s="144"/>
      <c r="EJ408" s="144"/>
      <c r="EK408" s="144">
        <f t="shared" si="658"/>
        <v>-150993.15000000011</v>
      </c>
      <c r="EL408" s="124">
        <f t="shared" si="659"/>
        <v>-3164424.19</v>
      </c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  <c r="FF408" s="144"/>
      <c r="FG408" s="144"/>
      <c r="FH408" s="144"/>
      <c r="FI408" s="144"/>
      <c r="FJ408" s="144"/>
      <c r="FK408" s="144"/>
      <c r="FL408" s="144"/>
      <c r="FM408" s="144"/>
      <c r="FN408" s="144"/>
      <c r="FO408" s="137">
        <v>-63503.10999999987</v>
      </c>
      <c r="FP408" s="148"/>
      <c r="FQ408" s="148">
        <v>-8544.2099999999991</v>
      </c>
      <c r="FR408" s="148">
        <v>0</v>
      </c>
      <c r="FS408" s="148">
        <v>0</v>
      </c>
      <c r="FT408" s="148">
        <v>-8361.32</v>
      </c>
      <c r="FU408" s="144"/>
      <c r="FV408" s="144"/>
      <c r="FW408" s="144"/>
      <c r="FX408" s="144"/>
      <c r="FY408" s="144"/>
      <c r="FZ408" s="144"/>
      <c r="GA408" s="144"/>
      <c r="GB408" s="144"/>
      <c r="GC408" s="129"/>
      <c r="GD408" s="144"/>
      <c r="GE408" s="144"/>
      <c r="GF408" s="144"/>
      <c r="GG408" s="124">
        <f t="shared" si="664"/>
        <v>-80408.639999999868</v>
      </c>
      <c r="GH408" s="124">
        <f t="shared" si="665"/>
        <v>-3244832.8299999996</v>
      </c>
      <c r="GI408" s="124"/>
      <c r="GJ408" s="124">
        <f t="shared" si="666"/>
        <v>-3244832.8299999996</v>
      </c>
      <c r="GU408" s="148">
        <v>-2870140.1700000004</v>
      </c>
      <c r="GV408" s="123">
        <f t="shared" si="671"/>
        <v>0</v>
      </c>
      <c r="GX408" s="194">
        <v>-71644.478416000027</v>
      </c>
      <c r="GY408" s="123">
        <f t="shared" si="644"/>
        <v>0</v>
      </c>
    </row>
    <row r="409" spans="1:207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673">+D408</f>
        <v>108</v>
      </c>
      <c r="E409" s="148">
        <v>-148568948.61583334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48">
        <v>-2009906.334166646</v>
      </c>
      <c r="Y409" s="148">
        <v>-123159.97838799877</v>
      </c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>
        <v>51000</v>
      </c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44">
        <f t="shared" si="669"/>
        <v>-2082066.3125546449</v>
      </c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221">
        <v>-4978221.6416119933</v>
      </c>
      <c r="BW409" s="137">
        <v>13272.58</v>
      </c>
      <c r="BX409" s="137">
        <v>-36827.57</v>
      </c>
      <c r="BY409" s="137">
        <v>152.75</v>
      </c>
      <c r="BZ409" s="137">
        <v>0</v>
      </c>
      <c r="CA409" s="137">
        <v>6547.6</v>
      </c>
      <c r="CB409" s="129"/>
      <c r="CC409" s="129"/>
      <c r="CD409" s="129">
        <v>1842</v>
      </c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44">
        <f t="shared" si="672"/>
        <v>-4993234.2816119939</v>
      </c>
      <c r="CO409" s="124">
        <f t="shared" si="656"/>
        <v>-7075300.5941666383</v>
      </c>
      <c r="CP409" s="124">
        <f t="shared" si="657"/>
        <v>-155644249.20999998</v>
      </c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8">
        <v>-10202763.24000001</v>
      </c>
      <c r="DT409" s="148">
        <v>72084.3</v>
      </c>
      <c r="DU409" s="148">
        <v>-324061.50000000006</v>
      </c>
      <c r="DV409" s="148">
        <v>-5162.54</v>
      </c>
      <c r="DW409" s="148">
        <v>0</v>
      </c>
      <c r="DX409" s="148">
        <v>7123.16</v>
      </c>
      <c r="DY409" s="144"/>
      <c r="DZ409" s="144"/>
      <c r="EA409" s="144">
        <v>3684</v>
      </c>
      <c r="EB409" s="144"/>
      <c r="EC409" s="144"/>
      <c r="ED409" s="144"/>
      <c r="EE409" s="144"/>
      <c r="EF409" s="144"/>
      <c r="EG409" s="129"/>
      <c r="EH409" s="144"/>
      <c r="EI409" s="144"/>
      <c r="EJ409" s="144"/>
      <c r="EK409" s="144">
        <f t="shared" si="658"/>
        <v>-10449095.820000008</v>
      </c>
      <c r="EL409" s="124">
        <f t="shared" si="659"/>
        <v>-166093345.02999997</v>
      </c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37">
        <v>-5201408.6999999881</v>
      </c>
      <c r="FP409" s="148">
        <v>63932.290000000008</v>
      </c>
      <c r="FQ409" s="148">
        <v>-308527.21999999997</v>
      </c>
      <c r="FR409" s="148">
        <v>-14850.39</v>
      </c>
      <c r="FS409" s="148">
        <v>0</v>
      </c>
      <c r="FT409" s="148">
        <v>-5414.3700000000008</v>
      </c>
      <c r="FU409" s="144"/>
      <c r="FV409" s="144"/>
      <c r="FW409" s="144">
        <v>1879.0616000000227</v>
      </c>
      <c r="FX409" s="144"/>
      <c r="FY409" s="144"/>
      <c r="FZ409" s="144"/>
      <c r="GA409" s="144"/>
      <c r="GB409" s="144"/>
      <c r="GC409" s="129"/>
      <c r="GD409" s="144"/>
      <c r="GE409" s="144"/>
      <c r="GF409" s="144"/>
      <c r="GG409" s="124">
        <f t="shared" si="664"/>
        <v>-5464389.3283999879</v>
      </c>
      <c r="GH409" s="124">
        <f t="shared" si="665"/>
        <v>-171557734.35839996</v>
      </c>
      <c r="GI409" s="124"/>
      <c r="GJ409" s="124">
        <f t="shared" si="666"/>
        <v>-171557734.35839996</v>
      </c>
      <c r="GU409" s="148">
        <v>-148568948.61583334</v>
      </c>
      <c r="GV409" s="123">
        <f t="shared" si="671"/>
        <v>0</v>
      </c>
      <c r="GX409" s="194">
        <v>-4978221.6416119933</v>
      </c>
      <c r="GY409" s="123">
        <f t="shared" si="644"/>
        <v>0</v>
      </c>
    </row>
    <row r="410" spans="1:207" outlineLevel="1" x14ac:dyDescent="0.25">
      <c r="A410" s="83">
        <f>ROW()</f>
        <v>410</v>
      </c>
      <c r="B410" s="275"/>
      <c r="C410" s="113" t="s">
        <v>441</v>
      </c>
      <c r="D410" s="114">
        <f t="shared" si="673"/>
        <v>108</v>
      </c>
      <c r="E410" s="148">
        <v>-248950.07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48">
        <v>-32920.140000000014</v>
      </c>
      <c r="Y410" s="148">
        <v>-5.4387000000133412E-2</v>
      </c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44">
        <f t="shared" si="669"/>
        <v>-32920.19438700001</v>
      </c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221">
        <v>-32920.085612999974</v>
      </c>
      <c r="BW410" s="137"/>
      <c r="BX410" s="137">
        <v>-0.09</v>
      </c>
      <c r="BY410" s="137">
        <v>0</v>
      </c>
      <c r="BZ410" s="137">
        <v>0</v>
      </c>
      <c r="CA410" s="137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44">
        <f t="shared" si="672"/>
        <v>-32920.17561299997</v>
      </c>
      <c r="CO410" s="124">
        <f t="shared" si="656"/>
        <v>-65840.369999999981</v>
      </c>
      <c r="CP410" s="124">
        <f t="shared" si="657"/>
        <v>-314790.44</v>
      </c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8">
        <v>-65840.280000000028</v>
      </c>
      <c r="DT410" s="148"/>
      <c r="DU410" s="148">
        <v>-6270</v>
      </c>
      <c r="DV410" s="148">
        <v>0</v>
      </c>
      <c r="DW410" s="148">
        <v>0</v>
      </c>
      <c r="DX410" s="148">
        <v>0</v>
      </c>
      <c r="DY410" s="144"/>
      <c r="DZ410" s="144"/>
      <c r="EA410" s="144"/>
      <c r="EB410" s="144"/>
      <c r="EC410" s="144"/>
      <c r="ED410" s="144"/>
      <c r="EE410" s="144"/>
      <c r="EF410" s="144"/>
      <c r="EG410" s="129"/>
      <c r="EH410" s="144"/>
      <c r="EI410" s="144"/>
      <c r="EJ410" s="144"/>
      <c r="EK410" s="144">
        <f t="shared" si="658"/>
        <v>-72110.280000000028</v>
      </c>
      <c r="EL410" s="124">
        <f t="shared" si="659"/>
        <v>-386900.72000000003</v>
      </c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37">
        <v>-31099.979999999981</v>
      </c>
      <c r="FP410" s="148"/>
      <c r="FQ410" s="148">
        <v>-15993.8</v>
      </c>
      <c r="FR410" s="148">
        <v>0</v>
      </c>
      <c r="FS410" s="148">
        <v>-125235.3</v>
      </c>
      <c r="FT410" s="148">
        <v>0</v>
      </c>
      <c r="FU410" s="144"/>
      <c r="FV410" s="144"/>
      <c r="FW410" s="144"/>
      <c r="FX410" s="144"/>
      <c r="FY410" s="144"/>
      <c r="FZ410" s="144"/>
      <c r="GA410" s="144"/>
      <c r="GB410" s="144"/>
      <c r="GC410" s="129"/>
      <c r="GD410" s="144"/>
      <c r="GE410" s="144"/>
      <c r="GF410" s="144"/>
      <c r="GG410" s="124">
        <f t="shared" si="664"/>
        <v>-172329.08</v>
      </c>
      <c r="GH410" s="124">
        <f t="shared" si="665"/>
        <v>-559229.80000000005</v>
      </c>
      <c r="GI410" s="124"/>
      <c r="GJ410" s="124">
        <f t="shared" si="666"/>
        <v>-559229.80000000005</v>
      </c>
      <c r="GU410" s="148">
        <v>-248950.07</v>
      </c>
      <c r="GV410" s="123">
        <f t="shared" si="671"/>
        <v>0</v>
      </c>
      <c r="GX410" s="194">
        <v>-32920.085612999974</v>
      </c>
      <c r="GY410" s="123">
        <f t="shared" si="644"/>
        <v>0</v>
      </c>
    </row>
    <row r="411" spans="1:207" outlineLevel="1" x14ac:dyDescent="0.25">
      <c r="A411" s="83">
        <f>ROW()</f>
        <v>411</v>
      </c>
      <c r="B411" s="275"/>
      <c r="C411" s="113" t="s">
        <v>442</v>
      </c>
      <c r="D411" s="114">
        <f t="shared" si="673"/>
        <v>108</v>
      </c>
      <c r="E411" s="148">
        <v>-176496463.31916669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48">
        <v>-4924056.0208333135</v>
      </c>
      <c r="Y411" s="148">
        <v>-400257.39323599904</v>
      </c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>
        <v>27000</v>
      </c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44">
        <f t="shared" si="669"/>
        <v>-5297313.4140693126</v>
      </c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221">
        <v>-6672743.3067639768</v>
      </c>
      <c r="BW411" s="137">
        <v>10729.35</v>
      </c>
      <c r="BX411" s="137">
        <v>-76288.08</v>
      </c>
      <c r="BY411" s="137">
        <v>-32187.089999999997</v>
      </c>
      <c r="BZ411" s="137">
        <v>0</v>
      </c>
      <c r="CA411" s="137">
        <v>-8756.35</v>
      </c>
      <c r="CB411" s="129"/>
      <c r="CC411" s="129"/>
      <c r="CD411" s="129">
        <v>1122</v>
      </c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44">
        <f t="shared" si="672"/>
        <v>-6778123.4767639767</v>
      </c>
      <c r="CO411" s="124">
        <f t="shared" si="656"/>
        <v>-12075436.890833288</v>
      </c>
      <c r="CP411" s="124">
        <f t="shared" si="657"/>
        <v>-188571900.20999998</v>
      </c>
      <c r="CQ411" s="144"/>
      <c r="CR411" s="144"/>
      <c r="CS411" s="144"/>
      <c r="CT411" s="144"/>
      <c r="CU411" s="144"/>
      <c r="CV411" s="144"/>
      <c r="CW411" s="144"/>
      <c r="CX411" s="144"/>
      <c r="CY411" s="144"/>
      <c r="CZ411" s="144"/>
      <c r="DA411" s="144"/>
      <c r="DB411" s="144"/>
      <c r="DC411" s="144"/>
      <c r="DD411" s="144"/>
      <c r="DE411" s="144"/>
      <c r="DF411" s="144"/>
      <c r="DG411" s="144"/>
      <c r="DH411" s="144"/>
      <c r="DI411" s="144"/>
      <c r="DJ411" s="144"/>
      <c r="DK411" s="144"/>
      <c r="DL411" s="144"/>
      <c r="DM411" s="144"/>
      <c r="DN411" s="144"/>
      <c r="DO411" s="144"/>
      <c r="DP411" s="144"/>
      <c r="DQ411" s="144"/>
      <c r="DR411" s="144"/>
      <c r="DS411" s="148">
        <v>-14146001.400000036</v>
      </c>
      <c r="DT411" s="148">
        <v>83240.099999999991</v>
      </c>
      <c r="DU411" s="148">
        <v>-675022.4</v>
      </c>
      <c r="DV411" s="148">
        <v>-200294.29</v>
      </c>
      <c r="DW411" s="148">
        <v>0</v>
      </c>
      <c r="DX411" s="148">
        <v>-117914.48</v>
      </c>
      <c r="DY411" s="144"/>
      <c r="DZ411" s="144"/>
      <c r="EA411" s="144">
        <v>2244</v>
      </c>
      <c r="EB411" s="144"/>
      <c r="EC411" s="144"/>
      <c r="ED411" s="144"/>
      <c r="EE411" s="144"/>
      <c r="EF411" s="144"/>
      <c r="EG411" s="129"/>
      <c r="EH411" s="144"/>
      <c r="EI411" s="144"/>
      <c r="EJ411" s="144"/>
      <c r="EK411" s="144">
        <f t="shared" si="658"/>
        <v>-15053748.470000036</v>
      </c>
      <c r="EL411" s="124">
        <f t="shared" si="659"/>
        <v>-203625648.68000001</v>
      </c>
      <c r="EM411" s="144"/>
      <c r="EN411" s="144"/>
      <c r="EO411" s="144"/>
      <c r="EP411" s="144"/>
      <c r="EQ411" s="144"/>
      <c r="ER411" s="144"/>
      <c r="ES411" s="144"/>
      <c r="ET411" s="144"/>
      <c r="EU411" s="144"/>
      <c r="EV411" s="144"/>
      <c r="EW411" s="144"/>
      <c r="EX411" s="144"/>
      <c r="EY411" s="144"/>
      <c r="EZ411" s="144"/>
      <c r="FA411" s="144"/>
      <c r="FB411" s="144"/>
      <c r="FC411" s="144"/>
      <c r="FD411" s="144"/>
      <c r="FE411" s="144"/>
      <c r="FF411" s="144"/>
      <c r="FG411" s="144"/>
      <c r="FH411" s="144"/>
      <c r="FI411" s="144"/>
      <c r="FJ411" s="144"/>
      <c r="FK411" s="144"/>
      <c r="FL411" s="144"/>
      <c r="FM411" s="144"/>
      <c r="FN411" s="144"/>
      <c r="FO411" s="137">
        <v>-7703714.1599999964</v>
      </c>
      <c r="FP411" s="148">
        <v>82597.250000000015</v>
      </c>
      <c r="FQ411" s="148">
        <v>-858026.6100000001</v>
      </c>
      <c r="FR411" s="148">
        <v>-158204.76</v>
      </c>
      <c r="FS411" s="148">
        <v>0</v>
      </c>
      <c r="FT411" s="148">
        <v>-117037.81999999999</v>
      </c>
      <c r="FU411" s="144"/>
      <c r="FV411" s="144"/>
      <c r="FW411" s="144">
        <v>1219.4352000000035</v>
      </c>
      <c r="FX411" s="144"/>
      <c r="FY411" s="144"/>
      <c r="FZ411" s="144"/>
      <c r="GA411" s="144"/>
      <c r="GB411" s="144"/>
      <c r="GC411" s="129"/>
      <c r="GD411" s="144"/>
      <c r="GE411" s="144"/>
      <c r="GF411" s="144"/>
      <c r="GG411" s="124">
        <f t="shared" si="664"/>
        <v>-8753166.6647999957</v>
      </c>
      <c r="GH411" s="124">
        <f t="shared" si="665"/>
        <v>-212378815.3448</v>
      </c>
      <c r="GI411" s="124"/>
      <c r="GJ411" s="124">
        <f t="shared" si="666"/>
        <v>-212378815.3448</v>
      </c>
      <c r="GU411" s="148">
        <v>-176496463.31916669</v>
      </c>
      <c r="GV411" s="123">
        <f t="shared" si="671"/>
        <v>0</v>
      </c>
      <c r="GX411" s="194">
        <v>-6672743.3067639768</v>
      </c>
      <c r="GY411" s="123">
        <f t="shared" si="644"/>
        <v>0</v>
      </c>
    </row>
    <row r="412" spans="1:207" outlineLevel="1" x14ac:dyDescent="0.25">
      <c r="A412" s="83">
        <f>ROW()</f>
        <v>412</v>
      </c>
      <c r="B412" s="275"/>
      <c r="C412" s="113" t="s">
        <v>443</v>
      </c>
      <c r="D412" s="114">
        <f t="shared" si="673"/>
        <v>108</v>
      </c>
      <c r="E412" s="148">
        <v>-155706509.27833334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48">
        <v>-7528803.0916666687</v>
      </c>
      <c r="Y412" s="148">
        <v>-604342.18306600372</v>
      </c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>
        <v>25000</v>
      </c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44">
        <f t="shared" si="669"/>
        <v>-8108145.2747326726</v>
      </c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221">
        <v>-9983431.6969339848</v>
      </c>
      <c r="BW412" s="137">
        <v>22493.77</v>
      </c>
      <c r="BX412" s="137">
        <v>-127789.75999999999</v>
      </c>
      <c r="BY412" s="137">
        <v>-32043.279999999999</v>
      </c>
      <c r="BZ412" s="137">
        <v>0</v>
      </c>
      <c r="CA412" s="137">
        <v>-13533.53</v>
      </c>
      <c r="CB412" s="129"/>
      <c r="CC412" s="129"/>
      <c r="CD412" s="129">
        <v>1410</v>
      </c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44">
        <f t="shared" si="672"/>
        <v>-10132894.496933984</v>
      </c>
      <c r="CO412" s="124">
        <f t="shared" si="656"/>
        <v>-18241039.771666657</v>
      </c>
      <c r="CP412" s="124">
        <f t="shared" si="657"/>
        <v>-173947549.04999998</v>
      </c>
      <c r="CQ412" s="144"/>
      <c r="CR412" s="144"/>
      <c r="CS412" s="144"/>
      <c r="CT412" s="144"/>
      <c r="CU412" s="144"/>
      <c r="CV412" s="144"/>
      <c r="CW412" s="144"/>
      <c r="CX412" s="144"/>
      <c r="CY412" s="144"/>
      <c r="CZ412" s="144"/>
      <c r="DA412" s="144"/>
      <c r="DB412" s="144"/>
      <c r="DC412" s="144"/>
      <c r="DD412" s="144"/>
      <c r="DE412" s="144"/>
      <c r="DF412" s="144"/>
      <c r="DG412" s="144"/>
      <c r="DH412" s="144"/>
      <c r="DI412" s="144"/>
      <c r="DJ412" s="144"/>
      <c r="DK412" s="144"/>
      <c r="DL412" s="144"/>
      <c r="DM412" s="144"/>
      <c r="DN412" s="144"/>
      <c r="DO412" s="144"/>
      <c r="DP412" s="144"/>
      <c r="DQ412" s="144"/>
      <c r="DR412" s="144"/>
      <c r="DS412" s="148">
        <v>-21175547.75999999</v>
      </c>
      <c r="DT412" s="148">
        <v>191204</v>
      </c>
      <c r="DU412" s="148">
        <v>-1152642.0899999999</v>
      </c>
      <c r="DV412" s="148">
        <v>-129398.87</v>
      </c>
      <c r="DW412" s="148">
        <v>0</v>
      </c>
      <c r="DX412" s="148">
        <v>-132445.78</v>
      </c>
      <c r="DY412" s="144"/>
      <c r="DZ412" s="144"/>
      <c r="EA412" s="144">
        <v>2820</v>
      </c>
      <c r="EB412" s="144"/>
      <c r="EC412" s="144"/>
      <c r="ED412" s="144"/>
      <c r="EE412" s="144"/>
      <c r="EF412" s="144"/>
      <c r="EG412" s="129"/>
      <c r="EH412" s="144"/>
      <c r="EI412" s="144"/>
      <c r="EJ412" s="144"/>
      <c r="EK412" s="144">
        <f t="shared" si="658"/>
        <v>-22396010.499999993</v>
      </c>
      <c r="EL412" s="124">
        <f t="shared" si="659"/>
        <v>-196343559.54999998</v>
      </c>
      <c r="EM412" s="144"/>
      <c r="EN412" s="144"/>
      <c r="EO412" s="144"/>
      <c r="EP412" s="144"/>
      <c r="EQ412" s="144"/>
      <c r="ER412" s="144"/>
      <c r="ES412" s="144"/>
      <c r="ET412" s="144"/>
      <c r="EU412" s="144"/>
      <c r="EV412" s="144"/>
      <c r="EW412" s="144"/>
      <c r="EX412" s="144"/>
      <c r="EY412" s="144"/>
      <c r="EZ412" s="144"/>
      <c r="FA412" s="144"/>
      <c r="FB412" s="144"/>
      <c r="FC412" s="144"/>
      <c r="FD412" s="144"/>
      <c r="FE412" s="144"/>
      <c r="FF412" s="144"/>
      <c r="FG412" s="144"/>
      <c r="FH412" s="144"/>
      <c r="FI412" s="144"/>
      <c r="FJ412" s="144"/>
      <c r="FK412" s="144"/>
      <c r="FL412" s="144"/>
      <c r="FM412" s="144"/>
      <c r="FN412" s="144"/>
      <c r="FO412" s="137">
        <v>-10955798.099999994</v>
      </c>
      <c r="FP412" s="148">
        <v>182922.46</v>
      </c>
      <c r="FQ412" s="148">
        <v>-1262573.1900000002</v>
      </c>
      <c r="FR412" s="148">
        <v>-61062.020000000019</v>
      </c>
      <c r="FS412" s="148">
        <v>0</v>
      </c>
      <c r="FT412" s="148">
        <v>-117023.25</v>
      </c>
      <c r="FU412" s="144"/>
      <c r="FV412" s="144"/>
      <c r="FW412" s="144">
        <v>1447.4303999999865</v>
      </c>
      <c r="FX412" s="144"/>
      <c r="FY412" s="144"/>
      <c r="FZ412" s="144"/>
      <c r="GA412" s="144"/>
      <c r="GB412" s="144"/>
      <c r="GC412" s="129"/>
      <c r="GD412" s="144"/>
      <c r="GE412" s="144"/>
      <c r="GF412" s="144"/>
      <c r="GG412" s="124">
        <f t="shared" si="664"/>
        <v>-12212086.669599991</v>
      </c>
      <c r="GH412" s="124">
        <f t="shared" si="665"/>
        <v>-208555646.21959996</v>
      </c>
      <c r="GI412" s="124"/>
      <c r="GJ412" s="124">
        <f t="shared" si="666"/>
        <v>-208555646.21959996</v>
      </c>
      <c r="GU412" s="148">
        <v>-155706509.27833334</v>
      </c>
      <c r="GV412" s="123">
        <f t="shared" si="671"/>
        <v>0</v>
      </c>
      <c r="GX412" s="194">
        <v>-9983431.6969339848</v>
      </c>
      <c r="GY412" s="123">
        <f t="shared" si="644"/>
        <v>0</v>
      </c>
    </row>
    <row r="413" spans="1:207" outlineLevel="1" x14ac:dyDescent="0.25">
      <c r="A413" s="83">
        <f>ROW()</f>
        <v>413</v>
      </c>
      <c r="B413" s="275"/>
      <c r="C413" s="113" t="s">
        <v>444</v>
      </c>
      <c r="D413" s="114">
        <f t="shared" si="673"/>
        <v>108</v>
      </c>
      <c r="E413" s="148">
        <v>-313206081.64166665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48">
        <v>-5931751.8483332992</v>
      </c>
      <c r="Y413" s="148">
        <v>-234752.4496740005</v>
      </c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44">
        <f t="shared" si="669"/>
        <v>-6166504.2980073001</v>
      </c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221">
        <v>-6981009.4903259873</v>
      </c>
      <c r="BW413" s="137">
        <v>3163.23</v>
      </c>
      <c r="BX413" s="137">
        <v>-46679.55</v>
      </c>
      <c r="BY413" s="137">
        <v>-46108.32</v>
      </c>
      <c r="BZ413" s="137">
        <v>0</v>
      </c>
      <c r="CA413" s="137">
        <v>-893.56</v>
      </c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44">
        <f t="shared" si="672"/>
        <v>-7071527.6903259866</v>
      </c>
      <c r="CO413" s="124">
        <f t="shared" si="656"/>
        <v>-13238031.988333287</v>
      </c>
      <c r="CP413" s="124">
        <f t="shared" si="657"/>
        <v>-326444113.62999994</v>
      </c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8">
        <v>-14431523.879999995</v>
      </c>
      <c r="DT413" s="148">
        <v>24350.03</v>
      </c>
      <c r="DU413" s="148">
        <v>-382727.59</v>
      </c>
      <c r="DV413" s="148">
        <v>-204357.27999999997</v>
      </c>
      <c r="DW413" s="148">
        <v>0</v>
      </c>
      <c r="DX413" s="148">
        <v>-28416.69</v>
      </c>
      <c r="DY413" s="144"/>
      <c r="DZ413" s="144"/>
      <c r="EA413" s="144"/>
      <c r="EB413" s="144"/>
      <c r="EC413" s="144"/>
      <c r="ED413" s="144"/>
      <c r="EE413" s="144"/>
      <c r="EF413" s="144"/>
      <c r="EG413" s="129"/>
      <c r="EH413" s="144"/>
      <c r="EI413" s="144"/>
      <c r="EJ413" s="144"/>
      <c r="EK413" s="144">
        <f t="shared" si="658"/>
        <v>-15022675.409999995</v>
      </c>
      <c r="EL413" s="124">
        <f t="shared" si="659"/>
        <v>-341466789.0399999</v>
      </c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37">
        <v>-7501131.0600000024</v>
      </c>
      <c r="FP413" s="148">
        <v>23012.51</v>
      </c>
      <c r="FQ413" s="148">
        <v>-432687.0199999999</v>
      </c>
      <c r="FR413" s="148">
        <v>-103460.37</v>
      </c>
      <c r="FS413" s="148">
        <v>0</v>
      </c>
      <c r="FT413" s="148">
        <v>-24841.5</v>
      </c>
      <c r="FU413" s="144"/>
      <c r="FV413" s="144"/>
      <c r="FW413" s="144"/>
      <c r="FX413" s="144"/>
      <c r="FY413" s="144"/>
      <c r="FZ413" s="144"/>
      <c r="GA413" s="144"/>
      <c r="GB413" s="144"/>
      <c r="GC413" s="129"/>
      <c r="GD413" s="144"/>
      <c r="GE413" s="144"/>
      <c r="GF413" s="144"/>
      <c r="GG413" s="124">
        <f t="shared" si="664"/>
        <v>-8039107.4400000023</v>
      </c>
      <c r="GH413" s="124">
        <f t="shared" si="665"/>
        <v>-349505896.4799999</v>
      </c>
      <c r="GI413" s="124"/>
      <c r="GJ413" s="124">
        <f t="shared" si="666"/>
        <v>-349505896.4799999</v>
      </c>
      <c r="GU413" s="148">
        <v>-313206081.64166665</v>
      </c>
      <c r="GV413" s="123">
        <f t="shared" si="671"/>
        <v>0</v>
      </c>
      <c r="GX413" s="194">
        <v>-6981009.4903259873</v>
      </c>
      <c r="GY413" s="123">
        <f t="shared" si="644"/>
        <v>0</v>
      </c>
    </row>
    <row r="414" spans="1:207" outlineLevel="1" x14ac:dyDescent="0.25">
      <c r="A414" s="83">
        <f>ROW()</f>
        <v>414</v>
      </c>
      <c r="B414" s="275"/>
      <c r="C414" s="113" t="s">
        <v>445</v>
      </c>
      <c r="D414" s="114">
        <f t="shared" si="673"/>
        <v>108</v>
      </c>
      <c r="E414" s="148">
        <v>-443977464.57999998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48">
        <v>-17460915</v>
      </c>
      <c r="Y414" s="148">
        <v>-1063664.7402059971</v>
      </c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44">
        <f t="shared" si="669"/>
        <v>-18524579.740205996</v>
      </c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221">
        <v>-21070653.499794006</v>
      </c>
      <c r="BW414" s="137">
        <v>30196.32</v>
      </c>
      <c r="BX414" s="137">
        <v>-141115.16</v>
      </c>
      <c r="BY414" s="137">
        <v>-75442.52</v>
      </c>
      <c r="BZ414" s="137">
        <v>0</v>
      </c>
      <c r="CA414" s="137">
        <v>-4137.51</v>
      </c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44">
        <f t="shared" si="672"/>
        <v>-21261152.369794007</v>
      </c>
      <c r="CO414" s="124">
        <f t="shared" si="656"/>
        <v>-39785732.109999999</v>
      </c>
      <c r="CP414" s="124">
        <f t="shared" si="657"/>
        <v>-483763196.69</v>
      </c>
      <c r="CQ414" s="144"/>
      <c r="CR414" s="144"/>
      <c r="CS414" s="144"/>
      <c r="CT414" s="144"/>
      <c r="CU414" s="144"/>
      <c r="CV414" s="144"/>
      <c r="CW414" s="144"/>
      <c r="CX414" s="144"/>
      <c r="CY414" s="144"/>
      <c r="CZ414" s="144"/>
      <c r="DA414" s="144"/>
      <c r="DB414" s="144"/>
      <c r="DC414" s="144"/>
      <c r="DD414" s="144"/>
      <c r="DE414" s="144"/>
      <c r="DF414" s="144"/>
      <c r="DG414" s="144"/>
      <c r="DH414" s="144"/>
      <c r="DI414" s="144"/>
      <c r="DJ414" s="144"/>
      <c r="DK414" s="144"/>
      <c r="DL414" s="144"/>
      <c r="DM414" s="144"/>
      <c r="DN414" s="144"/>
      <c r="DO414" s="144"/>
      <c r="DP414" s="144"/>
      <c r="DQ414" s="144"/>
      <c r="DR414" s="144"/>
      <c r="DS414" s="148">
        <v>-44268636.480000019</v>
      </c>
      <c r="DT414" s="148">
        <v>236704.89</v>
      </c>
      <c r="DU414" s="148">
        <v>-1271328.3500000003</v>
      </c>
      <c r="DV414" s="148">
        <v>-326299.87</v>
      </c>
      <c r="DW414" s="148">
        <v>0</v>
      </c>
      <c r="DX414" s="148">
        <v>-33392.509999999995</v>
      </c>
      <c r="DY414" s="144"/>
      <c r="DZ414" s="144"/>
      <c r="EA414" s="144"/>
      <c r="EB414" s="144"/>
      <c r="EC414" s="144"/>
      <c r="ED414" s="144"/>
      <c r="EE414" s="144"/>
      <c r="EF414" s="144"/>
      <c r="EG414" s="129"/>
      <c r="EH414" s="144"/>
      <c r="EI414" s="144"/>
      <c r="EJ414" s="144"/>
      <c r="EK414" s="144">
        <f t="shared" si="658"/>
        <v>-45662952.320000015</v>
      </c>
      <c r="EL414" s="124">
        <f t="shared" si="659"/>
        <v>-529426149.00999999</v>
      </c>
      <c r="EM414" s="144"/>
      <c r="EN414" s="144"/>
      <c r="EO414" s="144"/>
      <c r="EP414" s="144"/>
      <c r="EQ414" s="144"/>
      <c r="ER414" s="144"/>
      <c r="ES414" s="144"/>
      <c r="ET414" s="144"/>
      <c r="EU414" s="144"/>
      <c r="EV414" s="144"/>
      <c r="EW414" s="144"/>
      <c r="EX414" s="144"/>
      <c r="EY414" s="144"/>
      <c r="EZ414" s="144"/>
      <c r="FA414" s="144"/>
      <c r="FB414" s="144"/>
      <c r="FC414" s="144"/>
      <c r="FD414" s="144"/>
      <c r="FE414" s="144"/>
      <c r="FF414" s="144"/>
      <c r="FG414" s="144"/>
      <c r="FH414" s="144"/>
      <c r="FI414" s="144"/>
      <c r="FJ414" s="144"/>
      <c r="FK414" s="144"/>
      <c r="FL414" s="144"/>
      <c r="FM414" s="144"/>
      <c r="FN414" s="144"/>
      <c r="FO414" s="137">
        <v>-24499817.939999878</v>
      </c>
      <c r="FP414" s="148">
        <v>237326.75</v>
      </c>
      <c r="FQ414" s="148">
        <v>-1381372.67</v>
      </c>
      <c r="FR414" s="148">
        <v>-142388.94000000006</v>
      </c>
      <c r="FS414" s="148">
        <v>0</v>
      </c>
      <c r="FT414" s="148">
        <v>-20747.710000000006</v>
      </c>
      <c r="FU414" s="144"/>
      <c r="FV414" s="144"/>
      <c r="FW414" s="144"/>
      <c r="FX414" s="144"/>
      <c r="FY414" s="144"/>
      <c r="FZ414" s="144"/>
      <c r="GA414" s="144"/>
      <c r="GB414" s="144"/>
      <c r="GC414" s="129"/>
      <c r="GD414" s="144"/>
      <c r="GE414" s="144"/>
      <c r="GF414" s="144"/>
      <c r="GG414" s="124">
        <f t="shared" si="664"/>
        <v>-25807000.509999882</v>
      </c>
      <c r="GH414" s="124">
        <f t="shared" si="665"/>
        <v>-555233149.51999986</v>
      </c>
      <c r="GI414" s="124"/>
      <c r="GJ414" s="124">
        <f t="shared" si="666"/>
        <v>-555233149.51999986</v>
      </c>
      <c r="GU414" s="148">
        <v>-443977464.57999998</v>
      </c>
      <c r="GV414" s="123">
        <f t="shared" si="671"/>
        <v>0</v>
      </c>
      <c r="GX414" s="194">
        <v>-21070653.499794006</v>
      </c>
      <c r="GY414" s="123">
        <f t="shared" si="644"/>
        <v>0</v>
      </c>
    </row>
    <row r="415" spans="1:207" outlineLevel="1" x14ac:dyDescent="0.25">
      <c r="A415" s="83">
        <f>ROW()</f>
        <v>415</v>
      </c>
      <c r="B415" s="275"/>
      <c r="C415" s="113" t="s">
        <v>446</v>
      </c>
      <c r="D415" s="114">
        <f t="shared" si="673"/>
        <v>108</v>
      </c>
      <c r="E415" s="148">
        <v>-239384186.78666663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48">
        <v>-8676684.9533333778</v>
      </c>
      <c r="Y415" s="148">
        <v>-437601.2729839969</v>
      </c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44">
        <f t="shared" si="669"/>
        <v>-9114286.226317374</v>
      </c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221">
        <v>-10727693.007016003</v>
      </c>
      <c r="BW415" s="137">
        <v>22307.94</v>
      </c>
      <c r="BX415" s="137">
        <v>-47901.33</v>
      </c>
      <c r="BY415" s="137">
        <v>-17850.739999999998</v>
      </c>
      <c r="BZ415" s="137">
        <v>0</v>
      </c>
      <c r="CA415" s="137">
        <v>-3191.85</v>
      </c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44">
        <f t="shared" si="672"/>
        <v>-10774328.987016004</v>
      </c>
      <c r="CO415" s="124">
        <f t="shared" si="656"/>
        <v>-19888615.213333376</v>
      </c>
      <c r="CP415" s="124">
        <f t="shared" si="657"/>
        <v>-259272802</v>
      </c>
      <c r="CQ415" s="144"/>
      <c r="CR415" s="144"/>
      <c r="CS415" s="144"/>
      <c r="CT415" s="144"/>
      <c r="CU415" s="144"/>
      <c r="CV415" s="144"/>
      <c r="CW415" s="144"/>
      <c r="CX415" s="144"/>
      <c r="CY415" s="144"/>
      <c r="CZ415" s="144"/>
      <c r="DA415" s="144"/>
      <c r="DB415" s="144"/>
      <c r="DC415" s="144"/>
      <c r="DD415" s="144"/>
      <c r="DE415" s="144"/>
      <c r="DF415" s="144"/>
      <c r="DG415" s="144"/>
      <c r="DH415" s="144"/>
      <c r="DI415" s="144"/>
      <c r="DJ415" s="144"/>
      <c r="DK415" s="144"/>
      <c r="DL415" s="144"/>
      <c r="DM415" s="144"/>
      <c r="DN415" s="144"/>
      <c r="DO415" s="144"/>
      <c r="DP415" s="144"/>
      <c r="DQ415" s="144"/>
      <c r="DR415" s="144"/>
      <c r="DS415" s="148">
        <v>-22330588.559999973</v>
      </c>
      <c r="DT415" s="148">
        <v>157684.98000000001</v>
      </c>
      <c r="DU415" s="148">
        <v>-479145.36999999994</v>
      </c>
      <c r="DV415" s="148">
        <v>-74252.229999999981</v>
      </c>
      <c r="DW415" s="148">
        <v>0</v>
      </c>
      <c r="DX415" s="148">
        <v>-42448.5</v>
      </c>
      <c r="DY415" s="144"/>
      <c r="DZ415" s="144"/>
      <c r="EA415" s="144"/>
      <c r="EB415" s="144"/>
      <c r="EC415" s="144"/>
      <c r="ED415" s="144"/>
      <c r="EE415" s="144"/>
      <c r="EF415" s="144"/>
      <c r="EG415" s="129"/>
      <c r="EH415" s="144"/>
      <c r="EI415" s="144"/>
      <c r="EJ415" s="144"/>
      <c r="EK415" s="144">
        <f t="shared" si="658"/>
        <v>-22768749.679999974</v>
      </c>
      <c r="EL415" s="124">
        <f t="shared" si="659"/>
        <v>-282041551.67999995</v>
      </c>
      <c r="EM415" s="144"/>
      <c r="EN415" s="144"/>
      <c r="EO415" s="144"/>
      <c r="EP415" s="144"/>
      <c r="EQ415" s="144"/>
      <c r="ER415" s="144"/>
      <c r="ES415" s="144"/>
      <c r="ET415" s="144"/>
      <c r="EU415" s="144"/>
      <c r="EV415" s="144"/>
      <c r="EW415" s="144"/>
      <c r="EX415" s="144"/>
      <c r="EY415" s="144"/>
      <c r="EZ415" s="144"/>
      <c r="FA415" s="144"/>
      <c r="FB415" s="144"/>
      <c r="FC415" s="144"/>
      <c r="FD415" s="144"/>
      <c r="FE415" s="144"/>
      <c r="FF415" s="144"/>
      <c r="FG415" s="144"/>
      <c r="FH415" s="144"/>
      <c r="FI415" s="144"/>
      <c r="FJ415" s="144"/>
      <c r="FK415" s="144"/>
      <c r="FL415" s="144"/>
      <c r="FM415" s="144"/>
      <c r="FN415" s="144"/>
      <c r="FO415" s="137">
        <v>-9102739.9200000167</v>
      </c>
      <c r="FP415" s="148">
        <v>116027.43999999997</v>
      </c>
      <c r="FQ415" s="148">
        <v>-1092648.7100000002</v>
      </c>
      <c r="FR415" s="148">
        <v>-22205.340000000011</v>
      </c>
      <c r="FS415" s="148">
        <v>0</v>
      </c>
      <c r="FT415" s="148">
        <v>-37780.310000000005</v>
      </c>
      <c r="FU415" s="144"/>
      <c r="FV415" s="144"/>
      <c r="FW415" s="144"/>
      <c r="FX415" s="144"/>
      <c r="FY415" s="144"/>
      <c r="FZ415" s="144"/>
      <c r="GA415" s="144"/>
      <c r="GB415" s="144"/>
      <c r="GC415" s="129"/>
      <c r="GD415" s="144"/>
      <c r="GE415" s="144"/>
      <c r="GF415" s="144"/>
      <c r="GG415" s="124">
        <f t="shared" si="664"/>
        <v>-10139346.840000018</v>
      </c>
      <c r="GH415" s="124">
        <f t="shared" si="665"/>
        <v>-292180898.51999998</v>
      </c>
      <c r="GI415" s="124"/>
      <c r="GJ415" s="124">
        <f t="shared" si="666"/>
        <v>-292180898.51999998</v>
      </c>
      <c r="GU415" s="148">
        <v>-239384186.78666663</v>
      </c>
      <c r="GV415" s="123">
        <f t="shared" si="671"/>
        <v>0</v>
      </c>
      <c r="GX415" s="194">
        <v>-10727693.007016003</v>
      </c>
      <c r="GY415" s="123">
        <f t="shared" si="644"/>
        <v>0</v>
      </c>
    </row>
    <row r="416" spans="1:207" outlineLevel="1" x14ac:dyDescent="0.25">
      <c r="A416" s="83">
        <f>ROW()</f>
        <v>416</v>
      </c>
      <c r="B416" s="275"/>
      <c r="C416" s="113" t="s">
        <v>447</v>
      </c>
      <c r="D416" s="114">
        <f t="shared" si="673"/>
        <v>108</v>
      </c>
      <c r="E416" s="148">
        <v>-137631208.12458333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48">
        <v>-2761108.8754166663</v>
      </c>
      <c r="Y416" s="148">
        <v>-41155.374634999258</v>
      </c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44">
        <f t="shared" si="669"/>
        <v>-2802264.2500516656</v>
      </c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221">
        <v>-3058657.8053649962</v>
      </c>
      <c r="BW416" s="137">
        <v>876.95</v>
      </c>
      <c r="BX416" s="137">
        <v>-1640.49</v>
      </c>
      <c r="BY416" s="137">
        <v>-4675.1500000000005</v>
      </c>
      <c r="BZ416" s="137">
        <v>0</v>
      </c>
      <c r="CA416" s="137">
        <v>-17.329999999999998</v>
      </c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44">
        <f t="shared" si="672"/>
        <v>-3064113.8253649962</v>
      </c>
      <c r="CO416" s="124">
        <f t="shared" si="656"/>
        <v>-5866378.0754166618</v>
      </c>
      <c r="CP416" s="124">
        <f t="shared" si="657"/>
        <v>-143497586.19999999</v>
      </c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8">
        <v>-6199626.3599999845</v>
      </c>
      <c r="DT416" s="148">
        <v>6654.77</v>
      </c>
      <c r="DU416" s="148">
        <v>-11617.9</v>
      </c>
      <c r="DV416" s="148">
        <v>-32642.069999999992</v>
      </c>
      <c r="DW416" s="148">
        <v>0</v>
      </c>
      <c r="DX416" s="148">
        <v>-177.54000000000002</v>
      </c>
      <c r="DY416" s="144"/>
      <c r="DZ416" s="144"/>
      <c r="EA416" s="144"/>
      <c r="EB416" s="144"/>
      <c r="EC416" s="144"/>
      <c r="ED416" s="144"/>
      <c r="EE416" s="144"/>
      <c r="EF416" s="144"/>
      <c r="EG416" s="129"/>
      <c r="EH416" s="144"/>
      <c r="EI416" s="144"/>
      <c r="EJ416" s="144"/>
      <c r="EK416" s="144">
        <f t="shared" si="658"/>
        <v>-6237409.0999999857</v>
      </c>
      <c r="EL416" s="124">
        <f t="shared" si="659"/>
        <v>-149734995.29999998</v>
      </c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37">
        <v>-2548735.3200000226</v>
      </c>
      <c r="FP416" s="148">
        <v>4971.0700000000006</v>
      </c>
      <c r="FQ416" s="148">
        <v>-8482.3599999999969</v>
      </c>
      <c r="FR416" s="148">
        <v>-13561.93</v>
      </c>
      <c r="FS416" s="148">
        <v>0</v>
      </c>
      <c r="FT416" s="148">
        <v>-125.42000000000002</v>
      </c>
      <c r="FU416" s="144"/>
      <c r="FV416" s="144"/>
      <c r="FW416" s="144"/>
      <c r="FX416" s="144"/>
      <c r="FY416" s="144"/>
      <c r="FZ416" s="144"/>
      <c r="GA416" s="144"/>
      <c r="GB416" s="144"/>
      <c r="GC416" s="129"/>
      <c r="GD416" s="144"/>
      <c r="GE416" s="144"/>
      <c r="GF416" s="144"/>
      <c r="GG416" s="124">
        <f t="shared" si="664"/>
        <v>-2565933.9600000228</v>
      </c>
      <c r="GH416" s="124">
        <f t="shared" si="665"/>
        <v>-152300929.25999999</v>
      </c>
      <c r="GI416" s="124"/>
      <c r="GJ416" s="124">
        <f t="shared" si="666"/>
        <v>-152300929.25999999</v>
      </c>
      <c r="GU416" s="148">
        <v>-137631208.12458333</v>
      </c>
      <c r="GV416" s="123">
        <f t="shared" si="671"/>
        <v>0</v>
      </c>
      <c r="GX416" s="194">
        <v>-3058657.8053649962</v>
      </c>
      <c r="GY416" s="123">
        <f t="shared" si="644"/>
        <v>0</v>
      </c>
    </row>
    <row r="417" spans="1:209" outlineLevel="1" x14ac:dyDescent="0.25">
      <c r="A417" s="83">
        <f>ROW()</f>
        <v>417</v>
      </c>
      <c r="B417" s="275"/>
      <c r="C417" s="113" t="s">
        <v>448</v>
      </c>
      <c r="D417" s="114">
        <f t="shared" si="673"/>
        <v>108</v>
      </c>
      <c r="E417" s="148">
        <v>-37138148.702083327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48">
        <v>6985672.9320833273</v>
      </c>
      <c r="Y417" s="148">
        <v>-723929.54391799821</v>
      </c>
      <c r="Z417" s="129"/>
      <c r="AA417" s="129"/>
      <c r="AB417" s="129"/>
      <c r="AC417" s="129">
        <v>13741815.41</v>
      </c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44">
        <f t="shared" si="669"/>
        <v>20003558.798165329</v>
      </c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>
        <v>-13741815.41</v>
      </c>
      <c r="BR417" s="129"/>
      <c r="BS417" s="129"/>
      <c r="BT417" s="129"/>
      <c r="BU417" s="129"/>
      <c r="BV417" s="221">
        <v>-8617429.5360820033</v>
      </c>
      <c r="BW417" s="137">
        <v>490070.79</v>
      </c>
      <c r="BX417" s="137">
        <v>10422.25</v>
      </c>
      <c r="BY417" s="137">
        <v>-30976.19</v>
      </c>
      <c r="BZ417" s="137">
        <v>0</v>
      </c>
      <c r="CA417" s="137">
        <v>-1480.5400000000002</v>
      </c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44">
        <f t="shared" si="672"/>
        <v>-21891208.636082005</v>
      </c>
      <c r="CO417" s="124">
        <f t="shared" si="656"/>
        <v>-1887649.837916676</v>
      </c>
      <c r="CP417" s="124">
        <f t="shared" si="657"/>
        <v>-39025798.540000007</v>
      </c>
      <c r="CQ417" s="144"/>
      <c r="CR417" s="144"/>
      <c r="CS417" s="144"/>
      <c r="CT417" s="144"/>
      <c r="CU417" s="144"/>
      <c r="CV417" s="144"/>
      <c r="CW417" s="144"/>
      <c r="CX417" s="144"/>
      <c r="CY417" s="144"/>
      <c r="CZ417" s="144"/>
      <c r="DA417" s="144"/>
      <c r="DB417" s="144"/>
      <c r="DC417" s="144"/>
      <c r="DD417" s="144"/>
      <c r="DE417" s="144"/>
      <c r="DF417" s="144"/>
      <c r="DG417" s="144"/>
      <c r="DH417" s="144"/>
      <c r="DI417" s="144"/>
      <c r="DJ417" s="144"/>
      <c r="DK417" s="144"/>
      <c r="DL417" s="144"/>
      <c r="DM417" s="144"/>
      <c r="DN417" s="144"/>
      <c r="DO417" s="144"/>
      <c r="DP417" s="144"/>
      <c r="DQ417" s="144"/>
      <c r="DR417" s="144"/>
      <c r="DS417" s="148">
        <v>-18682718.160000004</v>
      </c>
      <c r="DT417" s="148">
        <v>3808572.76</v>
      </c>
      <c r="DU417" s="148">
        <v>-54486.539999999994</v>
      </c>
      <c r="DV417" s="148">
        <v>-152316.98000000001</v>
      </c>
      <c r="DW417" s="148">
        <v>0</v>
      </c>
      <c r="DX417" s="148">
        <v>-5597.11</v>
      </c>
      <c r="DY417" s="144"/>
      <c r="DZ417" s="144"/>
      <c r="EA417" s="144"/>
      <c r="EB417" s="144"/>
      <c r="EC417" s="144"/>
      <c r="ED417" s="144"/>
      <c r="EE417" s="144"/>
      <c r="EF417" s="144"/>
      <c r="EG417" s="129"/>
      <c r="EH417" s="144"/>
      <c r="EI417" s="144"/>
      <c r="EJ417" s="144"/>
      <c r="EK417" s="144">
        <f t="shared" si="658"/>
        <v>-15086546.030000003</v>
      </c>
      <c r="EL417" s="124">
        <f t="shared" si="659"/>
        <v>-54112344.570000008</v>
      </c>
      <c r="EM417" s="144"/>
      <c r="EN417" s="144"/>
      <c r="EO417" s="144"/>
      <c r="EP417" s="144"/>
      <c r="EQ417" s="144"/>
      <c r="ER417" s="144"/>
      <c r="ES417" s="144"/>
      <c r="ET417" s="144"/>
      <c r="EU417" s="144"/>
      <c r="EV417" s="144"/>
      <c r="EW417" s="144"/>
      <c r="EX417" s="144"/>
      <c r="EY417" s="144"/>
      <c r="EZ417" s="144"/>
      <c r="FA417" s="144"/>
      <c r="FB417" s="144"/>
      <c r="FC417" s="144"/>
      <c r="FD417" s="144"/>
      <c r="FE417" s="144"/>
      <c r="FF417" s="144"/>
      <c r="FG417" s="144"/>
      <c r="FH417" s="144"/>
      <c r="FI417" s="144"/>
      <c r="FJ417" s="144"/>
      <c r="FK417" s="144"/>
      <c r="FL417" s="144"/>
      <c r="FM417" s="144"/>
      <c r="FN417" s="144"/>
      <c r="FO417" s="137">
        <v>-9396458.5199999958</v>
      </c>
      <c r="FP417" s="148">
        <v>3396614.5600000005</v>
      </c>
      <c r="FQ417" s="148">
        <v>-88956.60000000002</v>
      </c>
      <c r="FR417" s="148">
        <v>-76953.25999999998</v>
      </c>
      <c r="FS417" s="148">
        <v>0</v>
      </c>
      <c r="FT417" s="148">
        <v>-3555.4600000000009</v>
      </c>
      <c r="FU417" s="144"/>
      <c r="FV417" s="144"/>
      <c r="FW417" s="144"/>
      <c r="FX417" s="144"/>
      <c r="FY417" s="144"/>
      <c r="FZ417" s="144"/>
      <c r="GA417" s="144"/>
      <c r="GB417" s="144"/>
      <c r="GC417" s="129"/>
      <c r="GD417" s="144"/>
      <c r="GE417" s="144"/>
      <c r="GF417" s="144"/>
      <c r="GG417" s="124">
        <f t="shared" si="664"/>
        <v>-6169309.2799999947</v>
      </c>
      <c r="GH417" s="124">
        <f t="shared" si="665"/>
        <v>-60281653.850000001</v>
      </c>
      <c r="GI417" s="124"/>
      <c r="GJ417" s="124">
        <f t="shared" si="666"/>
        <v>-60281653.850000001</v>
      </c>
      <c r="GU417" s="148">
        <v>-37138148.702083327</v>
      </c>
      <c r="GV417" s="123">
        <f t="shared" si="671"/>
        <v>0</v>
      </c>
      <c r="GX417" s="194">
        <v>-8617429.5360820033</v>
      </c>
      <c r="GY417" s="123">
        <f t="shared" si="644"/>
        <v>0</v>
      </c>
    </row>
    <row r="418" spans="1:209" outlineLevel="1" x14ac:dyDescent="0.25">
      <c r="A418" s="83">
        <f>ROW()</f>
        <v>418</v>
      </c>
      <c r="B418" s="275"/>
      <c r="C418" s="113" t="s">
        <v>449</v>
      </c>
      <c r="D418" s="114">
        <f t="shared" si="673"/>
        <v>108</v>
      </c>
      <c r="E418" s="148">
        <v>-90114.127916666679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48">
        <v>-57935.832083333313</v>
      </c>
      <c r="Y418" s="148">
        <v>-10744.431127000003</v>
      </c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44">
        <f t="shared" si="669"/>
        <v>-68680.263210333316</v>
      </c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221">
        <v>-50278.148873000027</v>
      </c>
      <c r="BW418" s="137"/>
      <c r="BX418" s="137">
        <v>0</v>
      </c>
      <c r="BY418" s="137">
        <v>0</v>
      </c>
      <c r="BZ418" s="137">
        <v>0</v>
      </c>
      <c r="CA418" s="137">
        <v>-2668.9</v>
      </c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44">
        <f t="shared" si="672"/>
        <v>-52947.048873000029</v>
      </c>
      <c r="CO418" s="124">
        <f t="shared" si="656"/>
        <v>-121627.31208333335</v>
      </c>
      <c r="CP418" s="124">
        <f t="shared" si="657"/>
        <v>-211741.44000000003</v>
      </c>
      <c r="CQ418" s="144"/>
      <c r="CR418" s="144"/>
      <c r="CS418" s="144"/>
      <c r="CT418" s="144"/>
      <c r="CU418" s="144"/>
      <c r="CV418" s="144"/>
      <c r="CW418" s="144"/>
      <c r="CX418" s="144"/>
      <c r="CY418" s="144"/>
      <c r="CZ418" s="144"/>
      <c r="DA418" s="144"/>
      <c r="DB418" s="144"/>
      <c r="DC418" s="144"/>
      <c r="DD418" s="144"/>
      <c r="DE418" s="144"/>
      <c r="DF418" s="144"/>
      <c r="DG418" s="144"/>
      <c r="DH418" s="144"/>
      <c r="DI418" s="144"/>
      <c r="DJ418" s="144"/>
      <c r="DK418" s="144"/>
      <c r="DL418" s="144"/>
      <c r="DM418" s="144"/>
      <c r="DN418" s="144"/>
      <c r="DO418" s="144"/>
      <c r="DP418" s="144"/>
      <c r="DQ418" s="144"/>
      <c r="DR418" s="144"/>
      <c r="DS418" s="148">
        <v>-122045.16</v>
      </c>
      <c r="DT418" s="148"/>
      <c r="DU418" s="148">
        <v>-225688.98</v>
      </c>
      <c r="DV418" s="148">
        <v>0</v>
      </c>
      <c r="DW418" s="148">
        <v>0</v>
      </c>
      <c r="DX418" s="148">
        <v>-7142.880000000001</v>
      </c>
      <c r="DY418" s="144"/>
      <c r="DZ418" s="144"/>
      <c r="EA418" s="144"/>
      <c r="EB418" s="144"/>
      <c r="EC418" s="144"/>
      <c r="ED418" s="144"/>
      <c r="EE418" s="144"/>
      <c r="EF418" s="144"/>
      <c r="EG418" s="129"/>
      <c r="EH418" s="144"/>
      <c r="EI418" s="144"/>
      <c r="EJ418" s="144"/>
      <c r="EK418" s="144">
        <f t="shared" si="658"/>
        <v>-354877.02</v>
      </c>
      <c r="EL418" s="124">
        <f t="shared" si="659"/>
        <v>-566618.46000000008</v>
      </c>
      <c r="EM418" s="144"/>
      <c r="EN418" s="144"/>
      <c r="EO418" s="144"/>
      <c r="EP418" s="144"/>
      <c r="EQ418" s="144"/>
      <c r="ER418" s="144"/>
      <c r="ES418" s="144"/>
      <c r="ET418" s="144"/>
      <c r="EU418" s="144"/>
      <c r="EV418" s="144"/>
      <c r="EW418" s="144"/>
      <c r="EX418" s="144"/>
      <c r="EY418" s="144"/>
      <c r="EZ418" s="144"/>
      <c r="FA418" s="144"/>
      <c r="FB418" s="144"/>
      <c r="FC418" s="144"/>
      <c r="FD418" s="144"/>
      <c r="FE418" s="144"/>
      <c r="FF418" s="144"/>
      <c r="FG418" s="144"/>
      <c r="FH418" s="144"/>
      <c r="FI418" s="144"/>
      <c r="FJ418" s="144"/>
      <c r="FK418" s="144"/>
      <c r="FL418" s="144"/>
      <c r="FM418" s="144"/>
      <c r="FN418" s="144"/>
      <c r="FO418" s="137">
        <v>-61321.510000000009</v>
      </c>
      <c r="FP418" s="148"/>
      <c r="FQ418" s="148">
        <v>-645549.74</v>
      </c>
      <c r="FR418" s="148">
        <v>0</v>
      </c>
      <c r="FS418" s="148">
        <v>0</v>
      </c>
      <c r="FT418" s="148">
        <v>-4289.4299999999985</v>
      </c>
      <c r="FU418" s="144"/>
      <c r="FV418" s="144"/>
      <c r="FW418" s="144"/>
      <c r="FX418" s="144"/>
      <c r="FY418" s="144"/>
      <c r="FZ418" s="144"/>
      <c r="GA418" s="144"/>
      <c r="GB418" s="144"/>
      <c r="GC418" s="129"/>
      <c r="GD418" s="144"/>
      <c r="GE418" s="144"/>
      <c r="GF418" s="144"/>
      <c r="GG418" s="124">
        <f t="shared" si="664"/>
        <v>-711160.68</v>
      </c>
      <c r="GH418" s="124">
        <f t="shared" si="665"/>
        <v>-1277779.1400000001</v>
      </c>
      <c r="GI418" s="124"/>
      <c r="GJ418" s="124">
        <f t="shared" si="666"/>
        <v>-1277779.1400000001</v>
      </c>
      <c r="GU418" s="148">
        <v>-90114.127916666679</v>
      </c>
      <c r="GV418" s="123">
        <f t="shared" si="671"/>
        <v>0</v>
      </c>
      <c r="GX418" s="194">
        <v>-50278.148873000027</v>
      </c>
      <c r="GY418" s="123">
        <f t="shared" si="644"/>
        <v>0</v>
      </c>
    </row>
    <row r="419" spans="1:209" outlineLevel="1" x14ac:dyDescent="0.25">
      <c r="A419" s="83">
        <f>ROW()</f>
        <v>419</v>
      </c>
      <c r="B419" s="275"/>
      <c r="C419" s="113" t="s">
        <v>450</v>
      </c>
      <c r="D419" s="114">
        <f t="shared" si="673"/>
        <v>108</v>
      </c>
      <c r="E419" s="148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48">
        <v>0</v>
      </c>
      <c r="Y419" s="148">
        <v>0</v>
      </c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44">
        <f t="shared" si="669"/>
        <v>0</v>
      </c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37">
        <v>0</v>
      </c>
      <c r="BW419" s="137"/>
      <c r="BX419" s="137"/>
      <c r="BY419" s="137"/>
      <c r="BZ419" s="137"/>
      <c r="CA419" s="137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44">
        <f t="shared" si="672"/>
        <v>0</v>
      </c>
      <c r="CO419" s="124">
        <f t="shared" si="656"/>
        <v>0</v>
      </c>
      <c r="CP419" s="124">
        <f t="shared" si="657"/>
        <v>0</v>
      </c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8">
        <v>0</v>
      </c>
      <c r="DT419" s="148"/>
      <c r="DU419" s="148"/>
      <c r="DV419" s="148"/>
      <c r="DW419" s="148"/>
      <c r="DX419" s="148"/>
      <c r="DY419" s="144"/>
      <c r="DZ419" s="144"/>
      <c r="EA419" s="144"/>
      <c r="EB419" s="144"/>
      <c r="EC419" s="144"/>
      <c r="ED419" s="144"/>
      <c r="EE419" s="144"/>
      <c r="EF419" s="144"/>
      <c r="EG419" s="129"/>
      <c r="EH419" s="144"/>
      <c r="EI419" s="144"/>
      <c r="EJ419" s="144"/>
      <c r="EK419" s="144">
        <f t="shared" si="658"/>
        <v>0</v>
      </c>
      <c r="EL419" s="124">
        <f t="shared" si="659"/>
        <v>0</v>
      </c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37">
        <v>0</v>
      </c>
      <c r="FP419" s="148"/>
      <c r="FQ419" s="148"/>
      <c r="FR419" s="148"/>
      <c r="FS419" s="148"/>
      <c r="FT419" s="148"/>
      <c r="FU419" s="144"/>
      <c r="FV419" s="144"/>
      <c r="FW419" s="144"/>
      <c r="FX419" s="144"/>
      <c r="FY419" s="144"/>
      <c r="FZ419" s="144"/>
      <c r="GA419" s="144"/>
      <c r="GB419" s="144"/>
      <c r="GC419" s="129"/>
      <c r="GD419" s="144"/>
      <c r="GE419" s="144"/>
      <c r="GF419" s="144"/>
      <c r="GG419" s="124">
        <f t="shared" si="664"/>
        <v>0</v>
      </c>
      <c r="GH419" s="124">
        <f t="shared" si="665"/>
        <v>0</v>
      </c>
      <c r="GI419" s="124"/>
      <c r="GJ419" s="124">
        <f t="shared" si="666"/>
        <v>0</v>
      </c>
      <c r="GU419" s="148">
        <v>0</v>
      </c>
      <c r="GV419" s="123">
        <f t="shared" si="671"/>
        <v>0</v>
      </c>
      <c r="GX419" s="194">
        <v>0</v>
      </c>
      <c r="GY419" s="123">
        <f t="shared" si="644"/>
        <v>0</v>
      </c>
    </row>
    <row r="420" spans="1:209" outlineLevel="1" x14ac:dyDescent="0.25">
      <c r="A420" s="83">
        <f>ROW()</f>
        <v>420</v>
      </c>
      <c r="B420" s="275"/>
      <c r="C420" s="113" t="s">
        <v>451</v>
      </c>
      <c r="D420" s="114">
        <f t="shared" si="673"/>
        <v>108</v>
      </c>
      <c r="E420" s="148">
        <v>-25542582.943749998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48">
        <v>-1447370.776250001</v>
      </c>
      <c r="Y420" s="148">
        <v>-14791.726650000172</v>
      </c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44">
        <f t="shared" si="669"/>
        <v>-1462162.5029000011</v>
      </c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221">
        <v>-1441756.3333500028</v>
      </c>
      <c r="BW420" s="137">
        <v>591.37</v>
      </c>
      <c r="BX420" s="137">
        <v>-692.67999999999984</v>
      </c>
      <c r="BY420" s="137">
        <v>-36.090000000000003</v>
      </c>
      <c r="BZ420" s="137">
        <v>0</v>
      </c>
      <c r="CA420" s="137">
        <v>-15917.9</v>
      </c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44">
        <f t="shared" si="672"/>
        <v>-1457811.6333500026</v>
      </c>
      <c r="CO420" s="124">
        <f t="shared" si="656"/>
        <v>-2919974.1362500037</v>
      </c>
      <c r="CP420" s="124">
        <f t="shared" si="657"/>
        <v>-28462557.080000002</v>
      </c>
      <c r="CQ420" s="144"/>
      <c r="CR420" s="144"/>
      <c r="CS420" s="144"/>
      <c r="CT420" s="144"/>
      <c r="CU420" s="144"/>
      <c r="CV420" s="144"/>
      <c r="CW420" s="144"/>
      <c r="CX420" s="144"/>
      <c r="CY420" s="144"/>
      <c r="CZ420" s="144"/>
      <c r="DA420" s="144"/>
      <c r="DB420" s="144"/>
      <c r="DC420" s="144"/>
      <c r="DD420" s="144"/>
      <c r="DE420" s="144"/>
      <c r="DF420" s="144"/>
      <c r="DG420" s="144"/>
      <c r="DH420" s="144"/>
      <c r="DI420" s="144"/>
      <c r="DJ420" s="144"/>
      <c r="DK420" s="144"/>
      <c r="DL420" s="144"/>
      <c r="DM420" s="144"/>
      <c r="DN420" s="144"/>
      <c r="DO420" s="144"/>
      <c r="DP420" s="144"/>
      <c r="DQ420" s="144"/>
      <c r="DR420" s="144"/>
      <c r="DS420" s="148">
        <v>-2913096.1199999973</v>
      </c>
      <c r="DT420" s="148">
        <v>5816.93</v>
      </c>
      <c r="DU420" s="148">
        <v>-8417.56</v>
      </c>
      <c r="DV420" s="148">
        <v>-147.18</v>
      </c>
      <c r="DW420" s="148">
        <v>0</v>
      </c>
      <c r="DX420" s="148">
        <v>-204566.2</v>
      </c>
      <c r="DY420" s="144"/>
      <c r="DZ420" s="144"/>
      <c r="EA420" s="144"/>
      <c r="EB420" s="144"/>
      <c r="EC420" s="144"/>
      <c r="ED420" s="144"/>
      <c r="EE420" s="144"/>
      <c r="EF420" s="144"/>
      <c r="EG420" s="129"/>
      <c r="EH420" s="144"/>
      <c r="EI420" s="144"/>
      <c r="EJ420" s="144"/>
      <c r="EK420" s="144">
        <f t="shared" si="658"/>
        <v>-3120410.1299999976</v>
      </c>
      <c r="EL420" s="124">
        <f t="shared" si="659"/>
        <v>-31582967.210000001</v>
      </c>
      <c r="EM420" s="144"/>
      <c r="EN420" s="144"/>
      <c r="EO420" s="144"/>
      <c r="EP420" s="144"/>
      <c r="EQ420" s="144"/>
      <c r="ER420" s="144"/>
      <c r="ES420" s="144"/>
      <c r="ET420" s="144"/>
      <c r="EU420" s="144"/>
      <c r="EV420" s="144"/>
      <c r="EW420" s="144"/>
      <c r="EX420" s="144"/>
      <c r="EY420" s="144"/>
      <c r="EZ420" s="144"/>
      <c r="FA420" s="144"/>
      <c r="FB420" s="144"/>
      <c r="FC420" s="144"/>
      <c r="FD420" s="144"/>
      <c r="FE420" s="144"/>
      <c r="FF420" s="144"/>
      <c r="FG420" s="144"/>
      <c r="FH420" s="144"/>
      <c r="FI420" s="144"/>
      <c r="FJ420" s="144"/>
      <c r="FK420" s="144"/>
      <c r="FL420" s="144"/>
      <c r="FM420" s="144"/>
      <c r="FN420" s="144"/>
      <c r="FO420" s="137">
        <v>-1192836.2400000021</v>
      </c>
      <c r="FP420" s="148">
        <v>4492.46</v>
      </c>
      <c r="FQ420" s="148">
        <v>-7462.8599999999988</v>
      </c>
      <c r="FR420" s="148">
        <v>-61.97999999999999</v>
      </c>
      <c r="FS420" s="148">
        <v>0</v>
      </c>
      <c r="FT420" s="148">
        <v>-153860.55000000002</v>
      </c>
      <c r="FU420" s="144"/>
      <c r="FV420" s="144"/>
      <c r="FW420" s="144"/>
      <c r="FX420" s="144"/>
      <c r="FY420" s="144"/>
      <c r="FZ420" s="144"/>
      <c r="GA420" s="144"/>
      <c r="GB420" s="144"/>
      <c r="GC420" s="129"/>
      <c r="GD420" s="144"/>
      <c r="GE420" s="144"/>
      <c r="GF420" s="144"/>
      <c r="GG420" s="124">
        <f t="shared" si="664"/>
        <v>-1349729.1700000023</v>
      </c>
      <c r="GH420" s="124">
        <f t="shared" si="665"/>
        <v>-32932696.380000003</v>
      </c>
      <c r="GI420" s="124"/>
      <c r="GJ420" s="124">
        <f t="shared" si="666"/>
        <v>-32932696.380000003</v>
      </c>
      <c r="GU420" s="148">
        <v>-25542582.943749998</v>
      </c>
      <c r="GV420" s="123">
        <f t="shared" si="671"/>
        <v>0</v>
      </c>
      <c r="GX420" s="194">
        <v>-1441756.3333500028</v>
      </c>
      <c r="GY420" s="123">
        <f t="shared" si="644"/>
        <v>0</v>
      </c>
    </row>
    <row r="421" spans="1:209" outlineLevel="1" x14ac:dyDescent="0.25">
      <c r="A421" s="83">
        <f>ROW()</f>
        <v>421</v>
      </c>
      <c r="B421" s="275"/>
      <c r="C421" s="113" t="s">
        <v>452</v>
      </c>
      <c r="D421" s="114">
        <f t="shared" si="673"/>
        <v>108</v>
      </c>
      <c r="E421" s="148">
        <v>-568949.47625000007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48">
        <v>-58520.783749999944</v>
      </c>
      <c r="Y421" s="148">
        <v>160619.75999999998</v>
      </c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44">
        <f t="shared" si="669"/>
        <v>102098.97625000004</v>
      </c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221">
        <v>466850.5</v>
      </c>
      <c r="BW421" s="137"/>
      <c r="BX421" s="137">
        <v>0</v>
      </c>
      <c r="BY421" s="137">
        <v>0</v>
      </c>
      <c r="BZ421" s="137">
        <v>0</v>
      </c>
      <c r="CA421" s="137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44">
        <f t="shared" si="672"/>
        <v>466850.5</v>
      </c>
      <c r="CO421" s="124">
        <f t="shared" si="656"/>
        <v>568949.47625000007</v>
      </c>
      <c r="CP421" s="124">
        <f t="shared" si="657"/>
        <v>0</v>
      </c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8">
        <v>0</v>
      </c>
      <c r="DT421" s="148"/>
      <c r="DU421" s="148">
        <v>0</v>
      </c>
      <c r="DV421" s="148">
        <v>0</v>
      </c>
      <c r="DW421" s="148">
        <v>0</v>
      </c>
      <c r="DX421" s="148">
        <v>0</v>
      </c>
      <c r="DY421" s="144"/>
      <c r="DZ421" s="144"/>
      <c r="EA421" s="144"/>
      <c r="EB421" s="144"/>
      <c r="EC421" s="144"/>
      <c r="ED421" s="144"/>
      <c r="EE421" s="144"/>
      <c r="EF421" s="144"/>
      <c r="EG421" s="129"/>
      <c r="EH421" s="144"/>
      <c r="EI421" s="144"/>
      <c r="EJ421" s="144"/>
      <c r="EK421" s="144">
        <f t="shared" si="658"/>
        <v>0</v>
      </c>
      <c r="EL421" s="124">
        <f t="shared" si="659"/>
        <v>0</v>
      </c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37">
        <v>0</v>
      </c>
      <c r="FP421" s="148"/>
      <c r="FQ421" s="148">
        <v>0</v>
      </c>
      <c r="FR421" s="148">
        <v>0</v>
      </c>
      <c r="FS421" s="148">
        <v>0</v>
      </c>
      <c r="FT421" s="148">
        <v>0</v>
      </c>
      <c r="FU421" s="144"/>
      <c r="FV421" s="144"/>
      <c r="FW421" s="144"/>
      <c r="FX421" s="144"/>
      <c r="FY421" s="144"/>
      <c r="FZ421" s="144"/>
      <c r="GA421" s="144"/>
      <c r="GB421" s="144"/>
      <c r="GC421" s="129"/>
      <c r="GD421" s="144"/>
      <c r="GE421" s="144"/>
      <c r="GF421" s="144"/>
      <c r="GG421" s="124">
        <f t="shared" si="664"/>
        <v>0</v>
      </c>
      <c r="GH421" s="124">
        <f t="shared" si="665"/>
        <v>0</v>
      </c>
      <c r="GI421" s="124"/>
      <c r="GJ421" s="124">
        <f t="shared" si="666"/>
        <v>0</v>
      </c>
      <c r="GU421" s="148">
        <v>-568949.47625000007</v>
      </c>
      <c r="GV421" s="123">
        <f t="shared" si="671"/>
        <v>0</v>
      </c>
      <c r="GX421" s="194">
        <v>466850.5</v>
      </c>
      <c r="GY421" s="123">
        <f t="shared" si="644"/>
        <v>0</v>
      </c>
    </row>
    <row r="422" spans="1:209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8">
        <v>-1767020.7421940002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48">
        <v>-79359.897591999645</v>
      </c>
      <c r="Y422" s="148">
        <v>-3.3431580091011709E-3</v>
      </c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44">
        <f t="shared" si="669"/>
        <v>-79359.900935157653</v>
      </c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212">
        <v>-76609.866748842178</v>
      </c>
      <c r="BW422" s="137"/>
      <c r="BX422" s="137">
        <v>0</v>
      </c>
      <c r="BY422" s="137">
        <v>0</v>
      </c>
      <c r="BZ422" s="137">
        <v>0</v>
      </c>
      <c r="CA422" s="137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44">
        <f t="shared" si="672"/>
        <v>-76609.866748842178</v>
      </c>
      <c r="CO422" s="124">
        <f t="shared" si="656"/>
        <v>-155969.76768399985</v>
      </c>
      <c r="CP422" s="124">
        <f t="shared" si="657"/>
        <v>-1922990.509878</v>
      </c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8">
        <v>-153219.74018399999</v>
      </c>
      <c r="DT422" s="148"/>
      <c r="DU422" s="148">
        <v>0</v>
      </c>
      <c r="DV422" s="148">
        <v>0</v>
      </c>
      <c r="DW422" s="148">
        <v>0</v>
      </c>
      <c r="DX422" s="148">
        <v>0</v>
      </c>
      <c r="DY422" s="144"/>
      <c r="DZ422" s="144"/>
      <c r="EA422" s="144"/>
      <c r="EB422" s="144"/>
      <c r="EC422" s="144"/>
      <c r="ED422" s="144"/>
      <c r="EE422" s="144"/>
      <c r="EF422" s="144"/>
      <c r="EG422" s="129"/>
      <c r="EH422" s="144"/>
      <c r="EI422" s="144"/>
      <c r="EJ422" s="144"/>
      <c r="EK422" s="144">
        <f t="shared" si="658"/>
        <v>-153219.74018399999</v>
      </c>
      <c r="EL422" s="124">
        <f t="shared" si="659"/>
        <v>-2076210.250062</v>
      </c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37">
        <v>-76145.586552000139</v>
      </c>
      <c r="FP422" s="148"/>
      <c r="FQ422" s="148">
        <v>0</v>
      </c>
      <c r="FR422" s="148">
        <v>0</v>
      </c>
      <c r="FS422" s="148">
        <v>0</v>
      </c>
      <c r="FT422" s="148">
        <v>0</v>
      </c>
      <c r="FU422" s="144"/>
      <c r="FV422" s="144"/>
      <c r="FW422" s="144"/>
      <c r="FX422" s="144"/>
      <c r="FY422" s="144"/>
      <c r="FZ422" s="144"/>
      <c r="GA422" s="144"/>
      <c r="GB422" s="144"/>
      <c r="GC422" s="129"/>
      <c r="GD422" s="144"/>
      <c r="GE422" s="144"/>
      <c r="GF422" s="144"/>
      <c r="GG422" s="124">
        <f t="shared" si="664"/>
        <v>-76145.586552000139</v>
      </c>
      <c r="GH422" s="124">
        <f t="shared" si="665"/>
        <v>-2152355.8366140001</v>
      </c>
      <c r="GI422" s="124"/>
      <c r="GJ422" s="124">
        <f t="shared" si="666"/>
        <v>-2152355.8366140001</v>
      </c>
      <c r="GU422" s="148">
        <v>-1767020.7421940002</v>
      </c>
      <c r="GV422" s="123">
        <f t="shared" si="671"/>
        <v>0</v>
      </c>
      <c r="GX422" s="194">
        <v>-76609.866748842178</v>
      </c>
      <c r="GY422" s="123">
        <f t="shared" si="644"/>
        <v>0</v>
      </c>
    </row>
    <row r="423" spans="1:209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8">
        <v>-65286024.504578993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48">
        <v>-1899448.8505817614</v>
      </c>
      <c r="Y423" s="148">
        <v>562982.08321856044</v>
      </c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44">
        <f t="shared" si="669"/>
        <v>-1336466.7673632009</v>
      </c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212">
        <v>-2071002.6142625436</v>
      </c>
      <c r="BW423" s="137">
        <v>364.66</v>
      </c>
      <c r="BX423" s="148">
        <v>-0.85721999999999998</v>
      </c>
      <c r="BY423" s="148">
        <v>0</v>
      </c>
      <c r="BZ423" s="137">
        <v>0</v>
      </c>
      <c r="CA423" s="137">
        <v>-5810.231499999999</v>
      </c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44">
        <f t="shared" si="672"/>
        <v>-2076449.0429825436</v>
      </c>
      <c r="CO423" s="124">
        <f t="shared" si="656"/>
        <v>-3412915.8103457447</v>
      </c>
      <c r="CP423" s="124">
        <f t="shared" si="657"/>
        <v>-68698940.314924732</v>
      </c>
      <c r="CQ423" s="144"/>
      <c r="CR423" s="144"/>
      <c r="CS423" s="144"/>
      <c r="CT423" s="144"/>
      <c r="CU423" s="144"/>
      <c r="CV423" s="144"/>
      <c r="CW423" s="144"/>
      <c r="CX423" s="144"/>
      <c r="CY423" s="144"/>
      <c r="CZ423" s="144"/>
      <c r="DA423" s="144"/>
      <c r="DB423" s="144"/>
      <c r="DC423" s="144"/>
      <c r="DD423" s="144"/>
      <c r="DE423" s="144"/>
      <c r="DF423" s="144"/>
      <c r="DG423" s="144"/>
      <c r="DH423" s="144"/>
      <c r="DI423" s="144"/>
      <c r="DJ423" s="144"/>
      <c r="DK423" s="144"/>
      <c r="DL423" s="144"/>
      <c r="DM423" s="144"/>
      <c r="DN423" s="144"/>
      <c r="DO423" s="144"/>
      <c r="DP423" s="144"/>
      <c r="DQ423" s="144"/>
      <c r="DR423" s="144"/>
      <c r="DS423" s="148">
        <v>-3016041.0620879978</v>
      </c>
      <c r="DT423" s="148">
        <v>9116.5</v>
      </c>
      <c r="DU423" s="148">
        <v>-13.926528000000001</v>
      </c>
      <c r="DV423" s="148">
        <v>0</v>
      </c>
      <c r="DW423" s="148">
        <v>-8620.73</v>
      </c>
      <c r="DX423" s="148">
        <v>-305931.35056599998</v>
      </c>
      <c r="DY423" s="144"/>
      <c r="DZ423" s="144"/>
      <c r="EA423" s="144"/>
      <c r="EB423" s="144"/>
      <c r="EC423" s="144"/>
      <c r="ED423" s="144"/>
      <c r="EE423" s="144"/>
      <c r="EF423" s="144"/>
      <c r="EG423" s="129"/>
      <c r="EH423" s="144"/>
      <c r="EI423" s="144"/>
      <c r="EJ423" s="144"/>
      <c r="EK423" s="144">
        <f t="shared" si="658"/>
        <v>-3321490.5691819973</v>
      </c>
      <c r="EL423" s="124">
        <f t="shared" si="659"/>
        <v>-72020430.884106725</v>
      </c>
      <c r="EM423" s="144"/>
      <c r="EN423" s="144"/>
      <c r="EO423" s="144"/>
      <c r="EP423" s="144"/>
      <c r="EQ423" s="144"/>
      <c r="ER423" s="144"/>
      <c r="ES423" s="144"/>
      <c r="ET423" s="144"/>
      <c r="EU423" s="144"/>
      <c r="EV423" s="144"/>
      <c r="EW423" s="144"/>
      <c r="EX423" s="144"/>
      <c r="EY423" s="144"/>
      <c r="EZ423" s="144"/>
      <c r="FA423" s="144"/>
      <c r="FB423" s="144"/>
      <c r="FC423" s="144"/>
      <c r="FD423" s="144"/>
      <c r="FE423" s="144"/>
      <c r="FF423" s="144"/>
      <c r="FG423" s="144"/>
      <c r="FH423" s="144"/>
      <c r="FI423" s="144"/>
      <c r="FJ423" s="144"/>
      <c r="FK423" s="144"/>
      <c r="FL423" s="144"/>
      <c r="FM423" s="144"/>
      <c r="FN423" s="144"/>
      <c r="FO423" s="137">
        <v>-1526872.4149099886</v>
      </c>
      <c r="FP423" s="148">
        <v>11258.71</v>
      </c>
      <c r="FQ423" s="148">
        <v>-9.0601559999999974</v>
      </c>
      <c r="FR423" s="148">
        <v>0</v>
      </c>
      <c r="FS423" s="148">
        <v>-103129.2</v>
      </c>
      <c r="FT423" s="148">
        <v>-344001.8222820001</v>
      </c>
      <c r="FU423" s="144"/>
      <c r="FV423" s="144"/>
      <c r="FW423" s="144"/>
      <c r="FX423" s="144"/>
      <c r="FY423" s="144"/>
      <c r="FZ423" s="144"/>
      <c r="GA423" s="144"/>
      <c r="GB423" s="144"/>
      <c r="GC423" s="129"/>
      <c r="GD423" s="144"/>
      <c r="GE423" s="144"/>
      <c r="GF423" s="144"/>
      <c r="GG423" s="124">
        <f t="shared" si="664"/>
        <v>-1962753.7873479887</v>
      </c>
      <c r="GH423" s="124">
        <f t="shared" si="665"/>
        <v>-73983184.671454713</v>
      </c>
      <c r="GI423" s="124"/>
      <c r="GJ423" s="124">
        <f t="shared" si="666"/>
        <v>-73983184.671454713</v>
      </c>
      <c r="GU423" s="148">
        <v>-65286024.504578993</v>
      </c>
      <c r="GV423" s="123">
        <f t="shared" si="671"/>
        <v>0</v>
      </c>
      <c r="GX423" s="194">
        <v>-2071002.6142625436</v>
      </c>
      <c r="GY423" s="123">
        <f t="shared" si="644"/>
        <v>0</v>
      </c>
    </row>
    <row r="424" spans="1:209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674">+D423</f>
        <v>108</v>
      </c>
      <c r="E424" s="148">
        <v>-46965385.446819156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48">
        <v>-26093.439889505506</v>
      </c>
      <c r="Y424" s="148">
        <v>9980.9257989998387</v>
      </c>
      <c r="Z424" s="129"/>
      <c r="AA424" s="129"/>
      <c r="AB424" s="129"/>
      <c r="AC424" s="129">
        <v>6178.2680820000005</v>
      </c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44">
        <f t="shared" si="669"/>
        <v>-9934.2460085056664</v>
      </c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>
        <v>-6178.2680820000005</v>
      </c>
      <c r="BR424" s="129"/>
      <c r="BS424" s="129"/>
      <c r="BT424" s="129"/>
      <c r="BU424" s="129"/>
      <c r="BV424" s="212">
        <v>-8619192.2179322056</v>
      </c>
      <c r="BW424" s="137">
        <v>27713.718608000003</v>
      </c>
      <c r="BX424" s="148">
        <v>-50624.696619999995</v>
      </c>
      <c r="BY424" s="148">
        <v>0</v>
      </c>
      <c r="BZ424" s="137">
        <v>-0.422016</v>
      </c>
      <c r="CA424" s="137">
        <v>-286182.88313799998</v>
      </c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44">
        <f t="shared" si="672"/>
        <v>-8934464.7691802066</v>
      </c>
      <c r="CO424" s="124">
        <f t="shared" si="656"/>
        <v>-8944399.0151887126</v>
      </c>
      <c r="CP424" s="124">
        <f t="shared" si="657"/>
        <v>-55909784.462007865</v>
      </c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8">
        <v>-17254208.806271993</v>
      </c>
      <c r="DT424" s="148">
        <v>587230.75345399999</v>
      </c>
      <c r="DU424" s="148">
        <v>-776180.86900000006</v>
      </c>
      <c r="DV424" s="148">
        <v>0</v>
      </c>
      <c r="DW424" s="148">
        <v>-1.2660480000000001</v>
      </c>
      <c r="DX424" s="148">
        <v>-1215827.4080920001</v>
      </c>
      <c r="DY424" s="144"/>
      <c r="DZ424" s="144"/>
      <c r="EA424" s="144"/>
      <c r="EB424" s="144"/>
      <c r="EC424" s="144"/>
      <c r="ED424" s="144"/>
      <c r="EE424" s="144"/>
      <c r="EF424" s="144"/>
      <c r="EG424" s="129"/>
      <c r="EH424" s="144"/>
      <c r="EI424" s="144"/>
      <c r="EJ424" s="144"/>
      <c r="EK424" s="144">
        <f t="shared" si="658"/>
        <v>-18658987.595957991</v>
      </c>
      <c r="EL424" s="124">
        <f t="shared" si="659"/>
        <v>-74568772.05796586</v>
      </c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37">
        <v>-8615484.7307399958</v>
      </c>
      <c r="FP424" s="148">
        <v>831012.27587599994</v>
      </c>
      <c r="FQ424" s="148">
        <v>-535081.53098199982</v>
      </c>
      <c r="FR424" s="148">
        <v>0</v>
      </c>
      <c r="FS424" s="148">
        <v>0</v>
      </c>
      <c r="FT424" s="148">
        <v>-752968.13263800007</v>
      </c>
      <c r="FU424" s="144"/>
      <c r="FV424" s="144"/>
      <c r="FW424" s="144"/>
      <c r="FX424" s="144"/>
      <c r="FY424" s="144"/>
      <c r="FZ424" s="144"/>
      <c r="GA424" s="144"/>
      <c r="GB424" s="144"/>
      <c r="GC424" s="129"/>
      <c r="GD424" s="144"/>
      <c r="GE424" s="144"/>
      <c r="GF424" s="144"/>
      <c r="GG424" s="124">
        <f t="shared" si="664"/>
        <v>-9072522.118483996</v>
      </c>
      <c r="GH424" s="124">
        <f t="shared" si="665"/>
        <v>-83641294.17644985</v>
      </c>
      <c r="GI424" s="124"/>
      <c r="GJ424" s="124">
        <f t="shared" si="666"/>
        <v>-83641294.17644985</v>
      </c>
      <c r="GU424" s="148">
        <v>-46965385.446819156</v>
      </c>
      <c r="GV424" s="123">
        <f t="shared" si="671"/>
        <v>0</v>
      </c>
      <c r="GX424" s="194">
        <v>-8619192.2179322056</v>
      </c>
      <c r="GY424" s="123">
        <f t="shared" ref="GY424:GY487" si="675">+BV424-GX424</f>
        <v>0</v>
      </c>
    </row>
    <row r="425" spans="1:209" outlineLevel="1" x14ac:dyDescent="0.25">
      <c r="A425" s="83">
        <f>ROW()</f>
        <v>425</v>
      </c>
      <c r="B425" s="275"/>
      <c r="C425" s="113" t="s">
        <v>456</v>
      </c>
      <c r="D425" s="114">
        <f t="shared" si="674"/>
        <v>108</v>
      </c>
      <c r="E425" s="137">
        <v>-7998483.9328324171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>
        <v>1539023.9798370842</v>
      </c>
      <c r="Y425" s="137">
        <v>116305.42522325212</v>
      </c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44">
        <f t="shared" si="669"/>
        <v>1655329.4050603362</v>
      </c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212">
        <v>-317483.68566805404</v>
      </c>
      <c r="BW425" s="137">
        <v>1698.6090899999999</v>
      </c>
      <c r="BX425" s="148">
        <v>-701.02</v>
      </c>
      <c r="BY425" s="148">
        <v>0</v>
      </c>
      <c r="BZ425" s="137">
        <v>0</v>
      </c>
      <c r="CA425" s="137">
        <v>-711.353252</v>
      </c>
      <c r="CB425" s="129"/>
      <c r="CC425" s="129"/>
      <c r="CD425" s="129"/>
      <c r="CE425" s="129"/>
      <c r="CF425" s="129"/>
      <c r="CG425" s="129"/>
      <c r="CH425" s="129"/>
      <c r="CI425" s="129"/>
      <c r="CJ425" s="129">
        <v>8266.93</v>
      </c>
      <c r="CK425" s="129"/>
      <c r="CL425" s="129"/>
      <c r="CM425" s="129"/>
      <c r="CN425" s="144">
        <f t="shared" si="672"/>
        <v>-308930.51983005408</v>
      </c>
      <c r="CO425" s="124">
        <f t="shared" si="656"/>
        <v>1346398.8852302821</v>
      </c>
      <c r="CP425" s="124">
        <f t="shared" si="657"/>
        <v>-6652085.0476021348</v>
      </c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8">
        <v>-366570.33844800014</v>
      </c>
      <c r="DT425" s="148">
        <v>42355.910609999999</v>
      </c>
      <c r="DU425" s="148">
        <v>-3005.64</v>
      </c>
      <c r="DV425" s="148">
        <v>0</v>
      </c>
      <c r="DW425" s="148">
        <v>0</v>
      </c>
      <c r="DX425" s="148">
        <v>-17676.132645999998</v>
      </c>
      <c r="DY425" s="144"/>
      <c r="DZ425" s="144"/>
      <c r="EA425" s="144"/>
      <c r="EB425" s="144"/>
      <c r="EC425" s="144"/>
      <c r="ED425" s="144"/>
      <c r="EE425" s="144"/>
      <c r="EF425" s="144"/>
      <c r="EG425" s="129"/>
      <c r="EH425" s="144"/>
      <c r="EI425" s="144"/>
      <c r="EJ425" s="144"/>
      <c r="EK425" s="144">
        <f t="shared" si="658"/>
        <v>-344896.20048400015</v>
      </c>
      <c r="EL425" s="124">
        <f t="shared" si="659"/>
        <v>-6996981.2480861349</v>
      </c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37">
        <v>-292433.07095600013</v>
      </c>
      <c r="FP425" s="148">
        <v>89994.070824000009</v>
      </c>
      <c r="FQ425" s="148">
        <v>-2431.6600000000008</v>
      </c>
      <c r="FR425" s="148">
        <v>0</v>
      </c>
      <c r="FS425" s="148">
        <v>-0.63302400000000003</v>
      </c>
      <c r="FT425" s="148">
        <v>-36304.376768000002</v>
      </c>
      <c r="FU425" s="144"/>
      <c r="FV425" s="144"/>
      <c r="FW425" s="144"/>
      <c r="FX425" s="144"/>
      <c r="FY425" s="144"/>
      <c r="FZ425" s="144"/>
      <c r="GA425" s="144"/>
      <c r="GB425" s="144"/>
      <c r="GC425" s="129"/>
      <c r="GD425" s="144"/>
      <c r="GE425" s="144"/>
      <c r="GF425" s="144"/>
      <c r="GG425" s="124">
        <f t="shared" si="664"/>
        <v>-241175.66992400016</v>
      </c>
      <c r="GH425" s="124">
        <f t="shared" si="665"/>
        <v>-7238156.9180101352</v>
      </c>
      <c r="GI425" s="124"/>
      <c r="GJ425" s="124">
        <f t="shared" si="666"/>
        <v>-7238156.9180101352</v>
      </c>
      <c r="GU425" s="194">
        <v>-7998483.9328324171</v>
      </c>
      <c r="GV425" s="123">
        <f t="shared" si="671"/>
        <v>0</v>
      </c>
      <c r="GX425" s="194">
        <v>-317483.68566805404</v>
      </c>
      <c r="GY425" s="123">
        <f t="shared" si="675"/>
        <v>0</v>
      </c>
    </row>
    <row r="426" spans="1:209" outlineLevel="1" x14ac:dyDescent="0.25">
      <c r="A426" s="83">
        <f>ROW()</f>
        <v>426</v>
      </c>
      <c r="B426" s="275"/>
      <c r="C426" s="113" t="s">
        <v>457</v>
      </c>
      <c r="D426" s="114">
        <f t="shared" si="674"/>
        <v>108</v>
      </c>
      <c r="E426" s="137">
        <v>40227.277280000009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>
        <v>-39021.154416000019</v>
      </c>
      <c r="Y426" s="137">
        <v>-1.792899999495421E-3</v>
      </c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44">
        <f t="shared" si="669"/>
        <v>-39021.156208900022</v>
      </c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212">
        <v>-39021.152623100003</v>
      </c>
      <c r="BW426" s="137"/>
      <c r="BX426" s="148">
        <v>0</v>
      </c>
      <c r="BY426" s="148">
        <v>0</v>
      </c>
      <c r="BZ426" s="137">
        <v>0</v>
      </c>
      <c r="CA426" s="137">
        <v>-0.17</v>
      </c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44">
        <f t="shared" ref="CN426:CN432" si="676">SUM(AT426:CM426)</f>
        <v>-39021.322623100001</v>
      </c>
      <c r="CO426" s="124">
        <f t="shared" ref="CO426:CO432" si="677">+CN426+AS426</f>
        <v>-78042.478832000023</v>
      </c>
      <c r="CP426" s="124">
        <f t="shared" ref="CP426:CP432" si="678">+CO426+E426</f>
        <v>-37815.201552000013</v>
      </c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8">
        <v>-78042.308831999995</v>
      </c>
      <c r="DT426" s="148"/>
      <c r="DU426" s="148">
        <v>0</v>
      </c>
      <c r="DV426" s="148">
        <v>0</v>
      </c>
      <c r="DW426" s="148">
        <v>0</v>
      </c>
      <c r="DX426" s="148">
        <v>-4.37</v>
      </c>
      <c r="DY426" s="144"/>
      <c r="DZ426" s="144"/>
      <c r="EA426" s="144"/>
      <c r="EB426" s="144"/>
      <c r="EC426" s="144"/>
      <c r="ED426" s="144"/>
      <c r="EE426" s="144"/>
      <c r="EF426" s="144"/>
      <c r="EG426" s="129"/>
      <c r="EH426" s="144"/>
      <c r="EI426" s="144"/>
      <c r="EJ426" s="144"/>
      <c r="EK426" s="144">
        <f t="shared" ref="EK426:EK432" si="679">SUM(CQ426:EJ426)</f>
        <v>-78046.678831999991</v>
      </c>
      <c r="EL426" s="124">
        <f t="shared" ref="EL426:EL432" si="680">EK426+CP426</f>
        <v>-115861.880384</v>
      </c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37">
        <v>-5791.0221719999972</v>
      </c>
      <c r="FP426" s="148"/>
      <c r="FQ426" s="148">
        <v>0</v>
      </c>
      <c r="FR426" s="148">
        <v>0</v>
      </c>
      <c r="FS426" s="148">
        <v>0</v>
      </c>
      <c r="FT426" s="148">
        <v>-4.21</v>
      </c>
      <c r="FU426" s="144"/>
      <c r="FV426" s="144"/>
      <c r="FW426" s="144"/>
      <c r="FX426" s="144"/>
      <c r="FY426" s="144"/>
      <c r="FZ426" s="144"/>
      <c r="GA426" s="144"/>
      <c r="GB426" s="144"/>
      <c r="GC426" s="129"/>
      <c r="GD426" s="144"/>
      <c r="GE426" s="144"/>
      <c r="GF426" s="144"/>
      <c r="GG426" s="124">
        <f t="shared" si="664"/>
        <v>-5795.2321719999973</v>
      </c>
      <c r="GH426" s="124">
        <f t="shared" si="665"/>
        <v>-121657.11255600001</v>
      </c>
      <c r="GI426" s="124"/>
      <c r="GJ426" s="124">
        <f t="shared" si="666"/>
        <v>-121657.11255600001</v>
      </c>
      <c r="GU426" s="194">
        <v>40227.277280000009</v>
      </c>
      <c r="GV426" s="123">
        <f t="shared" si="671"/>
        <v>0</v>
      </c>
      <c r="GX426" s="194">
        <v>-39021.152623100003</v>
      </c>
      <c r="GY426" s="123">
        <f t="shared" si="675"/>
        <v>0</v>
      </c>
    </row>
    <row r="427" spans="1:209" outlineLevel="1" x14ac:dyDescent="0.25">
      <c r="A427" s="83">
        <f>ROW()</f>
        <v>427</v>
      </c>
      <c r="B427" s="275"/>
      <c r="C427" s="113" t="s">
        <v>458</v>
      </c>
      <c r="D427" s="114">
        <f t="shared" si="674"/>
        <v>108</v>
      </c>
      <c r="E427" s="137">
        <v>-4946154.6774171665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>
        <v>-487778.97172283381</v>
      </c>
      <c r="Y427" s="137">
        <v>-52206.218682700004</v>
      </c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44">
        <f t="shared" si="669"/>
        <v>-539985.19040553377</v>
      </c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212">
        <v>-481619.91103729978</v>
      </c>
      <c r="BW427" s="137">
        <v>15.97932</v>
      </c>
      <c r="BX427" s="148">
        <v>-1173.06</v>
      </c>
      <c r="BY427" s="148">
        <v>0</v>
      </c>
      <c r="BZ427" s="137">
        <v>0</v>
      </c>
      <c r="CA427" s="137">
        <v>-10089.552582</v>
      </c>
      <c r="CB427" s="129"/>
      <c r="CC427" s="129"/>
      <c r="CD427" s="129"/>
      <c r="CE427" s="129"/>
      <c r="CF427" s="129"/>
      <c r="CG427" s="129"/>
      <c r="CH427" s="129"/>
      <c r="CI427" s="129"/>
      <c r="CJ427" s="129">
        <v>824.37</v>
      </c>
      <c r="CK427" s="129"/>
      <c r="CL427" s="129"/>
      <c r="CM427" s="129"/>
      <c r="CN427" s="144">
        <f t="shared" si="676"/>
        <v>-492042.17429929978</v>
      </c>
      <c r="CO427" s="124">
        <f t="shared" si="677"/>
        <v>-1032027.3647048336</v>
      </c>
      <c r="CP427" s="124">
        <f t="shared" si="678"/>
        <v>-5978182.0421219999</v>
      </c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8">
        <v>-1067652.2594399992</v>
      </c>
      <c r="DT427" s="148">
        <v>1582.249382</v>
      </c>
      <c r="DU427" s="148">
        <v>-86650.85</v>
      </c>
      <c r="DV427" s="148">
        <v>0</v>
      </c>
      <c r="DW427" s="148">
        <v>0</v>
      </c>
      <c r="DX427" s="148">
        <v>-126684.63721999999</v>
      </c>
      <c r="DY427" s="144"/>
      <c r="DZ427" s="144"/>
      <c r="EA427" s="144"/>
      <c r="EB427" s="144"/>
      <c r="EC427" s="144"/>
      <c r="ED427" s="144"/>
      <c r="EE427" s="144"/>
      <c r="EF427" s="144"/>
      <c r="EG427" s="129"/>
      <c r="EH427" s="144"/>
      <c r="EI427" s="144"/>
      <c r="EJ427" s="144"/>
      <c r="EK427" s="144">
        <f t="shared" si="679"/>
        <v>-1279405.4972779993</v>
      </c>
      <c r="EL427" s="124">
        <f t="shared" si="680"/>
        <v>-7257587.5393999992</v>
      </c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37">
        <v>-508462.26708600111</v>
      </c>
      <c r="FP427" s="148">
        <v>1441.1511700000001</v>
      </c>
      <c r="FQ427" s="148">
        <v>-138653.76999999999</v>
      </c>
      <c r="FR427" s="148">
        <v>0</v>
      </c>
      <c r="FS427" s="148">
        <v>0</v>
      </c>
      <c r="FT427" s="148">
        <v>-112897.0595</v>
      </c>
      <c r="FU427" s="144"/>
      <c r="FV427" s="144"/>
      <c r="FW427" s="144"/>
      <c r="FX427" s="144"/>
      <c r="FY427" s="144"/>
      <c r="FZ427" s="144"/>
      <c r="GA427" s="144"/>
      <c r="GB427" s="144"/>
      <c r="GC427" s="129"/>
      <c r="GD427" s="144"/>
      <c r="GE427" s="144"/>
      <c r="GF427" s="144"/>
      <c r="GG427" s="124">
        <f t="shared" si="664"/>
        <v>-758571.94541600102</v>
      </c>
      <c r="GH427" s="124">
        <f t="shared" si="665"/>
        <v>-8016159.4848159999</v>
      </c>
      <c r="GI427" s="124"/>
      <c r="GJ427" s="124">
        <f t="shared" si="666"/>
        <v>-8016159.4848159999</v>
      </c>
      <c r="GU427" s="194">
        <v>-4946154.6774171665</v>
      </c>
      <c r="GV427" s="123">
        <f t="shared" si="671"/>
        <v>0</v>
      </c>
      <c r="GX427" s="194">
        <v>-481619.91103729978</v>
      </c>
      <c r="GY427" s="123">
        <f t="shared" si="675"/>
        <v>0</v>
      </c>
    </row>
    <row r="428" spans="1:209" outlineLevel="1" x14ac:dyDescent="0.25">
      <c r="A428" s="83">
        <f>ROW()</f>
        <v>428</v>
      </c>
      <c r="B428" s="275"/>
      <c r="C428" s="113" t="s">
        <v>459</v>
      </c>
      <c r="D428" s="114">
        <f t="shared" si="674"/>
        <v>108</v>
      </c>
      <c r="E428" s="137">
        <v>-1279871.8912500001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>
        <v>137190.33125000005</v>
      </c>
      <c r="Y428" s="137">
        <v>14264.745999999999</v>
      </c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44">
        <f t="shared" si="669"/>
        <v>151455.07725000003</v>
      </c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212">
        <v>-157145.31599999988</v>
      </c>
      <c r="BW428" s="137">
        <v>1998.01</v>
      </c>
      <c r="BX428" s="148">
        <v>-0.36</v>
      </c>
      <c r="BY428" s="148">
        <v>0</v>
      </c>
      <c r="BZ428" s="137">
        <v>0</v>
      </c>
      <c r="CA428" s="137">
        <v>-432.66</v>
      </c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44">
        <f t="shared" si="676"/>
        <v>-155580.32599999986</v>
      </c>
      <c r="CO428" s="124">
        <f t="shared" si="677"/>
        <v>-4125.2487499998242</v>
      </c>
      <c r="CP428" s="124">
        <f t="shared" si="678"/>
        <v>-1283997.1399999999</v>
      </c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8">
        <v>-285761.16000000015</v>
      </c>
      <c r="DT428" s="148">
        <v>10570.119999999999</v>
      </c>
      <c r="DU428" s="148">
        <v>-0.96000000000000008</v>
      </c>
      <c r="DV428" s="148">
        <v>0</v>
      </c>
      <c r="DW428" s="148">
        <v>0</v>
      </c>
      <c r="DX428" s="148">
        <v>-10813.9</v>
      </c>
      <c r="DY428" s="144"/>
      <c r="DZ428" s="144"/>
      <c r="EA428" s="144"/>
      <c r="EB428" s="144"/>
      <c r="EC428" s="144"/>
      <c r="ED428" s="144"/>
      <c r="EE428" s="144"/>
      <c r="EF428" s="144"/>
      <c r="EG428" s="129"/>
      <c r="EH428" s="144"/>
      <c r="EI428" s="144"/>
      <c r="EJ428" s="144"/>
      <c r="EK428" s="144">
        <f t="shared" si="679"/>
        <v>-286005.9000000002</v>
      </c>
      <c r="EL428" s="124">
        <f t="shared" si="680"/>
        <v>-1570003.04</v>
      </c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37">
        <v>-192038.87999999989</v>
      </c>
      <c r="FP428" s="148">
        <v>12242.710000000001</v>
      </c>
      <c r="FQ428" s="148">
        <v>-0.48</v>
      </c>
      <c r="FR428" s="148">
        <v>0</v>
      </c>
      <c r="FS428" s="148">
        <v>0</v>
      </c>
      <c r="FT428" s="148">
        <v>-10372.539999999999</v>
      </c>
      <c r="FU428" s="144"/>
      <c r="FV428" s="144"/>
      <c r="FW428" s="144"/>
      <c r="FX428" s="144"/>
      <c r="FY428" s="144"/>
      <c r="FZ428" s="144"/>
      <c r="GA428" s="144"/>
      <c r="GB428" s="144"/>
      <c r="GC428" s="129"/>
      <c r="GD428" s="144"/>
      <c r="GE428" s="144"/>
      <c r="GF428" s="144"/>
      <c r="GG428" s="124">
        <f t="shared" si="664"/>
        <v>-190169.18999999992</v>
      </c>
      <c r="GH428" s="124">
        <f t="shared" si="665"/>
        <v>-1760172.23</v>
      </c>
      <c r="GI428" s="124"/>
      <c r="GJ428" s="124">
        <f t="shared" si="666"/>
        <v>-1760172.23</v>
      </c>
      <c r="GU428" s="194">
        <v>-1279871.8912500001</v>
      </c>
      <c r="GV428" s="123">
        <f t="shared" si="671"/>
        <v>0</v>
      </c>
      <c r="GX428" s="194">
        <v>-157145.31599999988</v>
      </c>
      <c r="GY428" s="123">
        <f t="shared" si="675"/>
        <v>0</v>
      </c>
    </row>
    <row r="429" spans="1:209" outlineLevel="1" x14ac:dyDescent="0.25">
      <c r="A429" s="83">
        <f>ROW()</f>
        <v>429</v>
      </c>
      <c r="B429" s="275"/>
      <c r="C429" s="113" t="s">
        <v>460</v>
      </c>
      <c r="D429" s="114">
        <f t="shared" si="674"/>
        <v>108</v>
      </c>
      <c r="E429" s="137">
        <v>-3333269.7707685833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>
        <v>-84406.905941416509</v>
      </c>
      <c r="Y429" s="137">
        <v>-733.91335494321902</v>
      </c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44">
        <f t="shared" si="669"/>
        <v>-85140.819296359725</v>
      </c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212">
        <v>-166155.61383305723</v>
      </c>
      <c r="BW429" s="137"/>
      <c r="BX429" s="148">
        <v>-782.46</v>
      </c>
      <c r="BY429" s="148">
        <v>0</v>
      </c>
      <c r="BZ429" s="137">
        <v>0</v>
      </c>
      <c r="CA429" s="137">
        <v>-408.27912400000002</v>
      </c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44">
        <f t="shared" si="676"/>
        <v>-167346.35295705721</v>
      </c>
      <c r="CO429" s="124">
        <f t="shared" si="677"/>
        <v>-252487.17225341694</v>
      </c>
      <c r="CP429" s="124">
        <f t="shared" si="678"/>
        <v>-3585756.9430220001</v>
      </c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8">
        <v>-333779.05437600007</v>
      </c>
      <c r="DT429" s="148"/>
      <c r="DU429" s="148">
        <v>-3354.3599999999997</v>
      </c>
      <c r="DV429" s="148">
        <v>0</v>
      </c>
      <c r="DW429" s="148">
        <v>0</v>
      </c>
      <c r="DX429" s="148">
        <v>-10145.625947999999</v>
      </c>
      <c r="DY429" s="144"/>
      <c r="DZ429" s="144"/>
      <c r="EA429" s="144"/>
      <c r="EB429" s="144"/>
      <c r="EC429" s="144"/>
      <c r="ED429" s="144"/>
      <c r="EE429" s="144"/>
      <c r="EF429" s="144"/>
      <c r="EG429" s="129"/>
      <c r="EH429" s="144"/>
      <c r="EI429" s="144"/>
      <c r="EJ429" s="144"/>
      <c r="EK429" s="144">
        <f t="shared" si="679"/>
        <v>-347279.04032400006</v>
      </c>
      <c r="EL429" s="124">
        <f t="shared" si="680"/>
        <v>-3933035.9833460003</v>
      </c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37">
        <v>-124529.46097199991</v>
      </c>
      <c r="FP429" s="148"/>
      <c r="FQ429" s="148">
        <v>-1516.1100000000006</v>
      </c>
      <c r="FR429" s="148">
        <v>0</v>
      </c>
      <c r="FS429" s="148">
        <v>0</v>
      </c>
      <c r="FT429" s="148">
        <v>-7394.0330320000003</v>
      </c>
      <c r="FU429" s="144"/>
      <c r="FV429" s="144"/>
      <c r="FW429" s="144"/>
      <c r="FX429" s="144"/>
      <c r="FY429" s="144"/>
      <c r="FZ429" s="144"/>
      <c r="GA429" s="144"/>
      <c r="GB429" s="144"/>
      <c r="GC429" s="129"/>
      <c r="GD429" s="144"/>
      <c r="GE429" s="144"/>
      <c r="GF429" s="144"/>
      <c r="GG429" s="124">
        <f t="shared" si="664"/>
        <v>-133439.60400399991</v>
      </c>
      <c r="GH429" s="124">
        <f t="shared" si="665"/>
        <v>-4066475.5873500002</v>
      </c>
      <c r="GI429" s="124"/>
      <c r="GJ429" s="124">
        <f t="shared" si="666"/>
        <v>-4066475.5873500002</v>
      </c>
      <c r="GU429" s="194">
        <v>-3333269.7707685833</v>
      </c>
      <c r="GV429" s="123">
        <f t="shared" si="671"/>
        <v>0</v>
      </c>
      <c r="GX429" s="194">
        <v>-166155.61383305723</v>
      </c>
      <c r="GY429" s="123">
        <f t="shared" si="675"/>
        <v>0</v>
      </c>
    </row>
    <row r="430" spans="1:209" outlineLevel="1" x14ac:dyDescent="0.25">
      <c r="A430" s="83">
        <f>ROW()</f>
        <v>430</v>
      </c>
      <c r="B430" s="275"/>
      <c r="C430" s="113" t="s">
        <v>461</v>
      </c>
      <c r="D430" s="114">
        <f t="shared" si="674"/>
        <v>108</v>
      </c>
      <c r="E430" s="137">
        <v>-61697141.651665658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>
        <v>-2983110.519034341</v>
      </c>
      <c r="Y430" s="137">
        <v>-188667.71361276542</v>
      </c>
      <c r="Z430" s="129"/>
      <c r="AA430" s="129"/>
      <c r="AB430" s="129"/>
      <c r="AC430" s="129">
        <v>2149744.9343579998</v>
      </c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44">
        <f t="shared" si="669"/>
        <v>-1022033.2982891067</v>
      </c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>
        <v>-2149744.9343579998</v>
      </c>
      <c r="BR430" s="129"/>
      <c r="BS430" s="129"/>
      <c r="BT430" s="129"/>
      <c r="BU430" s="129"/>
      <c r="BV430" s="212">
        <v>-5276876.9713312536</v>
      </c>
      <c r="BW430" s="137">
        <v>26390.567968000003</v>
      </c>
      <c r="BX430" s="148">
        <v>-40254.238165999996</v>
      </c>
      <c r="BY430" s="148">
        <v>191.27</v>
      </c>
      <c r="BZ430" s="137"/>
      <c r="CA430" s="137">
        <v>-37367.382076000002</v>
      </c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44">
        <f t="shared" si="676"/>
        <v>-7477661.6879632538</v>
      </c>
      <c r="CO430" s="124">
        <f t="shared" si="677"/>
        <v>-8499694.98625236</v>
      </c>
      <c r="CP430" s="124">
        <f t="shared" si="678"/>
        <v>-70196836.637918025</v>
      </c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8">
        <v>-10931089.389887989</v>
      </c>
      <c r="DT430" s="148">
        <v>185408.56127000001</v>
      </c>
      <c r="DU430" s="148">
        <v>-1817340.1084139999</v>
      </c>
      <c r="DV430" s="148">
        <v>-6146.7800000000007</v>
      </c>
      <c r="DW430" s="148">
        <v>-83.116047999999992</v>
      </c>
      <c r="DX430" s="148">
        <v>-197671.41837199999</v>
      </c>
      <c r="DY430" s="144"/>
      <c r="DZ430" s="144"/>
      <c r="EA430" s="144"/>
      <c r="EB430" s="144"/>
      <c r="EC430" s="144"/>
      <c r="ED430" s="144"/>
      <c r="EE430" s="144"/>
      <c r="EF430" s="144"/>
      <c r="EG430" s="129"/>
      <c r="EH430" s="144"/>
      <c r="EI430" s="144"/>
      <c r="EJ430" s="144"/>
      <c r="EK430" s="144">
        <f t="shared" si="679"/>
        <v>-12766922.251451988</v>
      </c>
      <c r="EL430" s="124">
        <f t="shared" si="680"/>
        <v>-82963758.889370009</v>
      </c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37">
        <v>-5385528.4699739814</v>
      </c>
      <c r="FP430" s="148">
        <v>158858.23588200001</v>
      </c>
      <c r="FQ430" s="148">
        <v>-1210655.3389079999</v>
      </c>
      <c r="FR430" s="148">
        <v>-17439.46</v>
      </c>
      <c r="FS430" s="148">
        <v>-982.41302400000006</v>
      </c>
      <c r="FT430" s="148">
        <v>-118430.47468999999</v>
      </c>
      <c r="FU430" s="144"/>
      <c r="FV430" s="144"/>
      <c r="FW430" s="144"/>
      <c r="FX430" s="144"/>
      <c r="FY430" s="144"/>
      <c r="FZ430" s="144"/>
      <c r="GA430" s="144"/>
      <c r="GB430" s="144"/>
      <c r="GC430" s="129"/>
      <c r="GD430" s="144"/>
      <c r="GE430" s="144"/>
      <c r="GF430" s="144"/>
      <c r="GG430" s="124">
        <f t="shared" si="664"/>
        <v>-6574177.9207139807</v>
      </c>
      <c r="GH430" s="124">
        <f t="shared" si="665"/>
        <v>-89537936.810083985</v>
      </c>
      <c r="GI430" s="124"/>
      <c r="GJ430" s="124">
        <f t="shared" si="666"/>
        <v>-89537936.810083985</v>
      </c>
      <c r="GU430" s="194">
        <v>-61697141.651665658</v>
      </c>
      <c r="GV430" s="123">
        <f t="shared" si="671"/>
        <v>0</v>
      </c>
      <c r="GX430" s="194">
        <v>-5276876.9713312536</v>
      </c>
      <c r="GY430" s="123">
        <f t="shared" si="675"/>
        <v>0</v>
      </c>
    </row>
    <row r="431" spans="1:209" outlineLevel="1" x14ac:dyDescent="0.25">
      <c r="A431" s="83">
        <f>ROW()</f>
        <v>431</v>
      </c>
      <c r="B431" s="275"/>
      <c r="C431" s="113" t="s">
        <v>462</v>
      </c>
      <c r="D431" s="114">
        <f t="shared" si="674"/>
        <v>108</v>
      </c>
      <c r="E431" s="137">
        <v>-1015085.7438425833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>
        <v>143768.2729565833</v>
      </c>
      <c r="Y431" s="137">
        <v>-2123.8290190153984</v>
      </c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44">
        <f t="shared" si="669"/>
        <v>141644.44393756791</v>
      </c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212">
        <v>-26342.606074984535</v>
      </c>
      <c r="BW431" s="137">
        <v>-6470.4811920000002</v>
      </c>
      <c r="BX431" s="148">
        <v>0</v>
      </c>
      <c r="BY431" s="148">
        <v>0</v>
      </c>
      <c r="BZ431" s="137">
        <v>0</v>
      </c>
      <c r="CA431" s="137">
        <v>-96.05</v>
      </c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44">
        <f t="shared" si="676"/>
        <v>-32909.137266984537</v>
      </c>
      <c r="CO431" s="124">
        <f t="shared" si="677"/>
        <v>108735.30667058338</v>
      </c>
      <c r="CP431" s="124">
        <f t="shared" si="678"/>
        <v>-906350.43717199983</v>
      </c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8">
        <v>-56932.8833760001</v>
      </c>
      <c r="DT431" s="148">
        <v>-37817.772744000002</v>
      </c>
      <c r="DU431" s="148">
        <v>0</v>
      </c>
      <c r="DV431" s="148">
        <v>0</v>
      </c>
      <c r="DW431" s="148">
        <v>0</v>
      </c>
      <c r="DX431" s="148">
        <v>-2612.5</v>
      </c>
      <c r="DY431" s="144"/>
      <c r="DZ431" s="144"/>
      <c r="EA431" s="144"/>
      <c r="EB431" s="144"/>
      <c r="EC431" s="144"/>
      <c r="ED431" s="144"/>
      <c r="EE431" s="144"/>
      <c r="EF431" s="144"/>
      <c r="EG431" s="129"/>
      <c r="EH431" s="144"/>
      <c r="EI431" s="144"/>
      <c r="EJ431" s="144"/>
      <c r="EK431" s="144">
        <f t="shared" si="679"/>
        <v>-97363.156120000102</v>
      </c>
      <c r="EL431" s="124">
        <f t="shared" si="680"/>
        <v>-1003713.5932919999</v>
      </c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37">
        <v>-28452.361475999933</v>
      </c>
      <c r="FP431" s="148">
        <v>6078.3131380000032</v>
      </c>
      <c r="FQ431" s="148">
        <v>0</v>
      </c>
      <c r="FR431" s="148">
        <v>0</v>
      </c>
      <c r="FS431" s="148">
        <v>0</v>
      </c>
      <c r="FT431" s="148">
        <v>-2292.4499999999998</v>
      </c>
      <c r="FU431" s="144"/>
      <c r="FV431" s="144"/>
      <c r="FW431" s="144"/>
      <c r="FX431" s="144"/>
      <c r="FY431" s="144"/>
      <c r="FZ431" s="144"/>
      <c r="GA431" s="144"/>
      <c r="GB431" s="144"/>
      <c r="GC431" s="129"/>
      <c r="GD431" s="144"/>
      <c r="GE431" s="144"/>
      <c r="GF431" s="144"/>
      <c r="GG431" s="124">
        <f t="shared" si="664"/>
        <v>-24666.498337999928</v>
      </c>
      <c r="GH431" s="124">
        <f t="shared" si="665"/>
        <v>-1028380.0916299998</v>
      </c>
      <c r="GI431" s="124"/>
      <c r="GJ431" s="124">
        <f t="shared" si="666"/>
        <v>-1028380.0916299998</v>
      </c>
      <c r="GU431" s="194">
        <v>-1015085.7438425833</v>
      </c>
      <c r="GV431" s="123">
        <f t="shared" si="671"/>
        <v>0</v>
      </c>
      <c r="GX431" s="194">
        <v>-26342.606074984535</v>
      </c>
      <c r="GY431" s="123">
        <f t="shared" si="675"/>
        <v>0</v>
      </c>
      <c r="GZ431" s="143"/>
      <c r="HA431" s="143">
        <f>+GX431+GY431</f>
        <v>-26342.606074984535</v>
      </c>
    </row>
    <row r="432" spans="1:209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37">
        <v>-69979.833882000006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>
        <v>-17592.449112000002</v>
      </c>
      <c r="Y432" s="137">
        <v>48737.579394000008</v>
      </c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44">
        <f t="shared" si="669"/>
        <v>31145.130282000006</v>
      </c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212">
        <v>38834.703600000001</v>
      </c>
      <c r="BW432" s="137"/>
      <c r="BX432" s="137"/>
      <c r="BY432" s="137"/>
      <c r="BZ432" s="137"/>
      <c r="CA432" s="137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44">
        <f t="shared" si="676"/>
        <v>38834.703600000001</v>
      </c>
      <c r="CO432" s="124">
        <f t="shared" si="677"/>
        <v>69979.833882000006</v>
      </c>
      <c r="CP432" s="124">
        <f t="shared" si="678"/>
        <v>0</v>
      </c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37">
        <v>0</v>
      </c>
      <c r="DT432" s="137"/>
      <c r="DU432" s="137"/>
      <c r="DV432" s="137"/>
      <c r="DW432" s="137"/>
      <c r="DX432" s="137"/>
      <c r="DY432" s="144"/>
      <c r="DZ432" s="144"/>
      <c r="EA432" s="144"/>
      <c r="EB432" s="144"/>
      <c r="EC432" s="144"/>
      <c r="ED432" s="144"/>
      <c r="EE432" s="144"/>
      <c r="EF432" s="144"/>
      <c r="EG432" s="129"/>
      <c r="EH432" s="144"/>
      <c r="EI432" s="144"/>
      <c r="EJ432" s="144"/>
      <c r="EK432" s="144">
        <f t="shared" si="679"/>
        <v>0</v>
      </c>
      <c r="EL432" s="124">
        <f t="shared" si="680"/>
        <v>0</v>
      </c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37">
        <v>0</v>
      </c>
      <c r="FP432" s="148"/>
      <c r="FQ432" s="148"/>
      <c r="FR432" s="148"/>
      <c r="FS432" s="148"/>
      <c r="FT432" s="148"/>
      <c r="FU432" s="144"/>
      <c r="FV432" s="144"/>
      <c r="FW432" s="144"/>
      <c r="FX432" s="144"/>
      <c r="FY432" s="144"/>
      <c r="FZ432" s="144"/>
      <c r="GA432" s="144"/>
      <c r="GB432" s="144"/>
      <c r="GC432" s="129"/>
      <c r="GD432" s="144"/>
      <c r="GE432" s="144"/>
      <c r="GF432" s="144"/>
      <c r="GG432" s="124">
        <f t="shared" ref="GG432" si="681">SUM(EM432:GF432)</f>
        <v>0</v>
      </c>
      <c r="GH432" s="124">
        <f t="shared" ref="GH432" si="682">EL432+GG432</f>
        <v>0</v>
      </c>
      <c r="GI432" s="124"/>
      <c r="GJ432" s="124">
        <f t="shared" ref="GJ432" si="683">SUM(GH432:GI432)</f>
        <v>0</v>
      </c>
      <c r="GU432" s="194">
        <v>-69979.833882000006</v>
      </c>
      <c r="GV432" s="123">
        <f t="shared" si="671"/>
        <v>0</v>
      </c>
      <c r="GX432" s="194">
        <v>38834.703600000001</v>
      </c>
      <c r="GY432" s="123">
        <f t="shared" si="675"/>
        <v>0</v>
      </c>
    </row>
    <row r="433" spans="1:207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-4376813388.9575529</v>
      </c>
      <c r="F433" s="141">
        <f>SUM(F362:F432)</f>
        <v>0</v>
      </c>
      <c r="G433" s="141">
        <f t="shared" ref="G433:BR433" si="684">SUM(G362:G432)</f>
        <v>0</v>
      </c>
      <c r="H433" s="141">
        <f t="shared" si="684"/>
        <v>0</v>
      </c>
      <c r="I433" s="141">
        <f t="shared" si="684"/>
        <v>0</v>
      </c>
      <c r="J433" s="141">
        <f t="shared" si="684"/>
        <v>0</v>
      </c>
      <c r="K433" s="141">
        <f t="shared" si="684"/>
        <v>0</v>
      </c>
      <c r="L433" s="141">
        <f t="shared" si="684"/>
        <v>0</v>
      </c>
      <c r="M433" s="141">
        <f t="shared" si="684"/>
        <v>0</v>
      </c>
      <c r="N433" s="141">
        <f t="shared" si="684"/>
        <v>0</v>
      </c>
      <c r="O433" s="141">
        <f t="shared" si="684"/>
        <v>0</v>
      </c>
      <c r="P433" s="141">
        <f t="shared" si="684"/>
        <v>0</v>
      </c>
      <c r="Q433" s="141">
        <f t="shared" si="684"/>
        <v>0</v>
      </c>
      <c r="R433" s="141">
        <f t="shared" si="684"/>
        <v>0</v>
      </c>
      <c r="S433" s="141">
        <f t="shared" si="684"/>
        <v>0</v>
      </c>
      <c r="T433" s="141">
        <f t="shared" si="684"/>
        <v>0</v>
      </c>
      <c r="U433" s="141">
        <f t="shared" si="684"/>
        <v>0</v>
      </c>
      <c r="V433" s="141">
        <f t="shared" si="684"/>
        <v>0</v>
      </c>
      <c r="W433" s="141">
        <f t="shared" si="684"/>
        <v>0</v>
      </c>
      <c r="X433" s="141">
        <f t="shared" si="684"/>
        <v>-129194157.67466249</v>
      </c>
      <c r="Y433" s="141">
        <f t="shared" si="684"/>
        <v>-3939014.9772656607</v>
      </c>
      <c r="Z433" s="141">
        <f t="shared" si="684"/>
        <v>0</v>
      </c>
      <c r="AA433" s="141">
        <f t="shared" si="684"/>
        <v>0</v>
      </c>
      <c r="AB433" s="141">
        <f t="shared" si="684"/>
        <v>0</v>
      </c>
      <c r="AC433" s="141">
        <f t="shared" si="684"/>
        <v>15897738.612440001</v>
      </c>
      <c r="AD433" s="141">
        <f t="shared" si="684"/>
        <v>0</v>
      </c>
      <c r="AE433" s="141">
        <f t="shared" si="684"/>
        <v>0</v>
      </c>
      <c r="AF433" s="141">
        <f t="shared" si="684"/>
        <v>0</v>
      </c>
      <c r="AG433" s="141">
        <f t="shared" si="684"/>
        <v>0</v>
      </c>
      <c r="AH433" s="141">
        <f t="shared" si="684"/>
        <v>0</v>
      </c>
      <c r="AI433" s="141">
        <f t="shared" si="684"/>
        <v>2651000</v>
      </c>
      <c r="AJ433" s="141">
        <f t="shared" si="684"/>
        <v>0</v>
      </c>
      <c r="AK433" s="141">
        <f t="shared" si="684"/>
        <v>0</v>
      </c>
      <c r="AL433" s="141">
        <f t="shared" si="684"/>
        <v>0</v>
      </c>
      <c r="AM433" s="141">
        <f t="shared" si="684"/>
        <v>0</v>
      </c>
      <c r="AN433" s="141">
        <f t="shared" si="684"/>
        <v>0</v>
      </c>
      <c r="AO433" s="141">
        <f t="shared" si="684"/>
        <v>0</v>
      </c>
      <c r="AP433" s="141">
        <f t="shared" si="684"/>
        <v>0</v>
      </c>
      <c r="AQ433" s="141">
        <f t="shared" si="684"/>
        <v>0</v>
      </c>
      <c r="AR433" s="141">
        <f t="shared" si="684"/>
        <v>0</v>
      </c>
      <c r="AS433" s="141">
        <f t="shared" si="684"/>
        <v>-114584434.03948821</v>
      </c>
      <c r="AT433" s="141">
        <f t="shared" si="684"/>
        <v>0</v>
      </c>
      <c r="AU433" s="141">
        <f t="shared" si="684"/>
        <v>0</v>
      </c>
      <c r="AV433" s="141">
        <f t="shared" si="684"/>
        <v>0</v>
      </c>
      <c r="AW433" s="141">
        <f t="shared" si="684"/>
        <v>0</v>
      </c>
      <c r="AX433" s="141">
        <f t="shared" si="684"/>
        <v>0</v>
      </c>
      <c r="AY433" s="141">
        <f>SUM(AX362:AY432)</f>
        <v>0</v>
      </c>
      <c r="AZ433" s="141">
        <f t="shared" si="684"/>
        <v>0</v>
      </c>
      <c r="BA433" s="141">
        <f t="shared" si="684"/>
        <v>0</v>
      </c>
      <c r="BB433" s="141">
        <f t="shared" si="684"/>
        <v>0</v>
      </c>
      <c r="BC433" s="141">
        <f t="shared" si="684"/>
        <v>0</v>
      </c>
      <c r="BD433" s="141">
        <f t="shared" si="684"/>
        <v>0</v>
      </c>
      <c r="BE433" s="141">
        <f t="shared" si="684"/>
        <v>0</v>
      </c>
      <c r="BF433" s="141">
        <f t="shared" si="684"/>
        <v>0</v>
      </c>
      <c r="BG433" s="141">
        <f t="shared" si="684"/>
        <v>0</v>
      </c>
      <c r="BH433" s="141">
        <f t="shared" si="684"/>
        <v>0</v>
      </c>
      <c r="BI433" s="141">
        <f t="shared" si="684"/>
        <v>0</v>
      </c>
      <c r="BJ433" s="141">
        <f t="shared" si="684"/>
        <v>0</v>
      </c>
      <c r="BK433" s="141">
        <f t="shared" si="684"/>
        <v>0</v>
      </c>
      <c r="BL433" s="141">
        <f t="shared" si="684"/>
        <v>0</v>
      </c>
      <c r="BM433" s="141">
        <f t="shared" si="684"/>
        <v>0</v>
      </c>
      <c r="BN433" s="141">
        <f t="shared" si="684"/>
        <v>0</v>
      </c>
      <c r="BO433" s="141">
        <f t="shared" si="684"/>
        <v>0</v>
      </c>
      <c r="BP433" s="141">
        <f t="shared" si="684"/>
        <v>0</v>
      </c>
      <c r="BQ433" s="141">
        <f t="shared" ref="BQ433" si="685">SUM(BQ362:BQ432)</f>
        <v>-15897738.612440001</v>
      </c>
      <c r="BR433" s="141">
        <f t="shared" si="684"/>
        <v>0</v>
      </c>
      <c r="BS433" s="141">
        <f t="shared" ref="BS433:CQ433" si="686">SUM(BS362:BS432)</f>
        <v>0</v>
      </c>
      <c r="BT433" s="141">
        <f t="shared" si="686"/>
        <v>0</v>
      </c>
      <c r="BU433" s="141">
        <f t="shared" si="686"/>
        <v>0</v>
      </c>
      <c r="BV433" s="141">
        <f t="shared" si="686"/>
        <v>-144510549.09481633</v>
      </c>
      <c r="BW433" s="141">
        <f t="shared" si="686"/>
        <v>724524.27379400015</v>
      </c>
      <c r="BX433" s="141">
        <f t="shared" si="686"/>
        <v>-806007.69200600008</v>
      </c>
      <c r="BY433" s="141">
        <f t="shared" si="686"/>
        <v>-265889.88999999996</v>
      </c>
      <c r="BZ433" s="141">
        <f t="shared" si="686"/>
        <v>-83608.532015999997</v>
      </c>
      <c r="CA433" s="141">
        <f t="shared" si="686"/>
        <v>-523083.30167199991</v>
      </c>
      <c r="CB433" s="141">
        <f t="shared" si="686"/>
        <v>0</v>
      </c>
      <c r="CC433" s="141">
        <f t="shared" si="686"/>
        <v>0</v>
      </c>
      <c r="CD433" s="141">
        <f t="shared" si="686"/>
        <v>106032</v>
      </c>
      <c r="CE433" s="141">
        <f t="shared" si="686"/>
        <v>0</v>
      </c>
      <c r="CF433" s="141">
        <f t="shared" si="686"/>
        <v>0</v>
      </c>
      <c r="CG433" s="141">
        <f t="shared" si="686"/>
        <v>0</v>
      </c>
      <c r="CH433" s="141">
        <f t="shared" si="686"/>
        <v>0</v>
      </c>
      <c r="CI433" s="141">
        <f t="shared" si="686"/>
        <v>0</v>
      </c>
      <c r="CJ433" s="141">
        <f t="shared" si="686"/>
        <v>695882575.45689988</v>
      </c>
      <c r="CK433" s="141">
        <f t="shared" si="686"/>
        <v>0</v>
      </c>
      <c r="CL433" s="141">
        <f t="shared" si="686"/>
        <v>-203686502.93690002</v>
      </c>
      <c r="CM433" s="141">
        <f t="shared" si="686"/>
        <v>0</v>
      </c>
      <c r="CN433" s="141">
        <f t="shared" si="686"/>
        <v>330939751.67084366</v>
      </c>
      <c r="CO433" s="141">
        <f t="shared" ref="CO433:CP433" si="687">SUM(CO362:CO432)</f>
        <v>216355317.63135564</v>
      </c>
      <c r="CP433" s="141">
        <f t="shared" si="687"/>
        <v>-4160458071.3261986</v>
      </c>
      <c r="CQ433" s="141">
        <f t="shared" si="686"/>
        <v>0</v>
      </c>
      <c r="CR433" s="141">
        <f t="shared" ref="CR433:EK433" si="688">SUM(CR362:CR432)</f>
        <v>0</v>
      </c>
      <c r="CS433" s="141">
        <f t="shared" si="688"/>
        <v>0</v>
      </c>
      <c r="CT433" s="141">
        <f t="shared" si="688"/>
        <v>0</v>
      </c>
      <c r="CU433" s="141">
        <f t="shared" si="688"/>
        <v>0</v>
      </c>
      <c r="CV433" s="141">
        <f t="shared" si="688"/>
        <v>0</v>
      </c>
      <c r="CW433" s="141">
        <f t="shared" si="688"/>
        <v>0</v>
      </c>
      <c r="CX433" s="141">
        <f t="shared" si="688"/>
        <v>0</v>
      </c>
      <c r="CY433" s="141">
        <f t="shared" si="688"/>
        <v>0</v>
      </c>
      <c r="CZ433" s="141">
        <f t="shared" si="688"/>
        <v>0</v>
      </c>
      <c r="DA433" s="141">
        <f t="shared" si="688"/>
        <v>0</v>
      </c>
      <c r="DB433" s="141">
        <f t="shared" si="688"/>
        <v>0</v>
      </c>
      <c r="DC433" s="141">
        <f t="shared" si="688"/>
        <v>0</v>
      </c>
      <c r="DD433" s="141">
        <f t="shared" si="688"/>
        <v>0</v>
      </c>
      <c r="DE433" s="141">
        <f t="shared" si="688"/>
        <v>0</v>
      </c>
      <c r="DF433" s="141">
        <f t="shared" si="688"/>
        <v>0</v>
      </c>
      <c r="DG433" s="141">
        <f t="shared" si="688"/>
        <v>0</v>
      </c>
      <c r="DH433" s="141">
        <f t="shared" si="688"/>
        <v>0</v>
      </c>
      <c r="DI433" s="141">
        <f t="shared" si="688"/>
        <v>0</v>
      </c>
      <c r="DJ433" s="141">
        <f t="shared" si="688"/>
        <v>0</v>
      </c>
      <c r="DK433" s="141">
        <f t="shared" si="688"/>
        <v>0</v>
      </c>
      <c r="DL433" s="141">
        <f t="shared" si="688"/>
        <v>0</v>
      </c>
      <c r="DM433" s="141">
        <f t="shared" si="688"/>
        <v>0</v>
      </c>
      <c r="DN433" s="141">
        <f t="shared" si="688"/>
        <v>0</v>
      </c>
      <c r="DO433" s="141">
        <f t="shared" si="688"/>
        <v>0</v>
      </c>
      <c r="DP433" s="141">
        <f t="shared" si="688"/>
        <v>0</v>
      </c>
      <c r="DQ433" s="141">
        <f t="shared" si="688"/>
        <v>0</v>
      </c>
      <c r="DR433" s="141">
        <f t="shared" si="688"/>
        <v>0</v>
      </c>
      <c r="DS433" s="141">
        <f t="shared" si="688"/>
        <v>-375683528.0429042</v>
      </c>
      <c r="DT433" s="141">
        <f t="shared" si="688"/>
        <v>6259787.9919720003</v>
      </c>
      <c r="DU433" s="141">
        <f>SUM($DU362:DU432)</f>
        <v>-9024025.2739420012</v>
      </c>
      <c r="DV433" s="141">
        <f t="shared" ref="DV433" si="689">SUM(DV362:DV432)</f>
        <v>-1253004.5999999999</v>
      </c>
      <c r="DW433" s="141">
        <f t="shared" si="688"/>
        <v>-2351068.1820960003</v>
      </c>
      <c r="DX433" s="141">
        <f t="shared" si="688"/>
        <v>-3950187.7928439998</v>
      </c>
      <c r="DY433" s="141">
        <f t="shared" si="688"/>
        <v>0</v>
      </c>
      <c r="DZ433" s="141">
        <f t="shared" si="688"/>
        <v>0</v>
      </c>
      <c r="EA433" s="141">
        <f t="shared" si="688"/>
        <v>212064</v>
      </c>
      <c r="EB433" s="141">
        <f t="shared" si="688"/>
        <v>0</v>
      </c>
      <c r="EC433" s="141">
        <f t="shared" si="688"/>
        <v>0</v>
      </c>
      <c r="ED433" s="141">
        <f t="shared" si="688"/>
        <v>0</v>
      </c>
      <c r="EE433" s="141">
        <f t="shared" si="688"/>
        <v>0</v>
      </c>
      <c r="EF433" s="141">
        <f t="shared" si="688"/>
        <v>0</v>
      </c>
      <c r="EG433" s="141">
        <f t="shared" si="688"/>
        <v>90161375.141923338</v>
      </c>
      <c r="EH433" s="141">
        <f t="shared" si="688"/>
        <v>0</v>
      </c>
      <c r="EI433" s="141">
        <f t="shared" si="688"/>
        <v>-48883652.011923321</v>
      </c>
      <c r="EJ433" s="141">
        <f t="shared" si="688"/>
        <v>0</v>
      </c>
      <c r="EK433" s="141">
        <f t="shared" si="688"/>
        <v>-344512238.7698139</v>
      </c>
      <c r="EL433" s="141">
        <f t="shared" ref="EL433" si="690">SUM(EL362:EL432)</f>
        <v>-4504970310.096014</v>
      </c>
      <c r="EM433" s="141">
        <f t="shared" ref="EM433:EN433" si="691">SUM(EM362:EM432)</f>
        <v>0</v>
      </c>
      <c r="EN433" s="141">
        <f t="shared" si="691"/>
        <v>0</v>
      </c>
      <c r="EO433" s="141">
        <f t="shared" ref="EO433:GG433" si="692">SUM(EO362:EO432)</f>
        <v>0</v>
      </c>
      <c r="EP433" s="141">
        <f t="shared" si="692"/>
        <v>0</v>
      </c>
      <c r="EQ433" s="141">
        <f t="shared" si="692"/>
        <v>0</v>
      </c>
      <c r="ER433" s="141">
        <f t="shared" si="692"/>
        <v>0</v>
      </c>
      <c r="ES433" s="141">
        <f t="shared" si="692"/>
        <v>0</v>
      </c>
      <c r="ET433" s="141">
        <f t="shared" si="692"/>
        <v>0</v>
      </c>
      <c r="EU433" s="141">
        <f t="shared" si="692"/>
        <v>0</v>
      </c>
      <c r="EV433" s="141">
        <f t="shared" si="692"/>
        <v>0</v>
      </c>
      <c r="EW433" s="141">
        <f t="shared" si="692"/>
        <v>0</v>
      </c>
      <c r="EX433" s="141">
        <f t="shared" si="692"/>
        <v>0</v>
      </c>
      <c r="EY433" s="141">
        <f t="shared" si="692"/>
        <v>0</v>
      </c>
      <c r="EZ433" s="141">
        <f t="shared" si="692"/>
        <v>0</v>
      </c>
      <c r="FA433" s="141">
        <f t="shared" si="692"/>
        <v>0</v>
      </c>
      <c r="FB433" s="141">
        <f t="shared" si="692"/>
        <v>0</v>
      </c>
      <c r="FC433" s="141">
        <f t="shared" si="692"/>
        <v>0</v>
      </c>
      <c r="FD433" s="141">
        <f t="shared" si="692"/>
        <v>0</v>
      </c>
      <c r="FE433" s="141">
        <f t="shared" si="692"/>
        <v>0</v>
      </c>
      <c r="FF433" s="141">
        <f t="shared" si="692"/>
        <v>0</v>
      </c>
      <c r="FG433" s="141">
        <f t="shared" si="692"/>
        <v>0</v>
      </c>
      <c r="FH433" s="141">
        <f t="shared" si="692"/>
        <v>0</v>
      </c>
      <c r="FI433" s="141">
        <f t="shared" si="692"/>
        <v>0</v>
      </c>
      <c r="FJ433" s="141">
        <f t="shared" si="692"/>
        <v>0</v>
      </c>
      <c r="FK433" s="141">
        <f t="shared" si="692"/>
        <v>0</v>
      </c>
      <c r="FL433" s="141">
        <f t="shared" si="692"/>
        <v>0</v>
      </c>
      <c r="FM433" s="141">
        <f t="shared" si="692"/>
        <v>0</v>
      </c>
      <c r="FN433" s="141">
        <f t="shared" si="692"/>
        <v>0</v>
      </c>
      <c r="FO433" s="141">
        <f t="shared" si="692"/>
        <v>-185274830.36483771</v>
      </c>
      <c r="FP433" s="197">
        <f t="shared" si="692"/>
        <v>6152570.2568900008</v>
      </c>
      <c r="FQ433" s="197">
        <f t="shared" si="692"/>
        <v>-9420036.4200460017</v>
      </c>
      <c r="FR433" s="197">
        <f t="shared" si="692"/>
        <v>-667822.9800000001</v>
      </c>
      <c r="FS433" s="197">
        <f t="shared" si="692"/>
        <v>-2556245.0160479993</v>
      </c>
      <c r="FT433" s="197">
        <f t="shared" si="692"/>
        <v>-3775377.8889100011</v>
      </c>
      <c r="FU433" s="141">
        <f t="shared" si="692"/>
        <v>0</v>
      </c>
      <c r="FV433" s="141">
        <f t="shared" si="692"/>
        <v>0</v>
      </c>
      <c r="FW433" s="141">
        <f t="shared" si="692"/>
        <v>113962.3253999989</v>
      </c>
      <c r="FX433" s="141">
        <f t="shared" si="692"/>
        <v>0</v>
      </c>
      <c r="FY433" s="141">
        <f t="shared" si="692"/>
        <v>0</v>
      </c>
      <c r="FZ433" s="141">
        <f t="shared" si="692"/>
        <v>0</v>
      </c>
      <c r="GA433" s="141">
        <f t="shared" si="692"/>
        <v>0</v>
      </c>
      <c r="GB433" s="141">
        <f t="shared" si="692"/>
        <v>0</v>
      </c>
      <c r="GC433" s="141">
        <f t="shared" si="692"/>
        <v>17067601.200000003</v>
      </c>
      <c r="GD433" s="141">
        <f t="shared" si="692"/>
        <v>0</v>
      </c>
      <c r="GE433" s="141">
        <f t="shared" si="692"/>
        <v>0</v>
      </c>
      <c r="GF433" s="141">
        <f t="shared" si="692"/>
        <v>0</v>
      </c>
      <c r="GG433" s="141">
        <f t="shared" si="692"/>
        <v>-178360178.88755172</v>
      </c>
      <c r="GH433" s="141">
        <f t="shared" ref="GH433:GJ433" si="693">SUM(GH362:GH432)</f>
        <v>-4683330488.9835644</v>
      </c>
      <c r="GI433" s="141">
        <f t="shared" si="693"/>
        <v>0</v>
      </c>
      <c r="GJ433" s="141">
        <f t="shared" si="693"/>
        <v>-4683330488.9835644</v>
      </c>
      <c r="GU433" s="141">
        <v>-4376813388.9575529</v>
      </c>
      <c r="GV433" s="123">
        <f t="shared" si="671"/>
        <v>0</v>
      </c>
      <c r="GX433" s="141">
        <v>-144510549.09481633</v>
      </c>
      <c r="GY433" s="123">
        <f t="shared" si="675"/>
        <v>0</v>
      </c>
    </row>
    <row r="434" spans="1:207" x14ac:dyDescent="0.25">
      <c r="A434" s="83">
        <f>ROW()</f>
        <v>434</v>
      </c>
      <c r="B434" s="140"/>
      <c r="C434" s="113" t="s">
        <v>639</v>
      </c>
      <c r="D434" s="114">
        <v>108</v>
      </c>
      <c r="E434" s="137">
        <v>22834170.621122502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>
        <v>4042666.6390314987</v>
      </c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44">
        <f t="shared" ref="AS434:AS451" si="694">SUM(X434:AR434)</f>
        <v>4042666.6390314987</v>
      </c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44"/>
      <c r="BY434" s="144"/>
      <c r="BZ434" s="144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44">
        <f t="shared" ref="CN434:CN441" si="695">SUM(AT434:CM434)</f>
        <v>0</v>
      </c>
      <c r="CO434" s="124">
        <f t="shared" ref="CO434:CO441" si="696">+CN434+AS434</f>
        <v>4042666.6390314987</v>
      </c>
      <c r="CP434" s="124">
        <f t="shared" ref="CP434:CP441" si="697">+CO434+E434</f>
        <v>26876837.260154001</v>
      </c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29"/>
      <c r="DT434" s="129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29"/>
      <c r="EH434" s="144"/>
      <c r="EI434" s="144"/>
      <c r="EJ434" s="144"/>
      <c r="EK434" s="144">
        <f t="shared" ref="EK434:EK441" si="698">SUM(CQ434:EJ434)</f>
        <v>0</v>
      </c>
      <c r="EL434" s="124">
        <f t="shared" ref="EL434:EL441" si="699">EK434+CP434</f>
        <v>26876837.260154001</v>
      </c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29"/>
      <c r="FP434" s="129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29"/>
      <c r="GD434" s="144"/>
      <c r="GE434" s="144"/>
      <c r="GF434" s="144"/>
      <c r="GG434" s="124">
        <f t="shared" ref="GG434" si="700">SUM(EM434:GF434)</f>
        <v>0</v>
      </c>
      <c r="GH434" s="124">
        <f t="shared" ref="GH434" si="701">EL434+GG434</f>
        <v>26876837.260154001</v>
      </c>
      <c r="GI434" s="124"/>
      <c r="GJ434" s="124">
        <f t="shared" ref="GJ434" si="702">SUM(GH434:GI434)</f>
        <v>26876837.260154001</v>
      </c>
      <c r="GU434" s="194">
        <v>22834170.621122502</v>
      </c>
      <c r="GV434" s="123">
        <f t="shared" si="671"/>
        <v>0</v>
      </c>
      <c r="GX434" s="129"/>
      <c r="GY434" s="123">
        <f t="shared" si="675"/>
        <v>0</v>
      </c>
    </row>
    <row r="435" spans="1:207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37">
        <v>-234206837.66464695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>
        <v>-20235881.87693635</v>
      </c>
      <c r="Y435" s="137">
        <v>3106577.1877520005</v>
      </c>
      <c r="Z435" s="129"/>
      <c r="AA435" s="129"/>
      <c r="AB435" s="129"/>
      <c r="AC435" s="129">
        <v>20420065.244879998</v>
      </c>
      <c r="AD435" s="129"/>
      <c r="AE435" s="129"/>
      <c r="AF435" s="129"/>
      <c r="AG435" s="129"/>
      <c r="AH435" s="129"/>
      <c r="AI435" s="129"/>
      <c r="AJ435" s="129"/>
      <c r="AK435" s="129"/>
      <c r="AM435" s="129"/>
      <c r="AN435" s="129"/>
      <c r="AO435" s="129"/>
      <c r="AP435" s="129"/>
      <c r="AQ435" s="129"/>
      <c r="AR435" s="129"/>
      <c r="AS435" s="144">
        <f t="shared" si="694"/>
        <v>3290760.5556956492</v>
      </c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>
        <v>-20420065.244879998</v>
      </c>
      <c r="BR435" s="129"/>
      <c r="BS435" s="129"/>
      <c r="BT435" s="129"/>
      <c r="BU435" s="129"/>
      <c r="BV435" s="222">
        <v>-38796191.607184052</v>
      </c>
      <c r="BW435" s="129">
        <v>936.98</v>
      </c>
      <c r="BX435" s="144">
        <v>-906554.01078799996</v>
      </c>
      <c r="BY435" s="144">
        <v>-1672.5</v>
      </c>
      <c r="BZ435" s="144">
        <v>-5.7565619999999997</v>
      </c>
      <c r="CA435" s="129">
        <v>-814772.59040800005</v>
      </c>
      <c r="CB435" s="129"/>
      <c r="CC435" s="129"/>
      <c r="CD435" s="129"/>
      <c r="CE435" s="129"/>
      <c r="CF435" s="148"/>
      <c r="CG435" s="182"/>
      <c r="CH435" s="129"/>
      <c r="CI435" s="129"/>
      <c r="CJ435" s="129"/>
      <c r="CK435" s="129"/>
      <c r="CL435" s="129"/>
      <c r="CM435" s="129"/>
      <c r="CN435" s="144">
        <f t="shared" si="695"/>
        <v>-60938324.729822055</v>
      </c>
      <c r="CO435" s="124">
        <f t="shared" si="696"/>
        <v>-57647564.174126402</v>
      </c>
      <c r="CP435" s="124">
        <f t="shared" si="697"/>
        <v>-291854401.83877337</v>
      </c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223">
        <v>-56553503.854582012</v>
      </c>
      <c r="DT435" s="129">
        <v>32506.751576000002</v>
      </c>
      <c r="DU435" s="144">
        <v>-6604311.8649920002</v>
      </c>
      <c r="DV435" s="144">
        <v>-17282.28</v>
      </c>
      <c r="DW435" s="144"/>
      <c r="DX435" s="144">
        <v>-8103420.5378539991</v>
      </c>
      <c r="DY435" s="144"/>
      <c r="DZ435" s="144"/>
      <c r="EA435" s="144"/>
      <c r="EB435" s="144"/>
      <c r="EC435" s="144"/>
      <c r="ED435" s="129"/>
      <c r="EE435" s="144"/>
      <c r="EF435" s="144"/>
      <c r="EG435" s="129"/>
      <c r="EH435" s="144"/>
      <c r="EI435" s="144"/>
      <c r="EJ435" s="144"/>
      <c r="EK435" s="144">
        <f t="shared" si="698"/>
        <v>-71246011.785852015</v>
      </c>
      <c r="EL435" s="124">
        <f t="shared" si="699"/>
        <v>-363100413.62462538</v>
      </c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223">
        <v>-19833962.41031599</v>
      </c>
      <c r="FP435" s="129">
        <v>33394.762148000002</v>
      </c>
      <c r="FQ435" s="144">
        <v>-5039273.8464739993</v>
      </c>
      <c r="FR435" s="144">
        <v>-23339.450000000004</v>
      </c>
      <c r="FS435" s="144">
        <v>-8.6249520000000004</v>
      </c>
      <c r="FT435" s="144">
        <v>-7574709.400803999</v>
      </c>
      <c r="FU435" s="144"/>
      <c r="FV435" s="144"/>
      <c r="FW435" s="144"/>
      <c r="FX435" s="144"/>
      <c r="FY435" s="144"/>
      <c r="GA435" s="144"/>
      <c r="GB435" s="144"/>
      <c r="GC435" s="129"/>
      <c r="GD435" s="144"/>
      <c r="GE435" s="144"/>
      <c r="GF435" s="144"/>
      <c r="GG435" s="124">
        <f t="shared" ref="GG435:GG441" si="703">SUM(EM435:GF435)</f>
        <v>-32437898.970397986</v>
      </c>
      <c r="GH435" s="124">
        <f t="shared" ref="GH435:GH441" si="704">EL435+GG435</f>
        <v>-395538312.59502339</v>
      </c>
      <c r="GI435" s="124"/>
      <c r="GJ435" s="124">
        <f t="shared" ref="GJ435:GJ441" si="705">SUM(GH435:GI435)</f>
        <v>-395538312.59502339</v>
      </c>
      <c r="GU435" s="194">
        <v>-234206837.66464695</v>
      </c>
      <c r="GV435" s="123">
        <f t="shared" si="671"/>
        <v>0</v>
      </c>
      <c r="GX435" s="129">
        <v>-39558078.160940051</v>
      </c>
      <c r="GY435" s="123">
        <f t="shared" si="675"/>
        <v>761886.55375599861</v>
      </c>
    </row>
    <row r="436" spans="1:207" outlineLevel="1" x14ac:dyDescent="0.25">
      <c r="A436" s="83">
        <f>ROW()</f>
        <v>436</v>
      </c>
      <c r="B436" s="275"/>
      <c r="C436" s="71" t="s">
        <v>33</v>
      </c>
      <c r="D436" s="60">
        <v>111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44">
        <f t="shared" si="694"/>
        <v>0</v>
      </c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44"/>
      <c r="BY436" s="144"/>
      <c r="BZ436" s="144"/>
      <c r="CA436" s="129"/>
      <c r="CB436" s="129"/>
      <c r="CC436" s="129"/>
      <c r="CD436" s="129"/>
      <c r="CE436" s="129"/>
      <c r="CF436" s="148"/>
      <c r="CG436" s="148"/>
      <c r="CH436" s="129"/>
      <c r="CI436" s="129"/>
      <c r="CJ436" s="129"/>
      <c r="CK436" s="129"/>
      <c r="CL436" s="129"/>
      <c r="CM436" s="129"/>
      <c r="CN436" s="144">
        <f t="shared" si="695"/>
        <v>0</v>
      </c>
      <c r="CO436" s="124">
        <f t="shared" si="696"/>
        <v>0</v>
      </c>
      <c r="CP436" s="124">
        <f t="shared" si="697"/>
        <v>0</v>
      </c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29"/>
      <c r="DT436" s="129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29"/>
      <c r="EH436" s="144"/>
      <c r="EI436" s="144"/>
      <c r="EJ436" s="144"/>
      <c r="EK436" s="144">
        <f t="shared" si="698"/>
        <v>0</v>
      </c>
      <c r="EL436" s="124">
        <f t="shared" si="699"/>
        <v>0</v>
      </c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29"/>
      <c r="FP436" s="129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29"/>
      <c r="GD436" s="144"/>
      <c r="GE436" s="144"/>
      <c r="GF436" s="144"/>
      <c r="GG436" s="124">
        <f t="shared" si="703"/>
        <v>0</v>
      </c>
      <c r="GH436" s="124">
        <f t="shared" si="704"/>
        <v>0</v>
      </c>
      <c r="GI436" s="124"/>
      <c r="GJ436" s="124">
        <f t="shared" si="705"/>
        <v>0</v>
      </c>
      <c r="GV436" s="123">
        <f t="shared" si="671"/>
        <v>0</v>
      </c>
      <c r="GX436" s="129"/>
      <c r="GY436" s="123">
        <f t="shared" si="675"/>
        <v>0</v>
      </c>
    </row>
    <row r="437" spans="1:207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82">
        <v>-15562881.190416668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44">
        <f t="shared" si="694"/>
        <v>0</v>
      </c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>
        <v>-761886.55375599861</v>
      </c>
      <c r="BW437" s="129"/>
      <c r="BX437" s="144"/>
      <c r="BY437" s="144"/>
      <c r="BZ437" s="144"/>
      <c r="CA437" s="129"/>
      <c r="CB437" s="129"/>
      <c r="CC437" s="129"/>
      <c r="CD437" s="129"/>
      <c r="CE437" s="129"/>
      <c r="CF437" s="148"/>
      <c r="CG437" s="148"/>
      <c r="CH437" s="129"/>
      <c r="CI437" s="129"/>
      <c r="CJ437" s="129"/>
      <c r="CK437" s="129"/>
      <c r="CL437" s="129"/>
      <c r="CM437" s="129"/>
      <c r="CN437" s="144">
        <f t="shared" si="695"/>
        <v>-761886.55375599861</v>
      </c>
      <c r="CO437" s="124">
        <f t="shared" si="696"/>
        <v>-761886.55375599861</v>
      </c>
      <c r="CP437" s="124">
        <f t="shared" si="697"/>
        <v>-16324767.744172666</v>
      </c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29">
        <v>-1545254.632344</v>
      </c>
      <c r="DT437" s="129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29"/>
      <c r="EH437" s="144"/>
      <c r="EI437" s="144"/>
      <c r="EJ437" s="144"/>
      <c r="EK437" s="144">
        <f t="shared" si="698"/>
        <v>-1545254.632344</v>
      </c>
      <c r="EL437" s="124">
        <f t="shared" si="699"/>
        <v>-17870022.376516666</v>
      </c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29">
        <v>-772627.31617200002</v>
      </c>
      <c r="FP437" s="129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29"/>
      <c r="GD437" s="144"/>
      <c r="GE437" s="144"/>
      <c r="GF437" s="144"/>
      <c r="GG437" s="124">
        <f t="shared" si="703"/>
        <v>-772627.31617200002</v>
      </c>
      <c r="GH437" s="124">
        <f t="shared" si="704"/>
        <v>-18642649.692688666</v>
      </c>
      <c r="GI437" s="124"/>
      <c r="GJ437" s="124">
        <f t="shared" si="705"/>
        <v>-18642649.692688666</v>
      </c>
      <c r="GU437" s="194">
        <v>-15562881.190416668</v>
      </c>
      <c r="GV437" s="123">
        <f t="shared" si="671"/>
        <v>0</v>
      </c>
      <c r="GX437" s="129"/>
      <c r="GY437" s="123">
        <f t="shared" si="675"/>
        <v>-761886.55375599861</v>
      </c>
    </row>
    <row r="438" spans="1:207" outlineLevel="1" x14ac:dyDescent="0.25">
      <c r="A438" s="83">
        <f>ROW()</f>
        <v>438</v>
      </c>
      <c r="B438" s="275"/>
      <c r="C438" s="71" t="s">
        <v>35</v>
      </c>
      <c r="D438" s="60">
        <v>111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>
        <v>71167.850000000006</v>
      </c>
      <c r="AM438" s="129"/>
      <c r="AN438" s="129"/>
      <c r="AO438" s="129"/>
      <c r="AP438" s="129"/>
      <c r="AQ438" s="129"/>
      <c r="AR438" s="129"/>
      <c r="AS438" s="144">
        <f t="shared" si="694"/>
        <v>71167.850000000006</v>
      </c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44"/>
      <c r="BY438" s="144"/>
      <c r="BZ438" s="144"/>
      <c r="CA438" s="129"/>
      <c r="CB438" s="129"/>
      <c r="CC438" s="129"/>
      <c r="CD438" s="129"/>
      <c r="CE438" s="129"/>
      <c r="CF438" s="148"/>
      <c r="CG438" s="148">
        <v>56934.27999999997</v>
      </c>
      <c r="CH438" s="129"/>
      <c r="CI438" s="129"/>
      <c r="CJ438" s="129"/>
      <c r="CK438" s="129"/>
      <c r="CL438" s="129"/>
      <c r="CM438" s="129"/>
      <c r="CN438" s="144">
        <f t="shared" si="695"/>
        <v>56934.27999999997</v>
      </c>
      <c r="CO438" s="124">
        <f t="shared" si="696"/>
        <v>128102.12999999998</v>
      </c>
      <c r="CP438" s="124">
        <f t="shared" si="697"/>
        <v>128102.12999999998</v>
      </c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29"/>
      <c r="DT438" s="129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>
        <v>113868.55999999994</v>
      </c>
      <c r="EE438" s="144"/>
      <c r="EF438" s="144"/>
      <c r="EG438" s="129"/>
      <c r="EH438" s="144"/>
      <c r="EI438" s="144"/>
      <c r="EJ438" s="144"/>
      <c r="EK438" s="144">
        <f t="shared" si="698"/>
        <v>113868.55999999994</v>
      </c>
      <c r="EL438" s="124">
        <f t="shared" si="699"/>
        <v>241970.68999999992</v>
      </c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29"/>
      <c r="FP438" s="129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>
        <v>55945.837638888945</v>
      </c>
      <c r="GA438" s="144"/>
      <c r="GB438" s="144"/>
      <c r="GC438" s="129"/>
      <c r="GD438" s="144"/>
      <c r="GE438" s="144"/>
      <c r="GF438" s="144"/>
      <c r="GG438" s="124">
        <f t="shared" si="703"/>
        <v>55945.837638888945</v>
      </c>
      <c r="GH438" s="124">
        <f t="shared" si="704"/>
        <v>297916.52763888886</v>
      </c>
      <c r="GI438" s="124"/>
      <c r="GJ438" s="124">
        <f t="shared" si="705"/>
        <v>297916.52763888886</v>
      </c>
      <c r="GV438" s="123">
        <f t="shared" si="671"/>
        <v>0</v>
      </c>
      <c r="GX438" s="129"/>
      <c r="GY438" s="123">
        <f t="shared" si="675"/>
        <v>0</v>
      </c>
    </row>
    <row r="439" spans="1:207" outlineLevel="1" x14ac:dyDescent="0.25">
      <c r="A439" s="83">
        <f>ROW()</f>
        <v>439</v>
      </c>
      <c r="B439" s="275"/>
      <c r="C439" s="71" t="s">
        <v>36</v>
      </c>
      <c r="D439" s="60">
        <v>111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44">
        <f t="shared" si="694"/>
        <v>0</v>
      </c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44"/>
      <c r="BY439" s="144"/>
      <c r="BZ439" s="144"/>
      <c r="CA439" s="129"/>
      <c r="CB439" s="129"/>
      <c r="CC439" s="129"/>
      <c r="CD439" s="129"/>
      <c r="CE439" s="129"/>
      <c r="CF439" s="148"/>
      <c r="CG439" s="148"/>
      <c r="CH439" s="129"/>
      <c r="CI439" s="129"/>
      <c r="CJ439" s="129"/>
      <c r="CK439" s="129"/>
      <c r="CL439" s="129"/>
      <c r="CM439" s="129"/>
      <c r="CN439" s="144">
        <f t="shared" si="695"/>
        <v>0</v>
      </c>
      <c r="CO439" s="124">
        <f t="shared" si="696"/>
        <v>0</v>
      </c>
      <c r="CP439" s="124">
        <f t="shared" si="697"/>
        <v>0</v>
      </c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29"/>
      <c r="DT439" s="129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29"/>
      <c r="EH439" s="144"/>
      <c r="EI439" s="144"/>
      <c r="EJ439" s="144"/>
      <c r="EK439" s="144">
        <f t="shared" si="698"/>
        <v>0</v>
      </c>
      <c r="EL439" s="124">
        <f t="shared" si="699"/>
        <v>0</v>
      </c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29"/>
      <c r="FP439" s="129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29"/>
      <c r="GD439" s="144"/>
      <c r="GE439" s="144"/>
      <c r="GF439" s="144"/>
      <c r="GG439" s="124">
        <f t="shared" si="703"/>
        <v>0</v>
      </c>
      <c r="GH439" s="124">
        <f t="shared" si="704"/>
        <v>0</v>
      </c>
      <c r="GI439" s="124"/>
      <c r="GJ439" s="124">
        <f t="shared" si="705"/>
        <v>0</v>
      </c>
      <c r="GV439" s="123">
        <f t="shared" si="671"/>
        <v>0</v>
      </c>
      <c r="GX439" s="129"/>
      <c r="GY439" s="123">
        <f t="shared" si="675"/>
        <v>0</v>
      </c>
    </row>
    <row r="440" spans="1:207" outlineLevel="1" x14ac:dyDescent="0.25">
      <c r="A440" s="83">
        <f>ROW()</f>
        <v>440</v>
      </c>
      <c r="B440" s="275"/>
      <c r="C440" s="71" t="s">
        <v>39</v>
      </c>
      <c r="D440" s="60">
        <v>111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44">
        <f t="shared" si="694"/>
        <v>0</v>
      </c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44"/>
      <c r="BY440" s="144"/>
      <c r="BZ440" s="144"/>
      <c r="CA440" s="129"/>
      <c r="CB440" s="129"/>
      <c r="CC440" s="129"/>
      <c r="CD440" s="129"/>
      <c r="CE440" s="129"/>
      <c r="CF440" s="148"/>
      <c r="CG440" s="148"/>
      <c r="CH440" s="129"/>
      <c r="CI440" s="129"/>
      <c r="CJ440" s="129"/>
      <c r="CK440" s="129"/>
      <c r="CL440" s="129"/>
      <c r="CM440" s="129"/>
      <c r="CN440" s="144">
        <f t="shared" si="695"/>
        <v>0</v>
      </c>
      <c r="CO440" s="124">
        <f t="shared" si="696"/>
        <v>0</v>
      </c>
      <c r="CP440" s="124">
        <f t="shared" si="697"/>
        <v>0</v>
      </c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29"/>
      <c r="DT440" s="129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29"/>
      <c r="EH440" s="144"/>
      <c r="EI440" s="144"/>
      <c r="EJ440" s="144"/>
      <c r="EK440" s="144">
        <f t="shared" si="698"/>
        <v>0</v>
      </c>
      <c r="EL440" s="124">
        <f t="shared" si="699"/>
        <v>0</v>
      </c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29"/>
      <c r="FP440" s="129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29"/>
      <c r="GD440" s="144"/>
      <c r="GE440" s="144"/>
      <c r="GF440" s="144"/>
      <c r="GG440" s="124">
        <f t="shared" si="703"/>
        <v>0</v>
      </c>
      <c r="GH440" s="124">
        <f t="shared" si="704"/>
        <v>0</v>
      </c>
      <c r="GI440" s="124"/>
      <c r="GJ440" s="124">
        <f t="shared" si="705"/>
        <v>0</v>
      </c>
      <c r="GV440" s="123">
        <f t="shared" si="671"/>
        <v>0</v>
      </c>
      <c r="GX440" s="129"/>
      <c r="GY440" s="123">
        <f t="shared" si="675"/>
        <v>0</v>
      </c>
    </row>
    <row r="441" spans="1:207" x14ac:dyDescent="0.25">
      <c r="A441" s="83">
        <f>ROW()</f>
        <v>441</v>
      </c>
      <c r="B441" s="276"/>
      <c r="C441" s="72" t="s">
        <v>40</v>
      </c>
      <c r="D441" s="75">
        <v>111</v>
      </c>
      <c r="E441" s="137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44">
        <f t="shared" si="694"/>
        <v>0</v>
      </c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44"/>
      <c r="BY441" s="144"/>
      <c r="BZ441" s="144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44">
        <f t="shared" si="695"/>
        <v>0</v>
      </c>
      <c r="CO441" s="124">
        <f t="shared" si="696"/>
        <v>0</v>
      </c>
      <c r="CP441" s="124">
        <f t="shared" si="697"/>
        <v>-23351187.669927251</v>
      </c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29"/>
      <c r="DT441" s="129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29"/>
      <c r="EH441" s="144"/>
      <c r="EI441" s="144"/>
      <c r="EJ441" s="144"/>
      <c r="EK441" s="144">
        <f t="shared" si="698"/>
        <v>0</v>
      </c>
      <c r="EL441" s="124">
        <f t="shared" si="699"/>
        <v>-23351187.669927251</v>
      </c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29"/>
      <c r="FP441" s="129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29"/>
      <c r="GD441" s="144"/>
      <c r="GE441" s="144"/>
      <c r="GF441" s="144"/>
      <c r="GG441" s="124">
        <f t="shared" si="703"/>
        <v>0</v>
      </c>
      <c r="GH441" s="124">
        <f t="shared" si="704"/>
        <v>-23351187.669927251</v>
      </c>
      <c r="GI441" s="124"/>
      <c r="GJ441" s="124">
        <f t="shared" si="705"/>
        <v>-23351187.669927251</v>
      </c>
      <c r="GU441" s="194">
        <v>-23351187.669927251</v>
      </c>
      <c r="GV441" s="123">
        <f t="shared" si="671"/>
        <v>0</v>
      </c>
      <c r="GX441" s="129"/>
      <c r="GY441" s="123">
        <f t="shared" si="675"/>
        <v>0</v>
      </c>
    </row>
    <row r="442" spans="1:207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-273120906.52499086</v>
      </c>
      <c r="F442" s="141">
        <f>SUM(F435:F441)</f>
        <v>0</v>
      </c>
      <c r="G442" s="141">
        <f t="shared" ref="G442:BR442" si="706">SUM(G435:G441)</f>
        <v>0</v>
      </c>
      <c r="H442" s="141">
        <f t="shared" si="706"/>
        <v>0</v>
      </c>
      <c r="I442" s="141">
        <f t="shared" si="706"/>
        <v>0</v>
      </c>
      <c r="J442" s="141">
        <f t="shared" si="706"/>
        <v>0</v>
      </c>
      <c r="K442" s="141">
        <f t="shared" si="706"/>
        <v>0</v>
      </c>
      <c r="L442" s="141">
        <f t="shared" si="706"/>
        <v>0</v>
      </c>
      <c r="M442" s="141">
        <f t="shared" si="706"/>
        <v>0</v>
      </c>
      <c r="N442" s="141">
        <f t="shared" si="706"/>
        <v>0</v>
      </c>
      <c r="O442" s="141">
        <f t="shared" si="706"/>
        <v>0</v>
      </c>
      <c r="P442" s="141">
        <f t="shared" si="706"/>
        <v>0</v>
      </c>
      <c r="Q442" s="141">
        <f t="shared" si="706"/>
        <v>0</v>
      </c>
      <c r="R442" s="141">
        <f t="shared" si="706"/>
        <v>0</v>
      </c>
      <c r="S442" s="141">
        <f t="shared" si="706"/>
        <v>0</v>
      </c>
      <c r="T442" s="141">
        <f t="shared" si="706"/>
        <v>0</v>
      </c>
      <c r="U442" s="141">
        <f t="shared" si="706"/>
        <v>0</v>
      </c>
      <c r="V442" s="141">
        <f t="shared" si="706"/>
        <v>0</v>
      </c>
      <c r="W442" s="141">
        <f t="shared" si="706"/>
        <v>0</v>
      </c>
      <c r="X442" s="141">
        <f t="shared" si="706"/>
        <v>-20235881.87693635</v>
      </c>
      <c r="Y442" s="141">
        <f t="shared" si="706"/>
        <v>3106577.1877520005</v>
      </c>
      <c r="Z442" s="141">
        <f t="shared" si="706"/>
        <v>0</v>
      </c>
      <c r="AA442" s="141">
        <f t="shared" si="706"/>
        <v>0</v>
      </c>
      <c r="AB442" s="141">
        <f t="shared" si="706"/>
        <v>0</v>
      </c>
      <c r="AC442" s="141">
        <f t="shared" si="706"/>
        <v>20420065.244879998</v>
      </c>
      <c r="AD442" s="141">
        <f t="shared" si="706"/>
        <v>0</v>
      </c>
      <c r="AE442" s="141">
        <f t="shared" si="706"/>
        <v>0</v>
      </c>
      <c r="AF442" s="141">
        <f t="shared" si="706"/>
        <v>0</v>
      </c>
      <c r="AG442" s="141">
        <f t="shared" si="706"/>
        <v>0</v>
      </c>
      <c r="AH442" s="141">
        <f t="shared" si="706"/>
        <v>0</v>
      </c>
      <c r="AI442" s="141">
        <f t="shared" si="706"/>
        <v>0</v>
      </c>
      <c r="AJ442" s="141">
        <f t="shared" si="706"/>
        <v>0</v>
      </c>
      <c r="AK442" s="141">
        <f t="shared" si="706"/>
        <v>0</v>
      </c>
      <c r="AL442" s="141">
        <f>SUM(AL436:AL441)</f>
        <v>71167.850000000006</v>
      </c>
      <c r="AM442" s="141">
        <f t="shared" si="706"/>
        <v>0</v>
      </c>
      <c r="AN442" s="141">
        <f t="shared" si="706"/>
        <v>0</v>
      </c>
      <c r="AO442" s="141">
        <f t="shared" si="706"/>
        <v>0</v>
      </c>
      <c r="AP442" s="141">
        <f t="shared" si="706"/>
        <v>0</v>
      </c>
      <c r="AQ442" s="141">
        <f t="shared" si="706"/>
        <v>0</v>
      </c>
      <c r="AR442" s="141">
        <f t="shared" si="706"/>
        <v>0</v>
      </c>
      <c r="AS442" s="141">
        <f t="shared" si="706"/>
        <v>3361928.4056956493</v>
      </c>
      <c r="AT442" s="141">
        <f t="shared" si="706"/>
        <v>0</v>
      </c>
      <c r="AU442" s="141">
        <f t="shared" si="706"/>
        <v>0</v>
      </c>
      <c r="AV442" s="141">
        <f t="shared" si="706"/>
        <v>0</v>
      </c>
      <c r="AW442" s="141">
        <f t="shared" si="706"/>
        <v>0</v>
      </c>
      <c r="AX442" s="141">
        <f t="shared" si="706"/>
        <v>0</v>
      </c>
      <c r="AY442" s="141">
        <f>SUM(AX435:AY441)</f>
        <v>0</v>
      </c>
      <c r="AZ442" s="141">
        <f t="shared" si="706"/>
        <v>0</v>
      </c>
      <c r="BA442" s="141">
        <f t="shared" si="706"/>
        <v>0</v>
      </c>
      <c r="BB442" s="141">
        <f t="shared" si="706"/>
        <v>0</v>
      </c>
      <c r="BC442" s="141">
        <f t="shared" si="706"/>
        <v>0</v>
      </c>
      <c r="BD442" s="141">
        <f t="shared" si="706"/>
        <v>0</v>
      </c>
      <c r="BE442" s="141">
        <f t="shared" si="706"/>
        <v>0</v>
      </c>
      <c r="BF442" s="141">
        <f t="shared" si="706"/>
        <v>0</v>
      </c>
      <c r="BG442" s="141">
        <f t="shared" si="706"/>
        <v>0</v>
      </c>
      <c r="BH442" s="141">
        <f t="shared" si="706"/>
        <v>0</v>
      </c>
      <c r="BI442" s="141">
        <f t="shared" si="706"/>
        <v>0</v>
      </c>
      <c r="BJ442" s="141">
        <f t="shared" si="706"/>
        <v>0</v>
      </c>
      <c r="BK442" s="141">
        <f t="shared" si="706"/>
        <v>0</v>
      </c>
      <c r="BL442" s="141">
        <f t="shared" si="706"/>
        <v>0</v>
      </c>
      <c r="BM442" s="141">
        <f t="shared" si="706"/>
        <v>0</v>
      </c>
      <c r="BN442" s="141">
        <f t="shared" si="706"/>
        <v>0</v>
      </c>
      <c r="BO442" s="141">
        <f t="shared" si="706"/>
        <v>0</v>
      </c>
      <c r="BP442" s="141">
        <f t="shared" si="706"/>
        <v>0</v>
      </c>
      <c r="BQ442" s="141">
        <f t="shared" ref="BQ442" si="707">SUM(BQ435:BQ441)</f>
        <v>-20420065.244879998</v>
      </c>
      <c r="BR442" s="141">
        <f t="shared" si="706"/>
        <v>0</v>
      </c>
      <c r="BS442" s="141">
        <f t="shared" ref="BS442:CQ442" si="708">SUM(BS435:BS441)</f>
        <v>0</v>
      </c>
      <c r="BT442" s="141">
        <f t="shared" si="708"/>
        <v>0</v>
      </c>
      <c r="BU442" s="141">
        <f t="shared" si="708"/>
        <v>0</v>
      </c>
      <c r="BV442" s="141">
        <f t="shared" si="708"/>
        <v>-39558078.160940051</v>
      </c>
      <c r="BW442" s="141">
        <f t="shared" si="708"/>
        <v>936.98</v>
      </c>
      <c r="BX442" s="141">
        <f t="shared" si="708"/>
        <v>-906554.01078799996</v>
      </c>
      <c r="BY442" s="141">
        <f t="shared" si="708"/>
        <v>-1672.5</v>
      </c>
      <c r="BZ442" s="141">
        <f t="shared" si="708"/>
        <v>-5.7565619999999997</v>
      </c>
      <c r="CA442" s="141">
        <f t="shared" si="708"/>
        <v>-814772.59040800005</v>
      </c>
      <c r="CB442" s="141">
        <f t="shared" si="708"/>
        <v>0</v>
      </c>
      <c r="CC442" s="141">
        <f t="shared" si="708"/>
        <v>0</v>
      </c>
      <c r="CD442" s="141">
        <f t="shared" si="708"/>
        <v>0</v>
      </c>
      <c r="CE442" s="141">
        <f t="shared" si="708"/>
        <v>0</v>
      </c>
      <c r="CF442" s="141">
        <f t="shared" si="708"/>
        <v>0</v>
      </c>
      <c r="CG442" s="141">
        <f>SUM(CG436:CG441)</f>
        <v>56934.27999999997</v>
      </c>
      <c r="CH442" s="141">
        <f t="shared" si="708"/>
        <v>0</v>
      </c>
      <c r="CI442" s="141">
        <f t="shared" si="708"/>
        <v>0</v>
      </c>
      <c r="CJ442" s="141">
        <f t="shared" si="708"/>
        <v>0</v>
      </c>
      <c r="CK442" s="141">
        <f t="shared" si="708"/>
        <v>0</v>
      </c>
      <c r="CL442" s="141">
        <f t="shared" si="708"/>
        <v>0</v>
      </c>
      <c r="CM442" s="141">
        <f t="shared" si="708"/>
        <v>0</v>
      </c>
      <c r="CN442" s="141">
        <f t="shared" si="708"/>
        <v>-61643277.003578052</v>
      </c>
      <c r="CO442" s="141">
        <f t="shared" ref="CO442:CP442" si="709">SUM(CO435:CO441)</f>
        <v>-58281348.597882397</v>
      </c>
      <c r="CP442" s="141">
        <f t="shared" si="709"/>
        <v>-331402255.12287331</v>
      </c>
      <c r="CQ442" s="141">
        <f t="shared" si="708"/>
        <v>0</v>
      </c>
      <c r="CR442" s="141">
        <f t="shared" ref="CR442:EK442" si="710">SUM(CR435:CR441)</f>
        <v>0</v>
      </c>
      <c r="CS442" s="141">
        <f t="shared" si="710"/>
        <v>0</v>
      </c>
      <c r="CT442" s="141">
        <f t="shared" si="710"/>
        <v>0</v>
      </c>
      <c r="CU442" s="141">
        <f t="shared" si="710"/>
        <v>0</v>
      </c>
      <c r="CV442" s="141">
        <f t="shared" si="710"/>
        <v>0</v>
      </c>
      <c r="CW442" s="141">
        <f t="shared" si="710"/>
        <v>0</v>
      </c>
      <c r="CX442" s="141">
        <f t="shared" si="710"/>
        <v>0</v>
      </c>
      <c r="CY442" s="141">
        <f t="shared" si="710"/>
        <v>0</v>
      </c>
      <c r="CZ442" s="141">
        <f t="shared" si="710"/>
        <v>0</v>
      </c>
      <c r="DA442" s="141">
        <f t="shared" si="710"/>
        <v>0</v>
      </c>
      <c r="DB442" s="141">
        <f t="shared" si="710"/>
        <v>0</v>
      </c>
      <c r="DC442" s="141">
        <f t="shared" si="710"/>
        <v>0</v>
      </c>
      <c r="DD442" s="141">
        <f t="shared" si="710"/>
        <v>0</v>
      </c>
      <c r="DE442" s="141">
        <f t="shared" si="710"/>
        <v>0</v>
      </c>
      <c r="DF442" s="141">
        <f t="shared" si="710"/>
        <v>0</v>
      </c>
      <c r="DG442" s="141">
        <f t="shared" si="710"/>
        <v>0</v>
      </c>
      <c r="DH442" s="141">
        <f t="shared" si="710"/>
        <v>0</v>
      </c>
      <c r="DI442" s="141">
        <f t="shared" si="710"/>
        <v>0</v>
      </c>
      <c r="DJ442" s="141">
        <f t="shared" si="710"/>
        <v>0</v>
      </c>
      <c r="DK442" s="141">
        <f t="shared" si="710"/>
        <v>0</v>
      </c>
      <c r="DL442" s="141">
        <f t="shared" si="710"/>
        <v>0</v>
      </c>
      <c r="DM442" s="141">
        <f t="shared" si="710"/>
        <v>0</v>
      </c>
      <c r="DN442" s="141">
        <f t="shared" si="710"/>
        <v>0</v>
      </c>
      <c r="DO442" s="141">
        <f t="shared" si="710"/>
        <v>0</v>
      </c>
      <c r="DP442" s="141">
        <f t="shared" si="710"/>
        <v>0</v>
      </c>
      <c r="DQ442" s="141">
        <f t="shared" si="710"/>
        <v>0</v>
      </c>
      <c r="DR442" s="141">
        <f t="shared" si="710"/>
        <v>0</v>
      </c>
      <c r="DS442" s="141">
        <f t="shared" si="710"/>
        <v>-58098758.486926012</v>
      </c>
      <c r="DT442" s="141">
        <f t="shared" si="710"/>
        <v>32506.751576000002</v>
      </c>
      <c r="DU442" s="141">
        <f>SUM($DU435:DU441)</f>
        <v>-6604311.8649920002</v>
      </c>
      <c r="DV442" s="141">
        <f t="shared" si="710"/>
        <v>-17282.28</v>
      </c>
      <c r="DW442" s="141">
        <f t="shared" si="710"/>
        <v>0</v>
      </c>
      <c r="DX442" s="141">
        <f t="shared" si="710"/>
        <v>-8103420.5378539991</v>
      </c>
      <c r="DY442" s="141">
        <f t="shared" si="710"/>
        <v>0</v>
      </c>
      <c r="DZ442" s="141">
        <f t="shared" si="710"/>
        <v>0</v>
      </c>
      <c r="EA442" s="141">
        <f t="shared" si="710"/>
        <v>0</v>
      </c>
      <c r="EB442" s="141">
        <f t="shared" si="710"/>
        <v>0</v>
      </c>
      <c r="EC442" s="141">
        <f t="shared" si="710"/>
        <v>0</v>
      </c>
      <c r="ED442" s="141">
        <f t="shared" si="710"/>
        <v>113868.55999999994</v>
      </c>
      <c r="EE442" s="141">
        <f t="shared" si="710"/>
        <v>0</v>
      </c>
      <c r="EF442" s="141">
        <f t="shared" si="710"/>
        <v>0</v>
      </c>
      <c r="EG442" s="141">
        <f t="shared" si="710"/>
        <v>0</v>
      </c>
      <c r="EH442" s="141">
        <f t="shared" si="710"/>
        <v>0</v>
      </c>
      <c r="EI442" s="141">
        <f t="shared" si="710"/>
        <v>0</v>
      </c>
      <c r="EJ442" s="141">
        <f t="shared" si="710"/>
        <v>0</v>
      </c>
      <c r="EK442" s="141">
        <f t="shared" si="710"/>
        <v>-72677397.85819602</v>
      </c>
      <c r="EL442" s="141">
        <f t="shared" ref="EL442" si="711">SUM(EL435:EL441)</f>
        <v>-404079652.98106927</v>
      </c>
      <c r="EM442" s="141">
        <f t="shared" ref="EM442:EN442" si="712">SUM(EM435:EM441)</f>
        <v>0</v>
      </c>
      <c r="EN442" s="141">
        <f t="shared" si="712"/>
        <v>0</v>
      </c>
      <c r="EO442" s="141">
        <f t="shared" ref="EO442:GG442" si="713">SUM(EO435:EO441)</f>
        <v>0</v>
      </c>
      <c r="EP442" s="141">
        <f t="shared" si="713"/>
        <v>0</v>
      </c>
      <c r="EQ442" s="141">
        <f t="shared" si="713"/>
        <v>0</v>
      </c>
      <c r="ER442" s="141">
        <f t="shared" si="713"/>
        <v>0</v>
      </c>
      <c r="ES442" s="141">
        <f t="shared" si="713"/>
        <v>0</v>
      </c>
      <c r="ET442" s="141">
        <f t="shared" si="713"/>
        <v>0</v>
      </c>
      <c r="EU442" s="141">
        <f t="shared" si="713"/>
        <v>0</v>
      </c>
      <c r="EV442" s="141">
        <f t="shared" si="713"/>
        <v>0</v>
      </c>
      <c r="EW442" s="141">
        <f t="shared" si="713"/>
        <v>0</v>
      </c>
      <c r="EX442" s="141">
        <f t="shared" si="713"/>
        <v>0</v>
      </c>
      <c r="EY442" s="141">
        <f t="shared" si="713"/>
        <v>0</v>
      </c>
      <c r="EZ442" s="141">
        <f t="shared" si="713"/>
        <v>0</v>
      </c>
      <c r="FA442" s="141">
        <f t="shared" si="713"/>
        <v>0</v>
      </c>
      <c r="FB442" s="141">
        <f t="shared" si="713"/>
        <v>0</v>
      </c>
      <c r="FC442" s="141">
        <f t="shared" si="713"/>
        <v>0</v>
      </c>
      <c r="FD442" s="141">
        <f t="shared" si="713"/>
        <v>0</v>
      </c>
      <c r="FE442" s="141">
        <f t="shared" si="713"/>
        <v>0</v>
      </c>
      <c r="FF442" s="141">
        <f t="shared" si="713"/>
        <v>0</v>
      </c>
      <c r="FG442" s="141">
        <f t="shared" si="713"/>
        <v>0</v>
      </c>
      <c r="FH442" s="141">
        <f t="shared" si="713"/>
        <v>0</v>
      </c>
      <c r="FI442" s="141">
        <f t="shared" si="713"/>
        <v>0</v>
      </c>
      <c r="FJ442" s="141">
        <f t="shared" si="713"/>
        <v>0</v>
      </c>
      <c r="FK442" s="141">
        <f t="shared" si="713"/>
        <v>0</v>
      </c>
      <c r="FL442" s="141">
        <f t="shared" si="713"/>
        <v>0</v>
      </c>
      <c r="FM442" s="141">
        <f t="shared" si="713"/>
        <v>0</v>
      </c>
      <c r="FN442" s="141">
        <f t="shared" si="713"/>
        <v>0</v>
      </c>
      <c r="FO442" s="141">
        <f t="shared" si="713"/>
        <v>-20606589.72648799</v>
      </c>
      <c r="FP442" s="141">
        <f t="shared" si="713"/>
        <v>33394.762148000002</v>
      </c>
      <c r="FQ442" s="141">
        <f t="shared" si="713"/>
        <v>-5039273.8464739993</v>
      </c>
      <c r="FR442" s="141">
        <f t="shared" si="713"/>
        <v>-23339.450000000004</v>
      </c>
      <c r="FS442" s="141">
        <f t="shared" si="713"/>
        <v>-8.6249520000000004</v>
      </c>
      <c r="FT442" s="141">
        <f t="shared" si="713"/>
        <v>-7574709.400803999</v>
      </c>
      <c r="FU442" s="141">
        <f t="shared" si="713"/>
        <v>0</v>
      </c>
      <c r="FV442" s="141">
        <f t="shared" si="713"/>
        <v>0</v>
      </c>
      <c r="FW442" s="141">
        <f t="shared" si="713"/>
        <v>0</v>
      </c>
      <c r="FX442" s="141">
        <f t="shared" si="713"/>
        <v>0</v>
      </c>
      <c r="FY442" s="141">
        <f t="shared" si="713"/>
        <v>0</v>
      </c>
      <c r="FZ442" s="141">
        <f>SUM(FZ436:FZ441)</f>
        <v>55945.837638888945</v>
      </c>
      <c r="GA442" s="141">
        <f t="shared" si="713"/>
        <v>0</v>
      </c>
      <c r="GB442" s="141">
        <f t="shared" si="713"/>
        <v>0</v>
      </c>
      <c r="GC442" s="141">
        <f t="shared" si="713"/>
        <v>0</v>
      </c>
      <c r="GD442" s="141">
        <f t="shared" si="713"/>
        <v>0</v>
      </c>
      <c r="GE442" s="141">
        <f t="shared" si="713"/>
        <v>0</v>
      </c>
      <c r="GF442" s="141">
        <f t="shared" si="713"/>
        <v>0</v>
      </c>
      <c r="GG442" s="141">
        <f t="shared" si="713"/>
        <v>-33154580.448931098</v>
      </c>
      <c r="GH442" s="141">
        <f t="shared" ref="GH442:GJ442" si="714">SUM(GH435:GH441)</f>
        <v>-437234233.43000036</v>
      </c>
      <c r="GI442" s="141">
        <f t="shared" si="714"/>
        <v>0</v>
      </c>
      <c r="GJ442" s="141">
        <f t="shared" si="714"/>
        <v>-437234233.43000036</v>
      </c>
      <c r="GU442" s="141">
        <v>-273120906.52499086</v>
      </c>
      <c r="GV442" s="123">
        <f t="shared" si="671"/>
        <v>0</v>
      </c>
      <c r="GX442" s="141">
        <v>-39558078.160940051</v>
      </c>
      <c r="GY442" s="123">
        <f t="shared" si="675"/>
        <v>0</v>
      </c>
    </row>
    <row r="443" spans="1:207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37"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44">
        <f t="shared" si="694"/>
        <v>0</v>
      </c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44"/>
      <c r="BY443" s="144"/>
      <c r="BZ443" s="144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44">
        <f>SUM(AT443:CM443)</f>
        <v>0</v>
      </c>
      <c r="CO443" s="124">
        <f t="shared" ref="CO443:CO446" si="715">+CN443+AS443</f>
        <v>0</v>
      </c>
      <c r="CP443" s="124">
        <f t="shared" ref="CP443:CP446" si="716">+CO443+E443</f>
        <v>282791674.87</v>
      </c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29"/>
      <c r="DT443" s="129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29"/>
      <c r="EH443" s="144"/>
      <c r="EI443" s="144"/>
      <c r="EJ443" s="144"/>
      <c r="EK443" s="144">
        <f t="shared" ref="EK443:EK446" si="717">SUM(CQ443:EJ443)</f>
        <v>0</v>
      </c>
      <c r="EL443" s="124">
        <f t="shared" ref="EL443:EL446" si="718">EK443+CP443</f>
        <v>282791674.87</v>
      </c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29"/>
      <c r="FP443" s="129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29"/>
      <c r="GD443" s="144"/>
      <c r="GE443" s="144"/>
      <c r="GF443" s="144"/>
      <c r="GG443" s="124">
        <f t="shared" ref="GG443" si="719">SUM(EM443:GF443)</f>
        <v>0</v>
      </c>
      <c r="GH443" s="124">
        <f t="shared" ref="GH443" si="720">EL443+GG443</f>
        <v>282791674.87</v>
      </c>
      <c r="GI443" s="124"/>
      <c r="GJ443" s="124">
        <f t="shared" ref="GJ443" si="721">SUM(GH443:GI443)</f>
        <v>282791674.87</v>
      </c>
      <c r="GU443" s="194">
        <v>282791674.87</v>
      </c>
      <c r="GV443" s="123">
        <f t="shared" si="671"/>
        <v>0</v>
      </c>
      <c r="GX443" s="129"/>
      <c r="GY443" s="123">
        <f t="shared" si="675"/>
        <v>0</v>
      </c>
    </row>
    <row r="444" spans="1:207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44">
        <f t="shared" si="694"/>
        <v>0</v>
      </c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44"/>
      <c r="BY444" s="144"/>
      <c r="BZ444" s="144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44">
        <f>SUM(AT444:CM444)</f>
        <v>0</v>
      </c>
      <c r="CO444" s="124">
        <f t="shared" si="715"/>
        <v>0</v>
      </c>
      <c r="CP444" s="124">
        <f t="shared" si="716"/>
        <v>0</v>
      </c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29"/>
      <c r="DT444" s="129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29"/>
      <c r="EH444" s="144"/>
      <c r="EI444" s="144"/>
      <c r="EJ444" s="144"/>
      <c r="EK444" s="144">
        <f t="shared" si="717"/>
        <v>0</v>
      </c>
      <c r="EL444" s="124">
        <f t="shared" si="718"/>
        <v>0</v>
      </c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29"/>
      <c r="FP444" s="129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29"/>
      <c r="GD444" s="144"/>
      <c r="GE444" s="144"/>
      <c r="GF444" s="144"/>
      <c r="GG444" s="124">
        <f t="shared" ref="GG444:GG446" si="722">SUM(EM444:GF444)</f>
        <v>0</v>
      </c>
      <c r="GH444" s="124">
        <f t="shared" ref="GH444:GH446" si="723">EL444+GG444</f>
        <v>0</v>
      </c>
      <c r="GI444" s="124"/>
      <c r="GJ444" s="124">
        <f t="shared" ref="GJ444:GJ446" si="724">SUM(GH444:GI444)</f>
        <v>0</v>
      </c>
      <c r="GV444" s="123">
        <f t="shared" si="671"/>
        <v>0</v>
      </c>
      <c r="GX444" s="129"/>
      <c r="GY444" s="123">
        <f t="shared" si="675"/>
        <v>0</v>
      </c>
    </row>
    <row r="445" spans="1:207" x14ac:dyDescent="0.25">
      <c r="A445" s="83">
        <f>ROW()</f>
        <v>445</v>
      </c>
      <c r="B445" s="290"/>
      <c r="C445" s="113" t="s">
        <v>466</v>
      </c>
      <c r="D445" s="114">
        <f t="shared" ref="D445:D446" si="725">+D444</f>
        <v>114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44">
        <f t="shared" si="694"/>
        <v>0</v>
      </c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44"/>
      <c r="BY445" s="144"/>
      <c r="BZ445" s="144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44">
        <f>SUM(AT445:CM445)</f>
        <v>0</v>
      </c>
      <c r="CO445" s="124">
        <f t="shared" si="715"/>
        <v>0</v>
      </c>
      <c r="CP445" s="124">
        <f t="shared" si="716"/>
        <v>0</v>
      </c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29"/>
      <c r="DT445" s="129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29"/>
      <c r="EH445" s="144"/>
      <c r="EI445" s="144"/>
      <c r="EJ445" s="144"/>
      <c r="EK445" s="144">
        <f t="shared" si="717"/>
        <v>0</v>
      </c>
      <c r="EL445" s="124">
        <f t="shared" si="718"/>
        <v>0</v>
      </c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29"/>
      <c r="FP445" s="129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29"/>
      <c r="GD445" s="144"/>
      <c r="GE445" s="144"/>
      <c r="GF445" s="144"/>
      <c r="GG445" s="124">
        <f t="shared" si="722"/>
        <v>0</v>
      </c>
      <c r="GH445" s="124">
        <f t="shared" si="723"/>
        <v>0</v>
      </c>
      <c r="GI445" s="124"/>
      <c r="GJ445" s="124">
        <f t="shared" si="724"/>
        <v>0</v>
      </c>
      <c r="GV445" s="123">
        <f t="shared" si="671"/>
        <v>0</v>
      </c>
      <c r="GX445" s="129"/>
      <c r="GY445" s="123">
        <f t="shared" si="675"/>
        <v>0</v>
      </c>
    </row>
    <row r="446" spans="1:207" x14ac:dyDescent="0.25">
      <c r="A446" s="83">
        <f>ROW()</f>
        <v>446</v>
      </c>
      <c r="B446" s="292"/>
      <c r="C446" s="115" t="s">
        <v>467</v>
      </c>
      <c r="D446" s="116">
        <f t="shared" si="725"/>
        <v>114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44">
        <f t="shared" si="694"/>
        <v>0</v>
      </c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44"/>
      <c r="BY446" s="144"/>
      <c r="BZ446" s="144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44">
        <f>SUM(AT446:CM446)</f>
        <v>0</v>
      </c>
      <c r="CO446" s="124">
        <f t="shared" si="715"/>
        <v>0</v>
      </c>
      <c r="CP446" s="124">
        <f t="shared" si="716"/>
        <v>0</v>
      </c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29"/>
      <c r="DT446" s="129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29"/>
      <c r="EH446" s="144"/>
      <c r="EI446" s="144"/>
      <c r="EJ446" s="144"/>
      <c r="EK446" s="144">
        <f t="shared" si="717"/>
        <v>0</v>
      </c>
      <c r="EL446" s="124">
        <f t="shared" si="718"/>
        <v>0</v>
      </c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29"/>
      <c r="FP446" s="129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29"/>
      <c r="GD446" s="144"/>
      <c r="GE446" s="144"/>
      <c r="GF446" s="144"/>
      <c r="GG446" s="124">
        <f t="shared" si="722"/>
        <v>0</v>
      </c>
      <c r="GH446" s="124">
        <f t="shared" si="723"/>
        <v>0</v>
      </c>
      <c r="GI446" s="124"/>
      <c r="GJ446" s="124">
        <f t="shared" si="724"/>
        <v>0</v>
      </c>
      <c r="GV446" s="123">
        <f t="shared" si="671"/>
        <v>0</v>
      </c>
      <c r="GX446" s="129"/>
      <c r="GY446" s="123">
        <f t="shared" si="675"/>
        <v>0</v>
      </c>
    </row>
    <row r="447" spans="1:207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R447" si="726">SUM(G443:G446)</f>
        <v>0</v>
      </c>
      <c r="H447" s="141">
        <f t="shared" si="726"/>
        <v>0</v>
      </c>
      <c r="I447" s="141">
        <f t="shared" si="726"/>
        <v>0</v>
      </c>
      <c r="J447" s="141">
        <f t="shared" si="726"/>
        <v>0</v>
      </c>
      <c r="K447" s="141">
        <f t="shared" si="726"/>
        <v>0</v>
      </c>
      <c r="L447" s="141">
        <f t="shared" si="726"/>
        <v>0</v>
      </c>
      <c r="M447" s="141">
        <f t="shared" si="726"/>
        <v>0</v>
      </c>
      <c r="N447" s="141">
        <f t="shared" si="726"/>
        <v>0</v>
      </c>
      <c r="O447" s="141">
        <f t="shared" si="726"/>
        <v>0</v>
      </c>
      <c r="P447" s="141">
        <f t="shared" si="726"/>
        <v>0</v>
      </c>
      <c r="Q447" s="141">
        <f t="shared" si="726"/>
        <v>0</v>
      </c>
      <c r="R447" s="141">
        <f t="shared" si="726"/>
        <v>0</v>
      </c>
      <c r="S447" s="141">
        <f t="shared" si="726"/>
        <v>0</v>
      </c>
      <c r="T447" s="141">
        <f t="shared" si="726"/>
        <v>0</v>
      </c>
      <c r="U447" s="141">
        <f t="shared" si="726"/>
        <v>0</v>
      </c>
      <c r="V447" s="141">
        <f t="shared" si="726"/>
        <v>0</v>
      </c>
      <c r="W447" s="141">
        <f t="shared" si="726"/>
        <v>0</v>
      </c>
      <c r="X447" s="141">
        <f t="shared" si="726"/>
        <v>0</v>
      </c>
      <c r="Y447" s="141">
        <f t="shared" si="726"/>
        <v>0</v>
      </c>
      <c r="Z447" s="141">
        <f t="shared" si="726"/>
        <v>0</v>
      </c>
      <c r="AA447" s="141">
        <f t="shared" si="726"/>
        <v>0</v>
      </c>
      <c r="AB447" s="141">
        <f t="shared" si="726"/>
        <v>0</v>
      </c>
      <c r="AC447" s="141">
        <f t="shared" si="726"/>
        <v>0</v>
      </c>
      <c r="AD447" s="141">
        <f t="shared" si="726"/>
        <v>0</v>
      </c>
      <c r="AE447" s="141">
        <f t="shared" si="726"/>
        <v>0</v>
      </c>
      <c r="AF447" s="141">
        <f t="shared" si="726"/>
        <v>0</v>
      </c>
      <c r="AG447" s="141">
        <f t="shared" si="726"/>
        <v>0</v>
      </c>
      <c r="AH447" s="141">
        <f t="shared" si="726"/>
        <v>0</v>
      </c>
      <c r="AI447" s="141">
        <f t="shared" si="726"/>
        <v>0</v>
      </c>
      <c r="AJ447" s="141">
        <f t="shared" si="726"/>
        <v>0</v>
      </c>
      <c r="AK447" s="141">
        <f t="shared" si="726"/>
        <v>0</v>
      </c>
      <c r="AL447" s="141">
        <f t="shared" si="726"/>
        <v>0</v>
      </c>
      <c r="AM447" s="141">
        <f t="shared" si="726"/>
        <v>0</v>
      </c>
      <c r="AN447" s="141">
        <f t="shared" si="726"/>
        <v>0</v>
      </c>
      <c r="AO447" s="141">
        <f t="shared" si="726"/>
        <v>0</v>
      </c>
      <c r="AP447" s="141">
        <f t="shared" si="726"/>
        <v>0</v>
      </c>
      <c r="AQ447" s="141">
        <f t="shared" si="726"/>
        <v>0</v>
      </c>
      <c r="AR447" s="141">
        <f t="shared" si="726"/>
        <v>0</v>
      </c>
      <c r="AS447" s="141">
        <f t="shared" si="726"/>
        <v>0</v>
      </c>
      <c r="AT447" s="141">
        <f t="shared" si="726"/>
        <v>0</v>
      </c>
      <c r="AU447" s="141">
        <f t="shared" si="726"/>
        <v>0</v>
      </c>
      <c r="AV447" s="141">
        <f t="shared" si="726"/>
        <v>0</v>
      </c>
      <c r="AW447" s="141">
        <f t="shared" si="726"/>
        <v>0</v>
      </c>
      <c r="AX447" s="141">
        <f t="shared" si="726"/>
        <v>0</v>
      </c>
      <c r="AY447" s="141">
        <f>SUM(AX443:AY446)</f>
        <v>0</v>
      </c>
      <c r="AZ447" s="141">
        <f t="shared" si="726"/>
        <v>0</v>
      </c>
      <c r="BA447" s="141">
        <f t="shared" si="726"/>
        <v>0</v>
      </c>
      <c r="BB447" s="141">
        <f t="shared" si="726"/>
        <v>0</v>
      </c>
      <c r="BC447" s="141">
        <f t="shared" si="726"/>
        <v>0</v>
      </c>
      <c r="BD447" s="141">
        <f t="shared" si="726"/>
        <v>0</v>
      </c>
      <c r="BE447" s="141">
        <f t="shared" si="726"/>
        <v>0</v>
      </c>
      <c r="BF447" s="141">
        <f t="shared" si="726"/>
        <v>0</v>
      </c>
      <c r="BG447" s="141">
        <f t="shared" si="726"/>
        <v>0</v>
      </c>
      <c r="BH447" s="141">
        <f t="shared" si="726"/>
        <v>0</v>
      </c>
      <c r="BI447" s="141">
        <f t="shared" si="726"/>
        <v>0</v>
      </c>
      <c r="BJ447" s="141">
        <f t="shared" si="726"/>
        <v>0</v>
      </c>
      <c r="BK447" s="141">
        <f t="shared" si="726"/>
        <v>0</v>
      </c>
      <c r="BL447" s="141">
        <f t="shared" si="726"/>
        <v>0</v>
      </c>
      <c r="BM447" s="141">
        <f t="shared" si="726"/>
        <v>0</v>
      </c>
      <c r="BN447" s="141">
        <f t="shared" si="726"/>
        <v>0</v>
      </c>
      <c r="BO447" s="141">
        <f t="shared" si="726"/>
        <v>0</v>
      </c>
      <c r="BP447" s="141">
        <f t="shared" si="726"/>
        <v>0</v>
      </c>
      <c r="BQ447" s="141">
        <f t="shared" ref="BQ447" si="727">SUM(BQ443:BQ446)</f>
        <v>0</v>
      </c>
      <c r="BR447" s="141">
        <f t="shared" si="726"/>
        <v>0</v>
      </c>
      <c r="BS447" s="141">
        <f t="shared" ref="BS447:CQ447" si="728">SUM(BS443:BS446)</f>
        <v>0</v>
      </c>
      <c r="BT447" s="141">
        <f t="shared" si="728"/>
        <v>0</v>
      </c>
      <c r="BU447" s="141">
        <f t="shared" si="728"/>
        <v>0</v>
      </c>
      <c r="BV447" s="141">
        <f t="shared" si="728"/>
        <v>0</v>
      </c>
      <c r="BW447" s="141">
        <f t="shared" si="728"/>
        <v>0</v>
      </c>
      <c r="BX447" s="141">
        <f t="shared" si="728"/>
        <v>0</v>
      </c>
      <c r="BY447" s="141">
        <f t="shared" si="728"/>
        <v>0</v>
      </c>
      <c r="BZ447" s="141">
        <f t="shared" si="728"/>
        <v>0</v>
      </c>
      <c r="CA447" s="141">
        <f t="shared" si="728"/>
        <v>0</v>
      </c>
      <c r="CB447" s="141">
        <f t="shared" si="728"/>
        <v>0</v>
      </c>
      <c r="CC447" s="141">
        <f t="shared" si="728"/>
        <v>0</v>
      </c>
      <c r="CD447" s="141">
        <f t="shared" si="728"/>
        <v>0</v>
      </c>
      <c r="CE447" s="141">
        <f t="shared" si="728"/>
        <v>0</v>
      </c>
      <c r="CF447" s="141">
        <f t="shared" si="728"/>
        <v>0</v>
      </c>
      <c r="CG447" s="141">
        <f t="shared" si="728"/>
        <v>0</v>
      </c>
      <c r="CH447" s="141">
        <f t="shared" si="728"/>
        <v>0</v>
      </c>
      <c r="CI447" s="141">
        <f t="shared" si="728"/>
        <v>0</v>
      </c>
      <c r="CJ447" s="141">
        <f t="shared" si="728"/>
        <v>0</v>
      </c>
      <c r="CK447" s="141">
        <f t="shared" si="728"/>
        <v>0</v>
      </c>
      <c r="CL447" s="141">
        <f t="shared" si="728"/>
        <v>0</v>
      </c>
      <c r="CM447" s="141">
        <f t="shared" si="728"/>
        <v>0</v>
      </c>
      <c r="CN447" s="141">
        <f t="shared" si="728"/>
        <v>0</v>
      </c>
      <c r="CO447" s="141">
        <f t="shared" ref="CO447:CP447" si="729">SUM(CO443:CO446)</f>
        <v>0</v>
      </c>
      <c r="CP447" s="141">
        <f t="shared" si="729"/>
        <v>282791674.87</v>
      </c>
      <c r="CQ447" s="141">
        <f t="shared" si="728"/>
        <v>0</v>
      </c>
      <c r="CR447" s="141">
        <f t="shared" ref="CR447:EK447" si="730">SUM(CR443:CR446)</f>
        <v>0</v>
      </c>
      <c r="CS447" s="141">
        <f t="shared" si="730"/>
        <v>0</v>
      </c>
      <c r="CT447" s="141">
        <f t="shared" si="730"/>
        <v>0</v>
      </c>
      <c r="CU447" s="141">
        <f t="shared" si="730"/>
        <v>0</v>
      </c>
      <c r="CV447" s="141">
        <f t="shared" si="730"/>
        <v>0</v>
      </c>
      <c r="CW447" s="141">
        <f t="shared" si="730"/>
        <v>0</v>
      </c>
      <c r="CX447" s="141">
        <f t="shared" si="730"/>
        <v>0</v>
      </c>
      <c r="CY447" s="141">
        <f t="shared" si="730"/>
        <v>0</v>
      </c>
      <c r="CZ447" s="141">
        <f t="shared" si="730"/>
        <v>0</v>
      </c>
      <c r="DA447" s="141">
        <f t="shared" si="730"/>
        <v>0</v>
      </c>
      <c r="DB447" s="141">
        <f t="shared" si="730"/>
        <v>0</v>
      </c>
      <c r="DC447" s="141">
        <f t="shared" si="730"/>
        <v>0</v>
      </c>
      <c r="DD447" s="141">
        <f t="shared" si="730"/>
        <v>0</v>
      </c>
      <c r="DE447" s="141">
        <f t="shared" si="730"/>
        <v>0</v>
      </c>
      <c r="DF447" s="141">
        <f t="shared" si="730"/>
        <v>0</v>
      </c>
      <c r="DG447" s="141">
        <f t="shared" si="730"/>
        <v>0</v>
      </c>
      <c r="DH447" s="141">
        <f t="shared" si="730"/>
        <v>0</v>
      </c>
      <c r="DI447" s="141">
        <f t="shared" si="730"/>
        <v>0</v>
      </c>
      <c r="DJ447" s="141">
        <f t="shared" si="730"/>
        <v>0</v>
      </c>
      <c r="DK447" s="141">
        <f t="shared" si="730"/>
        <v>0</v>
      </c>
      <c r="DL447" s="141">
        <f t="shared" si="730"/>
        <v>0</v>
      </c>
      <c r="DM447" s="141">
        <f t="shared" si="730"/>
        <v>0</v>
      </c>
      <c r="DN447" s="141">
        <f t="shared" si="730"/>
        <v>0</v>
      </c>
      <c r="DO447" s="141">
        <f t="shared" si="730"/>
        <v>0</v>
      </c>
      <c r="DP447" s="141">
        <f t="shared" si="730"/>
        <v>0</v>
      </c>
      <c r="DQ447" s="141">
        <f t="shared" si="730"/>
        <v>0</v>
      </c>
      <c r="DR447" s="141">
        <f t="shared" si="730"/>
        <v>0</v>
      </c>
      <c r="DS447" s="141">
        <f t="shared" si="730"/>
        <v>0</v>
      </c>
      <c r="DT447" s="141">
        <f t="shared" si="730"/>
        <v>0</v>
      </c>
      <c r="DU447" s="141">
        <f>SUM($DU443:DU446)</f>
        <v>0</v>
      </c>
      <c r="DV447" s="141">
        <f t="shared" si="730"/>
        <v>0</v>
      </c>
      <c r="DW447" s="141">
        <f t="shared" si="730"/>
        <v>0</v>
      </c>
      <c r="DX447" s="141">
        <f t="shared" si="730"/>
        <v>0</v>
      </c>
      <c r="DY447" s="141">
        <f t="shared" si="730"/>
        <v>0</v>
      </c>
      <c r="DZ447" s="141">
        <f t="shared" si="730"/>
        <v>0</v>
      </c>
      <c r="EA447" s="141">
        <f t="shared" si="730"/>
        <v>0</v>
      </c>
      <c r="EB447" s="141">
        <f t="shared" si="730"/>
        <v>0</v>
      </c>
      <c r="EC447" s="141">
        <f t="shared" si="730"/>
        <v>0</v>
      </c>
      <c r="ED447" s="141">
        <f t="shared" si="730"/>
        <v>0</v>
      </c>
      <c r="EE447" s="141">
        <f t="shared" si="730"/>
        <v>0</v>
      </c>
      <c r="EF447" s="141">
        <f t="shared" si="730"/>
        <v>0</v>
      </c>
      <c r="EG447" s="141">
        <f t="shared" si="730"/>
        <v>0</v>
      </c>
      <c r="EH447" s="141">
        <f t="shared" si="730"/>
        <v>0</v>
      </c>
      <c r="EI447" s="141">
        <f t="shared" si="730"/>
        <v>0</v>
      </c>
      <c r="EJ447" s="141">
        <f t="shared" si="730"/>
        <v>0</v>
      </c>
      <c r="EK447" s="141">
        <f t="shared" si="730"/>
        <v>0</v>
      </c>
      <c r="EL447" s="141">
        <f t="shared" ref="EL447" si="731">SUM(EL443:EL446)</f>
        <v>282791674.87</v>
      </c>
      <c r="EM447" s="141">
        <f t="shared" ref="EM447:EN447" si="732">SUM(EM443:EM446)</f>
        <v>0</v>
      </c>
      <c r="EN447" s="141">
        <f t="shared" si="732"/>
        <v>0</v>
      </c>
      <c r="EO447" s="141">
        <f t="shared" ref="EO447:GG447" si="733">SUM(EO443:EO446)</f>
        <v>0</v>
      </c>
      <c r="EP447" s="141">
        <f t="shared" si="733"/>
        <v>0</v>
      </c>
      <c r="EQ447" s="141">
        <f t="shared" si="733"/>
        <v>0</v>
      </c>
      <c r="ER447" s="141">
        <f t="shared" si="733"/>
        <v>0</v>
      </c>
      <c r="ES447" s="141">
        <f t="shared" si="733"/>
        <v>0</v>
      </c>
      <c r="ET447" s="141">
        <f t="shared" si="733"/>
        <v>0</v>
      </c>
      <c r="EU447" s="141">
        <f t="shared" si="733"/>
        <v>0</v>
      </c>
      <c r="EV447" s="141">
        <f t="shared" si="733"/>
        <v>0</v>
      </c>
      <c r="EW447" s="141">
        <f t="shared" si="733"/>
        <v>0</v>
      </c>
      <c r="EX447" s="141">
        <f t="shared" si="733"/>
        <v>0</v>
      </c>
      <c r="EY447" s="141">
        <f t="shared" si="733"/>
        <v>0</v>
      </c>
      <c r="EZ447" s="141">
        <f t="shared" si="733"/>
        <v>0</v>
      </c>
      <c r="FA447" s="141">
        <f t="shared" si="733"/>
        <v>0</v>
      </c>
      <c r="FB447" s="141">
        <f t="shared" si="733"/>
        <v>0</v>
      </c>
      <c r="FC447" s="141">
        <f t="shared" si="733"/>
        <v>0</v>
      </c>
      <c r="FD447" s="141">
        <f t="shared" si="733"/>
        <v>0</v>
      </c>
      <c r="FE447" s="141">
        <f t="shared" si="733"/>
        <v>0</v>
      </c>
      <c r="FF447" s="141">
        <f t="shared" si="733"/>
        <v>0</v>
      </c>
      <c r="FG447" s="141">
        <f t="shared" si="733"/>
        <v>0</v>
      </c>
      <c r="FH447" s="141">
        <f t="shared" si="733"/>
        <v>0</v>
      </c>
      <c r="FI447" s="141">
        <f t="shared" si="733"/>
        <v>0</v>
      </c>
      <c r="FJ447" s="141">
        <f t="shared" si="733"/>
        <v>0</v>
      </c>
      <c r="FK447" s="141">
        <f t="shared" si="733"/>
        <v>0</v>
      </c>
      <c r="FL447" s="141">
        <f t="shared" si="733"/>
        <v>0</v>
      </c>
      <c r="FM447" s="141">
        <f t="shared" si="733"/>
        <v>0</v>
      </c>
      <c r="FN447" s="141">
        <f t="shared" si="733"/>
        <v>0</v>
      </c>
      <c r="FO447" s="141">
        <f t="shared" si="733"/>
        <v>0</v>
      </c>
      <c r="FP447" s="141">
        <f t="shared" si="733"/>
        <v>0</v>
      </c>
      <c r="FQ447" s="141">
        <f t="shared" si="733"/>
        <v>0</v>
      </c>
      <c r="FR447" s="141">
        <f t="shared" si="733"/>
        <v>0</v>
      </c>
      <c r="FS447" s="141">
        <f t="shared" si="733"/>
        <v>0</v>
      </c>
      <c r="FT447" s="141">
        <f t="shared" si="733"/>
        <v>0</v>
      </c>
      <c r="FU447" s="141">
        <f t="shared" si="733"/>
        <v>0</v>
      </c>
      <c r="FV447" s="141">
        <f t="shared" si="733"/>
        <v>0</v>
      </c>
      <c r="FW447" s="141">
        <f t="shared" si="733"/>
        <v>0</v>
      </c>
      <c r="FX447" s="141">
        <f t="shared" si="733"/>
        <v>0</v>
      </c>
      <c r="FY447" s="141">
        <f t="shared" si="733"/>
        <v>0</v>
      </c>
      <c r="FZ447" s="141">
        <f t="shared" si="733"/>
        <v>0</v>
      </c>
      <c r="GA447" s="141">
        <f t="shared" si="733"/>
        <v>0</v>
      </c>
      <c r="GB447" s="141">
        <f t="shared" si="733"/>
        <v>0</v>
      </c>
      <c r="GC447" s="141">
        <f t="shared" si="733"/>
        <v>0</v>
      </c>
      <c r="GD447" s="141">
        <f t="shared" si="733"/>
        <v>0</v>
      </c>
      <c r="GE447" s="141">
        <f t="shared" si="733"/>
        <v>0</v>
      </c>
      <c r="GF447" s="141">
        <f t="shared" si="733"/>
        <v>0</v>
      </c>
      <c r="GG447" s="141">
        <f t="shared" si="733"/>
        <v>0</v>
      </c>
      <c r="GH447" s="141">
        <f t="shared" ref="GH447:GJ447" si="734">SUM(GH443:GH446)</f>
        <v>282791674.87</v>
      </c>
      <c r="GI447" s="141">
        <f t="shared" si="734"/>
        <v>0</v>
      </c>
      <c r="GJ447" s="141">
        <f t="shared" si="734"/>
        <v>282791674.87</v>
      </c>
      <c r="GU447" s="141">
        <v>282791674.87</v>
      </c>
      <c r="GV447" s="123">
        <f t="shared" si="671"/>
        <v>0</v>
      </c>
      <c r="GX447" s="141">
        <v>0</v>
      </c>
      <c r="GY447" s="123">
        <f t="shared" si="675"/>
        <v>0</v>
      </c>
    </row>
    <row r="448" spans="1:207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37">
        <v>-154909687.98999998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>
        <v>-4207196.5800000168</v>
      </c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44">
        <f t="shared" si="694"/>
        <v>-4207196.5800000168</v>
      </c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44"/>
      <c r="BY448" s="144"/>
      <c r="BZ448" s="144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>
        <v>-4207196.5800000094</v>
      </c>
      <c r="CN448" s="144">
        <f>SUM(AT448:CM448)</f>
        <v>-4207196.5800000094</v>
      </c>
      <c r="CO448" s="124">
        <f t="shared" ref="CO448:CO451" si="735">+CN448+AS448</f>
        <v>-8414393.1600000262</v>
      </c>
      <c r="CP448" s="124">
        <f t="shared" ref="CP448:CP451" si="736">+CO448+E448</f>
        <v>-163324081.15000001</v>
      </c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29"/>
      <c r="DT448" s="129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29"/>
      <c r="EH448" s="144"/>
      <c r="EI448" s="144"/>
      <c r="EJ448" s="144">
        <v>-7972251.3400000408</v>
      </c>
      <c r="EK448" s="144">
        <f t="shared" ref="EK448:EK451" si="737">SUM(CQ448:EJ448)</f>
        <v>-7972251.3400000408</v>
      </c>
      <c r="EL448" s="124">
        <f t="shared" ref="EL448:EL451" si="738">EK448+CP448</f>
        <v>-171296332.49000004</v>
      </c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29"/>
      <c r="FP448" s="129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29"/>
      <c r="GD448" s="144"/>
      <c r="GE448" s="144"/>
      <c r="GF448" s="144">
        <v>-2880746.5800000094</v>
      </c>
      <c r="GG448" s="124">
        <f t="shared" ref="GG448" si="739">SUM(EM448:GF448)</f>
        <v>-2880746.5800000094</v>
      </c>
      <c r="GH448" s="124">
        <f t="shared" ref="GH448" si="740">EL448+GG448</f>
        <v>-174177079.07000005</v>
      </c>
      <c r="GI448" s="124"/>
      <c r="GJ448" s="124">
        <f t="shared" ref="GJ448" si="741">SUM(GH448:GI448)</f>
        <v>-174177079.07000005</v>
      </c>
      <c r="GU448" s="194">
        <v>-154909687.98999998</v>
      </c>
      <c r="GV448" s="123">
        <f t="shared" si="671"/>
        <v>0</v>
      </c>
      <c r="GX448" s="129"/>
      <c r="GY448" s="123">
        <f t="shared" si="675"/>
        <v>0</v>
      </c>
    </row>
    <row r="449" spans="1:207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44">
        <f t="shared" si="694"/>
        <v>0</v>
      </c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44"/>
      <c r="BY449" s="144"/>
      <c r="BZ449" s="144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44">
        <f>SUM(AT449:CM449)</f>
        <v>0</v>
      </c>
      <c r="CO449" s="124">
        <f t="shared" si="735"/>
        <v>0</v>
      </c>
      <c r="CP449" s="124">
        <f t="shared" si="736"/>
        <v>0</v>
      </c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29"/>
      <c r="DT449" s="129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29"/>
      <c r="EH449" s="144"/>
      <c r="EI449" s="144"/>
      <c r="EJ449" s="144"/>
      <c r="EK449" s="144">
        <f t="shared" si="737"/>
        <v>0</v>
      </c>
      <c r="EL449" s="124">
        <f t="shared" si="738"/>
        <v>0</v>
      </c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29"/>
      <c r="FP449" s="129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29"/>
      <c r="GD449" s="144"/>
      <c r="GE449" s="144"/>
      <c r="GF449" s="144"/>
      <c r="GG449" s="124">
        <f t="shared" ref="GG449:GG451" si="742">SUM(EM449:GF449)</f>
        <v>0</v>
      </c>
      <c r="GH449" s="124">
        <f t="shared" ref="GH449:GH451" si="743">EL449+GG449</f>
        <v>0</v>
      </c>
      <c r="GI449" s="124"/>
      <c r="GJ449" s="124">
        <f t="shared" ref="GJ449:GJ451" si="744">SUM(GH449:GI449)</f>
        <v>0</v>
      </c>
      <c r="GV449" s="123">
        <f t="shared" si="671"/>
        <v>0</v>
      </c>
      <c r="GX449" s="129"/>
      <c r="GY449" s="123">
        <f t="shared" si="675"/>
        <v>0</v>
      </c>
    </row>
    <row r="450" spans="1:207" x14ac:dyDescent="0.25">
      <c r="A450" s="83">
        <f>ROW()</f>
        <v>450</v>
      </c>
      <c r="B450" s="290"/>
      <c r="C450" s="113" t="s">
        <v>470</v>
      </c>
      <c r="D450" s="114">
        <f t="shared" ref="D450:D451" si="745">+D449</f>
        <v>115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44">
        <f t="shared" si="694"/>
        <v>0</v>
      </c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44"/>
      <c r="BY450" s="144"/>
      <c r="BZ450" s="144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44">
        <f>SUM(AT450:CM450)</f>
        <v>0</v>
      </c>
      <c r="CO450" s="124">
        <f t="shared" si="735"/>
        <v>0</v>
      </c>
      <c r="CP450" s="124">
        <f t="shared" si="736"/>
        <v>0</v>
      </c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29"/>
      <c r="DT450" s="129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29"/>
      <c r="EH450" s="144"/>
      <c r="EI450" s="144"/>
      <c r="EJ450" s="144"/>
      <c r="EK450" s="144">
        <f t="shared" si="737"/>
        <v>0</v>
      </c>
      <c r="EL450" s="124">
        <f t="shared" si="738"/>
        <v>0</v>
      </c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29"/>
      <c r="FP450" s="129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29"/>
      <c r="GD450" s="144"/>
      <c r="GE450" s="144"/>
      <c r="GF450" s="144"/>
      <c r="GG450" s="124">
        <f t="shared" si="742"/>
        <v>0</v>
      </c>
      <c r="GH450" s="124">
        <f t="shared" si="743"/>
        <v>0</v>
      </c>
      <c r="GI450" s="124"/>
      <c r="GJ450" s="124">
        <f t="shared" si="744"/>
        <v>0</v>
      </c>
      <c r="GV450" s="123">
        <f t="shared" si="671"/>
        <v>0</v>
      </c>
      <c r="GX450" s="129"/>
      <c r="GY450" s="123">
        <f t="shared" si="675"/>
        <v>0</v>
      </c>
    </row>
    <row r="451" spans="1:207" x14ac:dyDescent="0.25">
      <c r="A451" s="83">
        <f>ROW()</f>
        <v>451</v>
      </c>
      <c r="B451" s="292"/>
      <c r="C451" s="115" t="s">
        <v>471</v>
      </c>
      <c r="D451" s="116">
        <f t="shared" si="745"/>
        <v>115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44">
        <f t="shared" si="694"/>
        <v>0</v>
      </c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44"/>
      <c r="BY451" s="144"/>
      <c r="BZ451" s="144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44">
        <f>SUM(AT451:CM451)</f>
        <v>0</v>
      </c>
      <c r="CO451" s="124">
        <f t="shared" si="735"/>
        <v>0</v>
      </c>
      <c r="CP451" s="124">
        <f t="shared" si="736"/>
        <v>0</v>
      </c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29"/>
      <c r="DT451" s="129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29"/>
      <c r="EH451" s="144"/>
      <c r="EI451" s="144"/>
      <c r="EJ451" s="144"/>
      <c r="EK451" s="144">
        <f t="shared" si="737"/>
        <v>0</v>
      </c>
      <c r="EL451" s="124">
        <f t="shared" si="738"/>
        <v>0</v>
      </c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29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29"/>
      <c r="GD451" s="144"/>
      <c r="GE451" s="144"/>
      <c r="GF451" s="144"/>
      <c r="GG451" s="124">
        <f t="shared" si="742"/>
        <v>0</v>
      </c>
      <c r="GH451" s="124">
        <f t="shared" si="743"/>
        <v>0</v>
      </c>
      <c r="GI451" s="124"/>
      <c r="GJ451" s="124">
        <f t="shared" si="744"/>
        <v>0</v>
      </c>
      <c r="GV451" s="123">
        <f t="shared" si="671"/>
        <v>0</v>
      </c>
      <c r="GX451" s="129"/>
      <c r="GY451" s="123">
        <f t="shared" si="675"/>
        <v>0</v>
      </c>
    </row>
    <row r="452" spans="1:207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-154909687.98999998</v>
      </c>
      <c r="F452" s="141">
        <f>SUM(F448:F451)</f>
        <v>0</v>
      </c>
      <c r="G452" s="141">
        <f t="shared" ref="G452:BR452" si="746">SUM(G448:G451)</f>
        <v>0</v>
      </c>
      <c r="H452" s="141">
        <f t="shared" si="746"/>
        <v>0</v>
      </c>
      <c r="I452" s="141">
        <f t="shared" si="746"/>
        <v>0</v>
      </c>
      <c r="J452" s="141">
        <f t="shared" si="746"/>
        <v>0</v>
      </c>
      <c r="K452" s="141">
        <f t="shared" si="746"/>
        <v>0</v>
      </c>
      <c r="L452" s="141">
        <f t="shared" si="746"/>
        <v>0</v>
      </c>
      <c r="M452" s="141">
        <f t="shared" si="746"/>
        <v>0</v>
      </c>
      <c r="N452" s="141">
        <f t="shared" si="746"/>
        <v>0</v>
      </c>
      <c r="O452" s="141">
        <f t="shared" si="746"/>
        <v>0</v>
      </c>
      <c r="P452" s="141">
        <f t="shared" si="746"/>
        <v>0</v>
      </c>
      <c r="Q452" s="141">
        <f t="shared" si="746"/>
        <v>0</v>
      </c>
      <c r="R452" s="141">
        <f t="shared" si="746"/>
        <v>0</v>
      </c>
      <c r="S452" s="141">
        <f t="shared" si="746"/>
        <v>0</v>
      </c>
      <c r="T452" s="141">
        <f t="shared" si="746"/>
        <v>0</v>
      </c>
      <c r="U452" s="141">
        <f t="shared" si="746"/>
        <v>0</v>
      </c>
      <c r="V452" s="141">
        <f t="shared" si="746"/>
        <v>0</v>
      </c>
      <c r="W452" s="141">
        <f t="shared" si="746"/>
        <v>0</v>
      </c>
      <c r="X452" s="141">
        <f t="shared" si="746"/>
        <v>-4207196.5800000168</v>
      </c>
      <c r="Y452" s="141">
        <f t="shared" si="746"/>
        <v>0</v>
      </c>
      <c r="Z452" s="141">
        <f t="shared" si="746"/>
        <v>0</v>
      </c>
      <c r="AA452" s="141">
        <f t="shared" si="746"/>
        <v>0</v>
      </c>
      <c r="AB452" s="141">
        <f t="shared" si="746"/>
        <v>0</v>
      </c>
      <c r="AC452" s="141">
        <f t="shared" si="746"/>
        <v>0</v>
      </c>
      <c r="AD452" s="141">
        <f t="shared" si="746"/>
        <v>0</v>
      </c>
      <c r="AE452" s="141">
        <f t="shared" si="746"/>
        <v>0</v>
      </c>
      <c r="AF452" s="141">
        <f t="shared" si="746"/>
        <v>0</v>
      </c>
      <c r="AG452" s="141">
        <f t="shared" si="746"/>
        <v>0</v>
      </c>
      <c r="AH452" s="141">
        <f t="shared" si="746"/>
        <v>0</v>
      </c>
      <c r="AI452" s="141">
        <f t="shared" si="746"/>
        <v>0</v>
      </c>
      <c r="AJ452" s="141">
        <f t="shared" si="746"/>
        <v>0</v>
      </c>
      <c r="AK452" s="141">
        <f t="shared" si="746"/>
        <v>0</v>
      </c>
      <c r="AL452" s="141">
        <f t="shared" si="746"/>
        <v>0</v>
      </c>
      <c r="AM452" s="141">
        <f t="shared" si="746"/>
        <v>0</v>
      </c>
      <c r="AN452" s="141">
        <f t="shared" si="746"/>
        <v>0</v>
      </c>
      <c r="AO452" s="141">
        <f t="shared" si="746"/>
        <v>0</v>
      </c>
      <c r="AP452" s="141">
        <f t="shared" si="746"/>
        <v>0</v>
      </c>
      <c r="AQ452" s="141">
        <f t="shared" si="746"/>
        <v>0</v>
      </c>
      <c r="AR452" s="141">
        <f t="shared" si="746"/>
        <v>0</v>
      </c>
      <c r="AS452" s="141">
        <f t="shared" si="746"/>
        <v>-4207196.5800000168</v>
      </c>
      <c r="AT452" s="141">
        <f t="shared" si="746"/>
        <v>0</v>
      </c>
      <c r="AU452" s="141">
        <f t="shared" si="746"/>
        <v>0</v>
      </c>
      <c r="AV452" s="141">
        <f t="shared" si="746"/>
        <v>0</v>
      </c>
      <c r="AW452" s="141">
        <f t="shared" si="746"/>
        <v>0</v>
      </c>
      <c r="AX452" s="141">
        <f t="shared" si="746"/>
        <v>0</v>
      </c>
      <c r="AY452" s="141">
        <f>SUM(AX448:AY451)</f>
        <v>0</v>
      </c>
      <c r="AZ452" s="141">
        <f t="shared" si="746"/>
        <v>0</v>
      </c>
      <c r="BA452" s="141">
        <f t="shared" si="746"/>
        <v>0</v>
      </c>
      <c r="BB452" s="141">
        <f t="shared" si="746"/>
        <v>0</v>
      </c>
      <c r="BC452" s="141">
        <f t="shared" si="746"/>
        <v>0</v>
      </c>
      <c r="BD452" s="141">
        <f t="shared" si="746"/>
        <v>0</v>
      </c>
      <c r="BE452" s="141">
        <f t="shared" si="746"/>
        <v>0</v>
      </c>
      <c r="BF452" s="141">
        <f t="shared" si="746"/>
        <v>0</v>
      </c>
      <c r="BG452" s="141">
        <f t="shared" si="746"/>
        <v>0</v>
      </c>
      <c r="BH452" s="141">
        <f t="shared" si="746"/>
        <v>0</v>
      </c>
      <c r="BI452" s="141">
        <f t="shared" si="746"/>
        <v>0</v>
      </c>
      <c r="BJ452" s="141">
        <f t="shared" si="746"/>
        <v>0</v>
      </c>
      <c r="BK452" s="141">
        <f t="shared" si="746"/>
        <v>0</v>
      </c>
      <c r="BL452" s="141">
        <f t="shared" si="746"/>
        <v>0</v>
      </c>
      <c r="BM452" s="141">
        <f t="shared" si="746"/>
        <v>0</v>
      </c>
      <c r="BN452" s="141">
        <f t="shared" si="746"/>
        <v>0</v>
      </c>
      <c r="BO452" s="141">
        <f t="shared" si="746"/>
        <v>0</v>
      </c>
      <c r="BP452" s="141">
        <f t="shared" si="746"/>
        <v>0</v>
      </c>
      <c r="BQ452" s="141">
        <f t="shared" ref="BQ452" si="747">SUM(BQ448:BQ451)</f>
        <v>0</v>
      </c>
      <c r="BR452" s="141">
        <f t="shared" si="746"/>
        <v>0</v>
      </c>
      <c r="BS452" s="141">
        <f t="shared" ref="BS452:CN452" si="748">SUM(BS448:BS451)</f>
        <v>0</v>
      </c>
      <c r="BT452" s="141">
        <f t="shared" si="748"/>
        <v>0</v>
      </c>
      <c r="BU452" s="141">
        <f t="shared" si="748"/>
        <v>0</v>
      </c>
      <c r="BV452" s="141">
        <f t="shared" si="748"/>
        <v>0</v>
      </c>
      <c r="BW452" s="141">
        <f t="shared" si="748"/>
        <v>0</v>
      </c>
      <c r="BX452" s="141">
        <f t="shared" ref="BX452:BZ452" si="749">SUM(BX448:BX451)</f>
        <v>0</v>
      </c>
      <c r="BY452" s="141">
        <f t="shared" si="749"/>
        <v>0</v>
      </c>
      <c r="BZ452" s="141">
        <f t="shared" si="749"/>
        <v>0</v>
      </c>
      <c r="CA452" s="141">
        <f t="shared" si="748"/>
        <v>0</v>
      </c>
      <c r="CB452" s="141">
        <f t="shared" si="748"/>
        <v>0</v>
      </c>
      <c r="CC452" s="141">
        <f t="shared" si="748"/>
        <v>0</v>
      </c>
      <c r="CD452" s="141">
        <f t="shared" si="748"/>
        <v>0</v>
      </c>
      <c r="CE452" s="141">
        <f t="shared" si="748"/>
        <v>0</v>
      </c>
      <c r="CF452" s="141">
        <f t="shared" si="748"/>
        <v>0</v>
      </c>
      <c r="CG452" s="141">
        <f t="shared" si="748"/>
        <v>0</v>
      </c>
      <c r="CH452" s="141">
        <f t="shared" si="748"/>
        <v>0</v>
      </c>
      <c r="CI452" s="141">
        <f t="shared" si="748"/>
        <v>0</v>
      </c>
      <c r="CJ452" s="141">
        <f t="shared" si="748"/>
        <v>0</v>
      </c>
      <c r="CK452" s="141">
        <f t="shared" si="748"/>
        <v>0</v>
      </c>
      <c r="CL452" s="141">
        <f t="shared" si="748"/>
        <v>0</v>
      </c>
      <c r="CM452" s="141">
        <f t="shared" si="748"/>
        <v>-4207196.5800000094</v>
      </c>
      <c r="CN452" s="141">
        <f t="shared" si="748"/>
        <v>-4207196.5800000094</v>
      </c>
      <c r="CO452" s="141">
        <f t="shared" ref="CO452:CP452" si="750">SUM(CO448:CO451)</f>
        <v>-8414393.1600000262</v>
      </c>
      <c r="CP452" s="141">
        <f t="shared" si="750"/>
        <v>-163324081.15000001</v>
      </c>
      <c r="CQ452" s="141">
        <f t="shared" ref="CQ452:CR452" si="751">SUM(CQ448:CQ451)</f>
        <v>0</v>
      </c>
      <c r="CR452" s="141">
        <f t="shared" si="751"/>
        <v>0</v>
      </c>
      <c r="CS452" s="141">
        <f t="shared" ref="CS452:EK452" si="752">SUM(CS448:CS451)</f>
        <v>0</v>
      </c>
      <c r="CT452" s="141">
        <f t="shared" si="752"/>
        <v>0</v>
      </c>
      <c r="CU452" s="141">
        <f t="shared" si="752"/>
        <v>0</v>
      </c>
      <c r="CV452" s="141">
        <f t="shared" si="752"/>
        <v>0</v>
      </c>
      <c r="CW452" s="141">
        <f t="shared" si="752"/>
        <v>0</v>
      </c>
      <c r="CX452" s="141">
        <f t="shared" si="752"/>
        <v>0</v>
      </c>
      <c r="CY452" s="141">
        <f t="shared" si="752"/>
        <v>0</v>
      </c>
      <c r="CZ452" s="141">
        <f t="shared" si="752"/>
        <v>0</v>
      </c>
      <c r="DA452" s="141">
        <f t="shared" si="752"/>
        <v>0</v>
      </c>
      <c r="DB452" s="141">
        <f t="shared" si="752"/>
        <v>0</v>
      </c>
      <c r="DC452" s="141">
        <f t="shared" si="752"/>
        <v>0</v>
      </c>
      <c r="DD452" s="141">
        <f t="shared" si="752"/>
        <v>0</v>
      </c>
      <c r="DE452" s="141">
        <f t="shared" si="752"/>
        <v>0</v>
      </c>
      <c r="DF452" s="141">
        <f t="shared" si="752"/>
        <v>0</v>
      </c>
      <c r="DG452" s="141">
        <f t="shared" si="752"/>
        <v>0</v>
      </c>
      <c r="DH452" s="141">
        <f t="shared" si="752"/>
        <v>0</v>
      </c>
      <c r="DI452" s="141">
        <f t="shared" si="752"/>
        <v>0</v>
      </c>
      <c r="DJ452" s="141">
        <f t="shared" si="752"/>
        <v>0</v>
      </c>
      <c r="DK452" s="141">
        <f t="shared" si="752"/>
        <v>0</v>
      </c>
      <c r="DL452" s="141">
        <f t="shared" si="752"/>
        <v>0</v>
      </c>
      <c r="DM452" s="141">
        <f t="shared" si="752"/>
        <v>0</v>
      </c>
      <c r="DN452" s="141">
        <f t="shared" si="752"/>
        <v>0</v>
      </c>
      <c r="DO452" s="141">
        <f t="shared" si="752"/>
        <v>0</v>
      </c>
      <c r="DP452" s="141">
        <f t="shared" si="752"/>
        <v>0</v>
      </c>
      <c r="DQ452" s="141">
        <f t="shared" si="752"/>
        <v>0</v>
      </c>
      <c r="DR452" s="141">
        <f t="shared" si="752"/>
        <v>0</v>
      </c>
      <c r="DS452" s="141">
        <f t="shared" si="752"/>
        <v>0</v>
      </c>
      <c r="DT452" s="141">
        <f t="shared" si="752"/>
        <v>0</v>
      </c>
      <c r="DU452" s="141">
        <f>SUM($DU448:DU451)</f>
        <v>0</v>
      </c>
      <c r="DV452" s="141">
        <f t="shared" si="752"/>
        <v>0</v>
      </c>
      <c r="DW452" s="141">
        <f t="shared" si="752"/>
        <v>0</v>
      </c>
      <c r="DX452" s="141">
        <f t="shared" si="752"/>
        <v>0</v>
      </c>
      <c r="DY452" s="141">
        <f t="shared" si="752"/>
        <v>0</v>
      </c>
      <c r="DZ452" s="141">
        <f t="shared" si="752"/>
        <v>0</v>
      </c>
      <c r="EA452" s="141">
        <f t="shared" si="752"/>
        <v>0</v>
      </c>
      <c r="EB452" s="141">
        <f t="shared" si="752"/>
        <v>0</v>
      </c>
      <c r="EC452" s="141">
        <f t="shared" si="752"/>
        <v>0</v>
      </c>
      <c r="ED452" s="141">
        <f t="shared" si="752"/>
        <v>0</v>
      </c>
      <c r="EE452" s="141">
        <f t="shared" si="752"/>
        <v>0</v>
      </c>
      <c r="EF452" s="141">
        <f t="shared" si="752"/>
        <v>0</v>
      </c>
      <c r="EG452" s="141">
        <f t="shared" si="752"/>
        <v>0</v>
      </c>
      <c r="EH452" s="141">
        <f t="shared" si="752"/>
        <v>0</v>
      </c>
      <c r="EI452" s="141">
        <f t="shared" si="752"/>
        <v>0</v>
      </c>
      <c r="EJ452" s="141">
        <f t="shared" si="752"/>
        <v>-7972251.3400000408</v>
      </c>
      <c r="EK452" s="141">
        <f t="shared" si="752"/>
        <v>-7972251.3400000408</v>
      </c>
      <c r="EL452" s="141">
        <f t="shared" ref="EL452" si="753">SUM(EL448:EL451)</f>
        <v>-171296332.49000004</v>
      </c>
      <c r="EM452" s="141">
        <f t="shared" ref="EM452:EN452" si="754">SUM(EM448:EM451)</f>
        <v>0</v>
      </c>
      <c r="EN452" s="141">
        <f t="shared" si="754"/>
        <v>0</v>
      </c>
      <c r="EO452" s="141">
        <f t="shared" ref="EO452:GG452" si="755">SUM(EO448:EO451)</f>
        <v>0</v>
      </c>
      <c r="EP452" s="141">
        <f t="shared" si="755"/>
        <v>0</v>
      </c>
      <c r="EQ452" s="141">
        <f t="shared" si="755"/>
        <v>0</v>
      </c>
      <c r="ER452" s="141">
        <f t="shared" si="755"/>
        <v>0</v>
      </c>
      <c r="ES452" s="141">
        <f t="shared" si="755"/>
        <v>0</v>
      </c>
      <c r="ET452" s="141">
        <f t="shared" si="755"/>
        <v>0</v>
      </c>
      <c r="EU452" s="141">
        <f t="shared" si="755"/>
        <v>0</v>
      </c>
      <c r="EV452" s="141">
        <f t="shared" si="755"/>
        <v>0</v>
      </c>
      <c r="EW452" s="141">
        <f t="shared" si="755"/>
        <v>0</v>
      </c>
      <c r="EX452" s="141">
        <f t="shared" si="755"/>
        <v>0</v>
      </c>
      <c r="EY452" s="141">
        <f t="shared" si="755"/>
        <v>0</v>
      </c>
      <c r="EZ452" s="141">
        <f t="shared" si="755"/>
        <v>0</v>
      </c>
      <c r="FA452" s="141">
        <f t="shared" si="755"/>
        <v>0</v>
      </c>
      <c r="FB452" s="141">
        <f t="shared" si="755"/>
        <v>0</v>
      </c>
      <c r="FC452" s="141">
        <f t="shared" si="755"/>
        <v>0</v>
      </c>
      <c r="FD452" s="141">
        <f t="shared" si="755"/>
        <v>0</v>
      </c>
      <c r="FE452" s="141">
        <f t="shared" si="755"/>
        <v>0</v>
      </c>
      <c r="FF452" s="141">
        <f t="shared" si="755"/>
        <v>0</v>
      </c>
      <c r="FG452" s="141">
        <f t="shared" si="755"/>
        <v>0</v>
      </c>
      <c r="FH452" s="141">
        <f t="shared" si="755"/>
        <v>0</v>
      </c>
      <c r="FI452" s="141">
        <f t="shared" si="755"/>
        <v>0</v>
      </c>
      <c r="FJ452" s="141">
        <f t="shared" si="755"/>
        <v>0</v>
      </c>
      <c r="FK452" s="141">
        <f t="shared" si="755"/>
        <v>0</v>
      </c>
      <c r="FL452" s="141">
        <f t="shared" si="755"/>
        <v>0</v>
      </c>
      <c r="FM452" s="141">
        <f t="shared" si="755"/>
        <v>0</v>
      </c>
      <c r="FN452" s="141">
        <f t="shared" si="755"/>
        <v>0</v>
      </c>
      <c r="FO452" s="141">
        <f t="shared" si="755"/>
        <v>0</v>
      </c>
      <c r="FP452" s="141">
        <f t="shared" si="755"/>
        <v>0</v>
      </c>
      <c r="FQ452" s="141">
        <f t="shared" si="755"/>
        <v>0</v>
      </c>
      <c r="FR452" s="141">
        <f t="shared" si="755"/>
        <v>0</v>
      </c>
      <c r="FS452" s="141">
        <f t="shared" si="755"/>
        <v>0</v>
      </c>
      <c r="FT452" s="141">
        <f t="shared" si="755"/>
        <v>0</v>
      </c>
      <c r="FU452" s="141">
        <f t="shared" si="755"/>
        <v>0</v>
      </c>
      <c r="FV452" s="141">
        <f t="shared" si="755"/>
        <v>0</v>
      </c>
      <c r="FW452" s="141">
        <f t="shared" si="755"/>
        <v>0</v>
      </c>
      <c r="FX452" s="141">
        <f t="shared" si="755"/>
        <v>0</v>
      </c>
      <c r="FY452" s="141">
        <f t="shared" si="755"/>
        <v>0</v>
      </c>
      <c r="FZ452" s="141">
        <f t="shared" si="755"/>
        <v>0</v>
      </c>
      <c r="GA452" s="141">
        <f t="shared" si="755"/>
        <v>0</v>
      </c>
      <c r="GB452" s="141">
        <f t="shared" si="755"/>
        <v>0</v>
      </c>
      <c r="GC452" s="141">
        <f t="shared" si="755"/>
        <v>0</v>
      </c>
      <c r="GD452" s="141">
        <f t="shared" si="755"/>
        <v>0</v>
      </c>
      <c r="GE452" s="141">
        <f t="shared" si="755"/>
        <v>0</v>
      </c>
      <c r="GF452" s="141">
        <f t="shared" si="755"/>
        <v>-2880746.5800000094</v>
      </c>
      <c r="GG452" s="141">
        <f t="shared" si="755"/>
        <v>-2880746.5800000094</v>
      </c>
      <c r="GH452" s="141">
        <f t="shared" ref="GH452:GJ452" si="756">SUM(GH448:GH451)</f>
        <v>-174177079.07000005</v>
      </c>
      <c r="GI452" s="141">
        <f t="shared" si="756"/>
        <v>0</v>
      </c>
      <c r="GJ452" s="141">
        <f t="shared" si="756"/>
        <v>-174177079.07000005</v>
      </c>
      <c r="GU452" s="141">
        <v>-154909687.98999998</v>
      </c>
      <c r="GV452" s="123">
        <f t="shared" si="671"/>
        <v>0</v>
      </c>
      <c r="GX452" s="141">
        <v>0</v>
      </c>
      <c r="GY452" s="123">
        <f t="shared" si="675"/>
        <v>0</v>
      </c>
    </row>
    <row r="453" spans="1:207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6528329613.957406</v>
      </c>
      <c r="F453" s="142">
        <f>+F324+F332+F334+F342+F349+F354+F433+F442+F434+F447+F452</f>
        <v>0</v>
      </c>
      <c r="G453" s="142">
        <f t="shared" ref="G453:BR453" si="757">+G324+G332+G334+G342+G349+G354+G433+G442+G434+G447+G452</f>
        <v>0</v>
      </c>
      <c r="H453" s="142">
        <f t="shared" si="757"/>
        <v>0</v>
      </c>
      <c r="I453" s="142">
        <f t="shared" si="757"/>
        <v>0</v>
      </c>
      <c r="J453" s="142">
        <f t="shared" si="757"/>
        <v>0</v>
      </c>
      <c r="K453" s="142">
        <f t="shared" si="757"/>
        <v>0</v>
      </c>
      <c r="L453" s="142">
        <f t="shared" si="757"/>
        <v>0</v>
      </c>
      <c r="M453" s="142">
        <f t="shared" si="757"/>
        <v>0</v>
      </c>
      <c r="N453" s="142">
        <f t="shared" si="757"/>
        <v>0</v>
      </c>
      <c r="O453" s="142">
        <f t="shared" si="757"/>
        <v>0</v>
      </c>
      <c r="P453" s="142">
        <f t="shared" si="757"/>
        <v>0</v>
      </c>
      <c r="Q453" s="142">
        <f t="shared" si="757"/>
        <v>0</v>
      </c>
      <c r="R453" s="142">
        <f t="shared" si="757"/>
        <v>0</v>
      </c>
      <c r="S453" s="142">
        <f t="shared" si="757"/>
        <v>0</v>
      </c>
      <c r="T453" s="142">
        <f t="shared" si="757"/>
        <v>0</v>
      </c>
      <c r="U453" s="142">
        <f t="shared" si="757"/>
        <v>0</v>
      </c>
      <c r="V453" s="142">
        <f t="shared" si="757"/>
        <v>0</v>
      </c>
      <c r="W453" s="142">
        <f t="shared" si="757"/>
        <v>0</v>
      </c>
      <c r="X453" s="142">
        <f>+X324+X332+X334+X342+X349+X354+X433+X442+X434+X447+X452</f>
        <v>5109957.1280567721</v>
      </c>
      <c r="Y453" s="142">
        <f t="shared" si="757"/>
        <v>-832437.78951366013</v>
      </c>
      <c r="Z453" s="142">
        <f t="shared" si="757"/>
        <v>0</v>
      </c>
      <c r="AA453" s="142">
        <f t="shared" si="757"/>
        <v>0</v>
      </c>
      <c r="AB453" s="142">
        <f t="shared" si="757"/>
        <v>0</v>
      </c>
      <c r="AC453" s="142">
        <f t="shared" si="757"/>
        <v>-158039402.137898</v>
      </c>
      <c r="AD453" s="142">
        <f t="shared" si="757"/>
        <v>0</v>
      </c>
      <c r="AE453" s="142">
        <f t="shared" si="757"/>
        <v>0</v>
      </c>
      <c r="AF453" s="142">
        <f t="shared" si="757"/>
        <v>0</v>
      </c>
      <c r="AG453" s="142">
        <f t="shared" si="757"/>
        <v>0</v>
      </c>
      <c r="AH453" s="142">
        <f t="shared" si="757"/>
        <v>0</v>
      </c>
      <c r="AI453" s="142">
        <f t="shared" si="757"/>
        <v>-1888303</v>
      </c>
      <c r="AJ453" s="142">
        <f t="shared" si="757"/>
        <v>0</v>
      </c>
      <c r="AK453" s="142">
        <f t="shared" si="757"/>
        <v>0</v>
      </c>
      <c r="AL453" s="142">
        <f t="shared" si="757"/>
        <v>-270437.82999999996</v>
      </c>
      <c r="AM453" s="142">
        <f t="shared" si="757"/>
        <v>0</v>
      </c>
      <c r="AN453" s="142">
        <f t="shared" si="757"/>
        <v>0</v>
      </c>
      <c r="AO453" s="142">
        <f t="shared" si="757"/>
        <v>0</v>
      </c>
      <c r="AP453" s="142">
        <f t="shared" si="757"/>
        <v>0</v>
      </c>
      <c r="AQ453" s="142">
        <f t="shared" si="757"/>
        <v>0</v>
      </c>
      <c r="AR453" s="142">
        <f t="shared" si="757"/>
        <v>0</v>
      </c>
      <c r="AS453" s="142">
        <f t="shared" si="757"/>
        <v>-155920623.62935492</v>
      </c>
      <c r="AT453" s="142">
        <f t="shared" si="757"/>
        <v>0</v>
      </c>
      <c r="AU453" s="142">
        <f t="shared" si="757"/>
        <v>0</v>
      </c>
      <c r="AV453" s="142">
        <f t="shared" si="757"/>
        <v>0</v>
      </c>
      <c r="AW453" s="142">
        <f t="shared" si="757"/>
        <v>0</v>
      </c>
      <c r="AX453" s="142">
        <f t="shared" si="757"/>
        <v>0</v>
      </c>
      <c r="AY453" s="142">
        <f t="shared" si="757"/>
        <v>0</v>
      </c>
      <c r="AZ453" s="142">
        <f t="shared" si="757"/>
        <v>0</v>
      </c>
      <c r="BA453" s="142">
        <f t="shared" si="757"/>
        <v>0</v>
      </c>
      <c r="BB453" s="142">
        <f t="shared" si="757"/>
        <v>0</v>
      </c>
      <c r="BC453" s="142">
        <f t="shared" si="757"/>
        <v>0</v>
      </c>
      <c r="BD453" s="142">
        <f t="shared" si="757"/>
        <v>0</v>
      </c>
      <c r="BE453" s="142">
        <f t="shared" si="757"/>
        <v>0</v>
      </c>
      <c r="BF453" s="142">
        <f t="shared" si="757"/>
        <v>0</v>
      </c>
      <c r="BG453" s="142">
        <f t="shared" si="757"/>
        <v>0</v>
      </c>
      <c r="BH453" s="142">
        <f t="shared" si="757"/>
        <v>0</v>
      </c>
      <c r="BI453" s="142">
        <f t="shared" si="757"/>
        <v>0</v>
      </c>
      <c r="BJ453" s="142">
        <f t="shared" si="757"/>
        <v>0</v>
      </c>
      <c r="BK453" s="142">
        <f t="shared" si="757"/>
        <v>0</v>
      </c>
      <c r="BL453" s="142">
        <f t="shared" si="757"/>
        <v>0</v>
      </c>
      <c r="BM453" s="142">
        <f t="shared" si="757"/>
        <v>0</v>
      </c>
      <c r="BN453" s="142">
        <f t="shared" si="757"/>
        <v>0</v>
      </c>
      <c r="BO453" s="142">
        <f t="shared" si="757"/>
        <v>0</v>
      </c>
      <c r="BP453" s="142">
        <f t="shared" si="757"/>
        <v>0</v>
      </c>
      <c r="BQ453" s="142">
        <f t="shared" ref="BQ453" si="758">+BQ324+BQ332+BQ334+BQ342+BQ349+BQ354+BQ433+BQ442+BQ434+BQ447+BQ452</f>
        <v>158039402.137898</v>
      </c>
      <c r="BR453" s="142">
        <f t="shared" si="757"/>
        <v>0</v>
      </c>
      <c r="BS453" s="142">
        <f t="shared" ref="BS453:CN453" si="759">+BS324+BS332+BS334+BS342+BS349+BS354+BS433+BS442+BS434+BS447+BS452</f>
        <v>0</v>
      </c>
      <c r="BT453" s="142">
        <f t="shared" si="759"/>
        <v>0</v>
      </c>
      <c r="BU453" s="142">
        <f t="shared" si="759"/>
        <v>0</v>
      </c>
      <c r="BV453" s="217">
        <f t="shared" si="759"/>
        <v>-184068627.25575638</v>
      </c>
      <c r="BW453" s="142">
        <f t="shared" si="759"/>
        <v>725461.25379400013</v>
      </c>
      <c r="BX453" s="142">
        <f t="shared" si="759"/>
        <v>135648988.441232</v>
      </c>
      <c r="BY453" s="142">
        <f t="shared" si="759"/>
        <v>35445865.609999999</v>
      </c>
      <c r="BZ453" s="142">
        <f t="shared" si="759"/>
        <v>23331692.641330004</v>
      </c>
      <c r="CA453" s="142">
        <f t="shared" si="759"/>
        <v>84395493.896666005</v>
      </c>
      <c r="CB453" s="142">
        <f t="shared" si="759"/>
        <v>0</v>
      </c>
      <c r="CC453" s="142">
        <f t="shared" si="759"/>
        <v>0</v>
      </c>
      <c r="CD453" s="142">
        <f t="shared" si="759"/>
        <v>106032</v>
      </c>
      <c r="CE453" s="142">
        <f t="shared" si="759"/>
        <v>0</v>
      </c>
      <c r="CF453" s="142">
        <f t="shared" si="759"/>
        <v>0</v>
      </c>
      <c r="CG453" s="142">
        <f t="shared" si="759"/>
        <v>56934.27999999997</v>
      </c>
      <c r="CH453" s="142">
        <f t="shared" si="759"/>
        <v>0</v>
      </c>
      <c r="CI453" s="142">
        <f t="shared" si="759"/>
        <v>0</v>
      </c>
      <c r="CJ453" s="142">
        <f t="shared" si="759"/>
        <v>98741716.93690002</v>
      </c>
      <c r="CK453" s="142">
        <f t="shared" si="759"/>
        <v>0</v>
      </c>
      <c r="CL453" s="142">
        <f t="shared" si="759"/>
        <v>-203686502.93690002</v>
      </c>
      <c r="CM453" s="142">
        <f t="shared" si="759"/>
        <v>-4207196.5800000094</v>
      </c>
      <c r="CN453" s="142">
        <f t="shared" si="759"/>
        <v>144529260.4251636</v>
      </c>
      <c r="CO453" s="142">
        <f t="shared" ref="CO453:CP453" si="760">+CO324+CO332+CO334+CO342+CO349+CO354+CO433+CO442+CO434+CO447+CO452</f>
        <v>-11391363.204191037</v>
      </c>
      <c r="CP453" s="142">
        <f t="shared" si="760"/>
        <v>6516938250.7532158</v>
      </c>
      <c r="CQ453" s="142">
        <f t="shared" ref="CQ453:CR453" si="761">+CQ324+CQ332+CQ334+CQ342+CQ349+CQ354+CQ433+CQ442+CQ434+CQ447+CQ452</f>
        <v>0</v>
      </c>
      <c r="CR453" s="142">
        <f t="shared" si="761"/>
        <v>0</v>
      </c>
      <c r="CS453" s="142">
        <f t="shared" ref="CS453:EK453" si="762">+CS324+CS332+CS334+CS342+CS349+CS354+CS433+CS442+CS434+CS447+CS452</f>
        <v>0</v>
      </c>
      <c r="CT453" s="142">
        <f t="shared" si="762"/>
        <v>0</v>
      </c>
      <c r="CU453" s="142">
        <f t="shared" si="762"/>
        <v>0</v>
      </c>
      <c r="CV453" s="142">
        <f t="shared" si="762"/>
        <v>0</v>
      </c>
      <c r="CW453" s="142">
        <f t="shared" si="762"/>
        <v>0</v>
      </c>
      <c r="CX453" s="142">
        <f t="shared" si="762"/>
        <v>0</v>
      </c>
      <c r="CY453" s="142">
        <f t="shared" si="762"/>
        <v>0</v>
      </c>
      <c r="CZ453" s="142">
        <f t="shared" si="762"/>
        <v>0</v>
      </c>
      <c r="DA453" s="142">
        <f t="shared" si="762"/>
        <v>0</v>
      </c>
      <c r="DB453" s="142">
        <f t="shared" si="762"/>
        <v>0</v>
      </c>
      <c r="DC453" s="142">
        <f t="shared" si="762"/>
        <v>0</v>
      </c>
      <c r="DD453" s="142">
        <f t="shared" si="762"/>
        <v>0</v>
      </c>
      <c r="DE453" s="142">
        <f t="shared" si="762"/>
        <v>0</v>
      </c>
      <c r="DF453" s="142">
        <f t="shared" si="762"/>
        <v>0</v>
      </c>
      <c r="DG453" s="142">
        <f t="shared" si="762"/>
        <v>0</v>
      </c>
      <c r="DH453" s="142">
        <f t="shared" si="762"/>
        <v>0</v>
      </c>
      <c r="DI453" s="142">
        <f t="shared" si="762"/>
        <v>0</v>
      </c>
      <c r="DJ453" s="142">
        <f t="shared" si="762"/>
        <v>0</v>
      </c>
      <c r="DK453" s="142">
        <f t="shared" si="762"/>
        <v>0</v>
      </c>
      <c r="DL453" s="142">
        <f t="shared" si="762"/>
        <v>0</v>
      </c>
      <c r="DM453" s="142">
        <f t="shared" si="762"/>
        <v>0</v>
      </c>
      <c r="DN453" s="142">
        <f t="shared" si="762"/>
        <v>0</v>
      </c>
      <c r="DO453" s="142">
        <f t="shared" si="762"/>
        <v>0</v>
      </c>
      <c r="DP453" s="142">
        <f t="shared" si="762"/>
        <v>0</v>
      </c>
      <c r="DQ453" s="142">
        <f t="shared" si="762"/>
        <v>0</v>
      </c>
      <c r="DR453" s="142">
        <f t="shared" si="762"/>
        <v>0</v>
      </c>
      <c r="DS453" s="142">
        <f t="shared" si="762"/>
        <v>-433782286.52983022</v>
      </c>
      <c r="DT453" s="142">
        <f t="shared" si="762"/>
        <v>6292294.7435480002</v>
      </c>
      <c r="DU453" s="142">
        <f t="shared" ref="DU453" si="763">+DU324+DU332+DU334+DU342+DU349+DU354+DU433+DU442+DU434+DU447+DU452</f>
        <v>262551072.40167204</v>
      </c>
      <c r="DV453" s="142">
        <f t="shared" si="762"/>
        <v>2794558.9700000011</v>
      </c>
      <c r="DW453" s="142">
        <f t="shared" si="762"/>
        <v>89918547.067903996</v>
      </c>
      <c r="DX453" s="142">
        <f t="shared" si="762"/>
        <v>107382891.99685001</v>
      </c>
      <c r="DY453" s="142">
        <f t="shared" si="762"/>
        <v>0</v>
      </c>
      <c r="DZ453" s="142">
        <f t="shared" si="762"/>
        <v>0</v>
      </c>
      <c r="EA453" s="142">
        <f t="shared" si="762"/>
        <v>212064</v>
      </c>
      <c r="EB453" s="142">
        <f t="shared" si="762"/>
        <v>0</v>
      </c>
      <c r="EC453" s="142">
        <f t="shared" si="762"/>
        <v>0</v>
      </c>
      <c r="ED453" s="142">
        <f t="shared" si="762"/>
        <v>113868.55999999994</v>
      </c>
      <c r="EE453" s="142">
        <f t="shared" si="762"/>
        <v>0</v>
      </c>
      <c r="EF453" s="142">
        <f t="shared" si="762"/>
        <v>0</v>
      </c>
      <c r="EG453" s="142">
        <f t="shared" si="762"/>
        <v>87169644.221923336</v>
      </c>
      <c r="EH453" s="142">
        <f t="shared" si="762"/>
        <v>0</v>
      </c>
      <c r="EI453" s="142">
        <f t="shared" si="762"/>
        <v>-48883652.011923321</v>
      </c>
      <c r="EJ453" s="142">
        <f t="shared" si="762"/>
        <v>-7972251.3400000408</v>
      </c>
      <c r="EK453" s="142">
        <f t="shared" si="762"/>
        <v>65796752.0801441</v>
      </c>
      <c r="EL453" s="142">
        <f t="shared" ref="EL453" si="764">+EL324+EL332+EL334+EL342+EL349+EL354+EL433+EL442+EL434+EL447+EL452</f>
        <v>6582735002.8333549</v>
      </c>
      <c r="EM453" s="142">
        <f t="shared" ref="EM453:EN453" si="765">+EM324+EM332+EM334+EM342+EM349+EM354+EM433+EM442+EM434+EM447+EM452</f>
        <v>0</v>
      </c>
      <c r="EN453" s="142">
        <f t="shared" si="765"/>
        <v>0</v>
      </c>
      <c r="EO453" s="142">
        <f t="shared" ref="EO453:GG453" si="766">+EO324+EO332+EO334+EO342+EO349+EO354+EO433+EO442+EO434+EO447+EO452</f>
        <v>0</v>
      </c>
      <c r="EP453" s="142">
        <f t="shared" si="766"/>
        <v>0</v>
      </c>
      <c r="EQ453" s="142">
        <f t="shared" si="766"/>
        <v>0</v>
      </c>
      <c r="ER453" s="142">
        <f t="shared" si="766"/>
        <v>0</v>
      </c>
      <c r="ES453" s="142">
        <f t="shared" si="766"/>
        <v>0</v>
      </c>
      <c r="ET453" s="142">
        <f t="shared" si="766"/>
        <v>0</v>
      </c>
      <c r="EU453" s="142">
        <f t="shared" si="766"/>
        <v>0</v>
      </c>
      <c r="EV453" s="142">
        <f t="shared" si="766"/>
        <v>0</v>
      </c>
      <c r="EW453" s="142">
        <f t="shared" si="766"/>
        <v>0</v>
      </c>
      <c r="EX453" s="142">
        <f t="shared" si="766"/>
        <v>0</v>
      </c>
      <c r="EY453" s="142">
        <f t="shared" si="766"/>
        <v>0</v>
      </c>
      <c r="EZ453" s="142">
        <f t="shared" si="766"/>
        <v>0</v>
      </c>
      <c r="FA453" s="142">
        <f t="shared" si="766"/>
        <v>0</v>
      </c>
      <c r="FB453" s="142">
        <f t="shared" si="766"/>
        <v>0</v>
      </c>
      <c r="FC453" s="142">
        <f t="shared" si="766"/>
        <v>0</v>
      </c>
      <c r="FD453" s="142">
        <f t="shared" si="766"/>
        <v>0</v>
      </c>
      <c r="FE453" s="142">
        <f t="shared" si="766"/>
        <v>0</v>
      </c>
      <c r="FF453" s="142">
        <f t="shared" si="766"/>
        <v>0</v>
      </c>
      <c r="FG453" s="142">
        <f t="shared" si="766"/>
        <v>0</v>
      </c>
      <c r="FH453" s="142">
        <f t="shared" si="766"/>
        <v>0</v>
      </c>
      <c r="FI453" s="142">
        <f t="shared" si="766"/>
        <v>-701437.75289873779</v>
      </c>
      <c r="FJ453" s="142">
        <f t="shared" si="766"/>
        <v>0</v>
      </c>
      <c r="FK453" s="142">
        <f t="shared" si="766"/>
        <v>0</v>
      </c>
      <c r="FL453" s="142">
        <f t="shared" si="766"/>
        <v>0</v>
      </c>
      <c r="FM453" s="142">
        <f t="shared" si="766"/>
        <v>0</v>
      </c>
      <c r="FN453" s="142">
        <f t="shared" si="766"/>
        <v>0</v>
      </c>
      <c r="FO453" s="142">
        <f t="shared" si="766"/>
        <v>-205881420.0913257</v>
      </c>
      <c r="FP453" s="142">
        <f t="shared" si="766"/>
        <v>6185965.0190380011</v>
      </c>
      <c r="FQ453" s="142">
        <f t="shared" si="766"/>
        <v>181151043.50007999</v>
      </c>
      <c r="FR453" s="142">
        <f t="shared" si="766"/>
        <v>3356134.2800000026</v>
      </c>
      <c r="FS453" s="142">
        <f t="shared" si="766"/>
        <v>18882367.899000011</v>
      </c>
      <c r="FT453" s="142">
        <f t="shared" si="766"/>
        <v>57483670.604675986</v>
      </c>
      <c r="FU453" s="142">
        <f t="shared" si="766"/>
        <v>0</v>
      </c>
      <c r="FV453" s="142">
        <f t="shared" si="766"/>
        <v>0</v>
      </c>
      <c r="FW453" s="142">
        <f t="shared" si="766"/>
        <v>113962.3253999989</v>
      </c>
      <c r="FX453" s="142">
        <f t="shared" si="766"/>
        <v>0</v>
      </c>
      <c r="FY453" s="142">
        <f t="shared" si="766"/>
        <v>0</v>
      </c>
      <c r="FZ453" s="142">
        <f t="shared" si="766"/>
        <v>55945.837638888945</v>
      </c>
      <c r="GA453" s="142">
        <f t="shared" si="766"/>
        <v>0</v>
      </c>
      <c r="GB453" s="142">
        <f t="shared" si="766"/>
        <v>0</v>
      </c>
      <c r="GC453" s="142">
        <f t="shared" si="766"/>
        <v>15029166.560000004</v>
      </c>
      <c r="GD453" s="142">
        <f t="shared" si="766"/>
        <v>0</v>
      </c>
      <c r="GE453" s="142">
        <f t="shared" si="766"/>
        <v>0</v>
      </c>
      <c r="GF453" s="142">
        <f t="shared" si="766"/>
        <v>-2880746.5800000094</v>
      </c>
      <c r="GG453" s="142">
        <f t="shared" si="766"/>
        <v>72794651.601608485</v>
      </c>
      <c r="GH453" s="142">
        <f t="shared" ref="GH453:GJ453" si="767">+GH324+GH332+GH334+GH342+GH349+GH354+GH433+GH442+GH434+GH447+GH452</f>
        <v>6655529654.434967</v>
      </c>
      <c r="GI453" s="142">
        <f t="shared" si="767"/>
        <v>0</v>
      </c>
      <c r="GJ453" s="142">
        <f t="shared" si="767"/>
        <v>6655529654.434967</v>
      </c>
      <c r="GU453" s="142">
        <v>6528329613.957406</v>
      </c>
      <c r="GV453" s="123">
        <f t="shared" si="671"/>
        <v>0</v>
      </c>
      <c r="GX453" s="142">
        <v>-184068627.25575638</v>
      </c>
      <c r="GY453" s="123">
        <f t="shared" si="675"/>
        <v>0</v>
      </c>
    </row>
    <row r="454" spans="1:207" ht="78.75" x14ac:dyDescent="0.25">
      <c r="A454" s="83">
        <f>ROW()</f>
        <v>454</v>
      </c>
      <c r="B454" s="118" t="s">
        <v>341</v>
      </c>
      <c r="C454" s="91" t="s">
        <v>342</v>
      </c>
      <c r="D454" s="92">
        <v>128</v>
      </c>
      <c r="E454" s="137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>
        <v>0</v>
      </c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44"/>
      <c r="BY454" s="144"/>
      <c r="BZ454" s="144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44">
        <f>SUM(AT454:CM454)</f>
        <v>0</v>
      </c>
      <c r="CO454" s="124">
        <f t="shared" ref="CO454" si="768">+CN454+AS454</f>
        <v>0</v>
      </c>
      <c r="CP454" s="124">
        <f t="shared" ref="CP454" si="769">+CO454+E454</f>
        <v>18500000</v>
      </c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29"/>
      <c r="DT454" s="129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29"/>
      <c r="EH454" s="144"/>
      <c r="EI454" s="144"/>
      <c r="EJ454" s="144"/>
      <c r="EK454" s="144">
        <f t="shared" ref="EK454" si="770">SUM(CQ454:EJ454)</f>
        <v>0</v>
      </c>
      <c r="EL454" s="124">
        <f t="shared" ref="EL454" si="771">EK454+CP454</f>
        <v>18500000</v>
      </c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29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29"/>
      <c r="GD454" s="144"/>
      <c r="GE454" s="144"/>
      <c r="GF454" s="144"/>
      <c r="GG454" s="124">
        <f t="shared" ref="GG454" si="772">SUM(EM454:GF454)</f>
        <v>0</v>
      </c>
      <c r="GH454" s="124">
        <f t="shared" ref="GH454" si="773">EL454+GG454</f>
        <v>18500000</v>
      </c>
      <c r="GI454" s="124"/>
      <c r="GJ454" s="124">
        <f t="shared" ref="GJ454" si="774">SUM(GH454:GI454)</f>
        <v>18500000</v>
      </c>
      <c r="GU454" s="194">
        <v>18500000</v>
      </c>
      <c r="GV454" s="123">
        <f t="shared" si="671"/>
        <v>0</v>
      </c>
      <c r="GX454" s="129"/>
      <c r="GY454" s="123">
        <f t="shared" si="675"/>
        <v>0</v>
      </c>
    </row>
    <row r="455" spans="1:207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R455" si="775">+G454</f>
        <v>0</v>
      </c>
      <c r="H455" s="141">
        <f t="shared" si="775"/>
        <v>0</v>
      </c>
      <c r="I455" s="141">
        <f t="shared" si="775"/>
        <v>0</v>
      </c>
      <c r="J455" s="141">
        <f t="shared" si="775"/>
        <v>0</v>
      </c>
      <c r="K455" s="141">
        <f t="shared" si="775"/>
        <v>0</v>
      </c>
      <c r="L455" s="141">
        <f t="shared" si="775"/>
        <v>0</v>
      </c>
      <c r="M455" s="141">
        <f t="shared" si="775"/>
        <v>0</v>
      </c>
      <c r="N455" s="141">
        <f t="shared" si="775"/>
        <v>0</v>
      </c>
      <c r="O455" s="141">
        <f t="shared" si="775"/>
        <v>0</v>
      </c>
      <c r="P455" s="141">
        <f t="shared" si="775"/>
        <v>0</v>
      </c>
      <c r="Q455" s="141">
        <f t="shared" si="775"/>
        <v>0</v>
      </c>
      <c r="R455" s="141">
        <f t="shared" si="775"/>
        <v>0</v>
      </c>
      <c r="S455" s="141">
        <f t="shared" si="775"/>
        <v>0</v>
      </c>
      <c r="T455" s="141">
        <f t="shared" si="775"/>
        <v>0</v>
      </c>
      <c r="U455" s="141">
        <f t="shared" si="775"/>
        <v>0</v>
      </c>
      <c r="V455" s="141">
        <f t="shared" si="775"/>
        <v>0</v>
      </c>
      <c r="W455" s="141">
        <f t="shared" si="775"/>
        <v>0</v>
      </c>
      <c r="X455" s="141">
        <f t="shared" si="775"/>
        <v>0</v>
      </c>
      <c r="Y455" s="141">
        <f t="shared" si="775"/>
        <v>0</v>
      </c>
      <c r="Z455" s="141">
        <f t="shared" si="775"/>
        <v>0</v>
      </c>
      <c r="AA455" s="141">
        <f t="shared" si="775"/>
        <v>0</v>
      </c>
      <c r="AB455" s="141">
        <f t="shared" si="775"/>
        <v>0</v>
      </c>
      <c r="AC455" s="141">
        <f t="shared" si="775"/>
        <v>0</v>
      </c>
      <c r="AD455" s="141">
        <f t="shared" si="775"/>
        <v>0</v>
      </c>
      <c r="AE455" s="141">
        <f t="shared" si="775"/>
        <v>0</v>
      </c>
      <c r="AF455" s="141">
        <f t="shared" si="775"/>
        <v>0</v>
      </c>
      <c r="AG455" s="141">
        <f t="shared" si="775"/>
        <v>0</v>
      </c>
      <c r="AH455" s="141">
        <f t="shared" si="775"/>
        <v>0</v>
      </c>
      <c r="AI455" s="141">
        <f t="shared" si="775"/>
        <v>0</v>
      </c>
      <c r="AJ455" s="141">
        <f t="shared" si="775"/>
        <v>0</v>
      </c>
      <c r="AK455" s="141">
        <f t="shared" si="775"/>
        <v>0</v>
      </c>
      <c r="AL455" s="141">
        <f t="shared" si="775"/>
        <v>0</v>
      </c>
      <c r="AM455" s="141">
        <f t="shared" si="775"/>
        <v>0</v>
      </c>
      <c r="AN455" s="141">
        <f t="shared" si="775"/>
        <v>0</v>
      </c>
      <c r="AO455" s="141">
        <f t="shared" si="775"/>
        <v>0</v>
      </c>
      <c r="AP455" s="141">
        <f t="shared" si="775"/>
        <v>0</v>
      </c>
      <c r="AQ455" s="141">
        <f t="shared" si="775"/>
        <v>0</v>
      </c>
      <c r="AR455" s="141">
        <f t="shared" si="775"/>
        <v>0</v>
      </c>
      <c r="AS455" s="141">
        <f t="shared" si="775"/>
        <v>0</v>
      </c>
      <c r="AT455" s="141">
        <f t="shared" si="775"/>
        <v>0</v>
      </c>
      <c r="AU455" s="141">
        <f t="shared" si="775"/>
        <v>0</v>
      </c>
      <c r="AV455" s="141">
        <f t="shared" si="775"/>
        <v>0</v>
      </c>
      <c r="AW455" s="141">
        <f t="shared" si="775"/>
        <v>0</v>
      </c>
      <c r="AX455" s="141">
        <f t="shared" si="775"/>
        <v>0</v>
      </c>
      <c r="AY455" s="141">
        <f t="shared" si="775"/>
        <v>0</v>
      </c>
      <c r="AZ455" s="141">
        <f t="shared" si="775"/>
        <v>0</v>
      </c>
      <c r="BA455" s="141">
        <f t="shared" si="775"/>
        <v>0</v>
      </c>
      <c r="BB455" s="141">
        <f t="shared" si="775"/>
        <v>0</v>
      </c>
      <c r="BC455" s="141">
        <f t="shared" si="775"/>
        <v>0</v>
      </c>
      <c r="BD455" s="141">
        <f t="shared" si="775"/>
        <v>0</v>
      </c>
      <c r="BE455" s="141">
        <f t="shared" si="775"/>
        <v>0</v>
      </c>
      <c r="BF455" s="141">
        <f t="shared" si="775"/>
        <v>0</v>
      </c>
      <c r="BG455" s="141">
        <f t="shared" si="775"/>
        <v>0</v>
      </c>
      <c r="BH455" s="141">
        <f t="shared" si="775"/>
        <v>0</v>
      </c>
      <c r="BI455" s="141">
        <f t="shared" si="775"/>
        <v>0</v>
      </c>
      <c r="BJ455" s="141">
        <f t="shared" si="775"/>
        <v>0</v>
      </c>
      <c r="BK455" s="141">
        <f t="shared" si="775"/>
        <v>0</v>
      </c>
      <c r="BL455" s="141">
        <f t="shared" si="775"/>
        <v>0</v>
      </c>
      <c r="BM455" s="141">
        <f t="shared" si="775"/>
        <v>0</v>
      </c>
      <c r="BN455" s="141">
        <f t="shared" si="775"/>
        <v>0</v>
      </c>
      <c r="BO455" s="141">
        <f t="shared" si="775"/>
        <v>0</v>
      </c>
      <c r="BP455" s="141">
        <f t="shared" si="775"/>
        <v>0</v>
      </c>
      <c r="BQ455" s="141">
        <f t="shared" ref="BQ455" si="776">+BQ454</f>
        <v>0</v>
      </c>
      <c r="BR455" s="141">
        <f t="shared" si="775"/>
        <v>0</v>
      </c>
      <c r="BS455" s="141">
        <f t="shared" ref="BS455:CQ455" si="777">+BS454</f>
        <v>0</v>
      </c>
      <c r="BT455" s="141">
        <f t="shared" si="777"/>
        <v>0</v>
      </c>
      <c r="BU455" s="141">
        <f t="shared" si="777"/>
        <v>0</v>
      </c>
      <c r="BV455" s="218">
        <f t="shared" si="777"/>
        <v>0</v>
      </c>
      <c r="BW455" s="141">
        <f t="shared" si="777"/>
        <v>0</v>
      </c>
      <c r="BX455" s="141">
        <f t="shared" si="777"/>
        <v>0</v>
      </c>
      <c r="BY455" s="141">
        <f t="shared" si="777"/>
        <v>0</v>
      </c>
      <c r="BZ455" s="141">
        <f t="shared" si="777"/>
        <v>0</v>
      </c>
      <c r="CA455" s="141">
        <f t="shared" si="777"/>
        <v>0</v>
      </c>
      <c r="CB455" s="141">
        <f t="shared" si="777"/>
        <v>0</v>
      </c>
      <c r="CC455" s="141">
        <f t="shared" si="777"/>
        <v>0</v>
      </c>
      <c r="CD455" s="141">
        <f t="shared" si="777"/>
        <v>0</v>
      </c>
      <c r="CE455" s="141">
        <f t="shared" si="777"/>
        <v>0</v>
      </c>
      <c r="CF455" s="141">
        <f t="shared" si="777"/>
        <v>0</v>
      </c>
      <c r="CG455" s="141">
        <f t="shared" si="777"/>
        <v>0</v>
      </c>
      <c r="CH455" s="141">
        <f t="shared" si="777"/>
        <v>0</v>
      </c>
      <c r="CI455" s="141">
        <f t="shared" si="777"/>
        <v>0</v>
      </c>
      <c r="CJ455" s="141">
        <f t="shared" si="777"/>
        <v>0</v>
      </c>
      <c r="CK455" s="141">
        <f t="shared" si="777"/>
        <v>0</v>
      </c>
      <c r="CL455" s="141">
        <f t="shared" si="777"/>
        <v>0</v>
      </c>
      <c r="CM455" s="141">
        <f t="shared" si="777"/>
        <v>0</v>
      </c>
      <c r="CN455" s="141">
        <f t="shared" si="777"/>
        <v>0</v>
      </c>
      <c r="CO455" s="141">
        <f t="shared" ref="CO455:CP455" si="778">+CO454</f>
        <v>0</v>
      </c>
      <c r="CP455" s="141">
        <f t="shared" si="778"/>
        <v>18500000</v>
      </c>
      <c r="CQ455" s="141">
        <f t="shared" si="777"/>
        <v>0</v>
      </c>
      <c r="CR455" s="141">
        <f t="shared" ref="CR455:EK455" si="779">+CR454</f>
        <v>0</v>
      </c>
      <c r="CS455" s="141">
        <f t="shared" si="779"/>
        <v>0</v>
      </c>
      <c r="CT455" s="141">
        <f t="shared" si="779"/>
        <v>0</v>
      </c>
      <c r="CU455" s="141">
        <f t="shared" si="779"/>
        <v>0</v>
      </c>
      <c r="CV455" s="141">
        <f t="shared" si="779"/>
        <v>0</v>
      </c>
      <c r="CW455" s="141">
        <f t="shared" si="779"/>
        <v>0</v>
      </c>
      <c r="CX455" s="141">
        <f t="shared" si="779"/>
        <v>0</v>
      </c>
      <c r="CY455" s="141">
        <f t="shared" si="779"/>
        <v>0</v>
      </c>
      <c r="CZ455" s="141">
        <f t="shared" si="779"/>
        <v>0</v>
      </c>
      <c r="DA455" s="141">
        <f t="shared" si="779"/>
        <v>0</v>
      </c>
      <c r="DB455" s="141">
        <f t="shared" si="779"/>
        <v>0</v>
      </c>
      <c r="DC455" s="141">
        <f t="shared" si="779"/>
        <v>0</v>
      </c>
      <c r="DD455" s="141">
        <f t="shared" si="779"/>
        <v>0</v>
      </c>
      <c r="DE455" s="141">
        <f t="shared" si="779"/>
        <v>0</v>
      </c>
      <c r="DF455" s="141">
        <f t="shared" si="779"/>
        <v>0</v>
      </c>
      <c r="DG455" s="141">
        <f t="shared" si="779"/>
        <v>0</v>
      </c>
      <c r="DH455" s="141">
        <f t="shared" si="779"/>
        <v>0</v>
      </c>
      <c r="DI455" s="141">
        <f t="shared" si="779"/>
        <v>0</v>
      </c>
      <c r="DJ455" s="141">
        <f t="shared" si="779"/>
        <v>0</v>
      </c>
      <c r="DK455" s="141">
        <f t="shared" si="779"/>
        <v>0</v>
      </c>
      <c r="DL455" s="141">
        <f t="shared" si="779"/>
        <v>0</v>
      </c>
      <c r="DM455" s="141">
        <f t="shared" si="779"/>
        <v>0</v>
      </c>
      <c r="DN455" s="141">
        <f t="shared" si="779"/>
        <v>0</v>
      </c>
      <c r="DO455" s="141">
        <f t="shared" si="779"/>
        <v>0</v>
      </c>
      <c r="DP455" s="141">
        <f t="shared" si="779"/>
        <v>0</v>
      </c>
      <c r="DQ455" s="141">
        <f t="shared" si="779"/>
        <v>0</v>
      </c>
      <c r="DR455" s="141">
        <f t="shared" si="779"/>
        <v>0</v>
      </c>
      <c r="DS455" s="141">
        <f t="shared" si="779"/>
        <v>0</v>
      </c>
      <c r="DT455" s="141">
        <f t="shared" si="779"/>
        <v>0</v>
      </c>
      <c r="DU455" s="141">
        <f t="shared" si="779"/>
        <v>0</v>
      </c>
      <c r="DV455" s="141">
        <f t="shared" si="779"/>
        <v>0</v>
      </c>
      <c r="DW455" s="141">
        <f t="shared" si="779"/>
        <v>0</v>
      </c>
      <c r="DX455" s="141">
        <f t="shared" si="779"/>
        <v>0</v>
      </c>
      <c r="DY455" s="141">
        <f t="shared" si="779"/>
        <v>0</v>
      </c>
      <c r="DZ455" s="141">
        <f t="shared" si="779"/>
        <v>0</v>
      </c>
      <c r="EA455" s="141">
        <f t="shared" si="779"/>
        <v>0</v>
      </c>
      <c r="EB455" s="141">
        <f t="shared" si="779"/>
        <v>0</v>
      </c>
      <c r="EC455" s="141">
        <f t="shared" si="779"/>
        <v>0</v>
      </c>
      <c r="ED455" s="141">
        <f t="shared" si="779"/>
        <v>0</v>
      </c>
      <c r="EE455" s="141">
        <f t="shared" si="779"/>
        <v>0</v>
      </c>
      <c r="EF455" s="141">
        <f t="shared" si="779"/>
        <v>0</v>
      </c>
      <c r="EG455" s="141">
        <f t="shared" si="779"/>
        <v>0</v>
      </c>
      <c r="EH455" s="141">
        <f t="shared" si="779"/>
        <v>0</v>
      </c>
      <c r="EI455" s="141">
        <f t="shared" si="779"/>
        <v>0</v>
      </c>
      <c r="EJ455" s="141">
        <f t="shared" si="779"/>
        <v>0</v>
      </c>
      <c r="EK455" s="141">
        <f t="shared" si="779"/>
        <v>0</v>
      </c>
      <c r="EL455" s="141">
        <f t="shared" ref="EL455" si="780">+EL454</f>
        <v>18500000</v>
      </c>
      <c r="EM455" s="141">
        <f t="shared" ref="EM455:EN455" si="781">+EM454</f>
        <v>0</v>
      </c>
      <c r="EN455" s="141">
        <f t="shared" si="781"/>
        <v>0</v>
      </c>
      <c r="EO455" s="141">
        <f t="shared" ref="EO455:GG455" si="782">+EO454</f>
        <v>0</v>
      </c>
      <c r="EP455" s="141">
        <f t="shared" si="782"/>
        <v>0</v>
      </c>
      <c r="EQ455" s="141">
        <f t="shared" si="782"/>
        <v>0</v>
      </c>
      <c r="ER455" s="141">
        <f t="shared" si="782"/>
        <v>0</v>
      </c>
      <c r="ES455" s="141">
        <f t="shared" si="782"/>
        <v>0</v>
      </c>
      <c r="ET455" s="141">
        <f t="shared" si="782"/>
        <v>0</v>
      </c>
      <c r="EU455" s="141">
        <f t="shared" si="782"/>
        <v>0</v>
      </c>
      <c r="EV455" s="141">
        <f t="shared" si="782"/>
        <v>0</v>
      </c>
      <c r="EW455" s="141">
        <f t="shared" si="782"/>
        <v>0</v>
      </c>
      <c r="EX455" s="141">
        <f t="shared" si="782"/>
        <v>0</v>
      </c>
      <c r="EY455" s="141">
        <f t="shared" si="782"/>
        <v>0</v>
      </c>
      <c r="EZ455" s="141">
        <f t="shared" si="782"/>
        <v>0</v>
      </c>
      <c r="FA455" s="141">
        <f t="shared" si="782"/>
        <v>0</v>
      </c>
      <c r="FB455" s="141">
        <f t="shared" si="782"/>
        <v>0</v>
      </c>
      <c r="FC455" s="141">
        <f t="shared" si="782"/>
        <v>0</v>
      </c>
      <c r="FD455" s="141">
        <f t="shared" si="782"/>
        <v>0</v>
      </c>
      <c r="FE455" s="141">
        <f t="shared" si="782"/>
        <v>0</v>
      </c>
      <c r="FF455" s="141">
        <f t="shared" si="782"/>
        <v>0</v>
      </c>
      <c r="FG455" s="141">
        <f t="shared" si="782"/>
        <v>0</v>
      </c>
      <c r="FH455" s="141">
        <f t="shared" si="782"/>
        <v>0</v>
      </c>
      <c r="FI455" s="141">
        <f t="shared" si="782"/>
        <v>0</v>
      </c>
      <c r="FJ455" s="141">
        <f t="shared" si="782"/>
        <v>0</v>
      </c>
      <c r="FK455" s="141">
        <f t="shared" si="782"/>
        <v>0</v>
      </c>
      <c r="FL455" s="141">
        <f t="shared" si="782"/>
        <v>0</v>
      </c>
      <c r="FM455" s="141">
        <f t="shared" si="782"/>
        <v>0</v>
      </c>
      <c r="FN455" s="141">
        <f t="shared" si="782"/>
        <v>0</v>
      </c>
      <c r="FO455" s="141">
        <f t="shared" si="782"/>
        <v>0</v>
      </c>
      <c r="FP455" s="141">
        <f t="shared" si="782"/>
        <v>0</v>
      </c>
      <c r="FQ455" s="141">
        <f t="shared" si="782"/>
        <v>0</v>
      </c>
      <c r="FR455" s="141">
        <f t="shared" si="782"/>
        <v>0</v>
      </c>
      <c r="FS455" s="141">
        <f t="shared" si="782"/>
        <v>0</v>
      </c>
      <c r="FT455" s="141">
        <f t="shared" si="782"/>
        <v>0</v>
      </c>
      <c r="FU455" s="141">
        <f t="shared" si="782"/>
        <v>0</v>
      </c>
      <c r="FV455" s="141">
        <f t="shared" si="782"/>
        <v>0</v>
      </c>
      <c r="FW455" s="141">
        <f t="shared" si="782"/>
        <v>0</v>
      </c>
      <c r="FX455" s="141">
        <f t="shared" si="782"/>
        <v>0</v>
      </c>
      <c r="FY455" s="141">
        <f t="shared" si="782"/>
        <v>0</v>
      </c>
      <c r="FZ455" s="141">
        <f t="shared" si="782"/>
        <v>0</v>
      </c>
      <c r="GA455" s="141">
        <f t="shared" si="782"/>
        <v>0</v>
      </c>
      <c r="GB455" s="141">
        <f t="shared" si="782"/>
        <v>0</v>
      </c>
      <c r="GC455" s="141">
        <f t="shared" si="782"/>
        <v>0</v>
      </c>
      <c r="GD455" s="141">
        <f t="shared" si="782"/>
        <v>0</v>
      </c>
      <c r="GE455" s="141">
        <f t="shared" si="782"/>
        <v>0</v>
      </c>
      <c r="GF455" s="141">
        <f t="shared" si="782"/>
        <v>0</v>
      </c>
      <c r="GG455" s="141">
        <f t="shared" si="782"/>
        <v>0</v>
      </c>
      <c r="GH455" s="141">
        <f t="shared" ref="GH455:GJ455" si="783">+GH454</f>
        <v>18500000</v>
      </c>
      <c r="GI455" s="141">
        <f t="shared" si="783"/>
        <v>0</v>
      </c>
      <c r="GJ455" s="141">
        <f t="shared" si="783"/>
        <v>18500000</v>
      </c>
      <c r="GU455" s="141">
        <v>18500000</v>
      </c>
      <c r="GV455" s="123">
        <f t="shared" si="671"/>
        <v>0</v>
      </c>
      <c r="GX455" s="141">
        <v>0</v>
      </c>
      <c r="GY455" s="123">
        <f t="shared" si="675"/>
        <v>0</v>
      </c>
    </row>
    <row r="456" spans="1:207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37">
        <v>1611088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>
        <v>312645</v>
      </c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44">
        <f t="shared" ref="AS456:AS465" si="784">SUM(X456:AR456)</f>
        <v>312645</v>
      </c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44"/>
      <c r="BY456" s="144"/>
      <c r="BZ456" s="144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44">
        <f t="shared" ref="CN456:CN465" si="785">SUM(AT456:CM456)</f>
        <v>0</v>
      </c>
      <c r="CO456" s="124">
        <f t="shared" ref="CO456:CO465" si="786">+CN456+AS456</f>
        <v>312645</v>
      </c>
      <c r="CP456" s="124">
        <f t="shared" ref="CP456:CP465" si="787">+CO456+E456</f>
        <v>1923733</v>
      </c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29"/>
      <c r="DT456" s="129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29"/>
      <c r="EH456" s="144"/>
      <c r="EI456" s="144"/>
      <c r="EJ456" s="144"/>
      <c r="EK456" s="144">
        <f t="shared" ref="EK456:EK465" si="788">SUM(CQ456:EJ456)</f>
        <v>0</v>
      </c>
      <c r="EL456" s="124">
        <f t="shared" ref="EL456:EL465" si="789">EK456+CP456</f>
        <v>1923733</v>
      </c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29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29"/>
      <c r="GD456" s="144"/>
      <c r="GE456" s="144"/>
      <c r="GF456" s="144"/>
      <c r="GG456" s="124">
        <f t="shared" ref="GG456:GG465" si="790">SUM(EM456:GF456)</f>
        <v>0</v>
      </c>
      <c r="GH456" s="124">
        <f t="shared" ref="GH456:GH465" si="791">EL456+GG456</f>
        <v>1923733</v>
      </c>
      <c r="GI456" s="124"/>
      <c r="GJ456" s="124">
        <f t="shared" ref="GJ456:GJ465" si="792">SUM(GH456:GI456)</f>
        <v>1923733</v>
      </c>
      <c r="GU456" s="194">
        <v>1611088</v>
      </c>
      <c r="GV456" s="123">
        <f t="shared" ref="GV456:GV519" si="793">+E456-GU456</f>
        <v>0</v>
      </c>
      <c r="GX456" s="129"/>
      <c r="GY456" s="123">
        <f t="shared" si="675"/>
        <v>0</v>
      </c>
    </row>
    <row r="457" spans="1:207" x14ac:dyDescent="0.25">
      <c r="A457" s="83">
        <f>ROW()</f>
        <v>457</v>
      </c>
      <c r="B457" s="290"/>
      <c r="C457" s="88" t="s">
        <v>56</v>
      </c>
      <c r="D457" s="65">
        <v>151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44">
        <f t="shared" si="784"/>
        <v>0</v>
      </c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44"/>
      <c r="BY457" s="144"/>
      <c r="BZ457" s="144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44">
        <f t="shared" si="785"/>
        <v>0</v>
      </c>
      <c r="CO457" s="124">
        <f t="shared" si="786"/>
        <v>0</v>
      </c>
      <c r="CP457" s="124">
        <f t="shared" si="787"/>
        <v>0</v>
      </c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29"/>
      <c r="DT457" s="129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29"/>
      <c r="EH457" s="144"/>
      <c r="EI457" s="144"/>
      <c r="EJ457" s="144"/>
      <c r="EK457" s="144">
        <f t="shared" si="788"/>
        <v>0</v>
      </c>
      <c r="EL457" s="124">
        <f t="shared" si="789"/>
        <v>0</v>
      </c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29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29"/>
      <c r="GD457" s="144"/>
      <c r="GE457" s="144"/>
      <c r="GF457" s="144"/>
      <c r="GG457" s="124">
        <f t="shared" si="790"/>
        <v>0</v>
      </c>
      <c r="GH457" s="124">
        <f t="shared" si="791"/>
        <v>0</v>
      </c>
      <c r="GI457" s="124"/>
      <c r="GJ457" s="124">
        <f t="shared" si="792"/>
        <v>0</v>
      </c>
      <c r="GV457" s="123">
        <f t="shared" si="793"/>
        <v>0</v>
      </c>
      <c r="GX457" s="129"/>
      <c r="GY457" s="123">
        <f t="shared" si="675"/>
        <v>0</v>
      </c>
    </row>
    <row r="458" spans="1:207" x14ac:dyDescent="0.25">
      <c r="A458" s="83">
        <f>ROW()</f>
        <v>458</v>
      </c>
      <c r="B458" s="290"/>
      <c r="C458" s="111" t="s">
        <v>472</v>
      </c>
      <c r="D458" s="112">
        <v>154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44">
        <f t="shared" si="784"/>
        <v>0</v>
      </c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44"/>
      <c r="BY458" s="144"/>
      <c r="BZ458" s="144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44">
        <f t="shared" si="785"/>
        <v>0</v>
      </c>
      <c r="CO458" s="124">
        <f t="shared" si="786"/>
        <v>0</v>
      </c>
      <c r="CP458" s="124">
        <f t="shared" si="787"/>
        <v>0</v>
      </c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29"/>
      <c r="DT458" s="129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29"/>
      <c r="EH458" s="144"/>
      <c r="EI458" s="144"/>
      <c r="EJ458" s="144"/>
      <c r="EK458" s="144">
        <f t="shared" si="788"/>
        <v>0</v>
      </c>
      <c r="EL458" s="124">
        <f t="shared" si="789"/>
        <v>0</v>
      </c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29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29"/>
      <c r="GD458" s="144"/>
      <c r="GE458" s="144"/>
      <c r="GF458" s="144"/>
      <c r="GG458" s="124">
        <f t="shared" si="790"/>
        <v>0</v>
      </c>
      <c r="GH458" s="124">
        <f t="shared" si="791"/>
        <v>0</v>
      </c>
      <c r="GI458" s="124"/>
      <c r="GJ458" s="124">
        <f t="shared" si="792"/>
        <v>0</v>
      </c>
      <c r="GV458" s="123">
        <f t="shared" si="793"/>
        <v>0</v>
      </c>
      <c r="GX458" s="129"/>
      <c r="GY458" s="123">
        <f t="shared" si="675"/>
        <v>0</v>
      </c>
    </row>
    <row r="459" spans="1:207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44">
        <f t="shared" si="784"/>
        <v>0</v>
      </c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44"/>
      <c r="BY459" s="144"/>
      <c r="BZ459" s="144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44">
        <f t="shared" si="785"/>
        <v>0</v>
      </c>
      <c r="CO459" s="124">
        <f t="shared" si="786"/>
        <v>0</v>
      </c>
      <c r="CP459" s="124">
        <f t="shared" si="787"/>
        <v>0</v>
      </c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29"/>
      <c r="DT459" s="129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29"/>
      <c r="EH459" s="144"/>
      <c r="EI459" s="144"/>
      <c r="EJ459" s="144"/>
      <c r="EK459" s="144">
        <f t="shared" si="788"/>
        <v>0</v>
      </c>
      <c r="EL459" s="124">
        <f t="shared" si="789"/>
        <v>0</v>
      </c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29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29"/>
      <c r="GD459" s="144"/>
      <c r="GE459" s="144"/>
      <c r="GF459" s="144"/>
      <c r="GG459" s="124">
        <f t="shared" si="790"/>
        <v>0</v>
      </c>
      <c r="GH459" s="124">
        <f t="shared" si="791"/>
        <v>0</v>
      </c>
      <c r="GI459" s="124"/>
      <c r="GJ459" s="124">
        <f t="shared" si="792"/>
        <v>0</v>
      </c>
      <c r="GV459" s="123">
        <f t="shared" si="793"/>
        <v>0</v>
      </c>
      <c r="GX459" s="129"/>
      <c r="GY459" s="123">
        <f t="shared" si="675"/>
        <v>0</v>
      </c>
    </row>
    <row r="460" spans="1:207" x14ac:dyDescent="0.25">
      <c r="A460" s="83">
        <f>ROW()</f>
        <v>460</v>
      </c>
      <c r="B460" s="290"/>
      <c r="C460" s="113" t="s">
        <v>474</v>
      </c>
      <c r="D460" s="114">
        <f t="shared" ref="D460:D461" si="794">+D459</f>
        <v>154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44">
        <f t="shared" si="784"/>
        <v>0</v>
      </c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44"/>
      <c r="BY460" s="144"/>
      <c r="BZ460" s="144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44">
        <f t="shared" si="785"/>
        <v>0</v>
      </c>
      <c r="CO460" s="124">
        <f t="shared" si="786"/>
        <v>0</v>
      </c>
      <c r="CP460" s="124">
        <f t="shared" si="787"/>
        <v>0</v>
      </c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29"/>
      <c r="DT460" s="129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29"/>
      <c r="EH460" s="144"/>
      <c r="EI460" s="144"/>
      <c r="EJ460" s="144"/>
      <c r="EK460" s="144">
        <f t="shared" si="788"/>
        <v>0</v>
      </c>
      <c r="EL460" s="124">
        <f t="shared" si="789"/>
        <v>0</v>
      </c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29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29"/>
      <c r="GD460" s="144"/>
      <c r="GE460" s="144"/>
      <c r="GF460" s="144"/>
      <c r="GG460" s="124">
        <f t="shared" si="790"/>
        <v>0</v>
      </c>
      <c r="GH460" s="124">
        <f t="shared" si="791"/>
        <v>0</v>
      </c>
      <c r="GI460" s="124"/>
      <c r="GJ460" s="124">
        <f t="shared" si="792"/>
        <v>0</v>
      </c>
      <c r="GV460" s="123">
        <f t="shared" si="793"/>
        <v>0</v>
      </c>
      <c r="GX460" s="129"/>
      <c r="GY460" s="123">
        <f t="shared" si="675"/>
        <v>0</v>
      </c>
    </row>
    <row r="461" spans="1:207" x14ac:dyDescent="0.25">
      <c r="A461" s="83">
        <f>ROW()</f>
        <v>461</v>
      </c>
      <c r="B461" s="290"/>
      <c r="C461" s="113" t="s">
        <v>475</v>
      </c>
      <c r="D461" s="114">
        <f t="shared" si="794"/>
        <v>154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44">
        <f t="shared" si="784"/>
        <v>0</v>
      </c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44"/>
      <c r="BY461" s="144"/>
      <c r="BZ461" s="144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44">
        <f t="shared" si="785"/>
        <v>0</v>
      </c>
      <c r="CO461" s="124">
        <f t="shared" si="786"/>
        <v>0</v>
      </c>
      <c r="CP461" s="124">
        <f t="shared" si="787"/>
        <v>0</v>
      </c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29"/>
      <c r="DT461" s="129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29"/>
      <c r="EH461" s="144"/>
      <c r="EI461" s="144"/>
      <c r="EJ461" s="144"/>
      <c r="EK461" s="144">
        <f t="shared" si="788"/>
        <v>0</v>
      </c>
      <c r="EL461" s="124">
        <f t="shared" si="789"/>
        <v>0</v>
      </c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29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29"/>
      <c r="GD461" s="144"/>
      <c r="GE461" s="144"/>
      <c r="GF461" s="144"/>
      <c r="GG461" s="124">
        <f t="shared" si="790"/>
        <v>0</v>
      </c>
      <c r="GH461" s="124">
        <f t="shared" si="791"/>
        <v>0</v>
      </c>
      <c r="GI461" s="124"/>
      <c r="GJ461" s="124">
        <f t="shared" si="792"/>
        <v>0</v>
      </c>
      <c r="GV461" s="123">
        <f t="shared" si="793"/>
        <v>0</v>
      </c>
      <c r="GX461" s="129"/>
      <c r="GY461" s="123">
        <f t="shared" si="675"/>
        <v>0</v>
      </c>
    </row>
    <row r="462" spans="1:207" x14ac:dyDescent="0.25">
      <c r="A462" s="83">
        <f>ROW()</f>
        <v>462</v>
      </c>
      <c r="B462" s="290"/>
      <c r="C462" s="113" t="s">
        <v>476</v>
      </c>
      <c r="D462" s="114">
        <v>165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44">
        <f t="shared" si="784"/>
        <v>0</v>
      </c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44"/>
      <c r="BY462" s="144"/>
      <c r="BZ462" s="144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44">
        <f t="shared" si="785"/>
        <v>0</v>
      </c>
      <c r="CO462" s="124">
        <f t="shared" si="786"/>
        <v>0</v>
      </c>
      <c r="CP462" s="124">
        <f t="shared" si="787"/>
        <v>0</v>
      </c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29"/>
      <c r="DT462" s="129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29"/>
      <c r="EH462" s="144"/>
      <c r="EI462" s="144"/>
      <c r="EJ462" s="144"/>
      <c r="EK462" s="144">
        <f t="shared" si="788"/>
        <v>0</v>
      </c>
      <c r="EL462" s="124">
        <f t="shared" si="789"/>
        <v>0</v>
      </c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29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29"/>
      <c r="GD462" s="144"/>
      <c r="GE462" s="144"/>
      <c r="GF462" s="144"/>
      <c r="GG462" s="124">
        <f t="shared" si="790"/>
        <v>0</v>
      </c>
      <c r="GH462" s="124">
        <f t="shared" si="791"/>
        <v>0</v>
      </c>
      <c r="GI462" s="124"/>
      <c r="GJ462" s="124">
        <f t="shared" si="792"/>
        <v>0</v>
      </c>
      <c r="GV462" s="123">
        <f t="shared" si="793"/>
        <v>0</v>
      </c>
      <c r="GX462" s="129"/>
      <c r="GY462" s="123">
        <f t="shared" si="675"/>
        <v>0</v>
      </c>
    </row>
    <row r="463" spans="1:207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44">
        <f t="shared" si="784"/>
        <v>0</v>
      </c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44"/>
      <c r="BY463" s="144"/>
      <c r="BZ463" s="144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44">
        <f t="shared" si="785"/>
        <v>0</v>
      </c>
      <c r="CO463" s="124">
        <f t="shared" si="786"/>
        <v>0</v>
      </c>
      <c r="CP463" s="124">
        <f t="shared" si="787"/>
        <v>0</v>
      </c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29"/>
      <c r="DT463" s="129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29"/>
      <c r="EH463" s="144"/>
      <c r="EI463" s="144"/>
      <c r="EJ463" s="144"/>
      <c r="EK463" s="144">
        <f t="shared" si="788"/>
        <v>0</v>
      </c>
      <c r="EL463" s="124">
        <f t="shared" si="789"/>
        <v>0</v>
      </c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29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29"/>
      <c r="GD463" s="144"/>
      <c r="GE463" s="144"/>
      <c r="GF463" s="144"/>
      <c r="GG463" s="124">
        <f t="shared" si="790"/>
        <v>0</v>
      </c>
      <c r="GH463" s="124">
        <f t="shared" si="791"/>
        <v>0</v>
      </c>
      <c r="GI463" s="124"/>
      <c r="GJ463" s="124">
        <f t="shared" si="792"/>
        <v>0</v>
      </c>
      <c r="GV463" s="123">
        <f t="shared" si="793"/>
        <v>0</v>
      </c>
      <c r="GX463" s="129"/>
      <c r="GY463" s="123">
        <f t="shared" si="675"/>
        <v>0</v>
      </c>
    </row>
    <row r="464" spans="1:207" x14ac:dyDescent="0.25">
      <c r="A464" s="83">
        <f>ROW()</f>
        <v>464</v>
      </c>
      <c r="B464" s="290"/>
      <c r="C464" s="113" t="s">
        <v>478</v>
      </c>
      <c r="D464" s="114">
        <f t="shared" ref="D464:D465" si="795">+D463</f>
        <v>165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44">
        <f t="shared" si="784"/>
        <v>0</v>
      </c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44"/>
      <c r="BY464" s="144"/>
      <c r="BZ464" s="144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44">
        <f t="shared" si="785"/>
        <v>0</v>
      </c>
      <c r="CO464" s="124">
        <f t="shared" si="786"/>
        <v>0</v>
      </c>
      <c r="CP464" s="124">
        <f t="shared" si="787"/>
        <v>0</v>
      </c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29"/>
      <c r="DT464" s="129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29"/>
      <c r="EH464" s="144"/>
      <c r="EI464" s="144"/>
      <c r="EJ464" s="144"/>
      <c r="EK464" s="144">
        <f t="shared" si="788"/>
        <v>0</v>
      </c>
      <c r="EL464" s="124">
        <f t="shared" si="789"/>
        <v>0</v>
      </c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29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29"/>
      <c r="GD464" s="144"/>
      <c r="GE464" s="144"/>
      <c r="GF464" s="144"/>
      <c r="GG464" s="124">
        <f t="shared" si="790"/>
        <v>0</v>
      </c>
      <c r="GH464" s="124">
        <f t="shared" si="791"/>
        <v>0</v>
      </c>
      <c r="GI464" s="124"/>
      <c r="GJ464" s="124">
        <f t="shared" si="792"/>
        <v>0</v>
      </c>
      <c r="GV464" s="123">
        <f t="shared" si="793"/>
        <v>0</v>
      </c>
      <c r="GX464" s="129"/>
      <c r="GY464" s="123">
        <f t="shared" si="675"/>
        <v>0</v>
      </c>
    </row>
    <row r="465" spans="1:207 14250:16100" x14ac:dyDescent="0.25">
      <c r="A465" s="83">
        <f>ROW()</f>
        <v>465</v>
      </c>
      <c r="B465" s="292"/>
      <c r="C465" s="115" t="s">
        <v>479</v>
      </c>
      <c r="D465" s="114">
        <f t="shared" si="795"/>
        <v>165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44">
        <f t="shared" si="784"/>
        <v>0</v>
      </c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44"/>
      <c r="BY465" s="144"/>
      <c r="BZ465" s="144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44">
        <f t="shared" si="785"/>
        <v>0</v>
      </c>
      <c r="CO465" s="124">
        <f t="shared" si="786"/>
        <v>0</v>
      </c>
      <c r="CP465" s="124">
        <f t="shared" si="787"/>
        <v>0</v>
      </c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29"/>
      <c r="DT465" s="129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29"/>
      <c r="EH465" s="144"/>
      <c r="EI465" s="144"/>
      <c r="EJ465" s="144"/>
      <c r="EK465" s="144">
        <f t="shared" si="788"/>
        <v>0</v>
      </c>
      <c r="EL465" s="124">
        <f t="shared" si="789"/>
        <v>0</v>
      </c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29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29"/>
      <c r="GD465" s="144"/>
      <c r="GE465" s="144"/>
      <c r="GF465" s="144"/>
      <c r="GG465" s="124">
        <f t="shared" si="790"/>
        <v>0</v>
      </c>
      <c r="GH465" s="124">
        <f t="shared" si="791"/>
        <v>0</v>
      </c>
      <c r="GI465" s="124"/>
      <c r="GJ465" s="124">
        <f t="shared" si="792"/>
        <v>0</v>
      </c>
      <c r="GV465" s="123">
        <f t="shared" si="793"/>
        <v>0</v>
      </c>
      <c r="GX465" s="129"/>
      <c r="GY465" s="123">
        <f t="shared" si="675"/>
        <v>0</v>
      </c>
    </row>
    <row r="466" spans="1:207 14250:16100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1611088</v>
      </c>
      <c r="F466" s="141">
        <f>SUM(F456:F465)</f>
        <v>0</v>
      </c>
      <c r="G466" s="141">
        <f t="shared" ref="G466:BR466" si="796">SUM(G456:G465)</f>
        <v>0</v>
      </c>
      <c r="H466" s="141">
        <f t="shared" si="796"/>
        <v>0</v>
      </c>
      <c r="I466" s="141">
        <f t="shared" si="796"/>
        <v>0</v>
      </c>
      <c r="J466" s="141">
        <f t="shared" si="796"/>
        <v>0</v>
      </c>
      <c r="K466" s="141">
        <f t="shared" si="796"/>
        <v>0</v>
      </c>
      <c r="L466" s="141">
        <f t="shared" si="796"/>
        <v>0</v>
      </c>
      <c r="M466" s="141">
        <f t="shared" si="796"/>
        <v>0</v>
      </c>
      <c r="N466" s="141">
        <f t="shared" si="796"/>
        <v>0</v>
      </c>
      <c r="O466" s="141">
        <f t="shared" si="796"/>
        <v>0</v>
      </c>
      <c r="P466" s="141">
        <f t="shared" si="796"/>
        <v>0</v>
      </c>
      <c r="Q466" s="141">
        <f t="shared" si="796"/>
        <v>0</v>
      </c>
      <c r="R466" s="141">
        <f t="shared" si="796"/>
        <v>0</v>
      </c>
      <c r="S466" s="141">
        <f t="shared" si="796"/>
        <v>0</v>
      </c>
      <c r="T466" s="141">
        <f t="shared" si="796"/>
        <v>0</v>
      </c>
      <c r="U466" s="141">
        <f t="shared" si="796"/>
        <v>0</v>
      </c>
      <c r="V466" s="141">
        <f t="shared" si="796"/>
        <v>0</v>
      </c>
      <c r="W466" s="141">
        <f t="shared" si="796"/>
        <v>0</v>
      </c>
      <c r="X466" s="141">
        <f t="shared" si="796"/>
        <v>312645</v>
      </c>
      <c r="Y466" s="141">
        <f t="shared" si="796"/>
        <v>0</v>
      </c>
      <c r="Z466" s="141">
        <f t="shared" si="796"/>
        <v>0</v>
      </c>
      <c r="AA466" s="141">
        <f t="shared" si="796"/>
        <v>0</v>
      </c>
      <c r="AB466" s="141">
        <f t="shared" si="796"/>
        <v>0</v>
      </c>
      <c r="AC466" s="141">
        <f t="shared" si="796"/>
        <v>0</v>
      </c>
      <c r="AD466" s="141">
        <f t="shared" si="796"/>
        <v>0</v>
      </c>
      <c r="AE466" s="141">
        <f t="shared" si="796"/>
        <v>0</v>
      </c>
      <c r="AF466" s="141">
        <f t="shared" si="796"/>
        <v>0</v>
      </c>
      <c r="AG466" s="141">
        <f t="shared" si="796"/>
        <v>0</v>
      </c>
      <c r="AH466" s="141">
        <f t="shared" si="796"/>
        <v>0</v>
      </c>
      <c r="AI466" s="141">
        <f t="shared" si="796"/>
        <v>0</v>
      </c>
      <c r="AJ466" s="141">
        <f t="shared" si="796"/>
        <v>0</v>
      </c>
      <c r="AK466" s="141">
        <f t="shared" si="796"/>
        <v>0</v>
      </c>
      <c r="AL466" s="141">
        <f t="shared" si="796"/>
        <v>0</v>
      </c>
      <c r="AM466" s="141">
        <f t="shared" si="796"/>
        <v>0</v>
      </c>
      <c r="AN466" s="141">
        <f t="shared" si="796"/>
        <v>0</v>
      </c>
      <c r="AO466" s="141">
        <f t="shared" si="796"/>
        <v>0</v>
      </c>
      <c r="AP466" s="141">
        <f t="shared" si="796"/>
        <v>0</v>
      </c>
      <c r="AQ466" s="141">
        <f t="shared" si="796"/>
        <v>0</v>
      </c>
      <c r="AR466" s="141">
        <f t="shared" si="796"/>
        <v>0</v>
      </c>
      <c r="AS466" s="141">
        <f t="shared" si="796"/>
        <v>312645</v>
      </c>
      <c r="AT466" s="141">
        <f t="shared" si="796"/>
        <v>0</v>
      </c>
      <c r="AU466" s="141">
        <f t="shared" si="796"/>
        <v>0</v>
      </c>
      <c r="AV466" s="141">
        <f t="shared" si="796"/>
        <v>0</v>
      </c>
      <c r="AW466" s="141">
        <f t="shared" si="796"/>
        <v>0</v>
      </c>
      <c r="AX466" s="141">
        <f t="shared" si="796"/>
        <v>0</v>
      </c>
      <c r="AY466" s="141">
        <f>SUM(AX456:AY465)</f>
        <v>0</v>
      </c>
      <c r="AZ466" s="141">
        <f t="shared" si="796"/>
        <v>0</v>
      </c>
      <c r="BA466" s="141">
        <f t="shared" si="796"/>
        <v>0</v>
      </c>
      <c r="BB466" s="141">
        <f t="shared" si="796"/>
        <v>0</v>
      </c>
      <c r="BC466" s="141">
        <f t="shared" si="796"/>
        <v>0</v>
      </c>
      <c r="BD466" s="141">
        <f t="shared" si="796"/>
        <v>0</v>
      </c>
      <c r="BE466" s="141">
        <f t="shared" si="796"/>
        <v>0</v>
      </c>
      <c r="BF466" s="141">
        <f t="shared" si="796"/>
        <v>0</v>
      </c>
      <c r="BG466" s="141">
        <f t="shared" si="796"/>
        <v>0</v>
      </c>
      <c r="BH466" s="141">
        <f t="shared" si="796"/>
        <v>0</v>
      </c>
      <c r="BI466" s="141">
        <f t="shared" si="796"/>
        <v>0</v>
      </c>
      <c r="BJ466" s="141">
        <f t="shared" si="796"/>
        <v>0</v>
      </c>
      <c r="BK466" s="141">
        <f t="shared" si="796"/>
        <v>0</v>
      </c>
      <c r="BL466" s="141">
        <f t="shared" si="796"/>
        <v>0</v>
      </c>
      <c r="BM466" s="141">
        <f t="shared" si="796"/>
        <v>0</v>
      </c>
      <c r="BN466" s="141">
        <f t="shared" si="796"/>
        <v>0</v>
      </c>
      <c r="BO466" s="141">
        <f t="shared" si="796"/>
        <v>0</v>
      </c>
      <c r="BP466" s="141">
        <f t="shared" si="796"/>
        <v>0</v>
      </c>
      <c r="BQ466" s="141">
        <f t="shared" ref="BQ466" si="797">SUM(BQ456:BQ465)</f>
        <v>0</v>
      </c>
      <c r="BR466" s="141">
        <f t="shared" si="796"/>
        <v>0</v>
      </c>
      <c r="BS466" s="141">
        <f t="shared" ref="BS466:CQ466" si="798">SUM(BS456:BS465)</f>
        <v>0</v>
      </c>
      <c r="BT466" s="141">
        <f t="shared" si="798"/>
        <v>0</v>
      </c>
      <c r="BU466" s="141">
        <f t="shared" si="798"/>
        <v>0</v>
      </c>
      <c r="BV466" s="218">
        <f t="shared" si="798"/>
        <v>0</v>
      </c>
      <c r="BW466" s="141">
        <f t="shared" si="798"/>
        <v>0</v>
      </c>
      <c r="BX466" s="141">
        <f t="shared" si="798"/>
        <v>0</v>
      </c>
      <c r="BY466" s="141">
        <f t="shared" si="798"/>
        <v>0</v>
      </c>
      <c r="BZ466" s="141">
        <f t="shared" si="798"/>
        <v>0</v>
      </c>
      <c r="CA466" s="141">
        <f t="shared" si="798"/>
        <v>0</v>
      </c>
      <c r="CB466" s="141">
        <f t="shared" si="798"/>
        <v>0</v>
      </c>
      <c r="CC466" s="141">
        <f t="shared" si="798"/>
        <v>0</v>
      </c>
      <c r="CD466" s="141">
        <f t="shared" si="798"/>
        <v>0</v>
      </c>
      <c r="CE466" s="141">
        <f t="shared" si="798"/>
        <v>0</v>
      </c>
      <c r="CF466" s="141">
        <f t="shared" si="798"/>
        <v>0</v>
      </c>
      <c r="CG466" s="141">
        <f t="shared" si="798"/>
        <v>0</v>
      </c>
      <c r="CH466" s="141">
        <f t="shared" si="798"/>
        <v>0</v>
      </c>
      <c r="CI466" s="141">
        <f t="shared" si="798"/>
        <v>0</v>
      </c>
      <c r="CJ466" s="141">
        <f t="shared" si="798"/>
        <v>0</v>
      </c>
      <c r="CK466" s="141">
        <f t="shared" si="798"/>
        <v>0</v>
      </c>
      <c r="CL466" s="141">
        <f t="shared" si="798"/>
        <v>0</v>
      </c>
      <c r="CM466" s="141">
        <f t="shared" si="798"/>
        <v>0</v>
      </c>
      <c r="CN466" s="141">
        <f t="shared" si="798"/>
        <v>0</v>
      </c>
      <c r="CO466" s="141">
        <f t="shared" ref="CO466:CP466" si="799">SUM(CO456:CO465)</f>
        <v>312645</v>
      </c>
      <c r="CP466" s="141">
        <f t="shared" si="799"/>
        <v>1923733</v>
      </c>
      <c r="CQ466" s="141">
        <f t="shared" si="798"/>
        <v>0</v>
      </c>
      <c r="CR466" s="141">
        <f t="shared" ref="CR466:EK466" si="800">SUM(CR456:CR465)</f>
        <v>0</v>
      </c>
      <c r="CS466" s="141">
        <f t="shared" si="800"/>
        <v>0</v>
      </c>
      <c r="CT466" s="141">
        <f t="shared" si="800"/>
        <v>0</v>
      </c>
      <c r="CU466" s="141">
        <f t="shared" si="800"/>
        <v>0</v>
      </c>
      <c r="CV466" s="141">
        <f t="shared" si="800"/>
        <v>0</v>
      </c>
      <c r="CW466" s="141">
        <f t="shared" si="800"/>
        <v>0</v>
      </c>
      <c r="CX466" s="141">
        <f t="shared" si="800"/>
        <v>0</v>
      </c>
      <c r="CY466" s="141">
        <f t="shared" si="800"/>
        <v>0</v>
      </c>
      <c r="CZ466" s="141">
        <f t="shared" si="800"/>
        <v>0</v>
      </c>
      <c r="DA466" s="141">
        <f t="shared" si="800"/>
        <v>0</v>
      </c>
      <c r="DB466" s="141">
        <f t="shared" si="800"/>
        <v>0</v>
      </c>
      <c r="DC466" s="141">
        <f t="shared" si="800"/>
        <v>0</v>
      </c>
      <c r="DD466" s="141">
        <f t="shared" si="800"/>
        <v>0</v>
      </c>
      <c r="DE466" s="141">
        <f t="shared" si="800"/>
        <v>0</v>
      </c>
      <c r="DF466" s="141">
        <f t="shared" si="800"/>
        <v>0</v>
      </c>
      <c r="DG466" s="141">
        <f t="shared" si="800"/>
        <v>0</v>
      </c>
      <c r="DH466" s="141">
        <f t="shared" si="800"/>
        <v>0</v>
      </c>
      <c r="DI466" s="141">
        <f t="shared" si="800"/>
        <v>0</v>
      </c>
      <c r="DJ466" s="141">
        <f t="shared" si="800"/>
        <v>0</v>
      </c>
      <c r="DK466" s="141">
        <f t="shared" si="800"/>
        <v>0</v>
      </c>
      <c r="DL466" s="141">
        <f t="shared" si="800"/>
        <v>0</v>
      </c>
      <c r="DM466" s="141">
        <f t="shared" si="800"/>
        <v>0</v>
      </c>
      <c r="DN466" s="141">
        <f t="shared" si="800"/>
        <v>0</v>
      </c>
      <c r="DO466" s="141">
        <f t="shared" si="800"/>
        <v>0</v>
      </c>
      <c r="DP466" s="141">
        <f t="shared" si="800"/>
        <v>0</v>
      </c>
      <c r="DQ466" s="141">
        <f t="shared" si="800"/>
        <v>0</v>
      </c>
      <c r="DR466" s="141">
        <f t="shared" si="800"/>
        <v>0</v>
      </c>
      <c r="DS466" s="141">
        <f t="shared" si="800"/>
        <v>0</v>
      </c>
      <c r="DT466" s="141">
        <f t="shared" si="800"/>
        <v>0</v>
      </c>
      <c r="DU466" s="141">
        <f>SUM($DU456:DU465)</f>
        <v>0</v>
      </c>
      <c r="DV466" s="141">
        <f t="shared" si="800"/>
        <v>0</v>
      </c>
      <c r="DW466" s="141">
        <f t="shared" si="800"/>
        <v>0</v>
      </c>
      <c r="DX466" s="141">
        <f t="shared" si="800"/>
        <v>0</v>
      </c>
      <c r="DY466" s="141">
        <f t="shared" si="800"/>
        <v>0</v>
      </c>
      <c r="DZ466" s="141">
        <f t="shared" si="800"/>
        <v>0</v>
      </c>
      <c r="EA466" s="141">
        <f t="shared" si="800"/>
        <v>0</v>
      </c>
      <c r="EB466" s="141">
        <f t="shared" si="800"/>
        <v>0</v>
      </c>
      <c r="EC466" s="141">
        <f t="shared" si="800"/>
        <v>0</v>
      </c>
      <c r="ED466" s="141">
        <f t="shared" si="800"/>
        <v>0</v>
      </c>
      <c r="EE466" s="141">
        <f t="shared" si="800"/>
        <v>0</v>
      </c>
      <c r="EF466" s="141">
        <f t="shared" si="800"/>
        <v>0</v>
      </c>
      <c r="EG466" s="141">
        <f t="shared" si="800"/>
        <v>0</v>
      </c>
      <c r="EH466" s="141">
        <f t="shared" si="800"/>
        <v>0</v>
      </c>
      <c r="EI466" s="141">
        <f t="shared" si="800"/>
        <v>0</v>
      </c>
      <c r="EJ466" s="141">
        <f t="shared" si="800"/>
        <v>0</v>
      </c>
      <c r="EK466" s="141">
        <f t="shared" si="800"/>
        <v>0</v>
      </c>
      <c r="EL466" s="141">
        <f t="shared" ref="EL466" si="801">SUM(EL456:EL465)</f>
        <v>1923733</v>
      </c>
      <c r="EM466" s="141">
        <f t="shared" ref="EM466:EN466" si="802">SUM(EM456:EM465)</f>
        <v>0</v>
      </c>
      <c r="EN466" s="141">
        <f t="shared" si="802"/>
        <v>0</v>
      </c>
      <c r="EO466" s="141">
        <f t="shared" ref="EO466:GG466" si="803">SUM(EO456:EO465)</f>
        <v>0</v>
      </c>
      <c r="EP466" s="141">
        <f t="shared" si="803"/>
        <v>0</v>
      </c>
      <c r="EQ466" s="141">
        <f t="shared" si="803"/>
        <v>0</v>
      </c>
      <c r="ER466" s="141">
        <f t="shared" si="803"/>
        <v>0</v>
      </c>
      <c r="ES466" s="141">
        <f t="shared" si="803"/>
        <v>0</v>
      </c>
      <c r="ET466" s="141">
        <f t="shared" si="803"/>
        <v>0</v>
      </c>
      <c r="EU466" s="141">
        <f t="shared" si="803"/>
        <v>0</v>
      </c>
      <c r="EV466" s="141">
        <f t="shared" si="803"/>
        <v>0</v>
      </c>
      <c r="EW466" s="141">
        <f t="shared" si="803"/>
        <v>0</v>
      </c>
      <c r="EX466" s="141">
        <f t="shared" si="803"/>
        <v>0</v>
      </c>
      <c r="EY466" s="141">
        <f t="shared" si="803"/>
        <v>0</v>
      </c>
      <c r="EZ466" s="141">
        <f t="shared" si="803"/>
        <v>0</v>
      </c>
      <c r="FA466" s="141">
        <f t="shared" si="803"/>
        <v>0</v>
      </c>
      <c r="FB466" s="141">
        <f t="shared" si="803"/>
        <v>0</v>
      </c>
      <c r="FC466" s="141">
        <f t="shared" si="803"/>
        <v>0</v>
      </c>
      <c r="FD466" s="141">
        <f t="shared" si="803"/>
        <v>0</v>
      </c>
      <c r="FE466" s="141">
        <f t="shared" si="803"/>
        <v>0</v>
      </c>
      <c r="FF466" s="141">
        <f t="shared" si="803"/>
        <v>0</v>
      </c>
      <c r="FG466" s="141">
        <f t="shared" si="803"/>
        <v>0</v>
      </c>
      <c r="FH466" s="141">
        <f t="shared" si="803"/>
        <v>0</v>
      </c>
      <c r="FI466" s="141">
        <f t="shared" si="803"/>
        <v>0</v>
      </c>
      <c r="FJ466" s="141">
        <f t="shared" si="803"/>
        <v>0</v>
      </c>
      <c r="FK466" s="141">
        <f t="shared" si="803"/>
        <v>0</v>
      </c>
      <c r="FL466" s="141">
        <f t="shared" si="803"/>
        <v>0</v>
      </c>
      <c r="FM466" s="141">
        <f t="shared" si="803"/>
        <v>0</v>
      </c>
      <c r="FN466" s="141">
        <f t="shared" si="803"/>
        <v>0</v>
      </c>
      <c r="FO466" s="141">
        <f t="shared" si="803"/>
        <v>0</v>
      </c>
      <c r="FP466" s="141">
        <f t="shared" si="803"/>
        <v>0</v>
      </c>
      <c r="FQ466" s="141">
        <f t="shared" si="803"/>
        <v>0</v>
      </c>
      <c r="FR466" s="141">
        <f t="shared" si="803"/>
        <v>0</v>
      </c>
      <c r="FS466" s="141">
        <f t="shared" si="803"/>
        <v>0</v>
      </c>
      <c r="FT466" s="141">
        <f t="shared" si="803"/>
        <v>0</v>
      </c>
      <c r="FU466" s="141">
        <f t="shared" si="803"/>
        <v>0</v>
      </c>
      <c r="FV466" s="141">
        <f t="shared" si="803"/>
        <v>0</v>
      </c>
      <c r="FW466" s="141">
        <f t="shared" si="803"/>
        <v>0</v>
      </c>
      <c r="FX466" s="141">
        <f t="shared" si="803"/>
        <v>0</v>
      </c>
      <c r="FY466" s="141">
        <f t="shared" si="803"/>
        <v>0</v>
      </c>
      <c r="FZ466" s="141">
        <f t="shared" si="803"/>
        <v>0</v>
      </c>
      <c r="GA466" s="141">
        <f t="shared" si="803"/>
        <v>0</v>
      </c>
      <c r="GB466" s="141">
        <f t="shared" si="803"/>
        <v>0</v>
      </c>
      <c r="GC466" s="141">
        <f t="shared" si="803"/>
        <v>0</v>
      </c>
      <c r="GD466" s="141">
        <f t="shared" si="803"/>
        <v>0</v>
      </c>
      <c r="GE466" s="141">
        <f t="shared" si="803"/>
        <v>0</v>
      </c>
      <c r="GF466" s="141">
        <f t="shared" si="803"/>
        <v>0</v>
      </c>
      <c r="GG466" s="141">
        <f t="shared" si="803"/>
        <v>0</v>
      </c>
      <c r="GH466" s="141">
        <f t="shared" ref="GH466:GJ466" si="804">SUM(GH456:GH465)</f>
        <v>1923733</v>
      </c>
      <c r="GI466" s="141">
        <f t="shared" si="804"/>
        <v>0</v>
      </c>
      <c r="GJ466" s="141">
        <f t="shared" si="804"/>
        <v>1923733</v>
      </c>
      <c r="GU466" s="141">
        <v>1611088</v>
      </c>
      <c r="GV466" s="123">
        <f t="shared" si="793"/>
        <v>0</v>
      </c>
      <c r="GX466" s="141">
        <v>0</v>
      </c>
      <c r="GY466" s="123">
        <f t="shared" si="675"/>
        <v>0</v>
      </c>
    </row>
    <row r="467" spans="1:207 14250:16100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37">
        <v>111795336.26333332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>
        <v>-823117.66333332658</v>
      </c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44">
        <f t="shared" ref="AS467:AS482" si="805">SUM(X467:AR467)</f>
        <v>-823117.66333332658</v>
      </c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44"/>
      <c r="BY467" s="144"/>
      <c r="BZ467" s="144"/>
      <c r="CA467" s="129"/>
      <c r="CB467" s="129"/>
      <c r="CC467" s="129"/>
      <c r="CD467" s="129"/>
      <c r="CE467" s="129"/>
      <c r="CF467" s="148">
        <v>-1442525.5049776863</v>
      </c>
      <c r="CG467" s="182"/>
      <c r="CH467" s="129"/>
      <c r="CI467" s="129"/>
      <c r="CJ467" s="129">
        <v>-110972218.59999999</v>
      </c>
      <c r="CK467" s="129"/>
      <c r="CL467" s="129"/>
      <c r="CM467" s="129"/>
      <c r="CN467" s="144">
        <f t="shared" ref="CN467:CN482" si="806">SUM(AT467:CM467)</f>
        <v>-112414744.10497768</v>
      </c>
      <c r="CO467" s="124">
        <f t="shared" ref="CO467:CO482" si="807">+CN467+AS467</f>
        <v>-113237861.76831101</v>
      </c>
      <c r="CP467" s="124">
        <f t="shared" ref="CP467:CP482" si="808">+CO467+E467</f>
        <v>-1442525.5049776882</v>
      </c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29"/>
      <c r="DT467" s="129"/>
      <c r="DU467" s="144"/>
      <c r="DV467" s="144"/>
      <c r="DW467" s="144"/>
      <c r="DX467" s="144"/>
      <c r="DY467" s="144"/>
      <c r="DZ467" s="144"/>
      <c r="EA467" s="144"/>
      <c r="EB467" s="144"/>
      <c r="EC467" s="148">
        <v>-2885052</v>
      </c>
      <c r="ED467" s="144"/>
      <c r="EE467" s="144"/>
      <c r="EF467" s="144"/>
      <c r="EG467" s="129"/>
      <c r="EH467" s="144"/>
      <c r="EI467" s="144"/>
      <c r="EJ467" s="144"/>
      <c r="EK467" s="144">
        <f t="shared" ref="EK467:EK482" si="809">SUM(CQ467:EJ467)</f>
        <v>-2885052</v>
      </c>
      <c r="EL467" s="124">
        <f t="shared" ref="EL467:EL482" si="810">EK467+CP467</f>
        <v>-4327577.5049776882</v>
      </c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29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8">
        <v>-1442526.0000000075</v>
      </c>
      <c r="FZ467" s="144"/>
      <c r="GA467" s="144"/>
      <c r="GB467" s="144"/>
      <c r="GC467" s="129"/>
      <c r="GD467" s="144"/>
      <c r="GE467" s="144"/>
      <c r="GF467" s="144"/>
      <c r="GG467" s="124">
        <f t="shared" ref="GG467:GG482" si="811">SUM(EM467:GF467)</f>
        <v>-1442526.0000000075</v>
      </c>
      <c r="GH467" s="124">
        <f t="shared" ref="GH467:GH482" si="812">EL467+GG467</f>
        <v>-5770103.5049776956</v>
      </c>
      <c r="GI467" s="124"/>
      <c r="GJ467" s="124">
        <f t="shared" ref="GJ467:GJ482" si="813">SUM(GH467:GI467)</f>
        <v>-5770103.5049776956</v>
      </c>
      <c r="GU467" s="194">
        <v>111795336.26333332</v>
      </c>
      <c r="GV467" s="123">
        <f t="shared" si="793"/>
        <v>0</v>
      </c>
      <c r="GX467" s="129"/>
      <c r="GY467" s="123">
        <f t="shared" si="675"/>
        <v>0</v>
      </c>
    </row>
    <row r="468" spans="1:207 14250:16100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44">
        <f t="shared" si="805"/>
        <v>0</v>
      </c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44"/>
      <c r="BY468" s="144"/>
      <c r="BZ468" s="144"/>
      <c r="CA468" s="129"/>
      <c r="CB468" s="129"/>
      <c r="CC468" s="129"/>
      <c r="CD468" s="129"/>
      <c r="CE468" s="129"/>
      <c r="CF468" s="148"/>
      <c r="CG468" s="148"/>
      <c r="CH468" s="129"/>
      <c r="CI468" s="129"/>
      <c r="CJ468" s="129"/>
      <c r="CK468" s="129"/>
      <c r="CL468" s="129"/>
      <c r="CM468" s="129"/>
      <c r="CN468" s="144">
        <f t="shared" si="806"/>
        <v>0</v>
      </c>
      <c r="CO468" s="124">
        <f t="shared" si="807"/>
        <v>0</v>
      </c>
      <c r="CP468" s="124">
        <f t="shared" si="808"/>
        <v>0</v>
      </c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29"/>
      <c r="DT468" s="129"/>
      <c r="DU468" s="144"/>
      <c r="DV468" s="144"/>
      <c r="DW468" s="144"/>
      <c r="DX468" s="144"/>
      <c r="DY468" s="144"/>
      <c r="DZ468" s="144"/>
      <c r="EA468" s="144"/>
      <c r="EB468" s="144"/>
      <c r="EC468" s="148"/>
      <c r="ED468" s="144"/>
      <c r="EE468" s="144"/>
      <c r="EF468" s="144"/>
      <c r="EG468" s="129"/>
      <c r="EH468" s="144"/>
      <c r="EI468" s="144"/>
      <c r="EJ468" s="144"/>
      <c r="EK468" s="144">
        <f t="shared" si="809"/>
        <v>0</v>
      </c>
      <c r="EL468" s="124">
        <f t="shared" si="810"/>
        <v>0</v>
      </c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29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8"/>
      <c r="FZ468" s="144"/>
      <c r="GA468" s="144"/>
      <c r="GB468" s="144"/>
      <c r="GC468" s="129"/>
      <c r="GD468" s="144"/>
      <c r="GE468" s="144"/>
      <c r="GF468" s="144"/>
      <c r="GG468" s="124">
        <f t="shared" si="811"/>
        <v>0</v>
      </c>
      <c r="GH468" s="124">
        <f t="shared" si="812"/>
        <v>0</v>
      </c>
      <c r="GI468" s="124"/>
      <c r="GJ468" s="124">
        <f t="shared" si="813"/>
        <v>0</v>
      </c>
      <c r="GV468" s="123">
        <f t="shared" si="793"/>
        <v>0</v>
      </c>
      <c r="GX468" s="129"/>
      <c r="GY468" s="123">
        <f t="shared" si="675"/>
        <v>0</v>
      </c>
    </row>
    <row r="469" spans="1:207 14250:16100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814">+D468</f>
        <v>182.2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44">
        <f t="shared" si="805"/>
        <v>0</v>
      </c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44"/>
      <c r="BY469" s="144"/>
      <c r="BZ469" s="144"/>
      <c r="CA469" s="129"/>
      <c r="CB469" s="129"/>
      <c r="CC469" s="129"/>
      <c r="CD469" s="129"/>
      <c r="CE469" s="129"/>
      <c r="CF469" s="148">
        <v>-3803567.5888090227</v>
      </c>
      <c r="CG469" s="148"/>
      <c r="CH469" s="129"/>
      <c r="CI469" s="129"/>
      <c r="CJ469" s="129"/>
      <c r="CK469" s="129"/>
      <c r="CL469" s="129"/>
      <c r="CM469" s="129"/>
      <c r="CN469" s="144">
        <f t="shared" si="806"/>
        <v>-3803567.5888090227</v>
      </c>
      <c r="CO469" s="124">
        <f t="shared" si="807"/>
        <v>-3803567.5888090227</v>
      </c>
      <c r="CP469" s="124">
        <f t="shared" si="808"/>
        <v>-3803567.5888090227</v>
      </c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29"/>
      <c r="DT469" s="129"/>
      <c r="DU469" s="144"/>
      <c r="DV469" s="144"/>
      <c r="DW469" s="144"/>
      <c r="DX469" s="144"/>
      <c r="DY469" s="144"/>
      <c r="DZ469" s="144"/>
      <c r="EA469" s="144"/>
      <c r="EB469" s="144"/>
      <c r="EC469" s="148">
        <v>-7607135.1776180398</v>
      </c>
      <c r="ED469" s="144"/>
      <c r="EE469" s="144"/>
      <c r="EF469" s="144"/>
      <c r="EG469" s="129"/>
      <c r="EH469" s="144"/>
      <c r="EI469" s="144"/>
      <c r="EJ469" s="144"/>
      <c r="EK469" s="144">
        <f t="shared" si="809"/>
        <v>-7607135.1776180398</v>
      </c>
      <c r="EL469" s="124">
        <f t="shared" si="810"/>
        <v>-11410702.766427062</v>
      </c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29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8">
        <v>-3625488.3502309918</v>
      </c>
      <c r="FZ469" s="144"/>
      <c r="GA469" s="144"/>
      <c r="GB469" s="144"/>
      <c r="GC469" s="129"/>
      <c r="GD469" s="144"/>
      <c r="GE469" s="144"/>
      <c r="GF469" s="144"/>
      <c r="GG469" s="124">
        <f t="shared" si="811"/>
        <v>-3625488.3502309918</v>
      </c>
      <c r="GH469" s="124">
        <f t="shared" si="812"/>
        <v>-15036191.116658054</v>
      </c>
      <c r="GI469" s="124"/>
      <c r="GJ469" s="124">
        <f t="shared" si="813"/>
        <v>-15036191.116658054</v>
      </c>
      <c r="GV469" s="123">
        <f t="shared" si="793"/>
        <v>0</v>
      </c>
      <c r="GX469" s="129"/>
      <c r="GY469" s="123">
        <f t="shared" si="675"/>
        <v>0</v>
      </c>
    </row>
    <row r="470" spans="1:207 14250:16100" outlineLevel="2" x14ac:dyDescent="0.25">
      <c r="A470" s="83">
        <f>ROW()</f>
        <v>470</v>
      </c>
      <c r="B470" s="288"/>
      <c r="C470" s="113" t="s">
        <v>483</v>
      </c>
      <c r="D470" s="114">
        <f t="shared" si="814"/>
        <v>182.2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44">
        <f t="shared" si="805"/>
        <v>0</v>
      </c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44"/>
      <c r="BY470" s="144"/>
      <c r="BZ470" s="144"/>
      <c r="CA470" s="129"/>
      <c r="CB470" s="129"/>
      <c r="CC470" s="129"/>
      <c r="CD470" s="129"/>
      <c r="CE470" s="129"/>
      <c r="CF470" s="148"/>
      <c r="CG470" s="148"/>
      <c r="CH470" s="129"/>
      <c r="CI470" s="129"/>
      <c r="CJ470" s="129"/>
      <c r="CK470" s="129"/>
      <c r="CL470" s="129"/>
      <c r="CM470" s="129"/>
      <c r="CN470" s="144">
        <f t="shared" si="806"/>
        <v>0</v>
      </c>
      <c r="CO470" s="124">
        <f t="shared" si="807"/>
        <v>0</v>
      </c>
      <c r="CP470" s="124">
        <f t="shared" si="808"/>
        <v>0</v>
      </c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29"/>
      <c r="DT470" s="129"/>
      <c r="DU470" s="144"/>
      <c r="DV470" s="144"/>
      <c r="DW470" s="144"/>
      <c r="DX470" s="144"/>
      <c r="DY470" s="144"/>
      <c r="DZ470" s="144"/>
      <c r="EA470" s="144"/>
      <c r="EB470" s="144"/>
      <c r="EC470" s="148"/>
      <c r="ED470" s="144"/>
      <c r="EE470" s="144"/>
      <c r="EF470" s="144"/>
      <c r="EG470" s="129"/>
      <c r="EH470" s="144"/>
      <c r="EI470" s="144"/>
      <c r="EJ470" s="144"/>
      <c r="EK470" s="144">
        <f t="shared" si="809"/>
        <v>0</v>
      </c>
      <c r="EL470" s="124">
        <f t="shared" si="810"/>
        <v>0</v>
      </c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29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8"/>
      <c r="FZ470" s="144"/>
      <c r="GA470" s="144"/>
      <c r="GB470" s="144"/>
      <c r="GC470" s="129"/>
      <c r="GD470" s="144"/>
      <c r="GE470" s="144"/>
      <c r="GF470" s="144"/>
      <c r="GG470" s="124">
        <f t="shared" si="811"/>
        <v>0</v>
      </c>
      <c r="GH470" s="124">
        <f t="shared" si="812"/>
        <v>0</v>
      </c>
      <c r="GI470" s="124"/>
      <c r="GJ470" s="124">
        <f t="shared" si="813"/>
        <v>0</v>
      </c>
      <c r="GV470" s="123">
        <f t="shared" si="793"/>
        <v>0</v>
      </c>
      <c r="GX470" s="129"/>
      <c r="GY470" s="123">
        <f t="shared" si="675"/>
        <v>0</v>
      </c>
    </row>
    <row r="471" spans="1:207 14250:16100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37">
        <v>212499137.07416666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>
        <v>-7635823.8341666441</v>
      </c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44">
        <f t="shared" si="805"/>
        <v>-7635823.8341666441</v>
      </c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44"/>
      <c r="BY471" s="144"/>
      <c r="BZ471" s="144"/>
      <c r="CA471" s="129"/>
      <c r="CB471" s="129"/>
      <c r="CC471" s="129"/>
      <c r="CD471" s="129"/>
      <c r="CE471" s="129"/>
      <c r="CF471" s="148">
        <v>-8247179.1798705952</v>
      </c>
      <c r="CG471" s="148"/>
      <c r="CH471" s="129"/>
      <c r="CI471" s="129"/>
      <c r="CJ471" s="129"/>
      <c r="CK471" s="129"/>
      <c r="CL471" s="129"/>
      <c r="CM471" s="129"/>
      <c r="CN471" s="144">
        <f t="shared" si="806"/>
        <v>-8247179.1798705952</v>
      </c>
      <c r="CO471" s="124">
        <f t="shared" si="807"/>
        <v>-15883003.01403724</v>
      </c>
      <c r="CP471" s="124">
        <f t="shared" si="808"/>
        <v>196616134.0601294</v>
      </c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29"/>
      <c r="DT471" s="129"/>
      <c r="DU471" s="144"/>
      <c r="DV471" s="144"/>
      <c r="DW471" s="144"/>
      <c r="DX471" s="144"/>
      <c r="DY471" s="144"/>
      <c r="DZ471" s="144"/>
      <c r="EA471" s="144"/>
      <c r="EB471" s="144"/>
      <c r="EC471" s="148">
        <v>-16859998.205341928</v>
      </c>
      <c r="ED471" s="144"/>
      <c r="EE471" s="144"/>
      <c r="EF471" s="144"/>
      <c r="EG471" s="129">
        <v>0</v>
      </c>
      <c r="EH471" s="144"/>
      <c r="EI471" s="144"/>
      <c r="EJ471" s="144"/>
      <c r="EK471" s="144">
        <f t="shared" si="809"/>
        <v>-16859998.205341928</v>
      </c>
      <c r="EL471" s="124">
        <f t="shared" si="810"/>
        <v>179756135.85478747</v>
      </c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29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8">
        <v>-8415395.8771908246</v>
      </c>
      <c r="FZ471" s="144"/>
      <c r="GA471" s="144"/>
      <c r="GB471" s="129"/>
      <c r="GC471" s="129">
        <v>0</v>
      </c>
      <c r="GD471" s="144"/>
      <c r="GE471" s="144"/>
      <c r="GF471" s="144"/>
      <c r="GG471" s="124">
        <f t="shared" si="811"/>
        <v>-8415395.8771908246</v>
      </c>
      <c r="GH471" s="128">
        <f t="shared" si="812"/>
        <v>171340739.97759664</v>
      </c>
      <c r="GI471" s="124"/>
      <c r="GJ471" s="124">
        <f t="shared" si="813"/>
        <v>171340739.97759664</v>
      </c>
      <c r="GU471" s="194">
        <v>212499137.07416666</v>
      </c>
      <c r="GV471" s="123">
        <f t="shared" si="793"/>
        <v>0</v>
      </c>
      <c r="GX471" s="129"/>
      <c r="GY471" s="123">
        <f t="shared" si="675"/>
        <v>0</v>
      </c>
    </row>
    <row r="472" spans="1:207 14250:16100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44">
        <f t="shared" si="805"/>
        <v>0</v>
      </c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44"/>
      <c r="BY472" s="144"/>
      <c r="BZ472" s="144"/>
      <c r="CA472" s="129"/>
      <c r="CB472" s="129"/>
      <c r="CC472" s="129"/>
      <c r="CD472" s="129"/>
      <c r="CE472" s="129"/>
      <c r="CF472" s="148"/>
      <c r="CG472" s="148"/>
      <c r="CH472" s="129"/>
      <c r="CI472" s="129"/>
      <c r="CJ472" s="129"/>
      <c r="CK472" s="129"/>
      <c r="CL472" s="129"/>
      <c r="CM472" s="129"/>
      <c r="CN472" s="144">
        <f t="shared" si="806"/>
        <v>0</v>
      </c>
      <c r="CO472" s="124">
        <f t="shared" si="807"/>
        <v>0</v>
      </c>
      <c r="CP472" s="124">
        <f t="shared" si="808"/>
        <v>0</v>
      </c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29"/>
      <c r="DT472" s="129"/>
      <c r="DU472" s="144"/>
      <c r="DV472" s="144"/>
      <c r="DW472" s="144"/>
      <c r="DX472" s="144"/>
      <c r="DY472" s="144"/>
      <c r="DZ472" s="144"/>
      <c r="EA472" s="144"/>
      <c r="EB472" s="144"/>
      <c r="EC472" s="148"/>
      <c r="ED472" s="144"/>
      <c r="EE472" s="144"/>
      <c r="EF472" s="144"/>
      <c r="EG472" s="129"/>
      <c r="EH472" s="144"/>
      <c r="EI472" s="144"/>
      <c r="EJ472" s="144"/>
      <c r="EK472" s="144">
        <f t="shared" si="809"/>
        <v>0</v>
      </c>
      <c r="EL472" s="124">
        <f t="shared" si="810"/>
        <v>0</v>
      </c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>
        <v>-1957058.8225761577</v>
      </c>
      <c r="FL472" s="144"/>
      <c r="FN472" s="144"/>
      <c r="FO472" s="129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8"/>
      <c r="FZ472" s="144"/>
      <c r="GA472" s="144"/>
      <c r="GB472" s="144"/>
      <c r="GC472" s="129"/>
      <c r="GD472" s="144"/>
      <c r="GE472" s="144"/>
      <c r="GF472" s="144"/>
      <c r="GG472" s="124">
        <f t="shared" si="811"/>
        <v>-1957058.8225761577</v>
      </c>
      <c r="GH472" s="124">
        <f t="shared" si="812"/>
        <v>-1957058.8225761577</v>
      </c>
      <c r="GI472" s="124"/>
      <c r="GJ472" s="124">
        <f t="shared" si="813"/>
        <v>-1957058.8225761577</v>
      </c>
      <c r="GV472" s="123">
        <f t="shared" si="793"/>
        <v>0</v>
      </c>
      <c r="GX472" s="129"/>
      <c r="GY472" s="123">
        <f t="shared" si="675"/>
        <v>0</v>
      </c>
    </row>
    <row r="473" spans="1:207 14250:16100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37">
        <v>22622994.791666668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>
        <v>6521702.2083333321</v>
      </c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44">
        <f t="shared" si="805"/>
        <v>6521702.2083333321</v>
      </c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44"/>
      <c r="BY473" s="144"/>
      <c r="BZ473" s="144"/>
      <c r="CA473" s="129"/>
      <c r="CB473" s="129"/>
      <c r="CC473" s="129"/>
      <c r="CD473" s="129"/>
      <c r="CE473" s="129"/>
      <c r="CF473" s="148"/>
      <c r="CG473" s="182"/>
      <c r="CH473" s="129"/>
      <c r="CI473" s="129"/>
      <c r="CJ473" s="129"/>
      <c r="CK473" s="129"/>
      <c r="CL473" s="129"/>
      <c r="CM473" s="129"/>
      <c r="CN473" s="144">
        <f t="shared" si="806"/>
        <v>0</v>
      </c>
      <c r="CO473" s="124">
        <f t="shared" si="807"/>
        <v>6521702.2083333321</v>
      </c>
      <c r="CP473" s="124">
        <f t="shared" si="808"/>
        <v>29144697</v>
      </c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29"/>
      <c r="DT473" s="129"/>
      <c r="DU473" s="144"/>
      <c r="DV473" s="144"/>
      <c r="DW473" s="144"/>
      <c r="DX473" s="144"/>
      <c r="DY473" s="144"/>
      <c r="DZ473" s="144"/>
      <c r="EA473" s="144"/>
      <c r="EB473" s="144"/>
      <c r="EC473" s="148"/>
      <c r="ED473" s="144"/>
      <c r="EE473" s="144"/>
      <c r="EF473" s="144"/>
      <c r="EG473" s="129"/>
      <c r="EH473" s="144"/>
      <c r="EI473" s="144"/>
      <c r="EJ473" s="144"/>
      <c r="EK473" s="144">
        <f t="shared" si="809"/>
        <v>0</v>
      </c>
      <c r="EL473" s="124">
        <f t="shared" si="810"/>
        <v>29144697</v>
      </c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N473" s="144"/>
      <c r="FO473" s="129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8"/>
      <c r="FZ473" s="144"/>
      <c r="GA473" s="144"/>
      <c r="GB473" s="144"/>
      <c r="GC473" s="129"/>
      <c r="GD473" s="144"/>
      <c r="GE473" s="144"/>
      <c r="GF473" s="144"/>
      <c r="GG473" s="124">
        <f t="shared" si="811"/>
        <v>0</v>
      </c>
      <c r="GH473" s="128">
        <f t="shared" si="812"/>
        <v>29144697</v>
      </c>
      <c r="GI473" s="124"/>
      <c r="GJ473" s="124">
        <f t="shared" si="813"/>
        <v>29144697</v>
      </c>
      <c r="GU473" s="194">
        <v>22622994.791666668</v>
      </c>
      <c r="GV473" s="123">
        <f t="shared" si="793"/>
        <v>0</v>
      </c>
      <c r="GX473" s="129"/>
      <c r="GY473" s="123">
        <f t="shared" si="675"/>
        <v>0</v>
      </c>
      <c r="UBB473" s="23"/>
      <c r="UBC473" s="23"/>
      <c r="UBD473" s="23"/>
      <c r="UBE473" s="23"/>
      <c r="UBF473" s="23"/>
      <c r="UBG473" s="23"/>
      <c r="UBH473" s="23"/>
      <c r="UBI473" s="23"/>
      <c r="UBJ473" s="23"/>
      <c r="UBK473" s="23"/>
      <c r="UBL473" s="23"/>
      <c r="UBM473" s="23"/>
      <c r="UBN473" s="23"/>
      <c r="UBO473" s="23"/>
      <c r="UBP473" s="23"/>
      <c r="UBQ473" s="23"/>
      <c r="UBR473" s="23"/>
      <c r="UBS473" s="23"/>
      <c r="UBT473" s="23"/>
      <c r="UBU473" s="23"/>
      <c r="UBV473" s="23"/>
      <c r="UBW473" s="23"/>
      <c r="UBX473" s="23"/>
      <c r="UBY473" s="23"/>
      <c r="UBZ473" s="23"/>
      <c r="UCA473" s="23"/>
      <c r="UCB473" s="23"/>
      <c r="UCC473" s="23"/>
      <c r="UCD473" s="23"/>
      <c r="UCE473" s="23"/>
      <c r="UCF473" s="23"/>
      <c r="UCG473" s="23"/>
      <c r="UCH473" s="23"/>
      <c r="UCI473" s="23"/>
      <c r="UCJ473" s="23"/>
      <c r="UCK473" s="23"/>
      <c r="UCL473" s="23"/>
      <c r="UCM473" s="23"/>
      <c r="UCN473" s="23"/>
      <c r="UCO473" s="23"/>
      <c r="UCP473" s="23"/>
      <c r="UCQ473" s="23"/>
      <c r="UCR473" s="23"/>
      <c r="UCS473" s="23"/>
      <c r="UCT473" s="23"/>
      <c r="UCU473" s="23"/>
      <c r="UCV473" s="23"/>
      <c r="UCW473" s="23"/>
      <c r="UCX473" s="23"/>
      <c r="UCY473" s="23"/>
      <c r="UCZ473" s="23"/>
      <c r="UDA473" s="23"/>
      <c r="UDB473" s="23"/>
      <c r="UDC473" s="23"/>
      <c r="UDD473" s="23"/>
      <c r="UDE473" s="23"/>
      <c r="UDF473" s="23"/>
      <c r="UDG473" s="23"/>
      <c r="UDH473" s="23"/>
      <c r="UDI473" s="23"/>
      <c r="UDJ473" s="23"/>
      <c r="UDK473" s="23"/>
      <c r="UDL473" s="23"/>
      <c r="UDM473" s="23"/>
      <c r="UDN473" s="23"/>
      <c r="UDO473" s="23"/>
      <c r="UDP473" s="23"/>
      <c r="UDQ473" s="23"/>
      <c r="UDR473" s="23"/>
      <c r="UDS473" s="23"/>
      <c r="UDT473" s="23"/>
      <c r="UDU473" s="23"/>
      <c r="UDV473" s="23"/>
      <c r="UDW473" s="23"/>
      <c r="UDX473" s="23"/>
      <c r="UDY473" s="23"/>
      <c r="UDZ473" s="23"/>
      <c r="UEA473" s="23"/>
      <c r="UEB473" s="23"/>
      <c r="UEC473" s="23"/>
      <c r="UED473" s="23"/>
      <c r="UEE473" s="23"/>
      <c r="UEF473" s="23"/>
      <c r="UEG473" s="23"/>
      <c r="UEH473" s="23"/>
      <c r="UEI473" s="23"/>
      <c r="UEJ473" s="23"/>
      <c r="UEK473" s="23"/>
      <c r="UEL473" s="23"/>
      <c r="UEM473" s="23"/>
      <c r="UEN473" s="23"/>
      <c r="UEO473" s="23"/>
      <c r="UEP473" s="23"/>
      <c r="UEQ473" s="23"/>
      <c r="UER473" s="23"/>
      <c r="UES473" s="23"/>
      <c r="UET473" s="23"/>
      <c r="UEU473" s="23"/>
      <c r="UEV473" s="23"/>
      <c r="UEW473" s="23"/>
      <c r="UEX473" s="23"/>
      <c r="UEY473" s="23"/>
      <c r="UEZ473" s="23"/>
      <c r="UFA473" s="23"/>
      <c r="UFB473" s="23"/>
      <c r="UFC473" s="23"/>
      <c r="UFD473" s="23"/>
      <c r="UFE473" s="23"/>
      <c r="UFF473" s="23"/>
      <c r="UFG473" s="23"/>
      <c r="UFH473" s="23"/>
      <c r="UFI473" s="23"/>
      <c r="UFJ473" s="23"/>
      <c r="UFK473" s="23"/>
      <c r="UFL473" s="23"/>
      <c r="UFM473" s="23"/>
      <c r="UFN473" s="23"/>
      <c r="UFO473" s="23"/>
      <c r="UFP473" s="23"/>
      <c r="UFQ473" s="23"/>
      <c r="UFR473" s="23"/>
      <c r="UFS473" s="23"/>
      <c r="UFT473" s="23"/>
      <c r="UFU473" s="23"/>
      <c r="UFV473" s="23"/>
      <c r="UFW473" s="23"/>
      <c r="UFX473" s="23"/>
      <c r="UFY473" s="23"/>
      <c r="UFZ473" s="23"/>
      <c r="UGA473" s="23"/>
      <c r="UGB473" s="23"/>
      <c r="UGC473" s="23"/>
      <c r="UGD473" s="23"/>
      <c r="UGE473" s="23"/>
      <c r="UGF473" s="23"/>
      <c r="UGG473" s="23"/>
      <c r="UGH473" s="23"/>
      <c r="UGI473" s="23"/>
      <c r="UGJ473" s="23"/>
      <c r="UGK473" s="23"/>
      <c r="UGL473" s="23"/>
      <c r="UGM473" s="23"/>
      <c r="UGN473" s="23"/>
      <c r="UGO473" s="23"/>
      <c r="UGP473" s="23"/>
      <c r="UGQ473" s="23"/>
      <c r="UGR473" s="23"/>
      <c r="UGS473" s="23"/>
      <c r="UGT473" s="23"/>
      <c r="UGU473" s="23"/>
      <c r="UGV473" s="23"/>
      <c r="UGW473" s="23"/>
      <c r="UGX473" s="23"/>
      <c r="UGY473" s="23"/>
      <c r="UGZ473" s="23"/>
      <c r="UHA473" s="23"/>
      <c r="UHB473" s="23"/>
      <c r="UHC473" s="23"/>
      <c r="UHD473" s="23"/>
      <c r="UHE473" s="23"/>
      <c r="UHF473" s="23"/>
      <c r="UHG473" s="23"/>
      <c r="UHH473" s="23"/>
      <c r="UHI473" s="23"/>
      <c r="UHJ473" s="23"/>
      <c r="UHK473" s="23"/>
      <c r="UHL473" s="23"/>
      <c r="UHM473" s="23"/>
      <c r="UHN473" s="23"/>
      <c r="UHO473" s="23"/>
      <c r="UHP473" s="23"/>
      <c r="UHQ473" s="23"/>
      <c r="UHR473" s="23"/>
      <c r="UHS473" s="23"/>
      <c r="UHT473" s="23"/>
      <c r="UHU473" s="23"/>
      <c r="UHV473" s="23"/>
      <c r="UHW473" s="23"/>
      <c r="UHX473" s="23"/>
      <c r="UHY473" s="23"/>
      <c r="UHZ473" s="23"/>
      <c r="UIA473" s="23"/>
      <c r="UIB473" s="23"/>
      <c r="UIC473" s="23"/>
      <c r="UID473" s="23"/>
      <c r="UIE473" s="23"/>
      <c r="UIF473" s="23"/>
      <c r="UIG473" s="23"/>
      <c r="UIH473" s="23"/>
      <c r="UII473" s="23"/>
      <c r="UIJ473" s="23"/>
      <c r="UIK473" s="23"/>
      <c r="UIL473" s="23"/>
      <c r="UIM473" s="23"/>
      <c r="UIN473" s="23"/>
      <c r="UIO473" s="23"/>
      <c r="UIP473" s="23"/>
      <c r="UIQ473" s="23"/>
      <c r="UIR473" s="23"/>
      <c r="UIS473" s="23"/>
      <c r="UIT473" s="23"/>
      <c r="UIU473" s="23"/>
      <c r="UIV473" s="23"/>
      <c r="UIW473" s="23"/>
      <c r="UIX473" s="23"/>
      <c r="UIY473" s="23"/>
      <c r="UIZ473" s="23"/>
      <c r="UJA473" s="23"/>
      <c r="UJB473" s="23"/>
      <c r="UJC473" s="23"/>
      <c r="UJD473" s="23"/>
      <c r="UJE473" s="23"/>
      <c r="UJF473" s="23"/>
      <c r="UJG473" s="23"/>
      <c r="UJH473" s="23"/>
      <c r="UJI473" s="23"/>
      <c r="UJJ473" s="23"/>
      <c r="UJK473" s="23"/>
      <c r="UJL473" s="23"/>
      <c r="UJM473" s="23"/>
      <c r="UJN473" s="23"/>
      <c r="UJO473" s="23"/>
      <c r="UJP473" s="23"/>
      <c r="UJQ473" s="23"/>
      <c r="UJR473" s="23"/>
      <c r="UJS473" s="23"/>
      <c r="UJT473" s="23"/>
      <c r="UJU473" s="23"/>
      <c r="UJV473" s="23"/>
      <c r="UJW473" s="23"/>
      <c r="UJX473" s="23"/>
      <c r="UJY473" s="23"/>
      <c r="UJZ473" s="23"/>
      <c r="UKA473" s="23"/>
      <c r="UKB473" s="23"/>
      <c r="UKC473" s="23"/>
      <c r="UKD473" s="23"/>
      <c r="UKE473" s="23"/>
      <c r="UKF473" s="23"/>
      <c r="UKG473" s="23"/>
      <c r="UKH473" s="23"/>
      <c r="UKI473" s="23"/>
      <c r="UKJ473" s="23"/>
      <c r="UKK473" s="23"/>
      <c r="UKL473" s="23"/>
      <c r="UKM473" s="23"/>
      <c r="UKN473" s="23"/>
      <c r="UKO473" s="23"/>
      <c r="UKP473" s="23"/>
      <c r="UKQ473" s="23"/>
      <c r="UKR473" s="23"/>
      <c r="UKS473" s="23"/>
      <c r="UKT473" s="23"/>
      <c r="UKU473" s="23"/>
      <c r="UKV473" s="23"/>
      <c r="UKW473" s="23"/>
      <c r="UKX473" s="23"/>
      <c r="UKY473" s="23"/>
      <c r="UKZ473" s="23"/>
      <c r="ULA473" s="23"/>
      <c r="ULB473" s="23"/>
      <c r="ULC473" s="23"/>
      <c r="ULD473" s="23"/>
      <c r="ULE473" s="23"/>
      <c r="ULF473" s="23"/>
      <c r="ULG473" s="23"/>
      <c r="ULH473" s="23"/>
      <c r="ULI473" s="23"/>
      <c r="ULJ473" s="23"/>
      <c r="ULK473" s="23"/>
      <c r="ULL473" s="23"/>
      <c r="ULM473" s="23"/>
      <c r="ULN473" s="23"/>
      <c r="ULO473" s="23"/>
      <c r="ULP473" s="23"/>
      <c r="ULQ473" s="23"/>
      <c r="ULR473" s="23"/>
      <c r="ULS473" s="23"/>
      <c r="ULT473" s="23"/>
      <c r="ULU473" s="23"/>
      <c r="ULV473" s="23"/>
      <c r="ULW473" s="23"/>
      <c r="ULX473" s="23"/>
      <c r="ULY473" s="23"/>
      <c r="ULZ473" s="23"/>
      <c r="UMA473" s="23"/>
      <c r="UMB473" s="23"/>
      <c r="UMC473" s="23"/>
      <c r="UMD473" s="23"/>
      <c r="UME473" s="23"/>
      <c r="UMF473" s="23"/>
      <c r="UMG473" s="23"/>
      <c r="UMH473" s="23"/>
      <c r="UMI473" s="23"/>
      <c r="UMJ473" s="23"/>
      <c r="UMK473" s="23"/>
      <c r="UML473" s="23"/>
      <c r="UMM473" s="23"/>
      <c r="UMN473" s="23"/>
      <c r="UMO473" s="23"/>
      <c r="UMP473" s="23"/>
      <c r="UMQ473" s="23"/>
      <c r="UMR473" s="23"/>
      <c r="UMS473" s="23"/>
      <c r="UMT473" s="23"/>
      <c r="UMU473" s="23"/>
      <c r="UMV473" s="23"/>
      <c r="UMW473" s="23"/>
      <c r="UMX473" s="23"/>
      <c r="UMY473" s="23"/>
      <c r="UMZ473" s="23"/>
      <c r="UNA473" s="23"/>
      <c r="UNB473" s="23"/>
      <c r="UNC473" s="23"/>
      <c r="UND473" s="23"/>
      <c r="UNE473" s="23"/>
      <c r="UNF473" s="23"/>
      <c r="UNG473" s="23"/>
      <c r="UNH473" s="23"/>
      <c r="UNI473" s="23"/>
      <c r="UNJ473" s="23"/>
      <c r="UNK473" s="23"/>
      <c r="UNL473" s="23"/>
      <c r="UNM473" s="23"/>
      <c r="UNN473" s="23"/>
      <c r="UNO473" s="23"/>
      <c r="UNP473" s="23"/>
      <c r="UNQ473" s="23"/>
      <c r="UNR473" s="23"/>
      <c r="UNS473" s="23"/>
      <c r="UNT473" s="23"/>
      <c r="UNU473" s="23"/>
      <c r="UNV473" s="23"/>
      <c r="UNW473" s="23"/>
      <c r="UNX473" s="23"/>
      <c r="UNY473" s="23"/>
      <c r="UNZ473" s="23"/>
      <c r="UOA473" s="23"/>
      <c r="UOB473" s="23"/>
      <c r="UOC473" s="23"/>
      <c r="UOD473" s="23"/>
      <c r="UOE473" s="23"/>
      <c r="UOF473" s="23"/>
      <c r="UOG473" s="23"/>
      <c r="UOH473" s="23"/>
      <c r="UOI473" s="23"/>
      <c r="UOJ473" s="23"/>
      <c r="UOK473" s="23"/>
      <c r="UOL473" s="23"/>
      <c r="UOM473" s="23"/>
      <c r="UON473" s="23"/>
      <c r="UOO473" s="23"/>
      <c r="UOP473" s="23"/>
      <c r="UOQ473" s="23"/>
      <c r="UOR473" s="23"/>
      <c r="UOS473" s="23"/>
      <c r="UOT473" s="23"/>
      <c r="UOU473" s="23"/>
      <c r="UOV473" s="23"/>
      <c r="UOW473" s="23"/>
      <c r="UOX473" s="23"/>
      <c r="UOY473" s="23"/>
      <c r="UOZ473" s="23"/>
      <c r="UPA473" s="23"/>
      <c r="UPB473" s="23"/>
      <c r="UPC473" s="23"/>
      <c r="UPD473" s="23"/>
      <c r="UPE473" s="23"/>
      <c r="UPF473" s="23"/>
      <c r="UPG473" s="23"/>
      <c r="UPH473" s="23"/>
      <c r="UPI473" s="23"/>
      <c r="UPJ473" s="23"/>
      <c r="UPK473" s="23"/>
      <c r="UPL473" s="23"/>
      <c r="UPM473" s="23"/>
      <c r="UPN473" s="23"/>
      <c r="UPO473" s="23"/>
      <c r="UPP473" s="23"/>
      <c r="UPQ473" s="23"/>
      <c r="UPR473" s="23"/>
      <c r="UPS473" s="23"/>
      <c r="UPT473" s="23"/>
      <c r="UPU473" s="23"/>
      <c r="UPV473" s="23"/>
      <c r="UPW473" s="23"/>
      <c r="UPX473" s="23"/>
      <c r="UPY473" s="23"/>
      <c r="UPZ473" s="23"/>
      <c r="UQA473" s="23"/>
      <c r="UQB473" s="23"/>
      <c r="UQC473" s="23"/>
      <c r="UQD473" s="23"/>
      <c r="UQE473" s="23"/>
      <c r="UQF473" s="23"/>
      <c r="UQG473" s="23"/>
      <c r="UQH473" s="23"/>
      <c r="UQI473" s="23"/>
      <c r="UQJ473" s="23"/>
      <c r="UQK473" s="23"/>
      <c r="UQL473" s="23"/>
      <c r="UQM473" s="23"/>
      <c r="UQN473" s="23"/>
      <c r="UQO473" s="23"/>
      <c r="UQP473" s="23"/>
      <c r="UQQ473" s="23"/>
      <c r="UQR473" s="23"/>
      <c r="UQS473" s="23"/>
      <c r="UQT473" s="23"/>
      <c r="UQU473" s="23"/>
      <c r="UQV473" s="23"/>
      <c r="UQW473" s="23"/>
      <c r="UQX473" s="23"/>
      <c r="UQY473" s="23"/>
      <c r="UQZ473" s="23"/>
      <c r="URA473" s="23"/>
      <c r="URB473" s="23"/>
      <c r="URC473" s="23"/>
      <c r="URD473" s="23"/>
      <c r="URE473" s="23"/>
      <c r="URF473" s="23"/>
      <c r="URG473" s="23"/>
      <c r="URH473" s="23"/>
      <c r="URI473" s="23"/>
      <c r="URJ473" s="23"/>
      <c r="URK473" s="23"/>
      <c r="URL473" s="23"/>
      <c r="URM473" s="23"/>
      <c r="URN473" s="23"/>
      <c r="URO473" s="23"/>
      <c r="URP473" s="23"/>
      <c r="URQ473" s="23"/>
      <c r="URR473" s="23"/>
      <c r="URS473" s="23"/>
      <c r="URT473" s="23"/>
      <c r="URU473" s="23"/>
      <c r="URV473" s="23"/>
      <c r="URW473" s="23"/>
      <c r="URX473" s="23"/>
      <c r="URY473" s="23"/>
      <c r="URZ473" s="23"/>
      <c r="USA473" s="23"/>
      <c r="USB473" s="23"/>
      <c r="USC473" s="23"/>
      <c r="USD473" s="23"/>
      <c r="USE473" s="23"/>
      <c r="USF473" s="23"/>
      <c r="USG473" s="23"/>
      <c r="USH473" s="23"/>
      <c r="USI473" s="23"/>
      <c r="USJ473" s="23"/>
      <c r="USK473" s="23"/>
      <c r="USL473" s="23"/>
      <c r="USM473" s="23"/>
      <c r="USN473" s="23"/>
      <c r="USO473" s="23"/>
      <c r="USP473" s="23"/>
      <c r="USQ473" s="23"/>
      <c r="USR473" s="23"/>
      <c r="USS473" s="23"/>
      <c r="UST473" s="23"/>
      <c r="USU473" s="23"/>
      <c r="USV473" s="23"/>
      <c r="USW473" s="23"/>
      <c r="USX473" s="23"/>
      <c r="USY473" s="23"/>
      <c r="USZ473" s="23"/>
      <c r="UTA473" s="23"/>
      <c r="UTB473" s="23"/>
      <c r="UTC473" s="23"/>
      <c r="UTD473" s="23"/>
      <c r="UTE473" s="23"/>
      <c r="UTF473" s="23"/>
      <c r="UTG473" s="23"/>
      <c r="UTH473" s="23"/>
      <c r="UTI473" s="23"/>
      <c r="UTJ473" s="23"/>
      <c r="UTK473" s="23"/>
      <c r="UTL473" s="23"/>
      <c r="UTM473" s="23"/>
      <c r="UTN473" s="23"/>
      <c r="UTO473" s="23"/>
      <c r="UTP473" s="23"/>
      <c r="UTQ473" s="23"/>
      <c r="UTR473" s="23"/>
      <c r="UTS473" s="23"/>
      <c r="UTT473" s="23"/>
      <c r="UTU473" s="23"/>
      <c r="UTV473" s="23"/>
      <c r="UTW473" s="23"/>
      <c r="UTX473" s="23"/>
      <c r="UTY473" s="23"/>
      <c r="UTZ473" s="23"/>
      <c r="UUA473" s="23"/>
      <c r="UUB473" s="23"/>
      <c r="UUC473" s="23"/>
      <c r="UUD473" s="23"/>
      <c r="UUE473" s="23"/>
      <c r="UUF473" s="23"/>
      <c r="UUG473" s="23"/>
      <c r="UUH473" s="23"/>
      <c r="UUI473" s="23"/>
      <c r="UUJ473" s="23"/>
      <c r="UUK473" s="23"/>
      <c r="UUL473" s="23"/>
      <c r="UUM473" s="23"/>
      <c r="UUN473" s="23"/>
      <c r="UUO473" s="23"/>
      <c r="UUP473" s="23"/>
      <c r="UUQ473" s="23"/>
      <c r="UUR473" s="23"/>
      <c r="UUS473" s="23"/>
      <c r="UUT473" s="23"/>
      <c r="UUU473" s="23"/>
      <c r="UUV473" s="23"/>
      <c r="UUW473" s="23"/>
      <c r="UUX473" s="23"/>
      <c r="UUY473" s="23"/>
      <c r="UUZ473" s="23"/>
      <c r="UVA473" s="23"/>
      <c r="UVB473" s="23"/>
      <c r="UVC473" s="23"/>
      <c r="UVD473" s="23"/>
      <c r="UVE473" s="23"/>
      <c r="UVF473" s="23"/>
      <c r="UVG473" s="23"/>
      <c r="UVH473" s="23"/>
      <c r="UVI473" s="23"/>
      <c r="UVJ473" s="23"/>
      <c r="UVK473" s="23"/>
      <c r="UVL473" s="23"/>
      <c r="UVM473" s="23"/>
      <c r="UVN473" s="23"/>
      <c r="UVO473" s="23"/>
      <c r="UVP473" s="23"/>
      <c r="UVQ473" s="23"/>
      <c r="UVR473" s="23"/>
      <c r="UVS473" s="23"/>
      <c r="UVT473" s="23"/>
      <c r="UVU473" s="23"/>
      <c r="UVV473" s="23"/>
      <c r="UVW473" s="23"/>
      <c r="UVX473" s="23"/>
      <c r="UVY473" s="23"/>
      <c r="UVZ473" s="23"/>
      <c r="UWA473" s="23"/>
      <c r="UWB473" s="23"/>
      <c r="UWC473" s="23"/>
      <c r="UWD473" s="23"/>
      <c r="UWE473" s="23"/>
      <c r="UWF473" s="23"/>
      <c r="UWG473" s="23"/>
      <c r="UWH473" s="23"/>
      <c r="UWI473" s="23"/>
      <c r="UWJ473" s="23"/>
      <c r="UWK473" s="23"/>
      <c r="UWL473" s="23"/>
      <c r="UWM473" s="23"/>
      <c r="UWN473" s="23"/>
      <c r="UWO473" s="23"/>
      <c r="UWP473" s="23"/>
      <c r="UWQ473" s="23"/>
      <c r="UWR473" s="23"/>
      <c r="UWS473" s="23"/>
      <c r="UWT473" s="23"/>
      <c r="UWU473" s="23"/>
      <c r="UWV473" s="23"/>
      <c r="UWW473" s="23"/>
      <c r="UWX473" s="23"/>
      <c r="UWY473" s="23"/>
      <c r="UWZ473" s="23"/>
      <c r="UXA473" s="23"/>
      <c r="UXB473" s="23"/>
      <c r="UXC473" s="23"/>
      <c r="UXD473" s="23"/>
      <c r="UXE473" s="23"/>
      <c r="UXF473" s="23"/>
      <c r="UXG473" s="23"/>
      <c r="UXH473" s="23"/>
      <c r="UXI473" s="23"/>
      <c r="UXJ473" s="23"/>
      <c r="UXK473" s="23"/>
      <c r="UXL473" s="23"/>
      <c r="UXM473" s="23"/>
      <c r="UXN473" s="23"/>
      <c r="UXO473" s="23"/>
      <c r="UXP473" s="23"/>
      <c r="UXQ473" s="23"/>
      <c r="UXR473" s="23"/>
      <c r="UXS473" s="23"/>
      <c r="UXT473" s="23"/>
      <c r="UXU473" s="23"/>
      <c r="UXV473" s="23"/>
      <c r="UXW473" s="23"/>
      <c r="UXX473" s="23"/>
      <c r="UXY473" s="23"/>
      <c r="UXZ473" s="23"/>
      <c r="UYA473" s="23"/>
      <c r="UYB473" s="23"/>
      <c r="UYC473" s="23"/>
      <c r="UYD473" s="23"/>
      <c r="UYE473" s="23"/>
      <c r="UYF473" s="23"/>
      <c r="UYG473" s="23"/>
      <c r="UYH473" s="23"/>
      <c r="UYI473" s="23"/>
      <c r="UYJ473" s="23"/>
      <c r="UYK473" s="23"/>
      <c r="UYL473" s="23"/>
      <c r="UYM473" s="23"/>
      <c r="UYN473" s="23"/>
      <c r="UYO473" s="23"/>
      <c r="UYP473" s="23"/>
      <c r="UYQ473" s="23"/>
      <c r="UYR473" s="23"/>
      <c r="UYS473" s="23"/>
      <c r="UYT473" s="23"/>
      <c r="UYU473" s="23"/>
      <c r="UYV473" s="23"/>
      <c r="UYW473" s="23"/>
      <c r="UYX473" s="23"/>
      <c r="UYY473" s="23"/>
      <c r="UYZ473" s="23"/>
      <c r="UZA473" s="23"/>
      <c r="UZB473" s="23"/>
      <c r="UZC473" s="23"/>
      <c r="UZD473" s="23"/>
      <c r="UZE473" s="23"/>
      <c r="UZF473" s="23"/>
      <c r="UZG473" s="23"/>
      <c r="UZH473" s="23"/>
      <c r="UZI473" s="23"/>
      <c r="UZJ473" s="23"/>
      <c r="UZK473" s="23"/>
      <c r="UZL473" s="23"/>
      <c r="UZM473" s="23"/>
      <c r="UZN473" s="23"/>
      <c r="UZO473" s="23"/>
      <c r="UZP473" s="23"/>
      <c r="UZQ473" s="23"/>
      <c r="UZR473" s="23"/>
      <c r="UZS473" s="23"/>
      <c r="UZT473" s="23"/>
      <c r="UZU473" s="23"/>
      <c r="UZV473" s="23"/>
      <c r="UZW473" s="23"/>
      <c r="UZX473" s="23"/>
      <c r="UZY473" s="23"/>
      <c r="UZZ473" s="23"/>
      <c r="VAA473" s="23"/>
      <c r="VAB473" s="23"/>
      <c r="VAC473" s="23"/>
      <c r="VAD473" s="23"/>
      <c r="VAE473" s="23"/>
      <c r="VAF473" s="23"/>
      <c r="VAG473" s="23"/>
      <c r="VAH473" s="23"/>
      <c r="VAI473" s="23"/>
      <c r="VAJ473" s="23"/>
      <c r="VAK473" s="23"/>
      <c r="VAL473" s="23"/>
      <c r="VAM473" s="23"/>
      <c r="VAN473" s="23"/>
      <c r="VAO473" s="23"/>
      <c r="VAP473" s="23"/>
      <c r="VAQ473" s="23"/>
      <c r="VAR473" s="23"/>
      <c r="VAS473" s="23"/>
      <c r="VAT473" s="23"/>
      <c r="VAU473" s="23"/>
      <c r="VAV473" s="23"/>
      <c r="VAW473" s="23"/>
      <c r="VAX473" s="23"/>
      <c r="VAY473" s="23"/>
      <c r="VAZ473" s="23"/>
      <c r="VBA473" s="23"/>
      <c r="VBB473" s="23"/>
      <c r="VBC473" s="23"/>
      <c r="VBD473" s="23"/>
      <c r="VBE473" s="23"/>
      <c r="VBF473" s="23"/>
      <c r="VBG473" s="23"/>
      <c r="VBH473" s="23"/>
      <c r="VBI473" s="23"/>
      <c r="VBJ473" s="23"/>
      <c r="VBK473" s="23"/>
      <c r="VBL473" s="23"/>
      <c r="VBM473" s="23"/>
      <c r="VBN473" s="23"/>
      <c r="VBO473" s="23"/>
      <c r="VBP473" s="23"/>
      <c r="VBQ473" s="23"/>
      <c r="VBR473" s="23"/>
      <c r="VBS473" s="23"/>
      <c r="VBT473" s="23"/>
      <c r="VBU473" s="23"/>
      <c r="VBV473" s="23"/>
      <c r="VBW473" s="23"/>
      <c r="VBX473" s="23"/>
      <c r="VBY473" s="23"/>
      <c r="VBZ473" s="23"/>
      <c r="VCA473" s="23"/>
      <c r="VCB473" s="23"/>
      <c r="VCC473" s="23"/>
      <c r="VCD473" s="23"/>
      <c r="VCE473" s="23"/>
      <c r="VCF473" s="23"/>
      <c r="VCG473" s="23"/>
      <c r="VCH473" s="23"/>
      <c r="VCI473" s="23"/>
      <c r="VCJ473" s="23"/>
      <c r="VCK473" s="23"/>
      <c r="VCL473" s="23"/>
      <c r="VCM473" s="23"/>
      <c r="VCN473" s="23"/>
      <c r="VCO473" s="23"/>
      <c r="VCP473" s="23"/>
      <c r="VCQ473" s="23"/>
      <c r="VCR473" s="23"/>
      <c r="VCS473" s="23"/>
      <c r="VCT473" s="23"/>
      <c r="VCU473" s="23"/>
      <c r="VCV473" s="23"/>
      <c r="VCW473" s="23"/>
      <c r="VCX473" s="23"/>
      <c r="VCY473" s="23"/>
      <c r="VCZ473" s="23"/>
      <c r="VDA473" s="23"/>
      <c r="VDB473" s="23"/>
      <c r="VDC473" s="23"/>
      <c r="VDD473" s="23"/>
      <c r="VDE473" s="23"/>
      <c r="VDF473" s="23"/>
      <c r="VDG473" s="23"/>
      <c r="VDH473" s="23"/>
      <c r="VDI473" s="23"/>
      <c r="VDJ473" s="23"/>
      <c r="VDK473" s="23"/>
      <c r="VDL473" s="23"/>
      <c r="VDM473" s="23"/>
      <c r="VDN473" s="23"/>
      <c r="VDO473" s="23"/>
      <c r="VDP473" s="23"/>
      <c r="VDQ473" s="23"/>
      <c r="VDR473" s="23"/>
      <c r="VDS473" s="23"/>
      <c r="VDT473" s="23"/>
      <c r="VDU473" s="23"/>
      <c r="VDV473" s="23"/>
      <c r="VDW473" s="23"/>
      <c r="VDX473" s="23"/>
      <c r="VDY473" s="23"/>
      <c r="VDZ473" s="23"/>
      <c r="VEA473" s="23"/>
      <c r="VEB473" s="23"/>
      <c r="VEC473" s="23"/>
      <c r="VED473" s="23"/>
      <c r="VEE473" s="23"/>
      <c r="VEF473" s="23"/>
      <c r="VEG473" s="23"/>
      <c r="VEH473" s="23"/>
      <c r="VEI473" s="23"/>
      <c r="VEJ473" s="23"/>
      <c r="VEK473" s="23"/>
      <c r="VEL473" s="23"/>
      <c r="VEM473" s="23"/>
      <c r="VEN473" s="23"/>
      <c r="VEO473" s="23"/>
      <c r="VEP473" s="23"/>
      <c r="VEQ473" s="23"/>
      <c r="VER473" s="23"/>
      <c r="VES473" s="23"/>
      <c r="VET473" s="23"/>
      <c r="VEU473" s="23"/>
      <c r="VEV473" s="23"/>
      <c r="VEW473" s="23"/>
      <c r="VEX473" s="23"/>
      <c r="VEY473" s="23"/>
      <c r="VEZ473" s="23"/>
      <c r="VFA473" s="23"/>
      <c r="VFB473" s="23"/>
      <c r="VFC473" s="23"/>
      <c r="VFD473" s="23"/>
      <c r="VFE473" s="23"/>
      <c r="VFF473" s="23"/>
      <c r="VFG473" s="23"/>
      <c r="VFH473" s="23"/>
      <c r="VFI473" s="23"/>
      <c r="VFJ473" s="23"/>
      <c r="VFK473" s="23"/>
      <c r="VFL473" s="23"/>
      <c r="VFM473" s="23"/>
      <c r="VFN473" s="23"/>
      <c r="VFO473" s="23"/>
      <c r="VFP473" s="23"/>
      <c r="VFQ473" s="23"/>
      <c r="VFR473" s="23"/>
      <c r="VFS473" s="23"/>
      <c r="VFT473" s="23"/>
      <c r="VFU473" s="23"/>
      <c r="VFV473" s="23"/>
      <c r="VFW473" s="23"/>
      <c r="VFX473" s="23"/>
      <c r="VFY473" s="23"/>
      <c r="VFZ473" s="23"/>
      <c r="VGA473" s="23"/>
      <c r="VGB473" s="23"/>
      <c r="VGC473" s="23"/>
      <c r="VGD473" s="23"/>
      <c r="VGE473" s="23"/>
      <c r="VGF473" s="23"/>
      <c r="VGG473" s="23"/>
      <c r="VGH473" s="23"/>
      <c r="VGI473" s="23"/>
      <c r="VGJ473" s="23"/>
      <c r="VGK473" s="23"/>
      <c r="VGL473" s="23"/>
      <c r="VGM473" s="23"/>
      <c r="VGN473" s="23"/>
      <c r="VGO473" s="23"/>
      <c r="VGP473" s="23"/>
      <c r="VGQ473" s="23"/>
      <c r="VGR473" s="23"/>
      <c r="VGS473" s="23"/>
      <c r="VGT473" s="23"/>
      <c r="VGU473" s="23"/>
      <c r="VGV473" s="23"/>
      <c r="VGW473" s="23"/>
      <c r="VGX473" s="23"/>
      <c r="VGY473" s="23"/>
      <c r="VGZ473" s="23"/>
      <c r="VHA473" s="23"/>
      <c r="VHB473" s="23"/>
      <c r="VHC473" s="23"/>
      <c r="VHD473" s="23"/>
      <c r="VHE473" s="23"/>
      <c r="VHF473" s="23"/>
      <c r="VHG473" s="23"/>
      <c r="VHH473" s="23"/>
      <c r="VHI473" s="23"/>
      <c r="VHJ473" s="23"/>
      <c r="VHK473" s="23"/>
      <c r="VHL473" s="23"/>
      <c r="VHM473" s="23"/>
      <c r="VHN473" s="23"/>
      <c r="VHO473" s="23"/>
      <c r="VHP473" s="23"/>
      <c r="VHQ473" s="23"/>
      <c r="VHR473" s="23"/>
      <c r="VHS473" s="23"/>
      <c r="VHT473" s="23"/>
      <c r="VHU473" s="23"/>
      <c r="VHV473" s="23"/>
      <c r="VHW473" s="23"/>
      <c r="VHX473" s="23"/>
      <c r="VHY473" s="23"/>
      <c r="VHZ473" s="23"/>
      <c r="VIA473" s="23"/>
      <c r="VIB473" s="23"/>
      <c r="VIC473" s="23"/>
      <c r="VID473" s="23"/>
      <c r="VIE473" s="23"/>
      <c r="VIF473" s="23"/>
      <c r="VIG473" s="23"/>
      <c r="VIH473" s="23"/>
      <c r="VII473" s="23"/>
      <c r="VIJ473" s="23"/>
      <c r="VIK473" s="23"/>
      <c r="VIL473" s="23"/>
      <c r="VIM473" s="23"/>
      <c r="VIN473" s="23"/>
      <c r="VIO473" s="23"/>
      <c r="VIP473" s="23"/>
      <c r="VIQ473" s="23"/>
      <c r="VIR473" s="23"/>
      <c r="VIS473" s="23"/>
      <c r="VIT473" s="23"/>
      <c r="VIU473" s="23"/>
      <c r="VIV473" s="23"/>
      <c r="VIW473" s="23"/>
      <c r="VIX473" s="23"/>
      <c r="VIY473" s="23"/>
      <c r="VIZ473" s="23"/>
      <c r="VJA473" s="23"/>
      <c r="VJB473" s="23"/>
      <c r="VJC473" s="23"/>
      <c r="VJD473" s="23"/>
      <c r="VJE473" s="23"/>
      <c r="VJF473" s="23"/>
      <c r="VJG473" s="23"/>
      <c r="VJH473" s="23"/>
      <c r="VJI473" s="23"/>
      <c r="VJJ473" s="23"/>
      <c r="VJK473" s="23"/>
      <c r="VJL473" s="23"/>
      <c r="VJM473" s="23"/>
      <c r="VJN473" s="23"/>
      <c r="VJO473" s="23"/>
      <c r="VJP473" s="23"/>
      <c r="VJQ473" s="23"/>
      <c r="VJR473" s="23"/>
      <c r="VJS473" s="23"/>
      <c r="VJT473" s="23"/>
      <c r="VJU473" s="23"/>
      <c r="VJV473" s="23"/>
      <c r="VJW473" s="23"/>
      <c r="VJX473" s="23"/>
      <c r="VJY473" s="23"/>
      <c r="VJZ473" s="23"/>
      <c r="VKA473" s="23"/>
      <c r="VKB473" s="23"/>
      <c r="VKC473" s="23"/>
      <c r="VKD473" s="23"/>
      <c r="VKE473" s="23"/>
      <c r="VKF473" s="23"/>
      <c r="VKG473" s="23"/>
      <c r="VKH473" s="23"/>
      <c r="VKI473" s="23"/>
      <c r="VKJ473" s="23"/>
      <c r="VKK473" s="23"/>
      <c r="VKL473" s="23"/>
      <c r="VKM473" s="23"/>
      <c r="VKN473" s="23"/>
      <c r="VKO473" s="23"/>
      <c r="VKP473" s="23"/>
      <c r="VKQ473" s="23"/>
      <c r="VKR473" s="23"/>
      <c r="VKS473" s="23"/>
      <c r="VKT473" s="23"/>
      <c r="VKU473" s="23"/>
      <c r="VKV473" s="23"/>
      <c r="VKW473" s="23"/>
      <c r="VKX473" s="23"/>
      <c r="VKY473" s="23"/>
      <c r="VKZ473" s="23"/>
      <c r="VLA473" s="23"/>
      <c r="VLB473" s="23"/>
      <c r="VLC473" s="23"/>
      <c r="VLD473" s="23"/>
      <c r="VLE473" s="23"/>
      <c r="VLF473" s="23"/>
      <c r="VLG473" s="23"/>
      <c r="VLH473" s="23"/>
      <c r="VLI473" s="23"/>
      <c r="VLJ473" s="23"/>
      <c r="VLK473" s="23"/>
      <c r="VLL473" s="23"/>
      <c r="VLM473" s="23"/>
      <c r="VLN473" s="23"/>
      <c r="VLO473" s="23"/>
      <c r="VLP473" s="23"/>
      <c r="VLQ473" s="23"/>
      <c r="VLR473" s="23"/>
      <c r="VLS473" s="23"/>
      <c r="VLT473" s="23"/>
      <c r="VLU473" s="23"/>
      <c r="VLV473" s="23"/>
      <c r="VLW473" s="23"/>
      <c r="VLX473" s="23"/>
      <c r="VLY473" s="23"/>
      <c r="VLZ473" s="23"/>
      <c r="VMA473" s="23"/>
      <c r="VMB473" s="23"/>
      <c r="VMC473" s="23"/>
      <c r="VMD473" s="23"/>
      <c r="VME473" s="23"/>
      <c r="VMF473" s="23"/>
      <c r="VMG473" s="23"/>
      <c r="VMH473" s="23"/>
      <c r="VMI473" s="23"/>
      <c r="VMJ473" s="23"/>
      <c r="VMK473" s="23"/>
      <c r="VML473" s="23"/>
      <c r="VMM473" s="23"/>
      <c r="VMN473" s="23"/>
      <c r="VMO473" s="23"/>
      <c r="VMP473" s="23"/>
      <c r="VMQ473" s="23"/>
      <c r="VMR473" s="23"/>
      <c r="VMS473" s="23"/>
      <c r="VMT473" s="23"/>
      <c r="VMU473" s="23"/>
      <c r="VMV473" s="23"/>
      <c r="VMW473" s="23"/>
      <c r="VMX473" s="23"/>
      <c r="VMY473" s="23"/>
      <c r="VMZ473" s="23"/>
      <c r="VNA473" s="23"/>
      <c r="VNB473" s="23"/>
      <c r="VNC473" s="23"/>
      <c r="VND473" s="23"/>
      <c r="VNE473" s="23"/>
      <c r="VNF473" s="23"/>
      <c r="VNG473" s="23"/>
      <c r="VNH473" s="23"/>
      <c r="VNI473" s="23"/>
      <c r="VNJ473" s="23"/>
      <c r="VNK473" s="23"/>
      <c r="VNL473" s="23"/>
      <c r="VNM473" s="23"/>
      <c r="VNN473" s="23"/>
      <c r="VNO473" s="23"/>
      <c r="VNP473" s="23"/>
      <c r="VNQ473" s="23"/>
      <c r="VNR473" s="23"/>
      <c r="VNS473" s="23"/>
      <c r="VNT473" s="23"/>
      <c r="VNU473" s="23"/>
      <c r="VNV473" s="23"/>
      <c r="VNW473" s="23"/>
      <c r="VNX473" s="23"/>
      <c r="VNY473" s="23"/>
      <c r="VNZ473" s="23"/>
      <c r="VOA473" s="23"/>
      <c r="VOB473" s="23"/>
      <c r="VOC473" s="23"/>
      <c r="VOD473" s="23"/>
      <c r="VOE473" s="23"/>
      <c r="VOF473" s="23"/>
      <c r="VOG473" s="23"/>
      <c r="VOH473" s="23"/>
      <c r="VOI473" s="23"/>
      <c r="VOJ473" s="23"/>
      <c r="VOK473" s="23"/>
      <c r="VOL473" s="23"/>
      <c r="VOM473" s="23"/>
      <c r="VON473" s="23"/>
      <c r="VOO473" s="23"/>
      <c r="VOP473" s="23"/>
      <c r="VOQ473" s="23"/>
      <c r="VOR473" s="23"/>
      <c r="VOS473" s="23"/>
      <c r="VOT473" s="23"/>
      <c r="VOU473" s="23"/>
      <c r="VOV473" s="23"/>
      <c r="VOW473" s="23"/>
      <c r="VOX473" s="23"/>
      <c r="VOY473" s="23"/>
      <c r="VOZ473" s="23"/>
      <c r="VPA473" s="23"/>
      <c r="VPB473" s="23"/>
      <c r="VPC473" s="23"/>
      <c r="VPD473" s="23"/>
      <c r="VPE473" s="23"/>
      <c r="VPF473" s="23"/>
      <c r="VPG473" s="23"/>
      <c r="VPH473" s="23"/>
      <c r="VPI473" s="23"/>
      <c r="VPJ473" s="23"/>
      <c r="VPK473" s="23"/>
      <c r="VPL473" s="23"/>
      <c r="VPM473" s="23"/>
      <c r="VPN473" s="23"/>
      <c r="VPO473" s="23"/>
      <c r="VPP473" s="23"/>
      <c r="VPQ473" s="23"/>
      <c r="VPR473" s="23"/>
      <c r="VPS473" s="23"/>
      <c r="VPT473" s="23"/>
      <c r="VPU473" s="23"/>
      <c r="VPV473" s="23"/>
      <c r="VPW473" s="23"/>
      <c r="VPX473" s="23"/>
      <c r="VPY473" s="23"/>
      <c r="VPZ473" s="23"/>
      <c r="VQA473" s="23"/>
      <c r="VQB473" s="23"/>
      <c r="VQC473" s="23"/>
      <c r="VQD473" s="23"/>
      <c r="VQE473" s="23"/>
      <c r="VQF473" s="23"/>
      <c r="VQG473" s="23"/>
      <c r="VQH473" s="23"/>
      <c r="VQI473" s="23"/>
      <c r="VQJ473" s="23"/>
      <c r="VQK473" s="23"/>
      <c r="VQL473" s="23"/>
      <c r="VQM473" s="23"/>
      <c r="VQN473" s="23"/>
      <c r="VQO473" s="23"/>
      <c r="VQP473" s="23"/>
      <c r="VQQ473" s="23"/>
      <c r="VQR473" s="23"/>
      <c r="VQS473" s="23"/>
      <c r="VQT473" s="23"/>
      <c r="VQU473" s="23"/>
      <c r="VQV473" s="23"/>
      <c r="VQW473" s="23"/>
      <c r="VQX473" s="23"/>
      <c r="VQY473" s="23"/>
      <c r="VQZ473" s="23"/>
      <c r="VRA473" s="23"/>
      <c r="VRB473" s="23"/>
      <c r="VRC473" s="23"/>
      <c r="VRD473" s="23"/>
      <c r="VRE473" s="23"/>
      <c r="VRF473" s="23"/>
      <c r="VRG473" s="23"/>
      <c r="VRH473" s="23"/>
      <c r="VRI473" s="23"/>
      <c r="VRJ473" s="23"/>
      <c r="VRK473" s="23"/>
      <c r="VRL473" s="23"/>
      <c r="VRM473" s="23"/>
      <c r="VRN473" s="23"/>
      <c r="VRO473" s="23"/>
      <c r="VRP473" s="23"/>
      <c r="VRQ473" s="23"/>
      <c r="VRR473" s="23"/>
      <c r="VRS473" s="23"/>
      <c r="VRT473" s="23"/>
      <c r="VRU473" s="23"/>
      <c r="VRV473" s="23"/>
      <c r="VRW473" s="23"/>
      <c r="VRX473" s="23"/>
      <c r="VRY473" s="23"/>
      <c r="VRZ473" s="23"/>
      <c r="VSA473" s="23"/>
      <c r="VSB473" s="23"/>
      <c r="VSC473" s="23"/>
      <c r="VSD473" s="23"/>
      <c r="VSE473" s="23"/>
      <c r="VSF473" s="23"/>
      <c r="VSG473" s="23"/>
      <c r="VSH473" s="23"/>
      <c r="VSI473" s="23"/>
      <c r="VSJ473" s="23"/>
      <c r="VSK473" s="23"/>
      <c r="VSL473" s="23"/>
      <c r="VSM473" s="23"/>
      <c r="VSN473" s="23"/>
      <c r="VSO473" s="23"/>
      <c r="VSP473" s="23"/>
      <c r="VSQ473" s="23"/>
      <c r="VSR473" s="23"/>
      <c r="VSS473" s="23"/>
      <c r="VST473" s="23"/>
      <c r="VSU473" s="23"/>
      <c r="VSV473" s="23"/>
      <c r="VSW473" s="23"/>
      <c r="VSX473" s="23"/>
      <c r="VSY473" s="23"/>
      <c r="VSZ473" s="23"/>
      <c r="VTA473" s="23"/>
      <c r="VTB473" s="23"/>
      <c r="VTC473" s="23"/>
      <c r="VTD473" s="23"/>
      <c r="VTE473" s="23"/>
      <c r="VTF473" s="23"/>
      <c r="VTG473" s="23"/>
      <c r="VTH473" s="23"/>
      <c r="VTI473" s="23"/>
      <c r="VTJ473" s="23"/>
      <c r="VTK473" s="23"/>
      <c r="VTL473" s="23"/>
      <c r="VTM473" s="23"/>
      <c r="VTN473" s="23"/>
      <c r="VTO473" s="23"/>
      <c r="VTP473" s="23"/>
      <c r="VTQ473" s="23"/>
      <c r="VTR473" s="23"/>
      <c r="VTS473" s="23"/>
      <c r="VTT473" s="23"/>
      <c r="VTU473" s="23"/>
      <c r="VTV473" s="23"/>
      <c r="VTW473" s="23"/>
      <c r="VTX473" s="23"/>
      <c r="VTY473" s="23"/>
      <c r="VTZ473" s="23"/>
      <c r="VUA473" s="23"/>
      <c r="VUB473" s="23"/>
      <c r="VUC473" s="23"/>
      <c r="VUD473" s="23"/>
      <c r="VUE473" s="23"/>
      <c r="VUF473" s="23"/>
      <c r="VUG473" s="23"/>
      <c r="VUH473" s="23"/>
      <c r="VUI473" s="23"/>
      <c r="VUJ473" s="23"/>
      <c r="VUK473" s="23"/>
      <c r="VUL473" s="23"/>
      <c r="VUM473" s="23"/>
      <c r="VUN473" s="23"/>
      <c r="VUO473" s="23"/>
      <c r="VUP473" s="23"/>
      <c r="VUQ473" s="23"/>
      <c r="VUR473" s="23"/>
      <c r="VUS473" s="23"/>
      <c r="VUT473" s="23"/>
      <c r="VUU473" s="23"/>
      <c r="VUV473" s="23"/>
      <c r="VUW473" s="23"/>
      <c r="VUX473" s="23"/>
      <c r="VUY473" s="23"/>
      <c r="VUZ473" s="23"/>
      <c r="VVA473" s="23"/>
      <c r="VVB473" s="23"/>
      <c r="VVC473" s="23"/>
      <c r="VVD473" s="23"/>
      <c r="VVE473" s="23"/>
      <c r="VVF473" s="23"/>
      <c r="VVG473" s="23"/>
      <c r="VVH473" s="23"/>
      <c r="VVI473" s="23"/>
      <c r="VVJ473" s="23"/>
      <c r="VVK473" s="23"/>
      <c r="VVL473" s="23"/>
      <c r="VVM473" s="23"/>
      <c r="VVN473" s="23"/>
      <c r="VVO473" s="23"/>
      <c r="VVP473" s="23"/>
      <c r="VVQ473" s="23"/>
      <c r="VVR473" s="23"/>
      <c r="VVS473" s="23"/>
      <c r="VVT473" s="23"/>
      <c r="VVU473" s="23"/>
      <c r="VVV473" s="23"/>
      <c r="VVW473" s="23"/>
      <c r="VVX473" s="23"/>
      <c r="VVY473" s="23"/>
      <c r="VVZ473" s="23"/>
      <c r="VWA473" s="23"/>
      <c r="VWB473" s="23"/>
      <c r="VWC473" s="23"/>
      <c r="VWD473" s="23"/>
      <c r="VWE473" s="23"/>
      <c r="VWF473" s="23"/>
      <c r="VWG473" s="23"/>
      <c r="VWH473" s="23"/>
      <c r="VWI473" s="23"/>
      <c r="VWJ473" s="23"/>
      <c r="VWK473" s="23"/>
      <c r="VWL473" s="23"/>
      <c r="VWM473" s="23"/>
      <c r="VWN473" s="23"/>
      <c r="VWO473" s="23"/>
      <c r="VWP473" s="23"/>
      <c r="VWQ473" s="23"/>
      <c r="VWR473" s="23"/>
      <c r="VWS473" s="23"/>
      <c r="VWT473" s="23"/>
      <c r="VWU473" s="23"/>
      <c r="VWV473" s="23"/>
      <c r="VWW473" s="23"/>
      <c r="VWX473" s="23"/>
      <c r="VWY473" s="23"/>
      <c r="VWZ473" s="23"/>
      <c r="VXA473" s="23"/>
      <c r="VXB473" s="23"/>
      <c r="VXC473" s="23"/>
      <c r="VXD473" s="23"/>
      <c r="VXE473" s="23"/>
      <c r="VXF473" s="23"/>
      <c r="VXG473" s="23"/>
      <c r="VXH473" s="23"/>
      <c r="VXI473" s="23"/>
      <c r="VXJ473" s="23"/>
      <c r="VXK473" s="23"/>
      <c r="VXL473" s="23"/>
      <c r="VXM473" s="23"/>
      <c r="VXN473" s="23"/>
      <c r="VXO473" s="23"/>
      <c r="VXP473" s="23"/>
      <c r="VXQ473" s="23"/>
      <c r="VXR473" s="23"/>
      <c r="VXS473" s="23"/>
      <c r="VXT473" s="23"/>
      <c r="VXU473" s="23"/>
      <c r="VXV473" s="23"/>
      <c r="VXW473" s="23"/>
      <c r="VXX473" s="23"/>
      <c r="VXY473" s="23"/>
      <c r="VXZ473" s="23"/>
      <c r="VYA473" s="23"/>
      <c r="VYB473" s="23"/>
      <c r="VYC473" s="23"/>
      <c r="VYD473" s="23"/>
      <c r="VYE473" s="23"/>
      <c r="VYF473" s="23"/>
      <c r="VYG473" s="23"/>
      <c r="VYH473" s="23"/>
      <c r="VYI473" s="23"/>
      <c r="VYJ473" s="23"/>
      <c r="VYK473" s="23"/>
      <c r="VYL473" s="23"/>
      <c r="VYM473" s="23"/>
      <c r="VYN473" s="23"/>
      <c r="VYO473" s="23"/>
      <c r="VYP473" s="23"/>
      <c r="VYQ473" s="23"/>
      <c r="VYR473" s="23"/>
      <c r="VYS473" s="23"/>
      <c r="VYT473" s="23"/>
      <c r="VYU473" s="23"/>
      <c r="VYV473" s="23"/>
      <c r="VYW473" s="23"/>
      <c r="VYX473" s="23"/>
      <c r="VYY473" s="23"/>
      <c r="VYZ473" s="23"/>
      <c r="VZA473" s="23"/>
      <c r="VZB473" s="23"/>
      <c r="VZC473" s="23"/>
      <c r="VZD473" s="23"/>
      <c r="VZE473" s="23"/>
      <c r="VZF473" s="23"/>
      <c r="VZG473" s="23"/>
      <c r="VZH473" s="23"/>
      <c r="VZI473" s="23"/>
      <c r="VZJ473" s="23"/>
      <c r="VZK473" s="23"/>
      <c r="VZL473" s="23"/>
      <c r="VZM473" s="23"/>
      <c r="VZN473" s="23"/>
      <c r="VZO473" s="23"/>
      <c r="VZP473" s="23"/>
      <c r="VZQ473" s="23"/>
      <c r="VZR473" s="23"/>
      <c r="VZS473" s="23"/>
      <c r="VZT473" s="23"/>
      <c r="VZU473" s="23"/>
      <c r="VZV473" s="23"/>
      <c r="VZW473" s="23"/>
      <c r="VZX473" s="23"/>
      <c r="VZY473" s="23"/>
      <c r="VZZ473" s="23"/>
      <c r="WAA473" s="23"/>
      <c r="WAB473" s="23"/>
      <c r="WAC473" s="23"/>
      <c r="WAD473" s="23"/>
      <c r="WAE473" s="23"/>
      <c r="WAF473" s="23"/>
      <c r="WAG473" s="23"/>
      <c r="WAH473" s="23"/>
      <c r="WAI473" s="23"/>
      <c r="WAJ473" s="23"/>
      <c r="WAK473" s="23"/>
      <c r="WAL473" s="23"/>
      <c r="WAM473" s="23"/>
      <c r="WAN473" s="23"/>
      <c r="WAO473" s="23"/>
      <c r="WAP473" s="23"/>
      <c r="WAQ473" s="23"/>
      <c r="WAR473" s="23"/>
      <c r="WAS473" s="23"/>
      <c r="WAT473" s="23"/>
      <c r="WAU473" s="23"/>
      <c r="WAV473" s="23"/>
      <c r="WAW473" s="23"/>
      <c r="WAX473" s="23"/>
      <c r="WAY473" s="23"/>
      <c r="WAZ473" s="23"/>
      <c r="WBA473" s="23"/>
      <c r="WBB473" s="23"/>
      <c r="WBC473" s="23"/>
      <c r="WBD473" s="23"/>
      <c r="WBE473" s="23"/>
      <c r="WBF473" s="23"/>
      <c r="WBG473" s="23"/>
      <c r="WBH473" s="23"/>
      <c r="WBI473" s="23"/>
      <c r="WBJ473" s="23"/>
      <c r="WBK473" s="23"/>
      <c r="WBL473" s="23"/>
      <c r="WBM473" s="23"/>
      <c r="WBN473" s="23"/>
      <c r="WBO473" s="23"/>
      <c r="WBP473" s="23"/>
      <c r="WBQ473" s="23"/>
      <c r="WBR473" s="23"/>
      <c r="WBS473" s="23"/>
      <c r="WBT473" s="23"/>
      <c r="WBU473" s="23"/>
      <c r="WBV473" s="23"/>
      <c r="WBW473" s="23"/>
      <c r="WBX473" s="23"/>
      <c r="WBY473" s="23"/>
      <c r="WBZ473" s="23"/>
      <c r="WCA473" s="23"/>
      <c r="WCB473" s="23"/>
      <c r="WCC473" s="23"/>
      <c r="WCD473" s="23"/>
      <c r="WCE473" s="23"/>
      <c r="WCF473" s="23"/>
      <c r="WCG473" s="23"/>
      <c r="WCH473" s="23"/>
      <c r="WCI473" s="23"/>
      <c r="WCJ473" s="23"/>
      <c r="WCK473" s="23"/>
      <c r="WCL473" s="23"/>
      <c r="WCM473" s="23"/>
      <c r="WCN473" s="23"/>
      <c r="WCO473" s="23"/>
      <c r="WCP473" s="23"/>
      <c r="WCQ473" s="23"/>
      <c r="WCR473" s="23"/>
      <c r="WCS473" s="23"/>
      <c r="WCT473" s="23"/>
      <c r="WCU473" s="23"/>
      <c r="WCV473" s="23"/>
      <c r="WCW473" s="23"/>
      <c r="WCX473" s="23"/>
      <c r="WCY473" s="23"/>
      <c r="WCZ473" s="23"/>
      <c r="WDA473" s="23"/>
      <c r="WDB473" s="23"/>
      <c r="WDC473" s="23"/>
      <c r="WDD473" s="23"/>
      <c r="WDE473" s="23"/>
      <c r="WDF473" s="23"/>
      <c r="WDG473" s="23"/>
      <c r="WDH473" s="23"/>
      <c r="WDI473" s="23"/>
      <c r="WDJ473" s="23"/>
      <c r="WDK473" s="23"/>
      <c r="WDL473" s="23"/>
      <c r="WDM473" s="23"/>
      <c r="WDN473" s="23"/>
      <c r="WDO473" s="23"/>
      <c r="WDP473" s="23"/>
      <c r="WDQ473" s="23"/>
      <c r="WDR473" s="23"/>
      <c r="WDS473" s="23"/>
      <c r="WDT473" s="23"/>
      <c r="WDU473" s="23"/>
      <c r="WDV473" s="23"/>
      <c r="WDW473" s="23"/>
      <c r="WDX473" s="23"/>
      <c r="WDY473" s="23"/>
      <c r="WDZ473" s="23"/>
      <c r="WEA473" s="23"/>
      <c r="WEB473" s="23"/>
      <c r="WEC473" s="23"/>
      <c r="WED473" s="23"/>
      <c r="WEE473" s="23"/>
      <c r="WEF473" s="23"/>
      <c r="WEG473" s="23"/>
      <c r="WEH473" s="23"/>
      <c r="WEI473" s="23"/>
      <c r="WEJ473" s="23"/>
      <c r="WEK473" s="23"/>
      <c r="WEL473" s="23"/>
      <c r="WEM473" s="23"/>
      <c r="WEN473" s="23"/>
      <c r="WEO473" s="23"/>
      <c r="WEP473" s="23"/>
      <c r="WEQ473" s="23"/>
      <c r="WER473" s="23"/>
      <c r="WES473" s="23"/>
      <c r="WET473" s="23"/>
      <c r="WEU473" s="23"/>
      <c r="WEV473" s="23"/>
      <c r="WEW473" s="23"/>
      <c r="WEX473" s="23"/>
      <c r="WEY473" s="23"/>
      <c r="WEZ473" s="23"/>
      <c r="WFA473" s="23"/>
      <c r="WFB473" s="23"/>
      <c r="WFC473" s="23"/>
      <c r="WFD473" s="23"/>
      <c r="WFE473" s="23"/>
      <c r="WFF473" s="23"/>
      <c r="WFG473" s="23"/>
      <c r="WFH473" s="23"/>
      <c r="WFI473" s="23"/>
      <c r="WFJ473" s="23"/>
      <c r="WFK473" s="23"/>
      <c r="WFL473" s="23"/>
      <c r="WFM473" s="23"/>
      <c r="WFN473" s="23"/>
      <c r="WFO473" s="23"/>
      <c r="WFP473" s="23"/>
      <c r="WFQ473" s="23"/>
      <c r="WFR473" s="23"/>
      <c r="WFS473" s="23"/>
      <c r="WFT473" s="23"/>
      <c r="WFU473" s="23"/>
      <c r="WFV473" s="23"/>
      <c r="WFW473" s="23"/>
      <c r="WFX473" s="23"/>
      <c r="WFY473" s="23"/>
      <c r="WFZ473" s="23"/>
      <c r="WGA473" s="23"/>
      <c r="WGB473" s="23"/>
      <c r="WGC473" s="23"/>
      <c r="WGD473" s="23"/>
      <c r="WGE473" s="23"/>
      <c r="WGF473" s="23"/>
      <c r="WGG473" s="23"/>
      <c r="WGH473" s="23"/>
      <c r="WGI473" s="23"/>
      <c r="WGJ473" s="23"/>
      <c r="WGK473" s="23"/>
      <c r="WGL473" s="23"/>
      <c r="WGM473" s="23"/>
      <c r="WGN473" s="23"/>
      <c r="WGO473" s="23"/>
      <c r="WGP473" s="23"/>
      <c r="WGQ473" s="23"/>
      <c r="WGR473" s="23"/>
      <c r="WGS473" s="23"/>
      <c r="WGT473" s="23"/>
      <c r="WGU473" s="23"/>
      <c r="WGV473" s="23"/>
      <c r="WGW473" s="23"/>
      <c r="WGX473" s="23"/>
      <c r="WGY473" s="23"/>
      <c r="WGZ473" s="23"/>
      <c r="WHA473" s="23"/>
      <c r="WHB473" s="23"/>
      <c r="WHC473" s="23"/>
      <c r="WHD473" s="23"/>
      <c r="WHE473" s="23"/>
      <c r="WHF473" s="23"/>
      <c r="WHG473" s="23"/>
      <c r="WHH473" s="23"/>
      <c r="WHI473" s="23"/>
      <c r="WHJ473" s="23"/>
      <c r="WHK473" s="23"/>
      <c r="WHL473" s="23"/>
      <c r="WHM473" s="23"/>
      <c r="WHN473" s="23"/>
      <c r="WHO473" s="23"/>
      <c r="WHP473" s="23"/>
      <c r="WHQ473" s="23"/>
      <c r="WHR473" s="23"/>
      <c r="WHS473" s="23"/>
      <c r="WHT473" s="23"/>
      <c r="WHU473" s="23"/>
      <c r="WHV473" s="23"/>
      <c r="WHW473" s="23"/>
      <c r="WHX473" s="23"/>
      <c r="WHY473" s="23"/>
      <c r="WHZ473" s="23"/>
      <c r="WIA473" s="23"/>
      <c r="WIB473" s="23"/>
      <c r="WIC473" s="23"/>
      <c r="WID473" s="23"/>
      <c r="WIE473" s="23"/>
      <c r="WIF473" s="23"/>
      <c r="WIG473" s="23"/>
      <c r="WIH473" s="23"/>
      <c r="WII473" s="23"/>
      <c r="WIJ473" s="23"/>
      <c r="WIK473" s="23"/>
      <c r="WIL473" s="23"/>
      <c r="WIM473" s="23"/>
      <c r="WIN473" s="23"/>
      <c r="WIO473" s="23"/>
      <c r="WIP473" s="23"/>
      <c r="WIQ473" s="23"/>
      <c r="WIR473" s="23"/>
      <c r="WIS473" s="23"/>
      <c r="WIT473" s="23"/>
      <c r="WIU473" s="23"/>
      <c r="WIV473" s="23"/>
      <c r="WIW473" s="23"/>
      <c r="WIX473" s="23"/>
      <c r="WIY473" s="23"/>
      <c r="WIZ473" s="23"/>
      <c r="WJA473" s="23"/>
      <c r="WJB473" s="23"/>
      <c r="WJC473" s="23"/>
      <c r="WJD473" s="23"/>
      <c r="WJE473" s="23"/>
      <c r="WJF473" s="23"/>
      <c r="WJG473" s="23"/>
      <c r="WJH473" s="23"/>
      <c r="WJI473" s="23"/>
      <c r="WJJ473" s="23"/>
      <c r="WJK473" s="23"/>
      <c r="WJL473" s="23"/>
      <c r="WJM473" s="23"/>
      <c r="WJN473" s="23"/>
      <c r="WJO473" s="23"/>
      <c r="WJP473" s="23"/>
      <c r="WJQ473" s="23"/>
      <c r="WJR473" s="23"/>
      <c r="WJS473" s="23"/>
      <c r="WJT473" s="23"/>
      <c r="WJU473" s="23"/>
      <c r="WJV473" s="23"/>
      <c r="WJW473" s="23"/>
      <c r="WJX473" s="23"/>
      <c r="WJY473" s="23"/>
      <c r="WJZ473" s="23"/>
      <c r="WKA473" s="23"/>
      <c r="WKB473" s="23"/>
      <c r="WKC473" s="23"/>
      <c r="WKD473" s="23"/>
      <c r="WKE473" s="23"/>
      <c r="WKF473" s="23"/>
      <c r="WKG473" s="23"/>
      <c r="WKH473" s="23"/>
      <c r="WKI473" s="23"/>
      <c r="WKJ473" s="23"/>
      <c r="WKK473" s="23"/>
      <c r="WKL473" s="23"/>
      <c r="WKM473" s="23"/>
      <c r="WKN473" s="23"/>
      <c r="WKO473" s="23"/>
      <c r="WKP473" s="23"/>
      <c r="WKQ473" s="23"/>
      <c r="WKR473" s="23"/>
      <c r="WKS473" s="23"/>
      <c r="WKT473" s="23"/>
      <c r="WKU473" s="23"/>
      <c r="WKV473" s="23"/>
      <c r="WKW473" s="23"/>
      <c r="WKX473" s="23"/>
      <c r="WKY473" s="23"/>
      <c r="WKZ473" s="23"/>
      <c r="WLA473" s="23"/>
      <c r="WLB473" s="23"/>
      <c r="WLC473" s="23"/>
      <c r="WLD473" s="23"/>
      <c r="WLE473" s="23"/>
      <c r="WLF473" s="23"/>
      <c r="WLG473" s="23"/>
      <c r="WLH473" s="23"/>
      <c r="WLI473" s="23"/>
      <c r="WLJ473" s="23"/>
      <c r="WLK473" s="23"/>
      <c r="WLL473" s="23"/>
      <c r="WLM473" s="23"/>
      <c r="WLN473" s="23"/>
      <c r="WLO473" s="23"/>
      <c r="WLP473" s="23"/>
      <c r="WLQ473" s="23"/>
      <c r="WLR473" s="23"/>
      <c r="WLS473" s="23"/>
      <c r="WLT473" s="23"/>
      <c r="WLU473" s="23"/>
      <c r="WLV473" s="23"/>
      <c r="WLW473" s="23"/>
      <c r="WLX473" s="23"/>
      <c r="WLY473" s="23"/>
      <c r="WLZ473" s="23"/>
      <c r="WMA473" s="23"/>
      <c r="WMB473" s="23"/>
      <c r="WMC473" s="23"/>
      <c r="WMD473" s="23"/>
      <c r="WME473" s="23"/>
      <c r="WMF473" s="23"/>
      <c r="WMG473" s="23"/>
      <c r="WMH473" s="23"/>
      <c r="WMI473" s="23"/>
      <c r="WMJ473" s="23"/>
      <c r="WMK473" s="23"/>
      <c r="WML473" s="23"/>
      <c r="WMM473" s="23"/>
      <c r="WMN473" s="23"/>
      <c r="WMO473" s="23"/>
      <c r="WMP473" s="23"/>
      <c r="WMQ473" s="23"/>
      <c r="WMR473" s="23"/>
      <c r="WMS473" s="23"/>
      <c r="WMT473" s="23"/>
      <c r="WMU473" s="23"/>
      <c r="WMV473" s="23"/>
      <c r="WMW473" s="23"/>
      <c r="WMX473" s="23"/>
      <c r="WMY473" s="23"/>
      <c r="WMZ473" s="23"/>
      <c r="WNA473" s="23"/>
      <c r="WNB473" s="23"/>
      <c r="WNC473" s="23"/>
      <c r="WND473" s="23"/>
      <c r="WNE473" s="23"/>
      <c r="WNF473" s="23"/>
      <c r="WNG473" s="23"/>
      <c r="WNH473" s="23"/>
      <c r="WNI473" s="23"/>
      <c r="WNJ473" s="23"/>
      <c r="WNK473" s="23"/>
      <c r="WNL473" s="23"/>
      <c r="WNM473" s="23"/>
      <c r="WNN473" s="23"/>
      <c r="WNO473" s="23"/>
      <c r="WNP473" s="23"/>
      <c r="WNQ473" s="23"/>
      <c r="WNR473" s="23"/>
      <c r="WNS473" s="23"/>
      <c r="WNT473" s="23"/>
      <c r="WNU473" s="23"/>
      <c r="WNV473" s="23"/>
      <c r="WNW473" s="23"/>
      <c r="WNX473" s="23"/>
      <c r="WNY473" s="23"/>
      <c r="WNZ473" s="23"/>
      <c r="WOA473" s="23"/>
      <c r="WOB473" s="23"/>
      <c r="WOC473" s="23"/>
      <c r="WOD473" s="23"/>
      <c r="WOE473" s="23"/>
      <c r="WOF473" s="23"/>
      <c r="WOG473" s="23"/>
      <c r="WOH473" s="23"/>
      <c r="WOI473" s="23"/>
      <c r="WOJ473" s="23"/>
      <c r="WOK473" s="23"/>
      <c r="WOL473" s="23"/>
      <c r="WOM473" s="23"/>
      <c r="WON473" s="23"/>
      <c r="WOO473" s="23"/>
      <c r="WOP473" s="23"/>
      <c r="WOQ473" s="23"/>
      <c r="WOR473" s="23"/>
      <c r="WOS473" s="23"/>
      <c r="WOT473" s="23"/>
      <c r="WOU473" s="23"/>
      <c r="WOV473" s="23"/>
      <c r="WOW473" s="23"/>
      <c r="WOX473" s="23"/>
      <c r="WOY473" s="23"/>
      <c r="WOZ473" s="23"/>
      <c r="WPA473" s="23"/>
      <c r="WPB473" s="23"/>
      <c r="WPC473" s="23"/>
      <c r="WPD473" s="23"/>
      <c r="WPE473" s="23"/>
      <c r="WPF473" s="23"/>
      <c r="WPG473" s="23"/>
      <c r="WPH473" s="23"/>
      <c r="WPI473" s="23"/>
      <c r="WPJ473" s="23"/>
      <c r="WPK473" s="23"/>
      <c r="WPL473" s="23"/>
      <c r="WPM473" s="23"/>
      <c r="WPN473" s="23"/>
      <c r="WPO473" s="23"/>
      <c r="WPP473" s="23"/>
      <c r="WPQ473" s="23"/>
      <c r="WPR473" s="23"/>
      <c r="WPS473" s="23"/>
      <c r="WPT473" s="23"/>
      <c r="WPU473" s="23"/>
      <c r="WPV473" s="23"/>
      <c r="WPW473" s="23"/>
      <c r="WPX473" s="23"/>
      <c r="WPY473" s="23"/>
      <c r="WPZ473" s="23"/>
      <c r="WQA473" s="23"/>
      <c r="WQB473" s="23"/>
      <c r="WQC473" s="23"/>
      <c r="WQD473" s="23"/>
      <c r="WQE473" s="23"/>
      <c r="WQF473" s="23"/>
      <c r="WQG473" s="23"/>
      <c r="WQH473" s="23"/>
      <c r="WQI473" s="23"/>
      <c r="WQJ473" s="23"/>
      <c r="WQK473" s="23"/>
      <c r="WQL473" s="23"/>
      <c r="WQM473" s="23"/>
      <c r="WQN473" s="23"/>
      <c r="WQO473" s="23"/>
      <c r="WQP473" s="23"/>
      <c r="WQQ473" s="23"/>
      <c r="WQR473" s="23"/>
      <c r="WQS473" s="23"/>
      <c r="WQT473" s="23"/>
      <c r="WQU473" s="23"/>
      <c r="WQV473" s="23"/>
      <c r="WQW473" s="23"/>
      <c r="WQX473" s="23"/>
      <c r="WQY473" s="23"/>
      <c r="WQZ473" s="23"/>
      <c r="WRA473" s="23"/>
      <c r="WRB473" s="23"/>
      <c r="WRC473" s="23"/>
      <c r="WRD473" s="23"/>
      <c r="WRE473" s="23"/>
      <c r="WRF473" s="23"/>
      <c r="WRG473" s="23"/>
      <c r="WRH473" s="23"/>
      <c r="WRI473" s="23"/>
      <c r="WRJ473" s="23"/>
      <c r="WRK473" s="23"/>
      <c r="WRL473" s="23"/>
      <c r="WRM473" s="23"/>
      <c r="WRN473" s="23"/>
      <c r="WRO473" s="23"/>
      <c r="WRP473" s="23"/>
      <c r="WRQ473" s="23"/>
      <c r="WRR473" s="23"/>
      <c r="WRS473" s="23"/>
      <c r="WRT473" s="23"/>
      <c r="WRU473" s="23"/>
      <c r="WRV473" s="23"/>
      <c r="WRW473" s="23"/>
      <c r="WRX473" s="23"/>
      <c r="WRY473" s="23"/>
      <c r="WRZ473" s="23"/>
      <c r="WSA473" s="23"/>
      <c r="WSB473" s="23"/>
      <c r="WSC473" s="23"/>
      <c r="WSD473" s="23"/>
      <c r="WSE473" s="23"/>
      <c r="WSF473" s="23"/>
      <c r="WSG473" s="23"/>
      <c r="WSH473" s="23"/>
      <c r="WSI473" s="23"/>
      <c r="WSJ473" s="23"/>
      <c r="WSK473" s="23"/>
      <c r="WSL473" s="23"/>
      <c r="WSM473" s="23"/>
      <c r="WSN473" s="23"/>
      <c r="WSO473" s="23"/>
      <c r="WSP473" s="23"/>
      <c r="WSQ473" s="23"/>
      <c r="WSR473" s="23"/>
      <c r="WSS473" s="23"/>
      <c r="WST473" s="23"/>
      <c r="WSU473" s="23"/>
      <c r="WSV473" s="23"/>
      <c r="WSW473" s="23"/>
      <c r="WSX473" s="23"/>
      <c r="WSY473" s="23"/>
      <c r="WSZ473" s="23"/>
      <c r="WTA473" s="23"/>
      <c r="WTB473" s="23"/>
      <c r="WTC473" s="23"/>
      <c r="WTD473" s="23"/>
      <c r="WTE473" s="23"/>
      <c r="WTF473" s="23"/>
      <c r="WTG473" s="23"/>
      <c r="WTH473" s="23"/>
      <c r="WTI473" s="23"/>
      <c r="WTJ473" s="23"/>
      <c r="WTK473" s="23"/>
      <c r="WTL473" s="23"/>
      <c r="WTM473" s="23"/>
      <c r="WTN473" s="23"/>
      <c r="WTO473" s="23"/>
      <c r="WTP473" s="23"/>
      <c r="WTQ473" s="23"/>
      <c r="WTR473" s="23"/>
      <c r="WTS473" s="23"/>
      <c r="WTT473" s="23"/>
      <c r="WTU473" s="23"/>
      <c r="WTV473" s="23"/>
      <c r="WTW473" s="23"/>
      <c r="WTX473" s="23"/>
      <c r="WTY473" s="23"/>
      <c r="WTZ473" s="23"/>
      <c r="WUA473" s="23"/>
      <c r="WUB473" s="23"/>
      <c r="WUC473" s="23"/>
      <c r="WUD473" s="23"/>
      <c r="WUE473" s="23"/>
      <c r="WUF473" s="23"/>
    </row>
    <row r="474" spans="1:207 14250:16100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44">
        <f t="shared" si="805"/>
        <v>0</v>
      </c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>
        <v>290408.4885854309</v>
      </c>
      <c r="BU474" s="129"/>
      <c r="BV474" s="129"/>
      <c r="BW474" s="129"/>
      <c r="BX474" s="144"/>
      <c r="BY474" s="144"/>
      <c r="BZ474" s="144"/>
      <c r="CA474" s="129"/>
      <c r="CB474" s="129"/>
      <c r="CC474" s="129"/>
      <c r="CD474" s="129"/>
      <c r="CE474" s="129"/>
      <c r="CF474" s="148"/>
      <c r="CG474" s="148"/>
      <c r="CH474" s="129"/>
      <c r="CI474" s="129">
        <v>5610487.0913973758</v>
      </c>
      <c r="CJ474" s="129"/>
      <c r="CK474" s="129"/>
      <c r="CL474" s="129"/>
      <c r="CM474" s="129"/>
      <c r="CN474" s="144">
        <f t="shared" si="806"/>
        <v>5900895.5799828069</v>
      </c>
      <c r="CO474" s="124">
        <f t="shared" si="807"/>
        <v>5900895.5799828069</v>
      </c>
      <c r="CP474" s="124">
        <f t="shared" si="808"/>
        <v>5900895.5799828069</v>
      </c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>
        <v>145204.24429271556</v>
      </c>
      <c r="DR474" s="144"/>
      <c r="DS474" s="129"/>
      <c r="DT474" s="129"/>
      <c r="DU474" s="144"/>
      <c r="DV474" s="144"/>
      <c r="DW474" s="144"/>
      <c r="DX474" s="144"/>
      <c r="DY474" s="144"/>
      <c r="DZ474" s="144"/>
      <c r="EA474" s="144"/>
      <c r="EB474" s="144"/>
      <c r="EC474" s="148"/>
      <c r="ED474" s="144"/>
      <c r="EE474" s="144"/>
      <c r="EF474" s="129">
        <v>2205082.5325653199</v>
      </c>
      <c r="EG474" s="129"/>
      <c r="EH474" s="144"/>
      <c r="EI474" s="144"/>
      <c r="EJ474" s="144"/>
      <c r="EK474" s="144">
        <f t="shared" si="809"/>
        <v>2350286.7768580355</v>
      </c>
      <c r="EL474" s="124">
        <f t="shared" si="810"/>
        <v>8251182.3568408424</v>
      </c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>
        <v>-508300.7021671246</v>
      </c>
      <c r="FN474" s="144"/>
      <c r="FO474" s="129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8"/>
      <c r="FZ474" s="144"/>
      <c r="GA474" s="144"/>
      <c r="GB474" s="129">
        <v>-976946.20299533708</v>
      </c>
      <c r="GC474" s="129"/>
      <c r="GD474" s="144"/>
      <c r="GE474" s="144"/>
      <c r="GF474" s="144"/>
      <c r="GG474" s="124">
        <f t="shared" si="811"/>
        <v>-1485246.9051624616</v>
      </c>
      <c r="GH474" s="124">
        <f t="shared" si="812"/>
        <v>6765935.4516783804</v>
      </c>
      <c r="GI474" s="124"/>
      <c r="GJ474" s="124">
        <f t="shared" si="813"/>
        <v>6765935.4516783804</v>
      </c>
      <c r="GV474" s="123">
        <f t="shared" si="793"/>
        <v>0</v>
      </c>
      <c r="GX474" s="129"/>
      <c r="GY474" s="123">
        <f t="shared" si="675"/>
        <v>0</v>
      </c>
      <c r="UBB474" s="23"/>
      <c r="UBC474" s="23"/>
      <c r="UBD474" s="23"/>
      <c r="UBE474" s="23"/>
      <c r="UBF474" s="23"/>
      <c r="UBG474" s="23"/>
      <c r="UBH474" s="23"/>
      <c r="UBI474" s="23"/>
      <c r="UBJ474" s="23"/>
      <c r="UBK474" s="23"/>
      <c r="UBL474" s="23"/>
      <c r="UBM474" s="23"/>
      <c r="UBN474" s="23"/>
      <c r="UBO474" s="23"/>
      <c r="UBP474" s="23"/>
      <c r="UBQ474" s="23"/>
      <c r="UBR474" s="23"/>
      <c r="UBS474" s="23"/>
      <c r="UBT474" s="23"/>
      <c r="UBU474" s="23"/>
      <c r="UBV474" s="23"/>
      <c r="UBW474" s="23"/>
      <c r="UBX474" s="23"/>
      <c r="UBY474" s="23"/>
      <c r="UBZ474" s="23"/>
      <c r="UCA474" s="23"/>
      <c r="UCB474" s="23"/>
      <c r="UCC474" s="23"/>
      <c r="UCD474" s="23"/>
      <c r="UCE474" s="23"/>
      <c r="UCF474" s="23"/>
      <c r="UCG474" s="23"/>
      <c r="UCH474" s="23"/>
      <c r="UCI474" s="23"/>
      <c r="UCJ474" s="23"/>
      <c r="UCK474" s="23"/>
      <c r="UCL474" s="23"/>
      <c r="UCM474" s="23"/>
      <c r="UCN474" s="23"/>
      <c r="UCO474" s="23"/>
      <c r="UCP474" s="23"/>
      <c r="UCQ474" s="23"/>
      <c r="UCR474" s="23"/>
      <c r="UCS474" s="23"/>
      <c r="UCT474" s="23"/>
      <c r="UCU474" s="23"/>
      <c r="UCV474" s="23"/>
      <c r="UCW474" s="23"/>
      <c r="UCX474" s="23"/>
      <c r="UCY474" s="23"/>
      <c r="UCZ474" s="23"/>
      <c r="UDA474" s="23"/>
      <c r="UDB474" s="23"/>
      <c r="UDC474" s="23"/>
      <c r="UDD474" s="23"/>
      <c r="UDE474" s="23"/>
      <c r="UDF474" s="23"/>
      <c r="UDG474" s="23"/>
      <c r="UDH474" s="23"/>
      <c r="UDI474" s="23"/>
      <c r="UDJ474" s="23"/>
      <c r="UDK474" s="23"/>
      <c r="UDL474" s="23"/>
      <c r="UDM474" s="23"/>
      <c r="UDN474" s="23"/>
      <c r="UDO474" s="23"/>
      <c r="UDP474" s="23"/>
      <c r="UDQ474" s="23"/>
      <c r="UDR474" s="23"/>
      <c r="UDS474" s="23"/>
      <c r="UDT474" s="23"/>
      <c r="UDU474" s="23"/>
      <c r="UDV474" s="23"/>
      <c r="UDW474" s="23"/>
      <c r="UDX474" s="23"/>
      <c r="UDY474" s="23"/>
      <c r="UDZ474" s="23"/>
      <c r="UEA474" s="23"/>
      <c r="UEB474" s="23"/>
      <c r="UEC474" s="23"/>
      <c r="UED474" s="23"/>
      <c r="UEE474" s="23"/>
      <c r="UEF474" s="23"/>
      <c r="UEG474" s="23"/>
      <c r="UEH474" s="23"/>
      <c r="UEI474" s="23"/>
      <c r="UEJ474" s="23"/>
      <c r="UEK474" s="23"/>
      <c r="UEL474" s="23"/>
      <c r="UEM474" s="23"/>
      <c r="UEN474" s="23"/>
      <c r="UEO474" s="23"/>
      <c r="UEP474" s="23"/>
      <c r="UEQ474" s="23"/>
      <c r="UER474" s="23"/>
      <c r="UES474" s="23"/>
      <c r="UET474" s="23"/>
      <c r="UEU474" s="23"/>
      <c r="UEV474" s="23"/>
      <c r="UEW474" s="23"/>
      <c r="UEX474" s="23"/>
      <c r="UEY474" s="23"/>
      <c r="UEZ474" s="23"/>
      <c r="UFA474" s="23"/>
      <c r="UFB474" s="23"/>
      <c r="UFC474" s="23"/>
      <c r="UFD474" s="23"/>
      <c r="UFE474" s="23"/>
      <c r="UFF474" s="23"/>
      <c r="UFG474" s="23"/>
      <c r="UFH474" s="23"/>
      <c r="UFI474" s="23"/>
      <c r="UFJ474" s="23"/>
      <c r="UFK474" s="23"/>
      <c r="UFL474" s="23"/>
      <c r="UFM474" s="23"/>
      <c r="UFN474" s="23"/>
      <c r="UFO474" s="23"/>
      <c r="UFP474" s="23"/>
      <c r="UFQ474" s="23"/>
      <c r="UFR474" s="23"/>
      <c r="UFS474" s="23"/>
      <c r="UFT474" s="23"/>
      <c r="UFU474" s="23"/>
      <c r="UFV474" s="23"/>
      <c r="UFW474" s="23"/>
      <c r="UFX474" s="23"/>
      <c r="UFY474" s="23"/>
      <c r="UFZ474" s="23"/>
      <c r="UGA474" s="23"/>
      <c r="UGB474" s="23"/>
      <c r="UGC474" s="23"/>
      <c r="UGD474" s="23"/>
      <c r="UGE474" s="23"/>
      <c r="UGF474" s="23"/>
      <c r="UGG474" s="23"/>
      <c r="UGH474" s="23"/>
      <c r="UGI474" s="23"/>
      <c r="UGJ474" s="23"/>
      <c r="UGK474" s="23"/>
      <c r="UGL474" s="23"/>
      <c r="UGM474" s="23"/>
      <c r="UGN474" s="23"/>
      <c r="UGO474" s="23"/>
      <c r="UGP474" s="23"/>
      <c r="UGQ474" s="23"/>
      <c r="UGR474" s="23"/>
      <c r="UGS474" s="23"/>
      <c r="UGT474" s="23"/>
      <c r="UGU474" s="23"/>
      <c r="UGV474" s="23"/>
      <c r="UGW474" s="23"/>
      <c r="UGX474" s="23"/>
      <c r="UGY474" s="23"/>
      <c r="UGZ474" s="23"/>
      <c r="UHA474" s="23"/>
      <c r="UHB474" s="23"/>
      <c r="UHC474" s="23"/>
      <c r="UHD474" s="23"/>
      <c r="UHE474" s="23"/>
      <c r="UHF474" s="23"/>
      <c r="UHG474" s="23"/>
      <c r="UHH474" s="23"/>
      <c r="UHI474" s="23"/>
      <c r="UHJ474" s="23"/>
      <c r="UHK474" s="23"/>
      <c r="UHL474" s="23"/>
      <c r="UHM474" s="23"/>
      <c r="UHN474" s="23"/>
      <c r="UHO474" s="23"/>
      <c r="UHP474" s="23"/>
      <c r="UHQ474" s="23"/>
      <c r="UHR474" s="23"/>
      <c r="UHS474" s="23"/>
      <c r="UHT474" s="23"/>
      <c r="UHU474" s="23"/>
      <c r="UHV474" s="23"/>
      <c r="UHW474" s="23"/>
      <c r="UHX474" s="23"/>
      <c r="UHY474" s="23"/>
      <c r="UHZ474" s="23"/>
      <c r="UIA474" s="23"/>
      <c r="UIB474" s="23"/>
      <c r="UIC474" s="23"/>
      <c r="UID474" s="23"/>
      <c r="UIE474" s="23"/>
      <c r="UIF474" s="23"/>
      <c r="UIG474" s="23"/>
      <c r="UIH474" s="23"/>
      <c r="UII474" s="23"/>
      <c r="UIJ474" s="23"/>
      <c r="UIK474" s="23"/>
      <c r="UIL474" s="23"/>
      <c r="UIM474" s="23"/>
      <c r="UIN474" s="23"/>
      <c r="UIO474" s="23"/>
      <c r="UIP474" s="23"/>
      <c r="UIQ474" s="23"/>
      <c r="UIR474" s="23"/>
      <c r="UIS474" s="23"/>
      <c r="UIT474" s="23"/>
      <c r="UIU474" s="23"/>
      <c r="UIV474" s="23"/>
      <c r="UIW474" s="23"/>
      <c r="UIX474" s="23"/>
      <c r="UIY474" s="23"/>
      <c r="UIZ474" s="23"/>
      <c r="UJA474" s="23"/>
      <c r="UJB474" s="23"/>
      <c r="UJC474" s="23"/>
      <c r="UJD474" s="23"/>
      <c r="UJE474" s="23"/>
      <c r="UJF474" s="23"/>
      <c r="UJG474" s="23"/>
      <c r="UJH474" s="23"/>
      <c r="UJI474" s="23"/>
      <c r="UJJ474" s="23"/>
      <c r="UJK474" s="23"/>
      <c r="UJL474" s="23"/>
      <c r="UJM474" s="23"/>
      <c r="UJN474" s="23"/>
      <c r="UJO474" s="23"/>
      <c r="UJP474" s="23"/>
      <c r="UJQ474" s="23"/>
      <c r="UJR474" s="23"/>
      <c r="UJS474" s="23"/>
      <c r="UJT474" s="23"/>
      <c r="UJU474" s="23"/>
      <c r="UJV474" s="23"/>
      <c r="UJW474" s="23"/>
      <c r="UJX474" s="23"/>
      <c r="UJY474" s="23"/>
      <c r="UJZ474" s="23"/>
      <c r="UKA474" s="23"/>
      <c r="UKB474" s="23"/>
      <c r="UKC474" s="23"/>
      <c r="UKD474" s="23"/>
      <c r="UKE474" s="23"/>
      <c r="UKF474" s="23"/>
      <c r="UKG474" s="23"/>
      <c r="UKH474" s="23"/>
      <c r="UKI474" s="23"/>
      <c r="UKJ474" s="23"/>
      <c r="UKK474" s="23"/>
      <c r="UKL474" s="23"/>
      <c r="UKM474" s="23"/>
      <c r="UKN474" s="23"/>
      <c r="UKO474" s="23"/>
      <c r="UKP474" s="23"/>
      <c r="UKQ474" s="23"/>
      <c r="UKR474" s="23"/>
      <c r="UKS474" s="23"/>
      <c r="UKT474" s="23"/>
      <c r="UKU474" s="23"/>
      <c r="UKV474" s="23"/>
      <c r="UKW474" s="23"/>
      <c r="UKX474" s="23"/>
      <c r="UKY474" s="23"/>
      <c r="UKZ474" s="23"/>
      <c r="ULA474" s="23"/>
      <c r="ULB474" s="23"/>
      <c r="ULC474" s="23"/>
      <c r="ULD474" s="23"/>
      <c r="ULE474" s="23"/>
      <c r="ULF474" s="23"/>
      <c r="ULG474" s="23"/>
      <c r="ULH474" s="23"/>
      <c r="ULI474" s="23"/>
      <c r="ULJ474" s="23"/>
      <c r="ULK474" s="23"/>
      <c r="ULL474" s="23"/>
      <c r="ULM474" s="23"/>
      <c r="ULN474" s="23"/>
      <c r="ULO474" s="23"/>
      <c r="ULP474" s="23"/>
      <c r="ULQ474" s="23"/>
      <c r="ULR474" s="23"/>
      <c r="ULS474" s="23"/>
      <c r="ULT474" s="23"/>
      <c r="ULU474" s="23"/>
      <c r="ULV474" s="23"/>
      <c r="ULW474" s="23"/>
      <c r="ULX474" s="23"/>
      <c r="ULY474" s="23"/>
      <c r="ULZ474" s="23"/>
      <c r="UMA474" s="23"/>
      <c r="UMB474" s="23"/>
      <c r="UMC474" s="23"/>
      <c r="UMD474" s="23"/>
      <c r="UME474" s="23"/>
      <c r="UMF474" s="23"/>
      <c r="UMG474" s="23"/>
      <c r="UMH474" s="23"/>
      <c r="UMI474" s="23"/>
      <c r="UMJ474" s="23"/>
      <c r="UMK474" s="23"/>
      <c r="UML474" s="23"/>
      <c r="UMM474" s="23"/>
      <c r="UMN474" s="23"/>
      <c r="UMO474" s="23"/>
      <c r="UMP474" s="23"/>
      <c r="UMQ474" s="23"/>
      <c r="UMR474" s="23"/>
      <c r="UMS474" s="23"/>
      <c r="UMT474" s="23"/>
      <c r="UMU474" s="23"/>
      <c r="UMV474" s="23"/>
      <c r="UMW474" s="23"/>
      <c r="UMX474" s="23"/>
      <c r="UMY474" s="23"/>
      <c r="UMZ474" s="23"/>
      <c r="UNA474" s="23"/>
      <c r="UNB474" s="23"/>
      <c r="UNC474" s="23"/>
      <c r="UND474" s="23"/>
      <c r="UNE474" s="23"/>
      <c r="UNF474" s="23"/>
      <c r="UNG474" s="23"/>
      <c r="UNH474" s="23"/>
      <c r="UNI474" s="23"/>
      <c r="UNJ474" s="23"/>
      <c r="UNK474" s="23"/>
      <c r="UNL474" s="23"/>
      <c r="UNM474" s="23"/>
      <c r="UNN474" s="23"/>
      <c r="UNO474" s="23"/>
      <c r="UNP474" s="23"/>
      <c r="UNQ474" s="23"/>
      <c r="UNR474" s="23"/>
      <c r="UNS474" s="23"/>
      <c r="UNT474" s="23"/>
      <c r="UNU474" s="23"/>
      <c r="UNV474" s="23"/>
      <c r="UNW474" s="23"/>
      <c r="UNX474" s="23"/>
      <c r="UNY474" s="23"/>
      <c r="UNZ474" s="23"/>
      <c r="UOA474" s="23"/>
      <c r="UOB474" s="23"/>
      <c r="UOC474" s="23"/>
      <c r="UOD474" s="23"/>
      <c r="UOE474" s="23"/>
      <c r="UOF474" s="23"/>
      <c r="UOG474" s="23"/>
      <c r="UOH474" s="23"/>
      <c r="UOI474" s="23"/>
      <c r="UOJ474" s="23"/>
      <c r="UOK474" s="23"/>
      <c r="UOL474" s="23"/>
      <c r="UOM474" s="23"/>
      <c r="UON474" s="23"/>
      <c r="UOO474" s="23"/>
      <c r="UOP474" s="23"/>
      <c r="UOQ474" s="23"/>
      <c r="UOR474" s="23"/>
      <c r="UOS474" s="23"/>
      <c r="UOT474" s="23"/>
      <c r="UOU474" s="23"/>
      <c r="UOV474" s="23"/>
      <c r="UOW474" s="23"/>
      <c r="UOX474" s="23"/>
      <c r="UOY474" s="23"/>
      <c r="UOZ474" s="23"/>
      <c r="UPA474" s="23"/>
      <c r="UPB474" s="23"/>
      <c r="UPC474" s="23"/>
      <c r="UPD474" s="23"/>
      <c r="UPE474" s="23"/>
      <c r="UPF474" s="23"/>
      <c r="UPG474" s="23"/>
      <c r="UPH474" s="23"/>
      <c r="UPI474" s="23"/>
      <c r="UPJ474" s="23"/>
      <c r="UPK474" s="23"/>
      <c r="UPL474" s="23"/>
      <c r="UPM474" s="23"/>
      <c r="UPN474" s="23"/>
      <c r="UPO474" s="23"/>
      <c r="UPP474" s="23"/>
      <c r="UPQ474" s="23"/>
      <c r="UPR474" s="23"/>
      <c r="UPS474" s="23"/>
      <c r="UPT474" s="23"/>
      <c r="UPU474" s="23"/>
      <c r="UPV474" s="23"/>
      <c r="UPW474" s="23"/>
      <c r="UPX474" s="23"/>
      <c r="UPY474" s="23"/>
      <c r="UPZ474" s="23"/>
      <c r="UQA474" s="23"/>
      <c r="UQB474" s="23"/>
      <c r="UQC474" s="23"/>
      <c r="UQD474" s="23"/>
      <c r="UQE474" s="23"/>
      <c r="UQF474" s="23"/>
      <c r="UQG474" s="23"/>
      <c r="UQH474" s="23"/>
      <c r="UQI474" s="23"/>
      <c r="UQJ474" s="23"/>
      <c r="UQK474" s="23"/>
      <c r="UQL474" s="23"/>
      <c r="UQM474" s="23"/>
      <c r="UQN474" s="23"/>
      <c r="UQO474" s="23"/>
      <c r="UQP474" s="23"/>
      <c r="UQQ474" s="23"/>
      <c r="UQR474" s="23"/>
      <c r="UQS474" s="23"/>
      <c r="UQT474" s="23"/>
      <c r="UQU474" s="23"/>
      <c r="UQV474" s="23"/>
      <c r="UQW474" s="23"/>
      <c r="UQX474" s="23"/>
      <c r="UQY474" s="23"/>
      <c r="UQZ474" s="23"/>
      <c r="URA474" s="23"/>
      <c r="URB474" s="23"/>
      <c r="URC474" s="23"/>
      <c r="URD474" s="23"/>
      <c r="URE474" s="23"/>
      <c r="URF474" s="23"/>
      <c r="URG474" s="23"/>
      <c r="URH474" s="23"/>
      <c r="URI474" s="23"/>
      <c r="URJ474" s="23"/>
      <c r="URK474" s="23"/>
      <c r="URL474" s="23"/>
      <c r="URM474" s="23"/>
      <c r="URN474" s="23"/>
      <c r="URO474" s="23"/>
      <c r="URP474" s="23"/>
      <c r="URQ474" s="23"/>
      <c r="URR474" s="23"/>
      <c r="URS474" s="23"/>
      <c r="URT474" s="23"/>
      <c r="URU474" s="23"/>
      <c r="URV474" s="23"/>
      <c r="URW474" s="23"/>
      <c r="URX474" s="23"/>
      <c r="URY474" s="23"/>
      <c r="URZ474" s="23"/>
      <c r="USA474" s="23"/>
      <c r="USB474" s="23"/>
      <c r="USC474" s="23"/>
      <c r="USD474" s="23"/>
      <c r="USE474" s="23"/>
      <c r="USF474" s="23"/>
      <c r="USG474" s="23"/>
      <c r="USH474" s="23"/>
      <c r="USI474" s="23"/>
      <c r="USJ474" s="23"/>
      <c r="USK474" s="23"/>
      <c r="USL474" s="23"/>
      <c r="USM474" s="23"/>
      <c r="USN474" s="23"/>
      <c r="USO474" s="23"/>
      <c r="USP474" s="23"/>
      <c r="USQ474" s="23"/>
      <c r="USR474" s="23"/>
      <c r="USS474" s="23"/>
      <c r="UST474" s="23"/>
      <c r="USU474" s="23"/>
      <c r="USV474" s="23"/>
      <c r="USW474" s="23"/>
      <c r="USX474" s="23"/>
      <c r="USY474" s="23"/>
      <c r="USZ474" s="23"/>
      <c r="UTA474" s="23"/>
      <c r="UTB474" s="23"/>
      <c r="UTC474" s="23"/>
      <c r="UTD474" s="23"/>
      <c r="UTE474" s="23"/>
      <c r="UTF474" s="23"/>
      <c r="UTG474" s="23"/>
      <c r="UTH474" s="23"/>
      <c r="UTI474" s="23"/>
      <c r="UTJ474" s="23"/>
      <c r="UTK474" s="23"/>
      <c r="UTL474" s="23"/>
      <c r="UTM474" s="23"/>
      <c r="UTN474" s="23"/>
      <c r="UTO474" s="23"/>
      <c r="UTP474" s="23"/>
      <c r="UTQ474" s="23"/>
      <c r="UTR474" s="23"/>
      <c r="UTS474" s="23"/>
      <c r="UTT474" s="23"/>
      <c r="UTU474" s="23"/>
      <c r="UTV474" s="23"/>
      <c r="UTW474" s="23"/>
      <c r="UTX474" s="23"/>
      <c r="UTY474" s="23"/>
      <c r="UTZ474" s="23"/>
      <c r="UUA474" s="23"/>
      <c r="UUB474" s="23"/>
      <c r="UUC474" s="23"/>
      <c r="UUD474" s="23"/>
      <c r="UUE474" s="23"/>
      <c r="UUF474" s="23"/>
      <c r="UUG474" s="23"/>
      <c r="UUH474" s="23"/>
      <c r="UUI474" s="23"/>
      <c r="UUJ474" s="23"/>
      <c r="UUK474" s="23"/>
      <c r="UUL474" s="23"/>
      <c r="UUM474" s="23"/>
      <c r="UUN474" s="23"/>
      <c r="UUO474" s="23"/>
      <c r="UUP474" s="23"/>
      <c r="UUQ474" s="23"/>
      <c r="UUR474" s="23"/>
      <c r="UUS474" s="23"/>
      <c r="UUT474" s="23"/>
      <c r="UUU474" s="23"/>
      <c r="UUV474" s="23"/>
      <c r="UUW474" s="23"/>
      <c r="UUX474" s="23"/>
      <c r="UUY474" s="23"/>
      <c r="UUZ474" s="23"/>
      <c r="UVA474" s="23"/>
      <c r="UVB474" s="23"/>
      <c r="UVC474" s="23"/>
      <c r="UVD474" s="23"/>
      <c r="UVE474" s="23"/>
      <c r="UVF474" s="23"/>
      <c r="UVG474" s="23"/>
      <c r="UVH474" s="23"/>
      <c r="UVI474" s="23"/>
      <c r="UVJ474" s="23"/>
      <c r="UVK474" s="23"/>
      <c r="UVL474" s="23"/>
      <c r="UVM474" s="23"/>
      <c r="UVN474" s="23"/>
      <c r="UVO474" s="23"/>
      <c r="UVP474" s="23"/>
      <c r="UVQ474" s="23"/>
      <c r="UVR474" s="23"/>
      <c r="UVS474" s="23"/>
      <c r="UVT474" s="23"/>
      <c r="UVU474" s="23"/>
      <c r="UVV474" s="23"/>
      <c r="UVW474" s="23"/>
      <c r="UVX474" s="23"/>
      <c r="UVY474" s="23"/>
      <c r="UVZ474" s="23"/>
      <c r="UWA474" s="23"/>
      <c r="UWB474" s="23"/>
      <c r="UWC474" s="23"/>
      <c r="UWD474" s="23"/>
      <c r="UWE474" s="23"/>
      <c r="UWF474" s="23"/>
      <c r="UWG474" s="23"/>
      <c r="UWH474" s="23"/>
      <c r="UWI474" s="23"/>
      <c r="UWJ474" s="23"/>
      <c r="UWK474" s="23"/>
      <c r="UWL474" s="23"/>
      <c r="UWM474" s="23"/>
      <c r="UWN474" s="23"/>
      <c r="UWO474" s="23"/>
      <c r="UWP474" s="23"/>
      <c r="UWQ474" s="23"/>
      <c r="UWR474" s="23"/>
      <c r="UWS474" s="23"/>
      <c r="UWT474" s="23"/>
      <c r="UWU474" s="23"/>
      <c r="UWV474" s="23"/>
      <c r="UWW474" s="23"/>
      <c r="UWX474" s="23"/>
      <c r="UWY474" s="23"/>
      <c r="UWZ474" s="23"/>
      <c r="UXA474" s="23"/>
      <c r="UXB474" s="23"/>
      <c r="UXC474" s="23"/>
      <c r="UXD474" s="23"/>
      <c r="UXE474" s="23"/>
      <c r="UXF474" s="23"/>
      <c r="UXG474" s="23"/>
      <c r="UXH474" s="23"/>
      <c r="UXI474" s="23"/>
      <c r="UXJ474" s="23"/>
      <c r="UXK474" s="23"/>
      <c r="UXL474" s="23"/>
      <c r="UXM474" s="23"/>
      <c r="UXN474" s="23"/>
      <c r="UXO474" s="23"/>
      <c r="UXP474" s="23"/>
      <c r="UXQ474" s="23"/>
      <c r="UXR474" s="23"/>
      <c r="UXS474" s="23"/>
      <c r="UXT474" s="23"/>
      <c r="UXU474" s="23"/>
      <c r="UXV474" s="23"/>
      <c r="UXW474" s="23"/>
      <c r="UXX474" s="23"/>
      <c r="UXY474" s="23"/>
      <c r="UXZ474" s="23"/>
      <c r="UYA474" s="23"/>
      <c r="UYB474" s="23"/>
      <c r="UYC474" s="23"/>
      <c r="UYD474" s="23"/>
      <c r="UYE474" s="23"/>
      <c r="UYF474" s="23"/>
      <c r="UYG474" s="23"/>
      <c r="UYH474" s="23"/>
      <c r="UYI474" s="23"/>
      <c r="UYJ474" s="23"/>
      <c r="UYK474" s="23"/>
      <c r="UYL474" s="23"/>
      <c r="UYM474" s="23"/>
      <c r="UYN474" s="23"/>
      <c r="UYO474" s="23"/>
      <c r="UYP474" s="23"/>
      <c r="UYQ474" s="23"/>
      <c r="UYR474" s="23"/>
      <c r="UYS474" s="23"/>
      <c r="UYT474" s="23"/>
      <c r="UYU474" s="23"/>
      <c r="UYV474" s="23"/>
      <c r="UYW474" s="23"/>
      <c r="UYX474" s="23"/>
      <c r="UYY474" s="23"/>
      <c r="UYZ474" s="23"/>
      <c r="UZA474" s="23"/>
      <c r="UZB474" s="23"/>
      <c r="UZC474" s="23"/>
      <c r="UZD474" s="23"/>
      <c r="UZE474" s="23"/>
      <c r="UZF474" s="23"/>
      <c r="UZG474" s="23"/>
      <c r="UZH474" s="23"/>
      <c r="UZI474" s="23"/>
      <c r="UZJ474" s="23"/>
      <c r="UZK474" s="23"/>
      <c r="UZL474" s="23"/>
      <c r="UZM474" s="23"/>
      <c r="UZN474" s="23"/>
      <c r="UZO474" s="23"/>
      <c r="UZP474" s="23"/>
      <c r="UZQ474" s="23"/>
      <c r="UZR474" s="23"/>
      <c r="UZS474" s="23"/>
      <c r="UZT474" s="23"/>
      <c r="UZU474" s="23"/>
      <c r="UZV474" s="23"/>
      <c r="UZW474" s="23"/>
      <c r="UZX474" s="23"/>
      <c r="UZY474" s="23"/>
      <c r="UZZ474" s="23"/>
      <c r="VAA474" s="23"/>
      <c r="VAB474" s="23"/>
      <c r="VAC474" s="23"/>
      <c r="VAD474" s="23"/>
      <c r="VAE474" s="23"/>
      <c r="VAF474" s="23"/>
      <c r="VAG474" s="23"/>
      <c r="VAH474" s="23"/>
      <c r="VAI474" s="23"/>
      <c r="VAJ474" s="23"/>
      <c r="VAK474" s="23"/>
      <c r="VAL474" s="23"/>
      <c r="VAM474" s="23"/>
      <c r="VAN474" s="23"/>
      <c r="VAO474" s="23"/>
      <c r="VAP474" s="23"/>
      <c r="VAQ474" s="23"/>
      <c r="VAR474" s="23"/>
      <c r="VAS474" s="23"/>
      <c r="VAT474" s="23"/>
      <c r="VAU474" s="23"/>
      <c r="VAV474" s="23"/>
      <c r="VAW474" s="23"/>
      <c r="VAX474" s="23"/>
      <c r="VAY474" s="23"/>
      <c r="VAZ474" s="23"/>
      <c r="VBA474" s="23"/>
      <c r="VBB474" s="23"/>
      <c r="VBC474" s="23"/>
      <c r="VBD474" s="23"/>
      <c r="VBE474" s="23"/>
      <c r="VBF474" s="23"/>
      <c r="VBG474" s="23"/>
      <c r="VBH474" s="23"/>
      <c r="VBI474" s="23"/>
      <c r="VBJ474" s="23"/>
      <c r="VBK474" s="23"/>
      <c r="VBL474" s="23"/>
      <c r="VBM474" s="23"/>
      <c r="VBN474" s="23"/>
      <c r="VBO474" s="23"/>
      <c r="VBP474" s="23"/>
      <c r="VBQ474" s="23"/>
      <c r="VBR474" s="23"/>
      <c r="VBS474" s="23"/>
      <c r="VBT474" s="23"/>
      <c r="VBU474" s="23"/>
      <c r="VBV474" s="23"/>
      <c r="VBW474" s="23"/>
      <c r="VBX474" s="23"/>
      <c r="VBY474" s="23"/>
      <c r="VBZ474" s="23"/>
      <c r="VCA474" s="23"/>
      <c r="VCB474" s="23"/>
      <c r="VCC474" s="23"/>
      <c r="VCD474" s="23"/>
      <c r="VCE474" s="23"/>
      <c r="VCF474" s="23"/>
      <c r="VCG474" s="23"/>
      <c r="VCH474" s="23"/>
      <c r="VCI474" s="23"/>
      <c r="VCJ474" s="23"/>
      <c r="VCK474" s="23"/>
      <c r="VCL474" s="23"/>
      <c r="VCM474" s="23"/>
      <c r="VCN474" s="23"/>
      <c r="VCO474" s="23"/>
      <c r="VCP474" s="23"/>
      <c r="VCQ474" s="23"/>
      <c r="VCR474" s="23"/>
      <c r="VCS474" s="23"/>
      <c r="VCT474" s="23"/>
      <c r="VCU474" s="23"/>
      <c r="VCV474" s="23"/>
      <c r="VCW474" s="23"/>
      <c r="VCX474" s="23"/>
      <c r="VCY474" s="23"/>
      <c r="VCZ474" s="23"/>
      <c r="VDA474" s="23"/>
      <c r="VDB474" s="23"/>
      <c r="VDC474" s="23"/>
      <c r="VDD474" s="23"/>
      <c r="VDE474" s="23"/>
      <c r="VDF474" s="23"/>
      <c r="VDG474" s="23"/>
      <c r="VDH474" s="23"/>
      <c r="VDI474" s="23"/>
      <c r="VDJ474" s="23"/>
      <c r="VDK474" s="23"/>
      <c r="VDL474" s="23"/>
      <c r="VDM474" s="23"/>
      <c r="VDN474" s="23"/>
      <c r="VDO474" s="23"/>
      <c r="VDP474" s="23"/>
      <c r="VDQ474" s="23"/>
      <c r="VDR474" s="23"/>
      <c r="VDS474" s="23"/>
      <c r="VDT474" s="23"/>
      <c r="VDU474" s="23"/>
      <c r="VDV474" s="23"/>
      <c r="VDW474" s="23"/>
      <c r="VDX474" s="23"/>
      <c r="VDY474" s="23"/>
      <c r="VDZ474" s="23"/>
      <c r="VEA474" s="23"/>
      <c r="VEB474" s="23"/>
      <c r="VEC474" s="23"/>
      <c r="VED474" s="23"/>
      <c r="VEE474" s="23"/>
      <c r="VEF474" s="23"/>
      <c r="VEG474" s="23"/>
      <c r="VEH474" s="23"/>
      <c r="VEI474" s="23"/>
      <c r="VEJ474" s="23"/>
      <c r="VEK474" s="23"/>
      <c r="VEL474" s="23"/>
      <c r="VEM474" s="23"/>
      <c r="VEN474" s="23"/>
      <c r="VEO474" s="23"/>
      <c r="VEP474" s="23"/>
      <c r="VEQ474" s="23"/>
      <c r="VER474" s="23"/>
      <c r="VES474" s="23"/>
      <c r="VET474" s="23"/>
      <c r="VEU474" s="23"/>
      <c r="VEV474" s="23"/>
      <c r="VEW474" s="23"/>
      <c r="VEX474" s="23"/>
      <c r="VEY474" s="23"/>
      <c r="VEZ474" s="23"/>
      <c r="VFA474" s="23"/>
      <c r="VFB474" s="23"/>
      <c r="VFC474" s="23"/>
      <c r="VFD474" s="23"/>
      <c r="VFE474" s="23"/>
      <c r="VFF474" s="23"/>
      <c r="VFG474" s="23"/>
      <c r="VFH474" s="23"/>
      <c r="VFI474" s="23"/>
      <c r="VFJ474" s="23"/>
      <c r="VFK474" s="23"/>
      <c r="VFL474" s="23"/>
      <c r="VFM474" s="23"/>
      <c r="VFN474" s="23"/>
      <c r="VFO474" s="23"/>
      <c r="VFP474" s="23"/>
      <c r="VFQ474" s="23"/>
      <c r="VFR474" s="23"/>
      <c r="VFS474" s="23"/>
      <c r="VFT474" s="23"/>
      <c r="VFU474" s="23"/>
      <c r="VFV474" s="23"/>
      <c r="VFW474" s="23"/>
      <c r="VFX474" s="23"/>
      <c r="VFY474" s="23"/>
      <c r="VFZ474" s="23"/>
      <c r="VGA474" s="23"/>
      <c r="VGB474" s="23"/>
      <c r="VGC474" s="23"/>
      <c r="VGD474" s="23"/>
      <c r="VGE474" s="23"/>
      <c r="VGF474" s="23"/>
      <c r="VGG474" s="23"/>
      <c r="VGH474" s="23"/>
      <c r="VGI474" s="23"/>
      <c r="VGJ474" s="23"/>
      <c r="VGK474" s="23"/>
      <c r="VGL474" s="23"/>
      <c r="VGM474" s="23"/>
      <c r="VGN474" s="23"/>
      <c r="VGO474" s="23"/>
      <c r="VGP474" s="23"/>
      <c r="VGQ474" s="23"/>
      <c r="VGR474" s="23"/>
      <c r="VGS474" s="23"/>
      <c r="VGT474" s="23"/>
      <c r="VGU474" s="23"/>
      <c r="VGV474" s="23"/>
      <c r="VGW474" s="23"/>
      <c r="VGX474" s="23"/>
      <c r="VGY474" s="23"/>
      <c r="VGZ474" s="23"/>
      <c r="VHA474" s="23"/>
      <c r="VHB474" s="23"/>
      <c r="VHC474" s="23"/>
      <c r="VHD474" s="23"/>
      <c r="VHE474" s="23"/>
      <c r="VHF474" s="23"/>
      <c r="VHG474" s="23"/>
      <c r="VHH474" s="23"/>
      <c r="VHI474" s="23"/>
      <c r="VHJ474" s="23"/>
      <c r="VHK474" s="23"/>
      <c r="VHL474" s="23"/>
      <c r="VHM474" s="23"/>
      <c r="VHN474" s="23"/>
      <c r="VHO474" s="23"/>
      <c r="VHP474" s="23"/>
      <c r="VHQ474" s="23"/>
      <c r="VHR474" s="23"/>
      <c r="VHS474" s="23"/>
      <c r="VHT474" s="23"/>
      <c r="VHU474" s="23"/>
      <c r="VHV474" s="23"/>
      <c r="VHW474" s="23"/>
      <c r="VHX474" s="23"/>
      <c r="VHY474" s="23"/>
      <c r="VHZ474" s="23"/>
      <c r="VIA474" s="23"/>
      <c r="VIB474" s="23"/>
      <c r="VIC474" s="23"/>
      <c r="VID474" s="23"/>
      <c r="VIE474" s="23"/>
      <c r="VIF474" s="23"/>
      <c r="VIG474" s="23"/>
      <c r="VIH474" s="23"/>
      <c r="VII474" s="23"/>
      <c r="VIJ474" s="23"/>
      <c r="VIK474" s="23"/>
      <c r="VIL474" s="23"/>
      <c r="VIM474" s="23"/>
      <c r="VIN474" s="23"/>
      <c r="VIO474" s="23"/>
      <c r="VIP474" s="23"/>
      <c r="VIQ474" s="23"/>
      <c r="VIR474" s="23"/>
      <c r="VIS474" s="23"/>
      <c r="VIT474" s="23"/>
      <c r="VIU474" s="23"/>
      <c r="VIV474" s="23"/>
      <c r="VIW474" s="23"/>
      <c r="VIX474" s="23"/>
      <c r="VIY474" s="23"/>
      <c r="VIZ474" s="23"/>
      <c r="VJA474" s="23"/>
      <c r="VJB474" s="23"/>
      <c r="VJC474" s="23"/>
      <c r="VJD474" s="23"/>
      <c r="VJE474" s="23"/>
      <c r="VJF474" s="23"/>
      <c r="VJG474" s="23"/>
      <c r="VJH474" s="23"/>
      <c r="VJI474" s="23"/>
      <c r="VJJ474" s="23"/>
      <c r="VJK474" s="23"/>
      <c r="VJL474" s="23"/>
      <c r="VJM474" s="23"/>
      <c r="VJN474" s="23"/>
      <c r="VJO474" s="23"/>
      <c r="VJP474" s="23"/>
      <c r="VJQ474" s="23"/>
      <c r="VJR474" s="23"/>
      <c r="VJS474" s="23"/>
      <c r="VJT474" s="23"/>
      <c r="VJU474" s="23"/>
      <c r="VJV474" s="23"/>
      <c r="VJW474" s="23"/>
      <c r="VJX474" s="23"/>
      <c r="VJY474" s="23"/>
      <c r="VJZ474" s="23"/>
      <c r="VKA474" s="23"/>
      <c r="VKB474" s="23"/>
      <c r="VKC474" s="23"/>
      <c r="VKD474" s="23"/>
      <c r="VKE474" s="23"/>
      <c r="VKF474" s="23"/>
      <c r="VKG474" s="23"/>
      <c r="VKH474" s="23"/>
      <c r="VKI474" s="23"/>
      <c r="VKJ474" s="23"/>
      <c r="VKK474" s="23"/>
      <c r="VKL474" s="23"/>
      <c r="VKM474" s="23"/>
      <c r="VKN474" s="23"/>
      <c r="VKO474" s="23"/>
      <c r="VKP474" s="23"/>
      <c r="VKQ474" s="23"/>
      <c r="VKR474" s="23"/>
      <c r="VKS474" s="23"/>
      <c r="VKT474" s="23"/>
      <c r="VKU474" s="23"/>
      <c r="VKV474" s="23"/>
      <c r="VKW474" s="23"/>
      <c r="VKX474" s="23"/>
      <c r="VKY474" s="23"/>
      <c r="VKZ474" s="23"/>
      <c r="VLA474" s="23"/>
      <c r="VLB474" s="23"/>
      <c r="VLC474" s="23"/>
      <c r="VLD474" s="23"/>
      <c r="VLE474" s="23"/>
      <c r="VLF474" s="23"/>
      <c r="VLG474" s="23"/>
      <c r="VLH474" s="23"/>
      <c r="VLI474" s="23"/>
      <c r="VLJ474" s="23"/>
      <c r="VLK474" s="23"/>
      <c r="VLL474" s="23"/>
      <c r="VLM474" s="23"/>
      <c r="VLN474" s="23"/>
      <c r="VLO474" s="23"/>
      <c r="VLP474" s="23"/>
      <c r="VLQ474" s="23"/>
      <c r="VLR474" s="23"/>
      <c r="VLS474" s="23"/>
      <c r="VLT474" s="23"/>
      <c r="VLU474" s="23"/>
      <c r="VLV474" s="23"/>
      <c r="VLW474" s="23"/>
      <c r="VLX474" s="23"/>
      <c r="VLY474" s="23"/>
      <c r="VLZ474" s="23"/>
      <c r="VMA474" s="23"/>
      <c r="VMB474" s="23"/>
      <c r="VMC474" s="23"/>
      <c r="VMD474" s="23"/>
      <c r="VME474" s="23"/>
      <c r="VMF474" s="23"/>
      <c r="VMG474" s="23"/>
      <c r="VMH474" s="23"/>
      <c r="VMI474" s="23"/>
      <c r="VMJ474" s="23"/>
      <c r="VMK474" s="23"/>
      <c r="VML474" s="23"/>
      <c r="VMM474" s="23"/>
      <c r="VMN474" s="23"/>
      <c r="VMO474" s="23"/>
      <c r="VMP474" s="23"/>
      <c r="VMQ474" s="23"/>
      <c r="VMR474" s="23"/>
      <c r="VMS474" s="23"/>
      <c r="VMT474" s="23"/>
      <c r="VMU474" s="23"/>
      <c r="VMV474" s="23"/>
      <c r="VMW474" s="23"/>
      <c r="VMX474" s="23"/>
      <c r="VMY474" s="23"/>
      <c r="VMZ474" s="23"/>
      <c r="VNA474" s="23"/>
      <c r="VNB474" s="23"/>
      <c r="VNC474" s="23"/>
      <c r="VND474" s="23"/>
      <c r="VNE474" s="23"/>
      <c r="VNF474" s="23"/>
      <c r="VNG474" s="23"/>
      <c r="VNH474" s="23"/>
      <c r="VNI474" s="23"/>
      <c r="VNJ474" s="23"/>
      <c r="VNK474" s="23"/>
      <c r="VNL474" s="23"/>
      <c r="VNM474" s="23"/>
      <c r="VNN474" s="23"/>
      <c r="VNO474" s="23"/>
      <c r="VNP474" s="23"/>
      <c r="VNQ474" s="23"/>
      <c r="VNR474" s="23"/>
      <c r="VNS474" s="23"/>
      <c r="VNT474" s="23"/>
      <c r="VNU474" s="23"/>
      <c r="VNV474" s="23"/>
      <c r="VNW474" s="23"/>
      <c r="VNX474" s="23"/>
      <c r="VNY474" s="23"/>
      <c r="VNZ474" s="23"/>
      <c r="VOA474" s="23"/>
      <c r="VOB474" s="23"/>
      <c r="VOC474" s="23"/>
      <c r="VOD474" s="23"/>
      <c r="VOE474" s="23"/>
      <c r="VOF474" s="23"/>
      <c r="VOG474" s="23"/>
      <c r="VOH474" s="23"/>
      <c r="VOI474" s="23"/>
      <c r="VOJ474" s="23"/>
      <c r="VOK474" s="23"/>
      <c r="VOL474" s="23"/>
      <c r="VOM474" s="23"/>
      <c r="VON474" s="23"/>
      <c r="VOO474" s="23"/>
      <c r="VOP474" s="23"/>
      <c r="VOQ474" s="23"/>
      <c r="VOR474" s="23"/>
      <c r="VOS474" s="23"/>
      <c r="VOT474" s="23"/>
      <c r="VOU474" s="23"/>
      <c r="VOV474" s="23"/>
      <c r="VOW474" s="23"/>
      <c r="VOX474" s="23"/>
      <c r="VOY474" s="23"/>
      <c r="VOZ474" s="23"/>
      <c r="VPA474" s="23"/>
      <c r="VPB474" s="23"/>
      <c r="VPC474" s="23"/>
      <c r="VPD474" s="23"/>
      <c r="VPE474" s="23"/>
      <c r="VPF474" s="23"/>
      <c r="VPG474" s="23"/>
      <c r="VPH474" s="23"/>
      <c r="VPI474" s="23"/>
      <c r="VPJ474" s="23"/>
      <c r="VPK474" s="23"/>
      <c r="VPL474" s="23"/>
      <c r="VPM474" s="23"/>
      <c r="VPN474" s="23"/>
      <c r="VPO474" s="23"/>
      <c r="VPP474" s="23"/>
      <c r="VPQ474" s="23"/>
      <c r="VPR474" s="23"/>
      <c r="VPS474" s="23"/>
      <c r="VPT474" s="23"/>
      <c r="VPU474" s="23"/>
      <c r="VPV474" s="23"/>
      <c r="VPW474" s="23"/>
      <c r="VPX474" s="23"/>
      <c r="VPY474" s="23"/>
      <c r="VPZ474" s="23"/>
      <c r="VQA474" s="23"/>
      <c r="VQB474" s="23"/>
      <c r="VQC474" s="23"/>
      <c r="VQD474" s="23"/>
      <c r="VQE474" s="23"/>
      <c r="VQF474" s="23"/>
      <c r="VQG474" s="23"/>
      <c r="VQH474" s="23"/>
      <c r="VQI474" s="23"/>
      <c r="VQJ474" s="23"/>
      <c r="VQK474" s="23"/>
      <c r="VQL474" s="23"/>
      <c r="VQM474" s="23"/>
      <c r="VQN474" s="23"/>
      <c r="VQO474" s="23"/>
      <c r="VQP474" s="23"/>
      <c r="VQQ474" s="23"/>
      <c r="VQR474" s="23"/>
      <c r="VQS474" s="23"/>
      <c r="VQT474" s="23"/>
      <c r="VQU474" s="23"/>
      <c r="VQV474" s="23"/>
      <c r="VQW474" s="23"/>
      <c r="VQX474" s="23"/>
      <c r="VQY474" s="23"/>
      <c r="VQZ474" s="23"/>
      <c r="VRA474" s="23"/>
      <c r="VRB474" s="23"/>
      <c r="VRC474" s="23"/>
      <c r="VRD474" s="23"/>
      <c r="VRE474" s="23"/>
      <c r="VRF474" s="23"/>
      <c r="VRG474" s="23"/>
      <c r="VRH474" s="23"/>
      <c r="VRI474" s="23"/>
      <c r="VRJ474" s="23"/>
      <c r="VRK474" s="23"/>
      <c r="VRL474" s="23"/>
      <c r="VRM474" s="23"/>
      <c r="VRN474" s="23"/>
      <c r="VRO474" s="23"/>
      <c r="VRP474" s="23"/>
      <c r="VRQ474" s="23"/>
      <c r="VRR474" s="23"/>
      <c r="VRS474" s="23"/>
      <c r="VRT474" s="23"/>
      <c r="VRU474" s="23"/>
      <c r="VRV474" s="23"/>
      <c r="VRW474" s="23"/>
      <c r="VRX474" s="23"/>
      <c r="VRY474" s="23"/>
      <c r="VRZ474" s="23"/>
      <c r="VSA474" s="23"/>
      <c r="VSB474" s="23"/>
      <c r="VSC474" s="23"/>
      <c r="VSD474" s="23"/>
      <c r="VSE474" s="23"/>
      <c r="VSF474" s="23"/>
      <c r="VSG474" s="23"/>
      <c r="VSH474" s="23"/>
      <c r="VSI474" s="23"/>
      <c r="VSJ474" s="23"/>
      <c r="VSK474" s="23"/>
      <c r="VSL474" s="23"/>
      <c r="VSM474" s="23"/>
      <c r="VSN474" s="23"/>
      <c r="VSO474" s="23"/>
      <c r="VSP474" s="23"/>
      <c r="VSQ474" s="23"/>
      <c r="VSR474" s="23"/>
      <c r="VSS474" s="23"/>
      <c r="VST474" s="23"/>
      <c r="VSU474" s="23"/>
      <c r="VSV474" s="23"/>
      <c r="VSW474" s="23"/>
      <c r="VSX474" s="23"/>
      <c r="VSY474" s="23"/>
      <c r="VSZ474" s="23"/>
      <c r="VTA474" s="23"/>
      <c r="VTB474" s="23"/>
      <c r="VTC474" s="23"/>
      <c r="VTD474" s="23"/>
      <c r="VTE474" s="23"/>
      <c r="VTF474" s="23"/>
      <c r="VTG474" s="23"/>
      <c r="VTH474" s="23"/>
      <c r="VTI474" s="23"/>
      <c r="VTJ474" s="23"/>
      <c r="VTK474" s="23"/>
      <c r="VTL474" s="23"/>
      <c r="VTM474" s="23"/>
      <c r="VTN474" s="23"/>
      <c r="VTO474" s="23"/>
      <c r="VTP474" s="23"/>
      <c r="VTQ474" s="23"/>
      <c r="VTR474" s="23"/>
      <c r="VTS474" s="23"/>
      <c r="VTT474" s="23"/>
      <c r="VTU474" s="23"/>
      <c r="VTV474" s="23"/>
      <c r="VTW474" s="23"/>
      <c r="VTX474" s="23"/>
      <c r="VTY474" s="23"/>
      <c r="VTZ474" s="23"/>
      <c r="VUA474" s="23"/>
      <c r="VUB474" s="23"/>
      <c r="VUC474" s="23"/>
      <c r="VUD474" s="23"/>
      <c r="VUE474" s="23"/>
      <c r="VUF474" s="23"/>
      <c r="VUG474" s="23"/>
      <c r="VUH474" s="23"/>
      <c r="VUI474" s="23"/>
      <c r="VUJ474" s="23"/>
      <c r="VUK474" s="23"/>
      <c r="VUL474" s="23"/>
      <c r="VUM474" s="23"/>
      <c r="VUN474" s="23"/>
      <c r="VUO474" s="23"/>
      <c r="VUP474" s="23"/>
      <c r="VUQ474" s="23"/>
      <c r="VUR474" s="23"/>
      <c r="VUS474" s="23"/>
      <c r="VUT474" s="23"/>
      <c r="VUU474" s="23"/>
      <c r="VUV474" s="23"/>
      <c r="VUW474" s="23"/>
      <c r="VUX474" s="23"/>
      <c r="VUY474" s="23"/>
      <c r="VUZ474" s="23"/>
      <c r="VVA474" s="23"/>
      <c r="VVB474" s="23"/>
      <c r="VVC474" s="23"/>
      <c r="VVD474" s="23"/>
      <c r="VVE474" s="23"/>
      <c r="VVF474" s="23"/>
      <c r="VVG474" s="23"/>
      <c r="VVH474" s="23"/>
      <c r="VVI474" s="23"/>
      <c r="VVJ474" s="23"/>
      <c r="VVK474" s="23"/>
      <c r="VVL474" s="23"/>
      <c r="VVM474" s="23"/>
      <c r="VVN474" s="23"/>
      <c r="VVO474" s="23"/>
      <c r="VVP474" s="23"/>
      <c r="VVQ474" s="23"/>
      <c r="VVR474" s="23"/>
      <c r="VVS474" s="23"/>
      <c r="VVT474" s="23"/>
      <c r="VVU474" s="23"/>
      <c r="VVV474" s="23"/>
      <c r="VVW474" s="23"/>
      <c r="VVX474" s="23"/>
      <c r="VVY474" s="23"/>
      <c r="VVZ474" s="23"/>
      <c r="VWA474" s="23"/>
      <c r="VWB474" s="23"/>
      <c r="VWC474" s="23"/>
      <c r="VWD474" s="23"/>
      <c r="VWE474" s="23"/>
      <c r="VWF474" s="23"/>
      <c r="VWG474" s="23"/>
      <c r="VWH474" s="23"/>
      <c r="VWI474" s="23"/>
      <c r="VWJ474" s="23"/>
      <c r="VWK474" s="23"/>
      <c r="VWL474" s="23"/>
      <c r="VWM474" s="23"/>
      <c r="VWN474" s="23"/>
      <c r="VWO474" s="23"/>
      <c r="VWP474" s="23"/>
      <c r="VWQ474" s="23"/>
      <c r="VWR474" s="23"/>
      <c r="VWS474" s="23"/>
      <c r="VWT474" s="23"/>
      <c r="VWU474" s="23"/>
      <c r="VWV474" s="23"/>
      <c r="VWW474" s="23"/>
      <c r="VWX474" s="23"/>
      <c r="VWY474" s="23"/>
      <c r="VWZ474" s="23"/>
      <c r="VXA474" s="23"/>
      <c r="VXB474" s="23"/>
      <c r="VXC474" s="23"/>
      <c r="VXD474" s="23"/>
      <c r="VXE474" s="23"/>
      <c r="VXF474" s="23"/>
      <c r="VXG474" s="23"/>
      <c r="VXH474" s="23"/>
      <c r="VXI474" s="23"/>
      <c r="VXJ474" s="23"/>
      <c r="VXK474" s="23"/>
      <c r="VXL474" s="23"/>
      <c r="VXM474" s="23"/>
      <c r="VXN474" s="23"/>
      <c r="VXO474" s="23"/>
      <c r="VXP474" s="23"/>
      <c r="VXQ474" s="23"/>
      <c r="VXR474" s="23"/>
      <c r="VXS474" s="23"/>
      <c r="VXT474" s="23"/>
      <c r="VXU474" s="23"/>
      <c r="VXV474" s="23"/>
      <c r="VXW474" s="23"/>
      <c r="VXX474" s="23"/>
      <c r="VXY474" s="23"/>
      <c r="VXZ474" s="23"/>
      <c r="VYA474" s="23"/>
      <c r="VYB474" s="23"/>
      <c r="VYC474" s="23"/>
      <c r="VYD474" s="23"/>
      <c r="VYE474" s="23"/>
      <c r="VYF474" s="23"/>
      <c r="VYG474" s="23"/>
      <c r="VYH474" s="23"/>
      <c r="VYI474" s="23"/>
      <c r="VYJ474" s="23"/>
      <c r="VYK474" s="23"/>
      <c r="VYL474" s="23"/>
      <c r="VYM474" s="23"/>
      <c r="VYN474" s="23"/>
      <c r="VYO474" s="23"/>
      <c r="VYP474" s="23"/>
      <c r="VYQ474" s="23"/>
      <c r="VYR474" s="23"/>
      <c r="VYS474" s="23"/>
      <c r="VYT474" s="23"/>
      <c r="VYU474" s="23"/>
      <c r="VYV474" s="23"/>
      <c r="VYW474" s="23"/>
      <c r="VYX474" s="23"/>
      <c r="VYY474" s="23"/>
      <c r="VYZ474" s="23"/>
      <c r="VZA474" s="23"/>
      <c r="VZB474" s="23"/>
      <c r="VZC474" s="23"/>
      <c r="VZD474" s="23"/>
      <c r="VZE474" s="23"/>
      <c r="VZF474" s="23"/>
      <c r="VZG474" s="23"/>
      <c r="VZH474" s="23"/>
      <c r="VZI474" s="23"/>
      <c r="VZJ474" s="23"/>
      <c r="VZK474" s="23"/>
      <c r="VZL474" s="23"/>
      <c r="VZM474" s="23"/>
      <c r="VZN474" s="23"/>
      <c r="VZO474" s="23"/>
      <c r="VZP474" s="23"/>
      <c r="VZQ474" s="23"/>
      <c r="VZR474" s="23"/>
      <c r="VZS474" s="23"/>
      <c r="VZT474" s="23"/>
      <c r="VZU474" s="23"/>
      <c r="VZV474" s="23"/>
      <c r="VZW474" s="23"/>
      <c r="VZX474" s="23"/>
      <c r="VZY474" s="23"/>
      <c r="VZZ474" s="23"/>
      <c r="WAA474" s="23"/>
      <c r="WAB474" s="23"/>
      <c r="WAC474" s="23"/>
      <c r="WAD474" s="23"/>
      <c r="WAE474" s="23"/>
      <c r="WAF474" s="23"/>
      <c r="WAG474" s="23"/>
      <c r="WAH474" s="23"/>
      <c r="WAI474" s="23"/>
      <c r="WAJ474" s="23"/>
      <c r="WAK474" s="23"/>
      <c r="WAL474" s="23"/>
      <c r="WAM474" s="23"/>
      <c r="WAN474" s="23"/>
      <c r="WAO474" s="23"/>
      <c r="WAP474" s="23"/>
      <c r="WAQ474" s="23"/>
      <c r="WAR474" s="23"/>
      <c r="WAS474" s="23"/>
      <c r="WAT474" s="23"/>
      <c r="WAU474" s="23"/>
      <c r="WAV474" s="23"/>
      <c r="WAW474" s="23"/>
      <c r="WAX474" s="23"/>
      <c r="WAY474" s="23"/>
      <c r="WAZ474" s="23"/>
      <c r="WBA474" s="23"/>
      <c r="WBB474" s="23"/>
      <c r="WBC474" s="23"/>
      <c r="WBD474" s="23"/>
      <c r="WBE474" s="23"/>
      <c r="WBF474" s="23"/>
      <c r="WBG474" s="23"/>
      <c r="WBH474" s="23"/>
      <c r="WBI474" s="23"/>
      <c r="WBJ474" s="23"/>
      <c r="WBK474" s="23"/>
      <c r="WBL474" s="23"/>
      <c r="WBM474" s="23"/>
      <c r="WBN474" s="23"/>
      <c r="WBO474" s="23"/>
      <c r="WBP474" s="23"/>
      <c r="WBQ474" s="23"/>
      <c r="WBR474" s="23"/>
      <c r="WBS474" s="23"/>
      <c r="WBT474" s="23"/>
      <c r="WBU474" s="23"/>
      <c r="WBV474" s="23"/>
      <c r="WBW474" s="23"/>
      <c r="WBX474" s="23"/>
      <c r="WBY474" s="23"/>
      <c r="WBZ474" s="23"/>
      <c r="WCA474" s="23"/>
      <c r="WCB474" s="23"/>
      <c r="WCC474" s="23"/>
      <c r="WCD474" s="23"/>
      <c r="WCE474" s="23"/>
      <c r="WCF474" s="23"/>
      <c r="WCG474" s="23"/>
      <c r="WCH474" s="23"/>
      <c r="WCI474" s="23"/>
      <c r="WCJ474" s="23"/>
      <c r="WCK474" s="23"/>
      <c r="WCL474" s="23"/>
      <c r="WCM474" s="23"/>
      <c r="WCN474" s="23"/>
      <c r="WCO474" s="23"/>
      <c r="WCP474" s="23"/>
      <c r="WCQ474" s="23"/>
      <c r="WCR474" s="23"/>
      <c r="WCS474" s="23"/>
      <c r="WCT474" s="23"/>
      <c r="WCU474" s="23"/>
      <c r="WCV474" s="23"/>
      <c r="WCW474" s="23"/>
      <c r="WCX474" s="23"/>
      <c r="WCY474" s="23"/>
      <c r="WCZ474" s="23"/>
      <c r="WDA474" s="23"/>
      <c r="WDB474" s="23"/>
      <c r="WDC474" s="23"/>
      <c r="WDD474" s="23"/>
      <c r="WDE474" s="23"/>
      <c r="WDF474" s="23"/>
      <c r="WDG474" s="23"/>
      <c r="WDH474" s="23"/>
      <c r="WDI474" s="23"/>
      <c r="WDJ474" s="23"/>
      <c r="WDK474" s="23"/>
      <c r="WDL474" s="23"/>
      <c r="WDM474" s="23"/>
      <c r="WDN474" s="23"/>
      <c r="WDO474" s="23"/>
      <c r="WDP474" s="23"/>
      <c r="WDQ474" s="23"/>
      <c r="WDR474" s="23"/>
      <c r="WDS474" s="23"/>
      <c r="WDT474" s="23"/>
      <c r="WDU474" s="23"/>
      <c r="WDV474" s="23"/>
      <c r="WDW474" s="23"/>
      <c r="WDX474" s="23"/>
      <c r="WDY474" s="23"/>
      <c r="WDZ474" s="23"/>
      <c r="WEA474" s="23"/>
      <c r="WEB474" s="23"/>
      <c r="WEC474" s="23"/>
      <c r="WED474" s="23"/>
      <c r="WEE474" s="23"/>
      <c r="WEF474" s="23"/>
      <c r="WEG474" s="23"/>
      <c r="WEH474" s="23"/>
      <c r="WEI474" s="23"/>
      <c r="WEJ474" s="23"/>
      <c r="WEK474" s="23"/>
      <c r="WEL474" s="23"/>
      <c r="WEM474" s="23"/>
      <c r="WEN474" s="23"/>
      <c r="WEO474" s="23"/>
      <c r="WEP474" s="23"/>
      <c r="WEQ474" s="23"/>
      <c r="WER474" s="23"/>
      <c r="WES474" s="23"/>
      <c r="WET474" s="23"/>
      <c r="WEU474" s="23"/>
      <c r="WEV474" s="23"/>
      <c r="WEW474" s="23"/>
      <c r="WEX474" s="23"/>
      <c r="WEY474" s="23"/>
      <c r="WEZ474" s="23"/>
      <c r="WFA474" s="23"/>
      <c r="WFB474" s="23"/>
      <c r="WFC474" s="23"/>
      <c r="WFD474" s="23"/>
      <c r="WFE474" s="23"/>
      <c r="WFF474" s="23"/>
      <c r="WFG474" s="23"/>
      <c r="WFH474" s="23"/>
      <c r="WFI474" s="23"/>
      <c r="WFJ474" s="23"/>
      <c r="WFK474" s="23"/>
      <c r="WFL474" s="23"/>
      <c r="WFM474" s="23"/>
      <c r="WFN474" s="23"/>
      <c r="WFO474" s="23"/>
      <c r="WFP474" s="23"/>
      <c r="WFQ474" s="23"/>
      <c r="WFR474" s="23"/>
      <c r="WFS474" s="23"/>
      <c r="WFT474" s="23"/>
      <c r="WFU474" s="23"/>
      <c r="WFV474" s="23"/>
      <c r="WFW474" s="23"/>
      <c r="WFX474" s="23"/>
      <c r="WFY474" s="23"/>
      <c r="WFZ474" s="23"/>
      <c r="WGA474" s="23"/>
      <c r="WGB474" s="23"/>
      <c r="WGC474" s="23"/>
      <c r="WGD474" s="23"/>
      <c r="WGE474" s="23"/>
      <c r="WGF474" s="23"/>
      <c r="WGG474" s="23"/>
      <c r="WGH474" s="23"/>
      <c r="WGI474" s="23"/>
      <c r="WGJ474" s="23"/>
      <c r="WGK474" s="23"/>
      <c r="WGL474" s="23"/>
      <c r="WGM474" s="23"/>
      <c r="WGN474" s="23"/>
      <c r="WGO474" s="23"/>
      <c r="WGP474" s="23"/>
      <c r="WGQ474" s="23"/>
      <c r="WGR474" s="23"/>
      <c r="WGS474" s="23"/>
      <c r="WGT474" s="23"/>
      <c r="WGU474" s="23"/>
      <c r="WGV474" s="23"/>
      <c r="WGW474" s="23"/>
      <c r="WGX474" s="23"/>
      <c r="WGY474" s="23"/>
      <c r="WGZ474" s="23"/>
      <c r="WHA474" s="23"/>
      <c r="WHB474" s="23"/>
      <c r="WHC474" s="23"/>
      <c r="WHD474" s="23"/>
      <c r="WHE474" s="23"/>
      <c r="WHF474" s="23"/>
      <c r="WHG474" s="23"/>
      <c r="WHH474" s="23"/>
      <c r="WHI474" s="23"/>
      <c r="WHJ474" s="23"/>
      <c r="WHK474" s="23"/>
      <c r="WHL474" s="23"/>
      <c r="WHM474" s="23"/>
      <c r="WHN474" s="23"/>
      <c r="WHO474" s="23"/>
      <c r="WHP474" s="23"/>
      <c r="WHQ474" s="23"/>
      <c r="WHR474" s="23"/>
      <c r="WHS474" s="23"/>
      <c r="WHT474" s="23"/>
      <c r="WHU474" s="23"/>
      <c r="WHV474" s="23"/>
      <c r="WHW474" s="23"/>
      <c r="WHX474" s="23"/>
      <c r="WHY474" s="23"/>
      <c r="WHZ474" s="23"/>
      <c r="WIA474" s="23"/>
      <c r="WIB474" s="23"/>
      <c r="WIC474" s="23"/>
      <c r="WID474" s="23"/>
      <c r="WIE474" s="23"/>
      <c r="WIF474" s="23"/>
      <c r="WIG474" s="23"/>
      <c r="WIH474" s="23"/>
      <c r="WII474" s="23"/>
      <c r="WIJ474" s="23"/>
      <c r="WIK474" s="23"/>
      <c r="WIL474" s="23"/>
      <c r="WIM474" s="23"/>
      <c r="WIN474" s="23"/>
      <c r="WIO474" s="23"/>
      <c r="WIP474" s="23"/>
      <c r="WIQ474" s="23"/>
      <c r="WIR474" s="23"/>
      <c r="WIS474" s="23"/>
      <c r="WIT474" s="23"/>
      <c r="WIU474" s="23"/>
      <c r="WIV474" s="23"/>
      <c r="WIW474" s="23"/>
      <c r="WIX474" s="23"/>
      <c r="WIY474" s="23"/>
      <c r="WIZ474" s="23"/>
      <c r="WJA474" s="23"/>
      <c r="WJB474" s="23"/>
      <c r="WJC474" s="23"/>
      <c r="WJD474" s="23"/>
      <c r="WJE474" s="23"/>
      <c r="WJF474" s="23"/>
      <c r="WJG474" s="23"/>
      <c r="WJH474" s="23"/>
      <c r="WJI474" s="23"/>
      <c r="WJJ474" s="23"/>
      <c r="WJK474" s="23"/>
      <c r="WJL474" s="23"/>
      <c r="WJM474" s="23"/>
      <c r="WJN474" s="23"/>
      <c r="WJO474" s="23"/>
      <c r="WJP474" s="23"/>
      <c r="WJQ474" s="23"/>
      <c r="WJR474" s="23"/>
      <c r="WJS474" s="23"/>
      <c r="WJT474" s="23"/>
      <c r="WJU474" s="23"/>
      <c r="WJV474" s="23"/>
      <c r="WJW474" s="23"/>
      <c r="WJX474" s="23"/>
      <c r="WJY474" s="23"/>
      <c r="WJZ474" s="23"/>
      <c r="WKA474" s="23"/>
      <c r="WKB474" s="23"/>
      <c r="WKC474" s="23"/>
      <c r="WKD474" s="23"/>
      <c r="WKE474" s="23"/>
      <c r="WKF474" s="23"/>
      <c r="WKG474" s="23"/>
      <c r="WKH474" s="23"/>
      <c r="WKI474" s="23"/>
      <c r="WKJ474" s="23"/>
      <c r="WKK474" s="23"/>
      <c r="WKL474" s="23"/>
      <c r="WKM474" s="23"/>
      <c r="WKN474" s="23"/>
      <c r="WKO474" s="23"/>
      <c r="WKP474" s="23"/>
      <c r="WKQ474" s="23"/>
      <c r="WKR474" s="23"/>
      <c r="WKS474" s="23"/>
      <c r="WKT474" s="23"/>
      <c r="WKU474" s="23"/>
      <c r="WKV474" s="23"/>
      <c r="WKW474" s="23"/>
      <c r="WKX474" s="23"/>
      <c r="WKY474" s="23"/>
      <c r="WKZ474" s="23"/>
      <c r="WLA474" s="23"/>
      <c r="WLB474" s="23"/>
      <c r="WLC474" s="23"/>
      <c r="WLD474" s="23"/>
      <c r="WLE474" s="23"/>
      <c r="WLF474" s="23"/>
      <c r="WLG474" s="23"/>
      <c r="WLH474" s="23"/>
      <c r="WLI474" s="23"/>
      <c r="WLJ474" s="23"/>
      <c r="WLK474" s="23"/>
      <c r="WLL474" s="23"/>
      <c r="WLM474" s="23"/>
      <c r="WLN474" s="23"/>
      <c r="WLO474" s="23"/>
      <c r="WLP474" s="23"/>
      <c r="WLQ474" s="23"/>
      <c r="WLR474" s="23"/>
      <c r="WLS474" s="23"/>
      <c r="WLT474" s="23"/>
      <c r="WLU474" s="23"/>
      <c r="WLV474" s="23"/>
      <c r="WLW474" s="23"/>
      <c r="WLX474" s="23"/>
      <c r="WLY474" s="23"/>
      <c r="WLZ474" s="23"/>
      <c r="WMA474" s="23"/>
      <c r="WMB474" s="23"/>
      <c r="WMC474" s="23"/>
      <c r="WMD474" s="23"/>
      <c r="WME474" s="23"/>
      <c r="WMF474" s="23"/>
      <c r="WMG474" s="23"/>
      <c r="WMH474" s="23"/>
      <c r="WMI474" s="23"/>
      <c r="WMJ474" s="23"/>
      <c r="WMK474" s="23"/>
      <c r="WML474" s="23"/>
      <c r="WMM474" s="23"/>
      <c r="WMN474" s="23"/>
      <c r="WMO474" s="23"/>
      <c r="WMP474" s="23"/>
      <c r="WMQ474" s="23"/>
      <c r="WMR474" s="23"/>
      <c r="WMS474" s="23"/>
      <c r="WMT474" s="23"/>
      <c r="WMU474" s="23"/>
      <c r="WMV474" s="23"/>
      <c r="WMW474" s="23"/>
      <c r="WMX474" s="23"/>
      <c r="WMY474" s="23"/>
      <c r="WMZ474" s="23"/>
      <c r="WNA474" s="23"/>
      <c r="WNB474" s="23"/>
      <c r="WNC474" s="23"/>
      <c r="WND474" s="23"/>
      <c r="WNE474" s="23"/>
      <c r="WNF474" s="23"/>
      <c r="WNG474" s="23"/>
      <c r="WNH474" s="23"/>
      <c r="WNI474" s="23"/>
      <c r="WNJ474" s="23"/>
      <c r="WNK474" s="23"/>
      <c r="WNL474" s="23"/>
      <c r="WNM474" s="23"/>
      <c r="WNN474" s="23"/>
      <c r="WNO474" s="23"/>
      <c r="WNP474" s="23"/>
      <c r="WNQ474" s="23"/>
      <c r="WNR474" s="23"/>
      <c r="WNS474" s="23"/>
      <c r="WNT474" s="23"/>
      <c r="WNU474" s="23"/>
      <c r="WNV474" s="23"/>
      <c r="WNW474" s="23"/>
      <c r="WNX474" s="23"/>
      <c r="WNY474" s="23"/>
      <c r="WNZ474" s="23"/>
      <c r="WOA474" s="23"/>
      <c r="WOB474" s="23"/>
      <c r="WOC474" s="23"/>
      <c r="WOD474" s="23"/>
      <c r="WOE474" s="23"/>
      <c r="WOF474" s="23"/>
      <c r="WOG474" s="23"/>
      <c r="WOH474" s="23"/>
      <c r="WOI474" s="23"/>
      <c r="WOJ474" s="23"/>
      <c r="WOK474" s="23"/>
      <c r="WOL474" s="23"/>
      <c r="WOM474" s="23"/>
      <c r="WON474" s="23"/>
      <c r="WOO474" s="23"/>
      <c r="WOP474" s="23"/>
      <c r="WOQ474" s="23"/>
      <c r="WOR474" s="23"/>
      <c r="WOS474" s="23"/>
      <c r="WOT474" s="23"/>
      <c r="WOU474" s="23"/>
      <c r="WOV474" s="23"/>
      <c r="WOW474" s="23"/>
      <c r="WOX474" s="23"/>
      <c r="WOY474" s="23"/>
      <c r="WOZ474" s="23"/>
      <c r="WPA474" s="23"/>
      <c r="WPB474" s="23"/>
      <c r="WPC474" s="23"/>
      <c r="WPD474" s="23"/>
      <c r="WPE474" s="23"/>
      <c r="WPF474" s="23"/>
      <c r="WPG474" s="23"/>
      <c r="WPH474" s="23"/>
      <c r="WPI474" s="23"/>
      <c r="WPJ474" s="23"/>
      <c r="WPK474" s="23"/>
      <c r="WPL474" s="23"/>
      <c r="WPM474" s="23"/>
      <c r="WPN474" s="23"/>
      <c r="WPO474" s="23"/>
      <c r="WPP474" s="23"/>
      <c r="WPQ474" s="23"/>
      <c r="WPR474" s="23"/>
      <c r="WPS474" s="23"/>
      <c r="WPT474" s="23"/>
      <c r="WPU474" s="23"/>
      <c r="WPV474" s="23"/>
      <c r="WPW474" s="23"/>
      <c r="WPX474" s="23"/>
      <c r="WPY474" s="23"/>
      <c r="WPZ474" s="23"/>
      <c r="WQA474" s="23"/>
      <c r="WQB474" s="23"/>
      <c r="WQC474" s="23"/>
      <c r="WQD474" s="23"/>
      <c r="WQE474" s="23"/>
      <c r="WQF474" s="23"/>
      <c r="WQG474" s="23"/>
      <c r="WQH474" s="23"/>
      <c r="WQI474" s="23"/>
      <c r="WQJ474" s="23"/>
      <c r="WQK474" s="23"/>
      <c r="WQL474" s="23"/>
      <c r="WQM474" s="23"/>
      <c r="WQN474" s="23"/>
      <c r="WQO474" s="23"/>
      <c r="WQP474" s="23"/>
      <c r="WQQ474" s="23"/>
      <c r="WQR474" s="23"/>
      <c r="WQS474" s="23"/>
      <c r="WQT474" s="23"/>
      <c r="WQU474" s="23"/>
      <c r="WQV474" s="23"/>
      <c r="WQW474" s="23"/>
      <c r="WQX474" s="23"/>
      <c r="WQY474" s="23"/>
      <c r="WQZ474" s="23"/>
      <c r="WRA474" s="23"/>
      <c r="WRB474" s="23"/>
      <c r="WRC474" s="23"/>
      <c r="WRD474" s="23"/>
      <c r="WRE474" s="23"/>
      <c r="WRF474" s="23"/>
      <c r="WRG474" s="23"/>
      <c r="WRH474" s="23"/>
      <c r="WRI474" s="23"/>
      <c r="WRJ474" s="23"/>
      <c r="WRK474" s="23"/>
      <c r="WRL474" s="23"/>
      <c r="WRM474" s="23"/>
      <c r="WRN474" s="23"/>
      <c r="WRO474" s="23"/>
      <c r="WRP474" s="23"/>
      <c r="WRQ474" s="23"/>
      <c r="WRR474" s="23"/>
      <c r="WRS474" s="23"/>
      <c r="WRT474" s="23"/>
      <c r="WRU474" s="23"/>
      <c r="WRV474" s="23"/>
      <c r="WRW474" s="23"/>
      <c r="WRX474" s="23"/>
      <c r="WRY474" s="23"/>
      <c r="WRZ474" s="23"/>
      <c r="WSA474" s="23"/>
      <c r="WSB474" s="23"/>
      <c r="WSC474" s="23"/>
      <c r="WSD474" s="23"/>
      <c r="WSE474" s="23"/>
      <c r="WSF474" s="23"/>
      <c r="WSG474" s="23"/>
      <c r="WSH474" s="23"/>
      <c r="WSI474" s="23"/>
      <c r="WSJ474" s="23"/>
      <c r="WSK474" s="23"/>
      <c r="WSL474" s="23"/>
      <c r="WSM474" s="23"/>
      <c r="WSN474" s="23"/>
      <c r="WSO474" s="23"/>
      <c r="WSP474" s="23"/>
      <c r="WSQ474" s="23"/>
      <c r="WSR474" s="23"/>
      <c r="WSS474" s="23"/>
      <c r="WST474" s="23"/>
      <c r="WSU474" s="23"/>
      <c r="WSV474" s="23"/>
      <c r="WSW474" s="23"/>
      <c r="WSX474" s="23"/>
      <c r="WSY474" s="23"/>
      <c r="WSZ474" s="23"/>
      <c r="WTA474" s="23"/>
      <c r="WTB474" s="23"/>
      <c r="WTC474" s="23"/>
      <c r="WTD474" s="23"/>
      <c r="WTE474" s="23"/>
      <c r="WTF474" s="23"/>
      <c r="WTG474" s="23"/>
      <c r="WTH474" s="23"/>
      <c r="WTI474" s="23"/>
      <c r="WTJ474" s="23"/>
      <c r="WTK474" s="23"/>
      <c r="WTL474" s="23"/>
      <c r="WTM474" s="23"/>
      <c r="WTN474" s="23"/>
      <c r="WTO474" s="23"/>
      <c r="WTP474" s="23"/>
      <c r="WTQ474" s="23"/>
      <c r="WTR474" s="23"/>
      <c r="WTS474" s="23"/>
      <c r="WTT474" s="23"/>
      <c r="WTU474" s="23"/>
      <c r="WTV474" s="23"/>
      <c r="WTW474" s="23"/>
      <c r="WTX474" s="23"/>
      <c r="WTY474" s="23"/>
      <c r="WTZ474" s="23"/>
      <c r="WUA474" s="23"/>
      <c r="WUB474" s="23"/>
      <c r="WUC474" s="23"/>
      <c r="WUD474" s="23"/>
      <c r="WUE474" s="23"/>
      <c r="WUF474" s="23"/>
    </row>
    <row r="475" spans="1:207 14250:16100" s="23" customFormat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8">
        <v>345174.19875000004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48">
        <v>10242295.829166668</v>
      </c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48">
        <f t="shared" si="805"/>
        <v>10242295.829166668</v>
      </c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48"/>
      <c r="BY475" s="148"/>
      <c r="BZ475" s="148"/>
      <c r="CA475" s="129"/>
      <c r="CB475" s="129"/>
      <c r="CC475" s="129"/>
      <c r="CD475" s="129"/>
      <c r="CE475" s="129"/>
      <c r="CF475" s="148"/>
      <c r="CG475" s="148"/>
      <c r="CH475" s="129"/>
      <c r="CI475" s="129"/>
      <c r="CJ475" s="129"/>
      <c r="CK475" s="129"/>
      <c r="CL475" s="129"/>
      <c r="CM475" s="129"/>
      <c r="CN475" s="148">
        <f t="shared" si="806"/>
        <v>0</v>
      </c>
      <c r="CO475" s="128">
        <f t="shared" si="807"/>
        <v>10242295.829166668</v>
      </c>
      <c r="CP475" s="128">
        <f t="shared" si="808"/>
        <v>10587470.027916668</v>
      </c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29"/>
      <c r="DT475" s="129"/>
      <c r="DU475" s="148"/>
      <c r="DV475" s="148"/>
      <c r="DW475" s="148"/>
      <c r="DX475" s="148"/>
      <c r="DY475" s="148"/>
      <c r="DZ475" s="148"/>
      <c r="EA475" s="148"/>
      <c r="EB475" s="148"/>
      <c r="EC475" s="148"/>
      <c r="ED475" s="148"/>
      <c r="EE475" s="148"/>
      <c r="EF475" s="129"/>
      <c r="EG475" s="129"/>
      <c r="EH475" s="148"/>
      <c r="EI475" s="148"/>
      <c r="EJ475" s="148"/>
      <c r="EK475" s="148">
        <f t="shared" si="809"/>
        <v>0</v>
      </c>
      <c r="EL475" s="128">
        <f t="shared" si="810"/>
        <v>10587470.027916668</v>
      </c>
      <c r="EM475" s="148"/>
      <c r="EN475" s="148"/>
      <c r="EO475" s="148"/>
      <c r="EP475" s="148"/>
      <c r="EQ475" s="148"/>
      <c r="ER475" s="148"/>
      <c r="ES475" s="148"/>
      <c r="ET475" s="148"/>
      <c r="EU475" s="148"/>
      <c r="EV475" s="148"/>
      <c r="EW475" s="148"/>
      <c r="EX475" s="148"/>
      <c r="EY475" s="148"/>
      <c r="EZ475" s="148"/>
      <c r="FA475" s="148"/>
      <c r="FB475" s="148"/>
      <c r="FC475" s="148"/>
      <c r="FD475" s="148"/>
      <c r="FE475" s="148"/>
      <c r="FF475" s="148"/>
      <c r="FG475" s="148"/>
      <c r="FH475" s="148"/>
      <c r="FI475" s="148"/>
      <c r="FJ475" s="148"/>
      <c r="FK475" s="148"/>
      <c r="FL475" s="148"/>
      <c r="FM475" s="148"/>
      <c r="FN475" s="148"/>
      <c r="FO475" s="129"/>
      <c r="FP475" s="148"/>
      <c r="FQ475" s="148"/>
      <c r="FR475" s="148"/>
      <c r="FS475" s="148"/>
      <c r="FT475" s="148"/>
      <c r="FU475" s="148"/>
      <c r="FV475" s="148"/>
      <c r="FW475" s="148"/>
      <c r="FX475" s="148"/>
      <c r="FY475" s="148"/>
      <c r="FZ475" s="148"/>
      <c r="GA475" s="148"/>
      <c r="GB475" s="129"/>
      <c r="GC475" s="129"/>
      <c r="GD475" s="148"/>
      <c r="GE475" s="148"/>
      <c r="GF475" s="148"/>
      <c r="GG475" s="128">
        <f t="shared" si="811"/>
        <v>0</v>
      </c>
      <c r="GH475" s="128">
        <f t="shared" si="812"/>
        <v>10587470.027916668</v>
      </c>
      <c r="GI475" s="128"/>
      <c r="GJ475" s="128">
        <f t="shared" si="813"/>
        <v>10587470.027916668</v>
      </c>
      <c r="GU475" s="148">
        <v>345174.19875000004</v>
      </c>
      <c r="GV475" s="123">
        <f t="shared" si="793"/>
        <v>0</v>
      </c>
      <c r="GX475" s="129"/>
      <c r="GY475" s="123">
        <f t="shared" si="675"/>
        <v>0</v>
      </c>
    </row>
    <row r="476" spans="1:207 14250:16100" s="23" customFormat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7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7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44">
        <f t="shared" si="805"/>
        <v>0</v>
      </c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44"/>
      <c r="BY476" s="144"/>
      <c r="BZ476" s="144"/>
      <c r="CA476" s="129"/>
      <c r="CB476" s="129"/>
      <c r="CC476" s="129"/>
      <c r="CD476" s="129"/>
      <c r="CE476" s="129"/>
      <c r="CF476" s="148"/>
      <c r="CG476" s="148"/>
      <c r="CH476" s="129"/>
      <c r="CI476" s="129"/>
      <c r="CJ476" s="129"/>
      <c r="CK476" s="129"/>
      <c r="CL476" s="129"/>
      <c r="CM476" s="129"/>
      <c r="CN476" s="144">
        <f t="shared" si="806"/>
        <v>0</v>
      </c>
      <c r="CO476" s="124">
        <f t="shared" si="807"/>
        <v>0</v>
      </c>
      <c r="CP476" s="124">
        <f t="shared" si="808"/>
        <v>0</v>
      </c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29"/>
      <c r="DT476" s="129"/>
      <c r="DU476" s="148"/>
      <c r="DV476" s="148"/>
      <c r="DW476" s="148"/>
      <c r="DX476" s="148"/>
      <c r="DY476" s="148"/>
      <c r="DZ476" s="148"/>
      <c r="EA476" s="148"/>
      <c r="EB476" s="148"/>
      <c r="EC476" s="148"/>
      <c r="ED476" s="148"/>
      <c r="EE476" s="148"/>
      <c r="EF476" s="129"/>
      <c r="EG476" s="129"/>
      <c r="EH476" s="148"/>
      <c r="EI476" s="148"/>
      <c r="EJ476" s="148"/>
      <c r="EK476" s="148">
        <f t="shared" si="809"/>
        <v>0</v>
      </c>
      <c r="EL476" s="128">
        <f t="shared" si="810"/>
        <v>0</v>
      </c>
      <c r="EM476" s="148"/>
      <c r="EN476" s="148"/>
      <c r="EO476" s="148"/>
      <c r="EP476" s="148"/>
      <c r="EQ476" s="148"/>
      <c r="ER476" s="148"/>
      <c r="ES476" s="148"/>
      <c r="ET476" s="148"/>
      <c r="EU476" s="148"/>
      <c r="EV476" s="148"/>
      <c r="EW476" s="148"/>
      <c r="EX476" s="148"/>
      <c r="EY476" s="148"/>
      <c r="EZ476" s="148"/>
      <c r="FA476" s="148"/>
      <c r="FB476" s="148"/>
      <c r="FC476" s="148"/>
      <c r="FD476" s="148"/>
      <c r="FE476" s="148"/>
      <c r="FF476" s="148"/>
      <c r="FG476" s="148"/>
      <c r="FH476" s="148"/>
      <c r="FI476" s="148"/>
      <c r="FJ476" s="148"/>
      <c r="FK476" s="148"/>
      <c r="FL476" s="148"/>
      <c r="FM476" s="148"/>
      <c r="FN476" s="148"/>
      <c r="FO476" s="129"/>
      <c r="FP476" s="148"/>
      <c r="FQ476" s="148"/>
      <c r="FR476" s="148"/>
      <c r="FS476" s="148"/>
      <c r="FT476" s="148"/>
      <c r="FU476" s="148"/>
      <c r="FV476" s="148"/>
      <c r="FW476" s="148"/>
      <c r="FX476" s="148"/>
      <c r="FY476" s="148"/>
      <c r="FZ476" s="148"/>
      <c r="GA476" s="148"/>
      <c r="GB476" s="129"/>
      <c r="GC476" s="129"/>
      <c r="GD476" s="148"/>
      <c r="GE476" s="148"/>
      <c r="GF476" s="148"/>
      <c r="GG476" s="128">
        <f t="shared" si="811"/>
        <v>0</v>
      </c>
      <c r="GH476" s="128">
        <f t="shared" si="812"/>
        <v>0</v>
      </c>
      <c r="GI476" s="128"/>
      <c r="GJ476" s="128">
        <f t="shared" si="813"/>
        <v>0</v>
      </c>
      <c r="GU476" s="7"/>
      <c r="GV476" s="123">
        <f t="shared" si="793"/>
        <v>0</v>
      </c>
      <c r="GX476" s="129"/>
      <c r="GY476" s="123">
        <f t="shared" si="675"/>
        <v>0</v>
      </c>
    </row>
    <row r="477" spans="1:207 14250:16100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815">+D476</f>
        <v>186</v>
      </c>
      <c r="E477" s="137">
        <v>7592051.7671250002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>
        <v>-7592051.7671250002</v>
      </c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44">
        <f t="shared" si="805"/>
        <v>-7592051.7671250002</v>
      </c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R477" s="129">
        <v>2792096.9742273977</v>
      </c>
      <c r="BS477" s="129"/>
      <c r="BT477" s="129"/>
      <c r="BU477" s="129"/>
      <c r="BV477" s="129"/>
      <c r="BW477" s="129"/>
      <c r="BX477" s="144"/>
      <c r="BY477" s="144"/>
      <c r="BZ477" s="144"/>
      <c r="CA477" s="129"/>
      <c r="CB477" s="129"/>
      <c r="CC477" s="129"/>
      <c r="CD477" s="129"/>
      <c r="CE477" s="129"/>
      <c r="CF477" s="148"/>
      <c r="CG477" s="148"/>
      <c r="CH477" s="129"/>
      <c r="CI477" s="129"/>
      <c r="CJ477" s="129"/>
      <c r="CK477" s="129"/>
      <c r="CL477" s="129"/>
      <c r="CM477" s="129"/>
      <c r="CN477" s="144">
        <f t="shared" si="806"/>
        <v>2792096.9742273977</v>
      </c>
      <c r="CO477" s="124">
        <f t="shared" si="807"/>
        <v>-4799954.7928976025</v>
      </c>
      <c r="CP477" s="124">
        <f t="shared" si="808"/>
        <v>2792096.9742273977</v>
      </c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>
        <v>5314361.0314548695</v>
      </c>
      <c r="DP477" s="148"/>
      <c r="DQ477" s="148"/>
      <c r="DR477" s="148"/>
      <c r="DS477" s="129"/>
      <c r="DT477" s="129"/>
      <c r="DU477" s="148"/>
      <c r="DV477" s="148"/>
      <c r="DW477" s="148"/>
      <c r="DX477" s="148"/>
      <c r="DY477" s="148"/>
      <c r="DZ477" s="148"/>
      <c r="EA477" s="148"/>
      <c r="EB477" s="148"/>
      <c r="EC477" s="148"/>
      <c r="ED477" s="148"/>
      <c r="EE477" s="148"/>
      <c r="EF477" s="129"/>
      <c r="EG477" s="129"/>
      <c r="EH477" s="148"/>
      <c r="EI477" s="148"/>
      <c r="EJ477" s="148"/>
      <c r="EK477" s="148">
        <f t="shared" si="809"/>
        <v>5314361.0314548695</v>
      </c>
      <c r="EL477" s="128">
        <f t="shared" si="810"/>
        <v>8106458.0056822672</v>
      </c>
      <c r="EM477" s="148"/>
      <c r="EN477" s="148"/>
      <c r="EO477" s="148"/>
      <c r="EP477" s="148"/>
      <c r="EQ477" s="148"/>
      <c r="ER477" s="148"/>
      <c r="ES477" s="148"/>
      <c r="ET477" s="148"/>
      <c r="EU477" s="148"/>
      <c r="EV477" s="148"/>
      <c r="EW477" s="148"/>
      <c r="EX477" s="148"/>
      <c r="EY477" s="148"/>
      <c r="EZ477" s="148"/>
      <c r="FA477" s="148"/>
      <c r="FB477" s="148"/>
      <c r="FC477" s="148"/>
      <c r="FD477" s="148"/>
      <c r="FE477" s="148"/>
      <c r="FF477" s="148"/>
      <c r="FG477" s="148"/>
      <c r="FH477" s="148"/>
      <c r="FI477" s="148">
        <v>3094711.5003698948</v>
      </c>
      <c r="FJ477" s="148">
        <v>0</v>
      </c>
      <c r="FK477" s="148">
        <v>1649961.3420470422</v>
      </c>
      <c r="FL477" s="148"/>
      <c r="FM477" s="148"/>
      <c r="FN477" s="148"/>
      <c r="FO477" s="129"/>
      <c r="FP477" s="148"/>
      <c r="FQ477" s="148"/>
      <c r="FR477" s="148"/>
      <c r="FS477" s="148"/>
      <c r="FT477" s="148"/>
      <c r="FU477" s="148"/>
      <c r="FV477" s="148"/>
      <c r="FW477" s="148"/>
      <c r="FX477" s="148"/>
      <c r="FY477" s="148"/>
      <c r="FZ477" s="148"/>
      <c r="GA477" s="148"/>
      <c r="GB477" s="129"/>
      <c r="GC477" s="129"/>
      <c r="GD477" s="148"/>
      <c r="GE477" s="148"/>
      <c r="GF477" s="144"/>
      <c r="GG477" s="124">
        <f t="shared" si="811"/>
        <v>4744672.8424169365</v>
      </c>
      <c r="GH477" s="124">
        <f t="shared" si="812"/>
        <v>12851130.848099204</v>
      </c>
      <c r="GI477" s="124"/>
      <c r="GJ477" s="124">
        <f t="shared" si="813"/>
        <v>12851130.848099204</v>
      </c>
      <c r="GU477" s="194">
        <v>7592051.7671250002</v>
      </c>
      <c r="GV477" s="123">
        <f t="shared" si="793"/>
        <v>0</v>
      </c>
      <c r="GX477" s="129"/>
      <c r="GY477" s="123">
        <f t="shared" si="675"/>
        <v>0</v>
      </c>
      <c r="UBB477" s="23"/>
      <c r="UBC477" s="23"/>
      <c r="UBD477" s="23"/>
      <c r="UBE477" s="23"/>
      <c r="UBF477" s="23"/>
      <c r="UBG477" s="23"/>
      <c r="UBH477" s="23"/>
      <c r="UBI477" s="23"/>
      <c r="UBJ477" s="23"/>
      <c r="UBK477" s="23"/>
      <c r="UBL477" s="23"/>
      <c r="UBM477" s="23"/>
      <c r="UBN477" s="23"/>
      <c r="UBO477" s="23"/>
      <c r="UBP477" s="23"/>
      <c r="UBQ477" s="23"/>
      <c r="UBR477" s="23"/>
      <c r="UBS477" s="23"/>
      <c r="UBT477" s="23"/>
      <c r="UBU477" s="23"/>
      <c r="UBV477" s="23"/>
      <c r="UBW477" s="23"/>
      <c r="UBX477" s="23"/>
      <c r="UBY477" s="23"/>
      <c r="UBZ477" s="23"/>
      <c r="UCA477" s="23"/>
      <c r="UCB477" s="23"/>
      <c r="UCC477" s="23"/>
      <c r="UCD477" s="23"/>
      <c r="UCE477" s="23"/>
      <c r="UCF477" s="23"/>
      <c r="UCG477" s="23"/>
      <c r="UCH477" s="23"/>
      <c r="UCI477" s="23"/>
      <c r="UCJ477" s="23"/>
      <c r="UCK477" s="23"/>
      <c r="UCL477" s="23"/>
      <c r="UCM477" s="23"/>
      <c r="UCN477" s="23"/>
      <c r="UCO477" s="23"/>
      <c r="UCP477" s="23"/>
      <c r="UCQ477" s="23"/>
      <c r="UCR477" s="23"/>
      <c r="UCS477" s="23"/>
      <c r="UCT477" s="23"/>
      <c r="UCU477" s="23"/>
      <c r="UCV477" s="23"/>
      <c r="UCW477" s="23"/>
      <c r="UCX477" s="23"/>
      <c r="UCY477" s="23"/>
      <c r="UCZ477" s="23"/>
      <c r="UDA477" s="23"/>
      <c r="UDB477" s="23"/>
      <c r="UDC477" s="23"/>
      <c r="UDD477" s="23"/>
      <c r="UDE477" s="23"/>
      <c r="UDF477" s="23"/>
      <c r="UDG477" s="23"/>
      <c r="UDH477" s="23"/>
      <c r="UDI477" s="23"/>
      <c r="UDJ477" s="23"/>
      <c r="UDK477" s="23"/>
      <c r="UDL477" s="23"/>
      <c r="UDM477" s="23"/>
      <c r="UDN477" s="23"/>
      <c r="UDO477" s="23"/>
      <c r="UDP477" s="23"/>
      <c r="UDQ477" s="23"/>
      <c r="UDR477" s="23"/>
      <c r="UDS477" s="23"/>
      <c r="UDT477" s="23"/>
      <c r="UDU477" s="23"/>
      <c r="UDV477" s="23"/>
      <c r="UDW477" s="23"/>
      <c r="UDX477" s="23"/>
      <c r="UDY477" s="23"/>
      <c r="UDZ477" s="23"/>
      <c r="UEA477" s="23"/>
      <c r="UEB477" s="23"/>
      <c r="UEC477" s="23"/>
      <c r="UED477" s="23"/>
      <c r="UEE477" s="23"/>
      <c r="UEF477" s="23"/>
      <c r="UEG477" s="23"/>
      <c r="UEH477" s="23"/>
      <c r="UEI477" s="23"/>
      <c r="UEJ477" s="23"/>
      <c r="UEK477" s="23"/>
      <c r="UEL477" s="23"/>
      <c r="UEM477" s="23"/>
      <c r="UEN477" s="23"/>
      <c r="UEO477" s="23"/>
      <c r="UEP477" s="23"/>
      <c r="UEQ477" s="23"/>
      <c r="UER477" s="23"/>
      <c r="UES477" s="23"/>
      <c r="UET477" s="23"/>
      <c r="UEU477" s="23"/>
      <c r="UEV477" s="23"/>
      <c r="UEW477" s="23"/>
      <c r="UEX477" s="23"/>
      <c r="UEY477" s="23"/>
      <c r="UEZ477" s="23"/>
      <c r="UFA477" s="23"/>
      <c r="UFB477" s="23"/>
      <c r="UFC477" s="23"/>
      <c r="UFD477" s="23"/>
      <c r="UFE477" s="23"/>
      <c r="UFF477" s="23"/>
      <c r="UFG477" s="23"/>
      <c r="UFH477" s="23"/>
      <c r="UFI477" s="23"/>
      <c r="UFJ477" s="23"/>
      <c r="UFK477" s="23"/>
      <c r="UFL477" s="23"/>
      <c r="UFM477" s="23"/>
      <c r="UFN477" s="23"/>
      <c r="UFO477" s="23"/>
      <c r="UFP477" s="23"/>
      <c r="UFQ477" s="23"/>
      <c r="UFR477" s="23"/>
      <c r="UFS477" s="23"/>
      <c r="UFT477" s="23"/>
      <c r="UFU477" s="23"/>
      <c r="UFV477" s="23"/>
      <c r="UFW477" s="23"/>
      <c r="UFX477" s="23"/>
      <c r="UFY477" s="23"/>
      <c r="UFZ477" s="23"/>
      <c r="UGA477" s="23"/>
      <c r="UGB477" s="23"/>
      <c r="UGC477" s="23"/>
      <c r="UGD477" s="23"/>
      <c r="UGE477" s="23"/>
      <c r="UGF477" s="23"/>
      <c r="UGG477" s="23"/>
      <c r="UGH477" s="23"/>
      <c r="UGI477" s="23"/>
      <c r="UGJ477" s="23"/>
      <c r="UGK477" s="23"/>
      <c r="UGL477" s="23"/>
      <c r="UGM477" s="23"/>
      <c r="UGN477" s="23"/>
      <c r="UGO477" s="23"/>
      <c r="UGP477" s="23"/>
      <c r="UGQ477" s="23"/>
      <c r="UGR477" s="23"/>
      <c r="UGS477" s="23"/>
      <c r="UGT477" s="23"/>
      <c r="UGU477" s="23"/>
      <c r="UGV477" s="23"/>
      <c r="UGW477" s="23"/>
      <c r="UGX477" s="23"/>
      <c r="UGY477" s="23"/>
      <c r="UGZ477" s="23"/>
      <c r="UHA477" s="23"/>
      <c r="UHB477" s="23"/>
      <c r="UHC477" s="23"/>
      <c r="UHD477" s="23"/>
      <c r="UHE477" s="23"/>
      <c r="UHF477" s="23"/>
      <c r="UHG477" s="23"/>
      <c r="UHH477" s="23"/>
      <c r="UHI477" s="23"/>
      <c r="UHJ477" s="23"/>
      <c r="UHK477" s="23"/>
      <c r="UHL477" s="23"/>
      <c r="UHM477" s="23"/>
      <c r="UHN477" s="23"/>
      <c r="UHO477" s="23"/>
      <c r="UHP477" s="23"/>
      <c r="UHQ477" s="23"/>
      <c r="UHR477" s="23"/>
      <c r="UHS477" s="23"/>
      <c r="UHT477" s="23"/>
      <c r="UHU477" s="23"/>
      <c r="UHV477" s="23"/>
      <c r="UHW477" s="23"/>
      <c r="UHX477" s="23"/>
      <c r="UHY477" s="23"/>
      <c r="UHZ477" s="23"/>
      <c r="UIA477" s="23"/>
      <c r="UIB477" s="23"/>
      <c r="UIC477" s="23"/>
      <c r="UID477" s="23"/>
      <c r="UIE477" s="23"/>
      <c r="UIF477" s="23"/>
      <c r="UIG477" s="23"/>
      <c r="UIH477" s="23"/>
      <c r="UII477" s="23"/>
      <c r="UIJ477" s="23"/>
      <c r="UIK477" s="23"/>
      <c r="UIL477" s="23"/>
      <c r="UIM477" s="23"/>
      <c r="UIN477" s="23"/>
      <c r="UIO477" s="23"/>
      <c r="UIP477" s="23"/>
      <c r="UIQ477" s="23"/>
      <c r="UIR477" s="23"/>
      <c r="UIS477" s="23"/>
      <c r="UIT477" s="23"/>
      <c r="UIU477" s="23"/>
      <c r="UIV477" s="23"/>
      <c r="UIW477" s="23"/>
      <c r="UIX477" s="23"/>
      <c r="UIY477" s="23"/>
      <c r="UIZ477" s="23"/>
      <c r="UJA477" s="23"/>
      <c r="UJB477" s="23"/>
      <c r="UJC477" s="23"/>
      <c r="UJD477" s="23"/>
      <c r="UJE477" s="23"/>
      <c r="UJF477" s="23"/>
      <c r="UJG477" s="23"/>
      <c r="UJH477" s="23"/>
      <c r="UJI477" s="23"/>
      <c r="UJJ477" s="23"/>
      <c r="UJK477" s="23"/>
      <c r="UJL477" s="23"/>
      <c r="UJM477" s="23"/>
      <c r="UJN477" s="23"/>
      <c r="UJO477" s="23"/>
      <c r="UJP477" s="23"/>
      <c r="UJQ477" s="23"/>
      <c r="UJR477" s="23"/>
      <c r="UJS477" s="23"/>
      <c r="UJT477" s="23"/>
      <c r="UJU477" s="23"/>
      <c r="UJV477" s="23"/>
      <c r="UJW477" s="23"/>
      <c r="UJX477" s="23"/>
      <c r="UJY477" s="23"/>
      <c r="UJZ477" s="23"/>
      <c r="UKA477" s="23"/>
      <c r="UKB477" s="23"/>
      <c r="UKC477" s="23"/>
      <c r="UKD477" s="23"/>
      <c r="UKE477" s="23"/>
      <c r="UKF477" s="23"/>
      <c r="UKG477" s="23"/>
      <c r="UKH477" s="23"/>
      <c r="UKI477" s="23"/>
      <c r="UKJ477" s="23"/>
      <c r="UKK477" s="23"/>
      <c r="UKL477" s="23"/>
      <c r="UKM477" s="23"/>
      <c r="UKN477" s="23"/>
      <c r="UKO477" s="23"/>
      <c r="UKP477" s="23"/>
      <c r="UKQ477" s="23"/>
      <c r="UKR477" s="23"/>
      <c r="UKS477" s="23"/>
      <c r="UKT477" s="23"/>
      <c r="UKU477" s="23"/>
      <c r="UKV477" s="23"/>
      <c r="UKW477" s="23"/>
      <c r="UKX477" s="23"/>
      <c r="UKY477" s="23"/>
      <c r="UKZ477" s="23"/>
      <c r="ULA477" s="23"/>
      <c r="ULB477" s="23"/>
      <c r="ULC477" s="23"/>
      <c r="ULD477" s="23"/>
      <c r="ULE477" s="23"/>
      <c r="ULF477" s="23"/>
      <c r="ULG477" s="23"/>
      <c r="ULH477" s="23"/>
      <c r="ULI477" s="23"/>
      <c r="ULJ477" s="23"/>
      <c r="ULK477" s="23"/>
      <c r="ULL477" s="23"/>
      <c r="ULM477" s="23"/>
      <c r="ULN477" s="23"/>
      <c r="ULO477" s="23"/>
      <c r="ULP477" s="23"/>
      <c r="ULQ477" s="23"/>
      <c r="ULR477" s="23"/>
      <c r="ULS477" s="23"/>
      <c r="ULT477" s="23"/>
      <c r="ULU477" s="23"/>
      <c r="ULV477" s="23"/>
      <c r="ULW477" s="23"/>
      <c r="ULX477" s="23"/>
      <c r="ULY477" s="23"/>
      <c r="ULZ477" s="23"/>
      <c r="UMA477" s="23"/>
      <c r="UMB477" s="23"/>
      <c r="UMC477" s="23"/>
      <c r="UMD477" s="23"/>
      <c r="UME477" s="23"/>
      <c r="UMF477" s="23"/>
      <c r="UMG477" s="23"/>
      <c r="UMH477" s="23"/>
      <c r="UMI477" s="23"/>
      <c r="UMJ477" s="23"/>
      <c r="UMK477" s="23"/>
      <c r="UML477" s="23"/>
      <c r="UMM477" s="23"/>
      <c r="UMN477" s="23"/>
      <c r="UMO477" s="23"/>
      <c r="UMP477" s="23"/>
      <c r="UMQ477" s="23"/>
      <c r="UMR477" s="23"/>
      <c r="UMS477" s="23"/>
      <c r="UMT477" s="23"/>
      <c r="UMU477" s="23"/>
      <c r="UMV477" s="23"/>
      <c r="UMW477" s="23"/>
      <c r="UMX477" s="23"/>
      <c r="UMY477" s="23"/>
      <c r="UMZ477" s="23"/>
      <c r="UNA477" s="23"/>
      <c r="UNB477" s="23"/>
      <c r="UNC477" s="23"/>
      <c r="UND477" s="23"/>
      <c r="UNE477" s="23"/>
      <c r="UNF477" s="23"/>
      <c r="UNG477" s="23"/>
      <c r="UNH477" s="23"/>
      <c r="UNI477" s="23"/>
      <c r="UNJ477" s="23"/>
      <c r="UNK477" s="23"/>
      <c r="UNL477" s="23"/>
      <c r="UNM477" s="23"/>
      <c r="UNN477" s="23"/>
      <c r="UNO477" s="23"/>
      <c r="UNP477" s="23"/>
      <c r="UNQ477" s="23"/>
      <c r="UNR477" s="23"/>
      <c r="UNS477" s="23"/>
      <c r="UNT477" s="23"/>
      <c r="UNU477" s="23"/>
      <c r="UNV477" s="23"/>
      <c r="UNW477" s="23"/>
      <c r="UNX477" s="23"/>
      <c r="UNY477" s="23"/>
      <c r="UNZ477" s="23"/>
      <c r="UOA477" s="23"/>
      <c r="UOB477" s="23"/>
      <c r="UOC477" s="23"/>
      <c r="UOD477" s="23"/>
      <c r="UOE477" s="23"/>
      <c r="UOF477" s="23"/>
      <c r="UOG477" s="23"/>
      <c r="UOH477" s="23"/>
      <c r="UOI477" s="23"/>
      <c r="UOJ477" s="23"/>
      <c r="UOK477" s="23"/>
      <c r="UOL477" s="23"/>
      <c r="UOM477" s="23"/>
      <c r="UON477" s="23"/>
      <c r="UOO477" s="23"/>
      <c r="UOP477" s="23"/>
      <c r="UOQ477" s="23"/>
      <c r="UOR477" s="23"/>
      <c r="UOS477" s="23"/>
      <c r="UOT477" s="23"/>
      <c r="UOU477" s="23"/>
      <c r="UOV477" s="23"/>
      <c r="UOW477" s="23"/>
      <c r="UOX477" s="23"/>
      <c r="UOY477" s="23"/>
      <c r="UOZ477" s="23"/>
      <c r="UPA477" s="23"/>
      <c r="UPB477" s="23"/>
      <c r="UPC477" s="23"/>
      <c r="UPD477" s="23"/>
      <c r="UPE477" s="23"/>
      <c r="UPF477" s="23"/>
      <c r="UPG477" s="23"/>
      <c r="UPH477" s="23"/>
      <c r="UPI477" s="23"/>
      <c r="UPJ477" s="23"/>
      <c r="UPK477" s="23"/>
      <c r="UPL477" s="23"/>
      <c r="UPM477" s="23"/>
      <c r="UPN477" s="23"/>
      <c r="UPO477" s="23"/>
      <c r="UPP477" s="23"/>
      <c r="UPQ477" s="23"/>
      <c r="UPR477" s="23"/>
      <c r="UPS477" s="23"/>
      <c r="UPT477" s="23"/>
      <c r="UPU477" s="23"/>
      <c r="UPV477" s="23"/>
      <c r="UPW477" s="23"/>
      <c r="UPX477" s="23"/>
      <c r="UPY477" s="23"/>
      <c r="UPZ477" s="23"/>
      <c r="UQA477" s="23"/>
      <c r="UQB477" s="23"/>
      <c r="UQC477" s="23"/>
      <c r="UQD477" s="23"/>
      <c r="UQE477" s="23"/>
      <c r="UQF477" s="23"/>
      <c r="UQG477" s="23"/>
      <c r="UQH477" s="23"/>
      <c r="UQI477" s="23"/>
      <c r="UQJ477" s="23"/>
      <c r="UQK477" s="23"/>
      <c r="UQL477" s="23"/>
      <c r="UQM477" s="23"/>
      <c r="UQN477" s="23"/>
      <c r="UQO477" s="23"/>
      <c r="UQP477" s="23"/>
      <c r="UQQ477" s="23"/>
      <c r="UQR477" s="23"/>
      <c r="UQS477" s="23"/>
      <c r="UQT477" s="23"/>
      <c r="UQU477" s="23"/>
      <c r="UQV477" s="23"/>
      <c r="UQW477" s="23"/>
      <c r="UQX477" s="23"/>
      <c r="UQY477" s="23"/>
      <c r="UQZ477" s="23"/>
      <c r="URA477" s="23"/>
      <c r="URB477" s="23"/>
      <c r="URC477" s="23"/>
      <c r="URD477" s="23"/>
      <c r="URE477" s="23"/>
      <c r="URF477" s="23"/>
      <c r="URG477" s="23"/>
      <c r="URH477" s="23"/>
      <c r="URI477" s="23"/>
      <c r="URJ477" s="23"/>
      <c r="URK477" s="23"/>
      <c r="URL477" s="23"/>
      <c r="URM477" s="23"/>
      <c r="URN477" s="23"/>
      <c r="URO477" s="23"/>
      <c r="URP477" s="23"/>
      <c r="URQ477" s="23"/>
      <c r="URR477" s="23"/>
      <c r="URS477" s="23"/>
      <c r="URT477" s="23"/>
      <c r="URU477" s="23"/>
      <c r="URV477" s="23"/>
      <c r="URW477" s="23"/>
      <c r="URX477" s="23"/>
      <c r="URY477" s="23"/>
      <c r="URZ477" s="23"/>
      <c r="USA477" s="23"/>
      <c r="USB477" s="23"/>
      <c r="USC477" s="23"/>
      <c r="USD477" s="23"/>
      <c r="USE477" s="23"/>
      <c r="USF477" s="23"/>
      <c r="USG477" s="23"/>
      <c r="USH477" s="23"/>
      <c r="USI477" s="23"/>
      <c r="USJ477" s="23"/>
      <c r="USK477" s="23"/>
      <c r="USL477" s="23"/>
      <c r="USM477" s="23"/>
      <c r="USN477" s="23"/>
      <c r="USO477" s="23"/>
      <c r="USP477" s="23"/>
      <c r="USQ477" s="23"/>
      <c r="USR477" s="23"/>
      <c r="USS477" s="23"/>
      <c r="UST477" s="23"/>
      <c r="USU477" s="23"/>
      <c r="USV477" s="23"/>
      <c r="USW477" s="23"/>
      <c r="USX477" s="23"/>
      <c r="USY477" s="23"/>
      <c r="USZ477" s="23"/>
      <c r="UTA477" s="23"/>
      <c r="UTB477" s="23"/>
      <c r="UTC477" s="23"/>
      <c r="UTD477" s="23"/>
      <c r="UTE477" s="23"/>
      <c r="UTF477" s="23"/>
      <c r="UTG477" s="23"/>
      <c r="UTH477" s="23"/>
      <c r="UTI477" s="23"/>
      <c r="UTJ477" s="23"/>
      <c r="UTK477" s="23"/>
      <c r="UTL477" s="23"/>
      <c r="UTM477" s="23"/>
      <c r="UTN477" s="23"/>
      <c r="UTO477" s="23"/>
      <c r="UTP477" s="23"/>
      <c r="UTQ477" s="23"/>
      <c r="UTR477" s="23"/>
      <c r="UTS477" s="23"/>
      <c r="UTT477" s="23"/>
      <c r="UTU477" s="23"/>
      <c r="UTV477" s="23"/>
      <c r="UTW477" s="23"/>
      <c r="UTX477" s="23"/>
      <c r="UTY477" s="23"/>
      <c r="UTZ477" s="23"/>
      <c r="UUA477" s="23"/>
      <c r="UUB477" s="23"/>
      <c r="UUC477" s="23"/>
      <c r="UUD477" s="23"/>
      <c r="UUE477" s="23"/>
      <c r="UUF477" s="23"/>
      <c r="UUG477" s="23"/>
      <c r="UUH477" s="23"/>
      <c r="UUI477" s="23"/>
      <c r="UUJ477" s="23"/>
      <c r="UUK477" s="23"/>
      <c r="UUL477" s="23"/>
      <c r="UUM477" s="23"/>
      <c r="UUN477" s="23"/>
      <c r="UUO477" s="23"/>
      <c r="UUP477" s="23"/>
      <c r="UUQ477" s="23"/>
      <c r="UUR477" s="23"/>
      <c r="UUS477" s="23"/>
      <c r="UUT477" s="23"/>
      <c r="UUU477" s="23"/>
      <c r="UUV477" s="23"/>
      <c r="UUW477" s="23"/>
      <c r="UUX477" s="23"/>
      <c r="UUY477" s="23"/>
      <c r="UUZ477" s="23"/>
      <c r="UVA477" s="23"/>
      <c r="UVB477" s="23"/>
      <c r="UVC477" s="23"/>
      <c r="UVD477" s="23"/>
      <c r="UVE477" s="23"/>
      <c r="UVF477" s="23"/>
      <c r="UVG477" s="23"/>
      <c r="UVH477" s="23"/>
      <c r="UVI477" s="23"/>
      <c r="UVJ477" s="23"/>
      <c r="UVK477" s="23"/>
      <c r="UVL477" s="23"/>
      <c r="UVM477" s="23"/>
      <c r="UVN477" s="23"/>
      <c r="UVO477" s="23"/>
      <c r="UVP477" s="23"/>
      <c r="UVQ477" s="23"/>
      <c r="UVR477" s="23"/>
      <c r="UVS477" s="23"/>
      <c r="UVT477" s="23"/>
      <c r="UVU477" s="23"/>
      <c r="UVV477" s="23"/>
      <c r="UVW477" s="23"/>
      <c r="UVX477" s="23"/>
      <c r="UVY477" s="23"/>
      <c r="UVZ477" s="23"/>
      <c r="UWA477" s="23"/>
      <c r="UWB477" s="23"/>
      <c r="UWC477" s="23"/>
      <c r="UWD477" s="23"/>
      <c r="UWE477" s="23"/>
      <c r="UWF477" s="23"/>
      <c r="UWG477" s="23"/>
      <c r="UWH477" s="23"/>
      <c r="UWI477" s="23"/>
      <c r="UWJ477" s="23"/>
      <c r="UWK477" s="23"/>
      <c r="UWL477" s="23"/>
      <c r="UWM477" s="23"/>
      <c r="UWN477" s="23"/>
      <c r="UWO477" s="23"/>
      <c r="UWP477" s="23"/>
      <c r="UWQ477" s="23"/>
      <c r="UWR477" s="23"/>
      <c r="UWS477" s="23"/>
      <c r="UWT477" s="23"/>
      <c r="UWU477" s="23"/>
      <c r="UWV477" s="23"/>
      <c r="UWW477" s="23"/>
      <c r="UWX477" s="23"/>
      <c r="UWY477" s="23"/>
      <c r="UWZ477" s="23"/>
      <c r="UXA477" s="23"/>
      <c r="UXB477" s="23"/>
      <c r="UXC477" s="23"/>
      <c r="UXD477" s="23"/>
      <c r="UXE477" s="23"/>
      <c r="UXF477" s="23"/>
      <c r="UXG477" s="23"/>
      <c r="UXH477" s="23"/>
      <c r="UXI477" s="23"/>
      <c r="UXJ477" s="23"/>
      <c r="UXK477" s="23"/>
      <c r="UXL477" s="23"/>
      <c r="UXM477" s="23"/>
      <c r="UXN477" s="23"/>
      <c r="UXO477" s="23"/>
      <c r="UXP477" s="23"/>
      <c r="UXQ477" s="23"/>
      <c r="UXR477" s="23"/>
      <c r="UXS477" s="23"/>
      <c r="UXT477" s="23"/>
      <c r="UXU477" s="23"/>
      <c r="UXV477" s="23"/>
      <c r="UXW477" s="23"/>
      <c r="UXX477" s="23"/>
      <c r="UXY477" s="23"/>
      <c r="UXZ477" s="23"/>
      <c r="UYA477" s="23"/>
      <c r="UYB477" s="23"/>
      <c r="UYC477" s="23"/>
      <c r="UYD477" s="23"/>
      <c r="UYE477" s="23"/>
      <c r="UYF477" s="23"/>
      <c r="UYG477" s="23"/>
      <c r="UYH477" s="23"/>
      <c r="UYI477" s="23"/>
      <c r="UYJ477" s="23"/>
      <c r="UYK477" s="23"/>
      <c r="UYL477" s="23"/>
      <c r="UYM477" s="23"/>
      <c r="UYN477" s="23"/>
      <c r="UYO477" s="23"/>
      <c r="UYP477" s="23"/>
      <c r="UYQ477" s="23"/>
      <c r="UYR477" s="23"/>
      <c r="UYS477" s="23"/>
      <c r="UYT477" s="23"/>
      <c r="UYU477" s="23"/>
      <c r="UYV477" s="23"/>
      <c r="UYW477" s="23"/>
      <c r="UYX477" s="23"/>
      <c r="UYY477" s="23"/>
      <c r="UYZ477" s="23"/>
      <c r="UZA477" s="23"/>
      <c r="UZB477" s="23"/>
      <c r="UZC477" s="23"/>
      <c r="UZD477" s="23"/>
      <c r="UZE477" s="23"/>
      <c r="UZF477" s="23"/>
      <c r="UZG477" s="23"/>
      <c r="UZH477" s="23"/>
      <c r="UZI477" s="23"/>
      <c r="UZJ477" s="23"/>
      <c r="UZK477" s="23"/>
      <c r="UZL477" s="23"/>
      <c r="UZM477" s="23"/>
      <c r="UZN477" s="23"/>
      <c r="UZO477" s="23"/>
      <c r="UZP477" s="23"/>
      <c r="UZQ477" s="23"/>
      <c r="UZR477" s="23"/>
      <c r="UZS477" s="23"/>
      <c r="UZT477" s="23"/>
      <c r="UZU477" s="23"/>
      <c r="UZV477" s="23"/>
      <c r="UZW477" s="23"/>
      <c r="UZX477" s="23"/>
      <c r="UZY477" s="23"/>
      <c r="UZZ477" s="23"/>
      <c r="VAA477" s="23"/>
      <c r="VAB477" s="23"/>
      <c r="VAC477" s="23"/>
      <c r="VAD477" s="23"/>
      <c r="VAE477" s="23"/>
      <c r="VAF477" s="23"/>
      <c r="VAG477" s="23"/>
      <c r="VAH477" s="23"/>
      <c r="VAI477" s="23"/>
      <c r="VAJ477" s="23"/>
      <c r="VAK477" s="23"/>
      <c r="VAL477" s="23"/>
      <c r="VAM477" s="23"/>
      <c r="VAN477" s="23"/>
      <c r="VAO477" s="23"/>
      <c r="VAP477" s="23"/>
      <c r="VAQ477" s="23"/>
      <c r="VAR477" s="23"/>
      <c r="VAS477" s="23"/>
      <c r="VAT477" s="23"/>
      <c r="VAU477" s="23"/>
      <c r="VAV477" s="23"/>
      <c r="VAW477" s="23"/>
      <c r="VAX477" s="23"/>
      <c r="VAY477" s="23"/>
      <c r="VAZ477" s="23"/>
      <c r="VBA477" s="23"/>
      <c r="VBB477" s="23"/>
      <c r="VBC477" s="23"/>
      <c r="VBD477" s="23"/>
      <c r="VBE477" s="23"/>
      <c r="VBF477" s="23"/>
      <c r="VBG477" s="23"/>
      <c r="VBH477" s="23"/>
      <c r="VBI477" s="23"/>
      <c r="VBJ477" s="23"/>
      <c r="VBK477" s="23"/>
      <c r="VBL477" s="23"/>
      <c r="VBM477" s="23"/>
      <c r="VBN477" s="23"/>
      <c r="VBO477" s="23"/>
      <c r="VBP477" s="23"/>
      <c r="VBQ477" s="23"/>
      <c r="VBR477" s="23"/>
      <c r="VBS477" s="23"/>
      <c r="VBT477" s="23"/>
      <c r="VBU477" s="23"/>
      <c r="VBV477" s="23"/>
      <c r="VBW477" s="23"/>
      <c r="VBX477" s="23"/>
      <c r="VBY477" s="23"/>
      <c r="VBZ477" s="23"/>
      <c r="VCA477" s="23"/>
      <c r="VCB477" s="23"/>
      <c r="VCC477" s="23"/>
      <c r="VCD477" s="23"/>
      <c r="VCE477" s="23"/>
      <c r="VCF477" s="23"/>
      <c r="VCG477" s="23"/>
      <c r="VCH477" s="23"/>
      <c r="VCI477" s="23"/>
      <c r="VCJ477" s="23"/>
      <c r="VCK477" s="23"/>
      <c r="VCL477" s="23"/>
      <c r="VCM477" s="23"/>
      <c r="VCN477" s="23"/>
      <c r="VCO477" s="23"/>
      <c r="VCP477" s="23"/>
      <c r="VCQ477" s="23"/>
      <c r="VCR477" s="23"/>
      <c r="VCS477" s="23"/>
      <c r="VCT477" s="23"/>
      <c r="VCU477" s="23"/>
      <c r="VCV477" s="23"/>
      <c r="VCW477" s="23"/>
      <c r="VCX477" s="23"/>
      <c r="VCY477" s="23"/>
      <c r="VCZ477" s="23"/>
      <c r="VDA477" s="23"/>
      <c r="VDB477" s="23"/>
      <c r="VDC477" s="23"/>
      <c r="VDD477" s="23"/>
      <c r="VDE477" s="23"/>
      <c r="VDF477" s="23"/>
      <c r="VDG477" s="23"/>
      <c r="VDH477" s="23"/>
      <c r="VDI477" s="23"/>
      <c r="VDJ477" s="23"/>
      <c r="VDK477" s="23"/>
      <c r="VDL477" s="23"/>
      <c r="VDM477" s="23"/>
      <c r="VDN477" s="23"/>
      <c r="VDO477" s="23"/>
      <c r="VDP477" s="23"/>
      <c r="VDQ477" s="23"/>
      <c r="VDR477" s="23"/>
      <c r="VDS477" s="23"/>
      <c r="VDT477" s="23"/>
      <c r="VDU477" s="23"/>
      <c r="VDV477" s="23"/>
      <c r="VDW477" s="23"/>
      <c r="VDX477" s="23"/>
      <c r="VDY477" s="23"/>
      <c r="VDZ477" s="23"/>
      <c r="VEA477" s="23"/>
      <c r="VEB477" s="23"/>
      <c r="VEC477" s="23"/>
      <c r="VED477" s="23"/>
      <c r="VEE477" s="23"/>
      <c r="VEF477" s="23"/>
      <c r="VEG477" s="23"/>
      <c r="VEH477" s="23"/>
      <c r="VEI477" s="23"/>
      <c r="VEJ477" s="23"/>
      <c r="VEK477" s="23"/>
      <c r="VEL477" s="23"/>
      <c r="VEM477" s="23"/>
      <c r="VEN477" s="23"/>
      <c r="VEO477" s="23"/>
      <c r="VEP477" s="23"/>
      <c r="VEQ477" s="23"/>
      <c r="VER477" s="23"/>
      <c r="VES477" s="23"/>
      <c r="VET477" s="23"/>
      <c r="VEU477" s="23"/>
      <c r="VEV477" s="23"/>
      <c r="VEW477" s="23"/>
      <c r="VEX477" s="23"/>
      <c r="VEY477" s="23"/>
      <c r="VEZ477" s="23"/>
      <c r="VFA477" s="23"/>
      <c r="VFB477" s="23"/>
      <c r="VFC477" s="23"/>
      <c r="VFD477" s="23"/>
      <c r="VFE477" s="23"/>
      <c r="VFF477" s="23"/>
      <c r="VFG477" s="23"/>
      <c r="VFH477" s="23"/>
      <c r="VFI477" s="23"/>
      <c r="VFJ477" s="23"/>
      <c r="VFK477" s="23"/>
      <c r="VFL477" s="23"/>
      <c r="VFM477" s="23"/>
      <c r="VFN477" s="23"/>
      <c r="VFO477" s="23"/>
      <c r="VFP477" s="23"/>
      <c r="VFQ477" s="23"/>
      <c r="VFR477" s="23"/>
      <c r="VFS477" s="23"/>
      <c r="VFT477" s="23"/>
      <c r="VFU477" s="23"/>
      <c r="VFV477" s="23"/>
      <c r="VFW477" s="23"/>
      <c r="VFX477" s="23"/>
      <c r="VFY477" s="23"/>
      <c r="VFZ477" s="23"/>
      <c r="VGA477" s="23"/>
      <c r="VGB477" s="23"/>
      <c r="VGC477" s="23"/>
      <c r="VGD477" s="23"/>
      <c r="VGE477" s="23"/>
      <c r="VGF477" s="23"/>
      <c r="VGG477" s="23"/>
      <c r="VGH477" s="23"/>
      <c r="VGI477" s="23"/>
      <c r="VGJ477" s="23"/>
      <c r="VGK477" s="23"/>
      <c r="VGL477" s="23"/>
      <c r="VGM477" s="23"/>
      <c r="VGN477" s="23"/>
      <c r="VGO477" s="23"/>
      <c r="VGP477" s="23"/>
      <c r="VGQ477" s="23"/>
      <c r="VGR477" s="23"/>
      <c r="VGS477" s="23"/>
      <c r="VGT477" s="23"/>
      <c r="VGU477" s="23"/>
      <c r="VGV477" s="23"/>
      <c r="VGW477" s="23"/>
      <c r="VGX477" s="23"/>
      <c r="VGY477" s="23"/>
      <c r="VGZ477" s="23"/>
      <c r="VHA477" s="23"/>
      <c r="VHB477" s="23"/>
      <c r="VHC477" s="23"/>
      <c r="VHD477" s="23"/>
      <c r="VHE477" s="23"/>
      <c r="VHF477" s="23"/>
      <c r="VHG477" s="23"/>
      <c r="VHH477" s="23"/>
      <c r="VHI477" s="23"/>
      <c r="VHJ477" s="23"/>
      <c r="VHK477" s="23"/>
      <c r="VHL477" s="23"/>
      <c r="VHM477" s="23"/>
      <c r="VHN477" s="23"/>
      <c r="VHO477" s="23"/>
      <c r="VHP477" s="23"/>
      <c r="VHQ477" s="23"/>
      <c r="VHR477" s="23"/>
      <c r="VHS477" s="23"/>
      <c r="VHT477" s="23"/>
      <c r="VHU477" s="23"/>
      <c r="VHV477" s="23"/>
      <c r="VHW477" s="23"/>
      <c r="VHX477" s="23"/>
      <c r="VHY477" s="23"/>
      <c r="VHZ477" s="23"/>
      <c r="VIA477" s="23"/>
      <c r="VIB477" s="23"/>
      <c r="VIC477" s="23"/>
      <c r="VID477" s="23"/>
      <c r="VIE477" s="23"/>
      <c r="VIF477" s="23"/>
      <c r="VIG477" s="23"/>
      <c r="VIH477" s="23"/>
      <c r="VII477" s="23"/>
      <c r="VIJ477" s="23"/>
      <c r="VIK477" s="23"/>
      <c r="VIL477" s="23"/>
      <c r="VIM477" s="23"/>
      <c r="VIN477" s="23"/>
      <c r="VIO477" s="23"/>
      <c r="VIP477" s="23"/>
      <c r="VIQ477" s="23"/>
      <c r="VIR477" s="23"/>
      <c r="VIS477" s="23"/>
      <c r="VIT477" s="23"/>
      <c r="VIU477" s="23"/>
      <c r="VIV477" s="23"/>
      <c r="VIW477" s="23"/>
      <c r="VIX477" s="23"/>
      <c r="VIY477" s="23"/>
      <c r="VIZ477" s="23"/>
      <c r="VJA477" s="23"/>
      <c r="VJB477" s="23"/>
      <c r="VJC477" s="23"/>
      <c r="VJD477" s="23"/>
      <c r="VJE477" s="23"/>
      <c r="VJF477" s="23"/>
      <c r="VJG477" s="23"/>
      <c r="VJH477" s="23"/>
      <c r="VJI477" s="23"/>
      <c r="VJJ477" s="23"/>
      <c r="VJK477" s="23"/>
      <c r="VJL477" s="23"/>
      <c r="VJM477" s="23"/>
      <c r="VJN477" s="23"/>
      <c r="VJO477" s="23"/>
      <c r="VJP477" s="23"/>
      <c r="VJQ477" s="23"/>
      <c r="VJR477" s="23"/>
      <c r="VJS477" s="23"/>
      <c r="VJT477" s="23"/>
      <c r="VJU477" s="23"/>
      <c r="VJV477" s="23"/>
      <c r="VJW477" s="23"/>
      <c r="VJX477" s="23"/>
      <c r="VJY477" s="23"/>
      <c r="VJZ477" s="23"/>
      <c r="VKA477" s="23"/>
      <c r="VKB477" s="23"/>
      <c r="VKC477" s="23"/>
      <c r="VKD477" s="23"/>
      <c r="VKE477" s="23"/>
      <c r="VKF477" s="23"/>
      <c r="VKG477" s="23"/>
      <c r="VKH477" s="23"/>
      <c r="VKI477" s="23"/>
      <c r="VKJ477" s="23"/>
      <c r="VKK477" s="23"/>
      <c r="VKL477" s="23"/>
      <c r="VKM477" s="23"/>
      <c r="VKN477" s="23"/>
      <c r="VKO477" s="23"/>
      <c r="VKP477" s="23"/>
      <c r="VKQ477" s="23"/>
      <c r="VKR477" s="23"/>
      <c r="VKS477" s="23"/>
      <c r="VKT477" s="23"/>
      <c r="VKU477" s="23"/>
      <c r="VKV477" s="23"/>
      <c r="VKW477" s="23"/>
      <c r="VKX477" s="23"/>
      <c r="VKY477" s="23"/>
      <c r="VKZ477" s="23"/>
      <c r="VLA477" s="23"/>
      <c r="VLB477" s="23"/>
      <c r="VLC477" s="23"/>
      <c r="VLD477" s="23"/>
      <c r="VLE477" s="23"/>
      <c r="VLF477" s="23"/>
      <c r="VLG477" s="23"/>
      <c r="VLH477" s="23"/>
      <c r="VLI477" s="23"/>
      <c r="VLJ477" s="23"/>
      <c r="VLK477" s="23"/>
      <c r="VLL477" s="23"/>
      <c r="VLM477" s="23"/>
      <c r="VLN477" s="23"/>
      <c r="VLO477" s="23"/>
      <c r="VLP477" s="23"/>
      <c r="VLQ477" s="23"/>
      <c r="VLR477" s="23"/>
      <c r="VLS477" s="23"/>
      <c r="VLT477" s="23"/>
      <c r="VLU477" s="23"/>
      <c r="VLV477" s="23"/>
      <c r="VLW477" s="23"/>
      <c r="VLX477" s="23"/>
      <c r="VLY477" s="23"/>
      <c r="VLZ477" s="23"/>
      <c r="VMA477" s="23"/>
      <c r="VMB477" s="23"/>
      <c r="VMC477" s="23"/>
      <c r="VMD477" s="23"/>
      <c r="VME477" s="23"/>
      <c r="VMF477" s="23"/>
      <c r="VMG477" s="23"/>
      <c r="VMH477" s="23"/>
      <c r="VMI477" s="23"/>
      <c r="VMJ477" s="23"/>
      <c r="VMK477" s="23"/>
      <c r="VML477" s="23"/>
      <c r="VMM477" s="23"/>
      <c r="VMN477" s="23"/>
      <c r="VMO477" s="23"/>
      <c r="VMP477" s="23"/>
      <c r="VMQ477" s="23"/>
      <c r="VMR477" s="23"/>
      <c r="VMS477" s="23"/>
      <c r="VMT477" s="23"/>
      <c r="VMU477" s="23"/>
      <c r="VMV477" s="23"/>
      <c r="VMW477" s="23"/>
      <c r="VMX477" s="23"/>
      <c r="VMY477" s="23"/>
      <c r="VMZ477" s="23"/>
      <c r="VNA477" s="23"/>
      <c r="VNB477" s="23"/>
      <c r="VNC477" s="23"/>
      <c r="VND477" s="23"/>
      <c r="VNE477" s="23"/>
      <c r="VNF477" s="23"/>
      <c r="VNG477" s="23"/>
      <c r="VNH477" s="23"/>
      <c r="VNI477" s="23"/>
      <c r="VNJ477" s="23"/>
      <c r="VNK477" s="23"/>
      <c r="VNL477" s="23"/>
      <c r="VNM477" s="23"/>
      <c r="VNN477" s="23"/>
      <c r="VNO477" s="23"/>
      <c r="VNP477" s="23"/>
      <c r="VNQ477" s="23"/>
      <c r="VNR477" s="23"/>
      <c r="VNS477" s="23"/>
      <c r="VNT477" s="23"/>
      <c r="VNU477" s="23"/>
      <c r="VNV477" s="23"/>
      <c r="VNW477" s="23"/>
      <c r="VNX477" s="23"/>
      <c r="VNY477" s="23"/>
      <c r="VNZ477" s="23"/>
      <c r="VOA477" s="23"/>
      <c r="VOB477" s="23"/>
      <c r="VOC477" s="23"/>
      <c r="VOD477" s="23"/>
      <c r="VOE477" s="23"/>
      <c r="VOF477" s="23"/>
      <c r="VOG477" s="23"/>
      <c r="VOH477" s="23"/>
      <c r="VOI477" s="23"/>
      <c r="VOJ477" s="23"/>
      <c r="VOK477" s="23"/>
      <c r="VOL477" s="23"/>
      <c r="VOM477" s="23"/>
      <c r="VON477" s="23"/>
      <c r="VOO477" s="23"/>
      <c r="VOP477" s="23"/>
      <c r="VOQ477" s="23"/>
      <c r="VOR477" s="23"/>
      <c r="VOS477" s="23"/>
      <c r="VOT477" s="23"/>
      <c r="VOU477" s="23"/>
      <c r="VOV477" s="23"/>
      <c r="VOW477" s="23"/>
      <c r="VOX477" s="23"/>
      <c r="VOY477" s="23"/>
      <c r="VOZ477" s="23"/>
      <c r="VPA477" s="23"/>
      <c r="VPB477" s="23"/>
      <c r="VPC477" s="23"/>
      <c r="VPD477" s="23"/>
      <c r="VPE477" s="23"/>
      <c r="VPF477" s="23"/>
      <c r="VPG477" s="23"/>
      <c r="VPH477" s="23"/>
      <c r="VPI477" s="23"/>
      <c r="VPJ477" s="23"/>
      <c r="VPK477" s="23"/>
      <c r="VPL477" s="23"/>
      <c r="VPM477" s="23"/>
      <c r="VPN477" s="23"/>
      <c r="VPO477" s="23"/>
      <c r="VPP477" s="23"/>
      <c r="VPQ477" s="23"/>
      <c r="VPR477" s="23"/>
      <c r="VPS477" s="23"/>
      <c r="VPT477" s="23"/>
      <c r="VPU477" s="23"/>
      <c r="VPV477" s="23"/>
      <c r="VPW477" s="23"/>
      <c r="VPX477" s="23"/>
      <c r="VPY477" s="23"/>
      <c r="VPZ477" s="23"/>
      <c r="VQA477" s="23"/>
      <c r="VQB477" s="23"/>
      <c r="VQC477" s="23"/>
      <c r="VQD477" s="23"/>
      <c r="VQE477" s="23"/>
      <c r="VQF477" s="23"/>
      <c r="VQG477" s="23"/>
      <c r="VQH477" s="23"/>
      <c r="VQI477" s="23"/>
      <c r="VQJ477" s="23"/>
      <c r="VQK477" s="23"/>
      <c r="VQL477" s="23"/>
      <c r="VQM477" s="23"/>
      <c r="VQN477" s="23"/>
      <c r="VQO477" s="23"/>
      <c r="VQP477" s="23"/>
      <c r="VQQ477" s="23"/>
      <c r="VQR477" s="23"/>
      <c r="VQS477" s="23"/>
      <c r="VQT477" s="23"/>
      <c r="VQU477" s="23"/>
      <c r="VQV477" s="23"/>
      <c r="VQW477" s="23"/>
      <c r="VQX477" s="23"/>
      <c r="VQY477" s="23"/>
      <c r="VQZ477" s="23"/>
      <c r="VRA477" s="23"/>
      <c r="VRB477" s="23"/>
      <c r="VRC477" s="23"/>
      <c r="VRD477" s="23"/>
      <c r="VRE477" s="23"/>
      <c r="VRF477" s="23"/>
      <c r="VRG477" s="23"/>
      <c r="VRH477" s="23"/>
      <c r="VRI477" s="23"/>
      <c r="VRJ477" s="23"/>
      <c r="VRK477" s="23"/>
      <c r="VRL477" s="23"/>
      <c r="VRM477" s="23"/>
      <c r="VRN477" s="23"/>
      <c r="VRO477" s="23"/>
      <c r="VRP477" s="23"/>
      <c r="VRQ477" s="23"/>
      <c r="VRR477" s="23"/>
      <c r="VRS477" s="23"/>
      <c r="VRT477" s="23"/>
      <c r="VRU477" s="23"/>
      <c r="VRV477" s="23"/>
      <c r="VRW477" s="23"/>
      <c r="VRX477" s="23"/>
      <c r="VRY477" s="23"/>
      <c r="VRZ477" s="23"/>
      <c r="VSA477" s="23"/>
      <c r="VSB477" s="23"/>
      <c r="VSC477" s="23"/>
      <c r="VSD477" s="23"/>
      <c r="VSE477" s="23"/>
      <c r="VSF477" s="23"/>
      <c r="VSG477" s="23"/>
      <c r="VSH477" s="23"/>
      <c r="VSI477" s="23"/>
      <c r="VSJ477" s="23"/>
      <c r="VSK477" s="23"/>
      <c r="VSL477" s="23"/>
      <c r="VSM477" s="23"/>
      <c r="VSN477" s="23"/>
      <c r="VSO477" s="23"/>
      <c r="VSP477" s="23"/>
      <c r="VSQ477" s="23"/>
      <c r="VSR477" s="23"/>
      <c r="VSS477" s="23"/>
      <c r="VST477" s="23"/>
      <c r="VSU477" s="23"/>
      <c r="VSV477" s="23"/>
      <c r="VSW477" s="23"/>
      <c r="VSX477" s="23"/>
      <c r="VSY477" s="23"/>
      <c r="VSZ477" s="23"/>
      <c r="VTA477" s="23"/>
      <c r="VTB477" s="23"/>
      <c r="VTC477" s="23"/>
      <c r="VTD477" s="23"/>
      <c r="VTE477" s="23"/>
      <c r="VTF477" s="23"/>
      <c r="VTG477" s="23"/>
      <c r="VTH477" s="23"/>
      <c r="VTI477" s="23"/>
      <c r="VTJ477" s="23"/>
      <c r="VTK477" s="23"/>
      <c r="VTL477" s="23"/>
      <c r="VTM477" s="23"/>
      <c r="VTN477" s="23"/>
      <c r="VTO477" s="23"/>
      <c r="VTP477" s="23"/>
      <c r="VTQ477" s="23"/>
      <c r="VTR477" s="23"/>
      <c r="VTS477" s="23"/>
      <c r="VTT477" s="23"/>
      <c r="VTU477" s="23"/>
      <c r="VTV477" s="23"/>
      <c r="VTW477" s="23"/>
      <c r="VTX477" s="23"/>
      <c r="VTY477" s="23"/>
      <c r="VTZ477" s="23"/>
      <c r="VUA477" s="23"/>
      <c r="VUB477" s="23"/>
      <c r="VUC477" s="23"/>
      <c r="VUD477" s="23"/>
      <c r="VUE477" s="23"/>
      <c r="VUF477" s="23"/>
      <c r="VUG477" s="23"/>
      <c r="VUH477" s="23"/>
      <c r="VUI477" s="23"/>
      <c r="VUJ477" s="23"/>
      <c r="VUK477" s="23"/>
      <c r="VUL477" s="23"/>
      <c r="VUM477" s="23"/>
      <c r="VUN477" s="23"/>
      <c r="VUO477" s="23"/>
      <c r="VUP477" s="23"/>
      <c r="VUQ477" s="23"/>
      <c r="VUR477" s="23"/>
      <c r="VUS477" s="23"/>
      <c r="VUT477" s="23"/>
      <c r="VUU477" s="23"/>
      <c r="VUV477" s="23"/>
      <c r="VUW477" s="23"/>
      <c r="VUX477" s="23"/>
      <c r="VUY477" s="23"/>
      <c r="VUZ477" s="23"/>
      <c r="VVA477" s="23"/>
      <c r="VVB477" s="23"/>
      <c r="VVC477" s="23"/>
      <c r="VVD477" s="23"/>
      <c r="VVE477" s="23"/>
      <c r="VVF477" s="23"/>
      <c r="VVG477" s="23"/>
      <c r="VVH477" s="23"/>
      <c r="VVI477" s="23"/>
      <c r="VVJ477" s="23"/>
      <c r="VVK477" s="23"/>
      <c r="VVL477" s="23"/>
      <c r="VVM477" s="23"/>
      <c r="VVN477" s="23"/>
      <c r="VVO477" s="23"/>
      <c r="VVP477" s="23"/>
      <c r="VVQ477" s="23"/>
      <c r="VVR477" s="23"/>
      <c r="VVS477" s="23"/>
      <c r="VVT477" s="23"/>
      <c r="VVU477" s="23"/>
      <c r="VVV477" s="23"/>
      <c r="VVW477" s="23"/>
      <c r="VVX477" s="23"/>
      <c r="VVY477" s="23"/>
      <c r="VVZ477" s="23"/>
      <c r="VWA477" s="23"/>
      <c r="VWB477" s="23"/>
      <c r="VWC477" s="23"/>
      <c r="VWD477" s="23"/>
      <c r="VWE477" s="23"/>
      <c r="VWF477" s="23"/>
      <c r="VWG477" s="23"/>
      <c r="VWH477" s="23"/>
      <c r="VWI477" s="23"/>
      <c r="VWJ477" s="23"/>
      <c r="VWK477" s="23"/>
      <c r="VWL477" s="23"/>
      <c r="VWM477" s="23"/>
      <c r="VWN477" s="23"/>
      <c r="VWO477" s="23"/>
      <c r="VWP477" s="23"/>
      <c r="VWQ477" s="23"/>
      <c r="VWR477" s="23"/>
      <c r="VWS477" s="23"/>
      <c r="VWT477" s="23"/>
      <c r="VWU477" s="23"/>
      <c r="VWV477" s="23"/>
      <c r="VWW477" s="23"/>
      <c r="VWX477" s="23"/>
      <c r="VWY477" s="23"/>
      <c r="VWZ477" s="23"/>
      <c r="VXA477" s="23"/>
      <c r="VXB477" s="23"/>
      <c r="VXC477" s="23"/>
      <c r="VXD477" s="23"/>
      <c r="VXE477" s="23"/>
      <c r="VXF477" s="23"/>
      <c r="VXG477" s="23"/>
      <c r="VXH477" s="23"/>
      <c r="VXI477" s="23"/>
      <c r="VXJ477" s="23"/>
      <c r="VXK477" s="23"/>
      <c r="VXL477" s="23"/>
      <c r="VXM477" s="23"/>
      <c r="VXN477" s="23"/>
      <c r="VXO477" s="23"/>
      <c r="VXP477" s="23"/>
      <c r="VXQ477" s="23"/>
      <c r="VXR477" s="23"/>
      <c r="VXS477" s="23"/>
      <c r="VXT477" s="23"/>
      <c r="VXU477" s="23"/>
      <c r="VXV477" s="23"/>
      <c r="VXW477" s="23"/>
      <c r="VXX477" s="23"/>
      <c r="VXY477" s="23"/>
      <c r="VXZ477" s="23"/>
      <c r="VYA477" s="23"/>
      <c r="VYB477" s="23"/>
      <c r="VYC477" s="23"/>
      <c r="VYD477" s="23"/>
      <c r="VYE477" s="23"/>
      <c r="VYF477" s="23"/>
      <c r="VYG477" s="23"/>
      <c r="VYH477" s="23"/>
      <c r="VYI477" s="23"/>
      <c r="VYJ477" s="23"/>
      <c r="VYK477" s="23"/>
      <c r="VYL477" s="23"/>
      <c r="VYM477" s="23"/>
      <c r="VYN477" s="23"/>
      <c r="VYO477" s="23"/>
      <c r="VYP477" s="23"/>
      <c r="VYQ477" s="23"/>
      <c r="VYR477" s="23"/>
      <c r="VYS477" s="23"/>
      <c r="VYT477" s="23"/>
      <c r="VYU477" s="23"/>
      <c r="VYV477" s="23"/>
      <c r="VYW477" s="23"/>
      <c r="VYX477" s="23"/>
      <c r="VYY477" s="23"/>
      <c r="VYZ477" s="23"/>
      <c r="VZA477" s="23"/>
      <c r="VZB477" s="23"/>
      <c r="VZC477" s="23"/>
      <c r="VZD477" s="23"/>
      <c r="VZE477" s="23"/>
      <c r="VZF477" s="23"/>
      <c r="VZG477" s="23"/>
      <c r="VZH477" s="23"/>
      <c r="VZI477" s="23"/>
      <c r="VZJ477" s="23"/>
      <c r="VZK477" s="23"/>
      <c r="VZL477" s="23"/>
      <c r="VZM477" s="23"/>
      <c r="VZN477" s="23"/>
      <c r="VZO477" s="23"/>
      <c r="VZP477" s="23"/>
      <c r="VZQ477" s="23"/>
      <c r="VZR477" s="23"/>
      <c r="VZS477" s="23"/>
      <c r="VZT477" s="23"/>
      <c r="VZU477" s="23"/>
      <c r="VZV477" s="23"/>
      <c r="VZW477" s="23"/>
      <c r="VZX477" s="23"/>
      <c r="VZY477" s="23"/>
      <c r="VZZ477" s="23"/>
      <c r="WAA477" s="23"/>
      <c r="WAB477" s="23"/>
      <c r="WAC477" s="23"/>
      <c r="WAD477" s="23"/>
      <c r="WAE477" s="23"/>
      <c r="WAF477" s="23"/>
      <c r="WAG477" s="23"/>
      <c r="WAH477" s="23"/>
      <c r="WAI477" s="23"/>
      <c r="WAJ477" s="23"/>
      <c r="WAK477" s="23"/>
      <c r="WAL477" s="23"/>
      <c r="WAM477" s="23"/>
      <c r="WAN477" s="23"/>
      <c r="WAO477" s="23"/>
      <c r="WAP477" s="23"/>
      <c r="WAQ477" s="23"/>
      <c r="WAR477" s="23"/>
      <c r="WAS477" s="23"/>
      <c r="WAT477" s="23"/>
      <c r="WAU477" s="23"/>
      <c r="WAV477" s="23"/>
      <c r="WAW477" s="23"/>
      <c r="WAX477" s="23"/>
      <c r="WAY477" s="23"/>
      <c r="WAZ477" s="23"/>
      <c r="WBA477" s="23"/>
      <c r="WBB477" s="23"/>
      <c r="WBC477" s="23"/>
      <c r="WBD477" s="23"/>
      <c r="WBE477" s="23"/>
      <c r="WBF477" s="23"/>
      <c r="WBG477" s="23"/>
      <c r="WBH477" s="23"/>
      <c r="WBI477" s="23"/>
      <c r="WBJ477" s="23"/>
      <c r="WBK477" s="23"/>
      <c r="WBL477" s="23"/>
      <c r="WBM477" s="23"/>
      <c r="WBN477" s="23"/>
      <c r="WBO477" s="23"/>
      <c r="WBP477" s="23"/>
      <c r="WBQ477" s="23"/>
      <c r="WBR477" s="23"/>
      <c r="WBS477" s="23"/>
      <c r="WBT477" s="23"/>
      <c r="WBU477" s="23"/>
      <c r="WBV477" s="23"/>
      <c r="WBW477" s="23"/>
      <c r="WBX477" s="23"/>
      <c r="WBY477" s="23"/>
      <c r="WBZ477" s="23"/>
      <c r="WCA477" s="23"/>
      <c r="WCB477" s="23"/>
      <c r="WCC477" s="23"/>
      <c r="WCD477" s="23"/>
      <c r="WCE477" s="23"/>
      <c r="WCF477" s="23"/>
      <c r="WCG477" s="23"/>
      <c r="WCH477" s="23"/>
      <c r="WCI477" s="23"/>
      <c r="WCJ477" s="23"/>
      <c r="WCK477" s="23"/>
      <c r="WCL477" s="23"/>
      <c r="WCM477" s="23"/>
      <c r="WCN477" s="23"/>
      <c r="WCO477" s="23"/>
      <c r="WCP477" s="23"/>
      <c r="WCQ477" s="23"/>
      <c r="WCR477" s="23"/>
      <c r="WCS477" s="23"/>
      <c r="WCT477" s="23"/>
      <c r="WCU477" s="23"/>
      <c r="WCV477" s="23"/>
      <c r="WCW477" s="23"/>
      <c r="WCX477" s="23"/>
      <c r="WCY477" s="23"/>
      <c r="WCZ477" s="23"/>
      <c r="WDA477" s="23"/>
      <c r="WDB477" s="23"/>
      <c r="WDC477" s="23"/>
      <c r="WDD477" s="23"/>
      <c r="WDE477" s="23"/>
      <c r="WDF477" s="23"/>
      <c r="WDG477" s="23"/>
      <c r="WDH477" s="23"/>
      <c r="WDI477" s="23"/>
      <c r="WDJ477" s="23"/>
      <c r="WDK477" s="23"/>
      <c r="WDL477" s="23"/>
      <c r="WDM477" s="23"/>
      <c r="WDN477" s="23"/>
      <c r="WDO477" s="23"/>
      <c r="WDP477" s="23"/>
      <c r="WDQ477" s="23"/>
      <c r="WDR477" s="23"/>
      <c r="WDS477" s="23"/>
      <c r="WDT477" s="23"/>
      <c r="WDU477" s="23"/>
      <c r="WDV477" s="23"/>
      <c r="WDW477" s="23"/>
      <c r="WDX477" s="23"/>
      <c r="WDY477" s="23"/>
      <c r="WDZ477" s="23"/>
      <c r="WEA477" s="23"/>
      <c r="WEB477" s="23"/>
      <c r="WEC477" s="23"/>
      <c r="WED477" s="23"/>
      <c r="WEE477" s="23"/>
      <c r="WEF477" s="23"/>
      <c r="WEG477" s="23"/>
      <c r="WEH477" s="23"/>
      <c r="WEI477" s="23"/>
      <c r="WEJ477" s="23"/>
      <c r="WEK477" s="23"/>
      <c r="WEL477" s="23"/>
      <c r="WEM477" s="23"/>
      <c r="WEN477" s="23"/>
      <c r="WEO477" s="23"/>
      <c r="WEP477" s="23"/>
      <c r="WEQ477" s="23"/>
      <c r="WER477" s="23"/>
      <c r="WES477" s="23"/>
      <c r="WET477" s="23"/>
      <c r="WEU477" s="23"/>
      <c r="WEV477" s="23"/>
      <c r="WEW477" s="23"/>
      <c r="WEX477" s="23"/>
      <c r="WEY477" s="23"/>
      <c r="WEZ477" s="23"/>
      <c r="WFA477" s="23"/>
      <c r="WFB477" s="23"/>
      <c r="WFC477" s="23"/>
      <c r="WFD477" s="23"/>
      <c r="WFE477" s="23"/>
      <c r="WFF477" s="23"/>
      <c r="WFG477" s="23"/>
      <c r="WFH477" s="23"/>
      <c r="WFI477" s="23"/>
      <c r="WFJ477" s="23"/>
      <c r="WFK477" s="23"/>
      <c r="WFL477" s="23"/>
      <c r="WFM477" s="23"/>
      <c r="WFN477" s="23"/>
      <c r="WFO477" s="23"/>
      <c r="WFP477" s="23"/>
      <c r="WFQ477" s="23"/>
      <c r="WFR477" s="23"/>
      <c r="WFS477" s="23"/>
      <c r="WFT477" s="23"/>
      <c r="WFU477" s="23"/>
      <c r="WFV477" s="23"/>
      <c r="WFW477" s="23"/>
      <c r="WFX477" s="23"/>
      <c r="WFY477" s="23"/>
      <c r="WFZ477" s="23"/>
      <c r="WGA477" s="23"/>
      <c r="WGB477" s="23"/>
      <c r="WGC477" s="23"/>
      <c r="WGD477" s="23"/>
      <c r="WGE477" s="23"/>
      <c r="WGF477" s="23"/>
      <c r="WGG477" s="23"/>
      <c r="WGH477" s="23"/>
      <c r="WGI477" s="23"/>
      <c r="WGJ477" s="23"/>
      <c r="WGK477" s="23"/>
      <c r="WGL477" s="23"/>
      <c r="WGM477" s="23"/>
      <c r="WGN477" s="23"/>
      <c r="WGO477" s="23"/>
      <c r="WGP477" s="23"/>
      <c r="WGQ477" s="23"/>
      <c r="WGR477" s="23"/>
      <c r="WGS477" s="23"/>
      <c r="WGT477" s="23"/>
      <c r="WGU477" s="23"/>
      <c r="WGV477" s="23"/>
      <c r="WGW477" s="23"/>
      <c r="WGX477" s="23"/>
      <c r="WGY477" s="23"/>
      <c r="WGZ477" s="23"/>
      <c r="WHA477" s="23"/>
      <c r="WHB477" s="23"/>
      <c r="WHC477" s="23"/>
      <c r="WHD477" s="23"/>
      <c r="WHE477" s="23"/>
      <c r="WHF477" s="23"/>
      <c r="WHG477" s="23"/>
      <c r="WHH477" s="23"/>
      <c r="WHI477" s="23"/>
      <c r="WHJ477" s="23"/>
      <c r="WHK477" s="23"/>
      <c r="WHL477" s="23"/>
      <c r="WHM477" s="23"/>
      <c r="WHN477" s="23"/>
      <c r="WHO477" s="23"/>
      <c r="WHP477" s="23"/>
      <c r="WHQ477" s="23"/>
      <c r="WHR477" s="23"/>
      <c r="WHS477" s="23"/>
      <c r="WHT477" s="23"/>
      <c r="WHU477" s="23"/>
      <c r="WHV477" s="23"/>
      <c r="WHW477" s="23"/>
      <c r="WHX477" s="23"/>
      <c r="WHY477" s="23"/>
      <c r="WHZ477" s="23"/>
      <c r="WIA477" s="23"/>
      <c r="WIB477" s="23"/>
      <c r="WIC477" s="23"/>
      <c r="WID477" s="23"/>
      <c r="WIE477" s="23"/>
      <c r="WIF477" s="23"/>
      <c r="WIG477" s="23"/>
      <c r="WIH477" s="23"/>
      <c r="WII477" s="23"/>
      <c r="WIJ477" s="23"/>
      <c r="WIK477" s="23"/>
      <c r="WIL477" s="23"/>
      <c r="WIM477" s="23"/>
      <c r="WIN477" s="23"/>
      <c r="WIO477" s="23"/>
      <c r="WIP477" s="23"/>
      <c r="WIQ477" s="23"/>
      <c r="WIR477" s="23"/>
      <c r="WIS477" s="23"/>
      <c r="WIT477" s="23"/>
      <c r="WIU477" s="23"/>
      <c r="WIV477" s="23"/>
      <c r="WIW477" s="23"/>
      <c r="WIX477" s="23"/>
      <c r="WIY477" s="23"/>
      <c r="WIZ477" s="23"/>
      <c r="WJA477" s="23"/>
      <c r="WJB477" s="23"/>
      <c r="WJC477" s="23"/>
      <c r="WJD477" s="23"/>
      <c r="WJE477" s="23"/>
      <c r="WJF477" s="23"/>
      <c r="WJG477" s="23"/>
      <c r="WJH477" s="23"/>
      <c r="WJI477" s="23"/>
      <c r="WJJ477" s="23"/>
      <c r="WJK477" s="23"/>
      <c r="WJL477" s="23"/>
      <c r="WJM477" s="23"/>
      <c r="WJN477" s="23"/>
      <c r="WJO477" s="23"/>
      <c r="WJP477" s="23"/>
      <c r="WJQ477" s="23"/>
      <c r="WJR477" s="23"/>
      <c r="WJS477" s="23"/>
      <c r="WJT477" s="23"/>
      <c r="WJU477" s="23"/>
      <c r="WJV477" s="23"/>
      <c r="WJW477" s="23"/>
      <c r="WJX477" s="23"/>
      <c r="WJY477" s="23"/>
      <c r="WJZ477" s="23"/>
      <c r="WKA477" s="23"/>
      <c r="WKB477" s="23"/>
      <c r="WKC477" s="23"/>
      <c r="WKD477" s="23"/>
      <c r="WKE477" s="23"/>
      <c r="WKF477" s="23"/>
      <c r="WKG477" s="23"/>
      <c r="WKH477" s="23"/>
      <c r="WKI477" s="23"/>
      <c r="WKJ477" s="23"/>
      <c r="WKK477" s="23"/>
      <c r="WKL477" s="23"/>
      <c r="WKM477" s="23"/>
      <c r="WKN477" s="23"/>
      <c r="WKO477" s="23"/>
      <c r="WKP477" s="23"/>
      <c r="WKQ477" s="23"/>
      <c r="WKR477" s="23"/>
      <c r="WKS477" s="23"/>
      <c r="WKT477" s="23"/>
      <c r="WKU477" s="23"/>
      <c r="WKV477" s="23"/>
      <c r="WKW477" s="23"/>
      <c r="WKX477" s="23"/>
      <c r="WKY477" s="23"/>
      <c r="WKZ477" s="23"/>
      <c r="WLA477" s="23"/>
      <c r="WLB477" s="23"/>
      <c r="WLC477" s="23"/>
      <c r="WLD477" s="23"/>
      <c r="WLE477" s="23"/>
      <c r="WLF477" s="23"/>
      <c r="WLG477" s="23"/>
      <c r="WLH477" s="23"/>
      <c r="WLI477" s="23"/>
      <c r="WLJ477" s="23"/>
      <c r="WLK477" s="23"/>
      <c r="WLL477" s="23"/>
      <c r="WLM477" s="23"/>
      <c r="WLN477" s="23"/>
      <c r="WLO477" s="23"/>
      <c r="WLP477" s="23"/>
      <c r="WLQ477" s="23"/>
      <c r="WLR477" s="23"/>
      <c r="WLS477" s="23"/>
      <c r="WLT477" s="23"/>
      <c r="WLU477" s="23"/>
      <c r="WLV477" s="23"/>
      <c r="WLW477" s="23"/>
      <c r="WLX477" s="23"/>
      <c r="WLY477" s="23"/>
      <c r="WLZ477" s="23"/>
      <c r="WMA477" s="23"/>
      <c r="WMB477" s="23"/>
      <c r="WMC477" s="23"/>
      <c r="WMD477" s="23"/>
      <c r="WME477" s="23"/>
      <c r="WMF477" s="23"/>
      <c r="WMG477" s="23"/>
      <c r="WMH477" s="23"/>
      <c r="WMI477" s="23"/>
      <c r="WMJ477" s="23"/>
      <c r="WMK477" s="23"/>
      <c r="WML477" s="23"/>
      <c r="WMM477" s="23"/>
      <c r="WMN477" s="23"/>
      <c r="WMO477" s="23"/>
      <c r="WMP477" s="23"/>
      <c r="WMQ477" s="23"/>
      <c r="WMR477" s="23"/>
      <c r="WMS477" s="23"/>
      <c r="WMT477" s="23"/>
      <c r="WMU477" s="23"/>
      <c r="WMV477" s="23"/>
      <c r="WMW477" s="23"/>
      <c r="WMX477" s="23"/>
      <c r="WMY477" s="23"/>
      <c r="WMZ477" s="23"/>
      <c r="WNA477" s="23"/>
      <c r="WNB477" s="23"/>
      <c r="WNC477" s="23"/>
      <c r="WND477" s="23"/>
      <c r="WNE477" s="23"/>
      <c r="WNF477" s="23"/>
      <c r="WNG477" s="23"/>
      <c r="WNH477" s="23"/>
      <c r="WNI477" s="23"/>
      <c r="WNJ477" s="23"/>
      <c r="WNK477" s="23"/>
      <c r="WNL477" s="23"/>
      <c r="WNM477" s="23"/>
      <c r="WNN477" s="23"/>
      <c r="WNO477" s="23"/>
      <c r="WNP477" s="23"/>
      <c r="WNQ477" s="23"/>
      <c r="WNR477" s="23"/>
      <c r="WNS477" s="23"/>
      <c r="WNT477" s="23"/>
      <c r="WNU477" s="23"/>
      <c r="WNV477" s="23"/>
      <c r="WNW477" s="23"/>
      <c r="WNX477" s="23"/>
      <c r="WNY477" s="23"/>
      <c r="WNZ477" s="23"/>
      <c r="WOA477" s="23"/>
      <c r="WOB477" s="23"/>
      <c r="WOC477" s="23"/>
      <c r="WOD477" s="23"/>
      <c r="WOE477" s="23"/>
      <c r="WOF477" s="23"/>
      <c r="WOG477" s="23"/>
      <c r="WOH477" s="23"/>
      <c r="WOI477" s="23"/>
      <c r="WOJ477" s="23"/>
      <c r="WOK477" s="23"/>
      <c r="WOL477" s="23"/>
      <c r="WOM477" s="23"/>
      <c r="WON477" s="23"/>
      <c r="WOO477" s="23"/>
      <c r="WOP477" s="23"/>
      <c r="WOQ477" s="23"/>
      <c r="WOR477" s="23"/>
      <c r="WOS477" s="23"/>
      <c r="WOT477" s="23"/>
      <c r="WOU477" s="23"/>
      <c r="WOV477" s="23"/>
      <c r="WOW477" s="23"/>
      <c r="WOX477" s="23"/>
      <c r="WOY477" s="23"/>
      <c r="WOZ477" s="23"/>
      <c r="WPA477" s="23"/>
      <c r="WPB477" s="23"/>
      <c r="WPC477" s="23"/>
      <c r="WPD477" s="23"/>
      <c r="WPE477" s="23"/>
      <c r="WPF477" s="23"/>
      <c r="WPG477" s="23"/>
      <c r="WPH477" s="23"/>
      <c r="WPI477" s="23"/>
      <c r="WPJ477" s="23"/>
      <c r="WPK477" s="23"/>
      <c r="WPL477" s="23"/>
      <c r="WPM477" s="23"/>
      <c r="WPN477" s="23"/>
      <c r="WPO477" s="23"/>
      <c r="WPP477" s="23"/>
      <c r="WPQ477" s="23"/>
      <c r="WPR477" s="23"/>
      <c r="WPS477" s="23"/>
      <c r="WPT477" s="23"/>
      <c r="WPU477" s="23"/>
      <c r="WPV477" s="23"/>
      <c r="WPW477" s="23"/>
      <c r="WPX477" s="23"/>
      <c r="WPY477" s="23"/>
      <c r="WPZ477" s="23"/>
      <c r="WQA477" s="23"/>
      <c r="WQB477" s="23"/>
      <c r="WQC477" s="23"/>
      <c r="WQD477" s="23"/>
      <c r="WQE477" s="23"/>
      <c r="WQF477" s="23"/>
      <c r="WQG477" s="23"/>
      <c r="WQH477" s="23"/>
      <c r="WQI477" s="23"/>
      <c r="WQJ477" s="23"/>
      <c r="WQK477" s="23"/>
      <c r="WQL477" s="23"/>
      <c r="WQM477" s="23"/>
      <c r="WQN477" s="23"/>
      <c r="WQO477" s="23"/>
      <c r="WQP477" s="23"/>
      <c r="WQQ477" s="23"/>
      <c r="WQR477" s="23"/>
      <c r="WQS477" s="23"/>
      <c r="WQT477" s="23"/>
      <c r="WQU477" s="23"/>
      <c r="WQV477" s="23"/>
      <c r="WQW477" s="23"/>
      <c r="WQX477" s="23"/>
      <c r="WQY477" s="23"/>
      <c r="WQZ477" s="23"/>
      <c r="WRA477" s="23"/>
      <c r="WRB477" s="23"/>
      <c r="WRC477" s="23"/>
      <c r="WRD477" s="23"/>
      <c r="WRE477" s="23"/>
      <c r="WRF477" s="23"/>
      <c r="WRG477" s="23"/>
      <c r="WRH477" s="23"/>
      <c r="WRI477" s="23"/>
      <c r="WRJ477" s="23"/>
      <c r="WRK477" s="23"/>
      <c r="WRL477" s="23"/>
      <c r="WRM477" s="23"/>
      <c r="WRN477" s="23"/>
      <c r="WRO477" s="23"/>
      <c r="WRP477" s="23"/>
      <c r="WRQ477" s="23"/>
      <c r="WRR477" s="23"/>
      <c r="WRS477" s="23"/>
      <c r="WRT477" s="23"/>
      <c r="WRU477" s="23"/>
      <c r="WRV477" s="23"/>
      <c r="WRW477" s="23"/>
      <c r="WRX477" s="23"/>
      <c r="WRY477" s="23"/>
      <c r="WRZ477" s="23"/>
      <c r="WSA477" s="23"/>
      <c r="WSB477" s="23"/>
      <c r="WSC477" s="23"/>
      <c r="WSD477" s="23"/>
      <c r="WSE477" s="23"/>
      <c r="WSF477" s="23"/>
      <c r="WSG477" s="23"/>
      <c r="WSH477" s="23"/>
      <c r="WSI477" s="23"/>
      <c r="WSJ477" s="23"/>
      <c r="WSK477" s="23"/>
      <c r="WSL477" s="23"/>
      <c r="WSM477" s="23"/>
      <c r="WSN477" s="23"/>
      <c r="WSO477" s="23"/>
      <c r="WSP477" s="23"/>
      <c r="WSQ477" s="23"/>
      <c r="WSR477" s="23"/>
      <c r="WSS477" s="23"/>
      <c r="WST477" s="23"/>
      <c r="WSU477" s="23"/>
      <c r="WSV477" s="23"/>
      <c r="WSW477" s="23"/>
      <c r="WSX477" s="23"/>
      <c r="WSY477" s="23"/>
      <c r="WSZ477" s="23"/>
      <c r="WTA477" s="23"/>
      <c r="WTB477" s="23"/>
      <c r="WTC477" s="23"/>
      <c r="WTD477" s="23"/>
      <c r="WTE477" s="23"/>
      <c r="WTF477" s="23"/>
      <c r="WTG477" s="23"/>
      <c r="WTH477" s="23"/>
      <c r="WTI477" s="23"/>
      <c r="WTJ477" s="23"/>
      <c r="WTK477" s="23"/>
      <c r="WTL477" s="23"/>
      <c r="WTM477" s="23"/>
      <c r="WTN477" s="23"/>
      <c r="WTO477" s="23"/>
      <c r="WTP477" s="23"/>
      <c r="WTQ477" s="23"/>
      <c r="WTR477" s="23"/>
      <c r="WTS477" s="23"/>
      <c r="WTT477" s="23"/>
      <c r="WTU477" s="23"/>
      <c r="WTV477" s="23"/>
      <c r="WTW477" s="23"/>
      <c r="WTX477" s="23"/>
      <c r="WTY477" s="23"/>
      <c r="WTZ477" s="23"/>
      <c r="WUA477" s="23"/>
      <c r="WUB477" s="23"/>
      <c r="WUC477" s="23"/>
      <c r="WUD477" s="23"/>
      <c r="WUE477" s="23"/>
      <c r="WUF477" s="23"/>
    </row>
    <row r="478" spans="1:207 14250:16100" outlineLevel="2" x14ac:dyDescent="0.25">
      <c r="A478" s="83">
        <f>ROW()</f>
        <v>478</v>
      </c>
      <c r="B478" s="288"/>
      <c r="C478" s="113" t="s">
        <v>491</v>
      </c>
      <c r="D478" s="114">
        <f t="shared" si="815"/>
        <v>186</v>
      </c>
      <c r="E478" s="148">
        <v>5691248.5508333333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>
        <v>1172954.01125</v>
      </c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44">
        <f t="shared" si="805"/>
        <v>1172954.01125</v>
      </c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44"/>
      <c r="BY478" s="144"/>
      <c r="BZ478" s="144"/>
      <c r="CA478" s="129"/>
      <c r="CB478" s="129"/>
      <c r="CC478" s="129"/>
      <c r="CD478" s="129"/>
      <c r="CE478" s="129"/>
      <c r="CF478" s="148">
        <v>-599056.13777374709</v>
      </c>
      <c r="CG478" s="148"/>
      <c r="CH478" s="129"/>
      <c r="CI478" s="129"/>
      <c r="CJ478" s="129"/>
      <c r="CK478" s="129"/>
      <c r="CL478" s="129"/>
      <c r="CM478" s="129"/>
      <c r="CN478" s="144">
        <f t="shared" si="806"/>
        <v>-599056.13777374709</v>
      </c>
      <c r="CO478" s="124">
        <f t="shared" si="807"/>
        <v>573897.87347625289</v>
      </c>
      <c r="CP478" s="124">
        <f t="shared" si="808"/>
        <v>6265146.4243095862</v>
      </c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29"/>
      <c r="DT478" s="129"/>
      <c r="DU478" s="148"/>
      <c r="DV478" s="148"/>
      <c r="DW478" s="148"/>
      <c r="DX478" s="148"/>
      <c r="DY478" s="148"/>
      <c r="DZ478" s="148"/>
      <c r="EA478" s="148"/>
      <c r="EB478" s="148"/>
      <c r="EC478" s="148">
        <v>-612714.71481750195</v>
      </c>
      <c r="ED478" s="148"/>
      <c r="EE478" s="148"/>
      <c r="EF478" s="129"/>
      <c r="EG478" s="129"/>
      <c r="EH478" s="148"/>
      <c r="EI478" s="148"/>
      <c r="EJ478" s="148"/>
      <c r="EK478" s="148">
        <f t="shared" si="809"/>
        <v>-612714.71481750195</v>
      </c>
      <c r="EL478" s="128">
        <f t="shared" si="810"/>
        <v>5652431.7094920846</v>
      </c>
      <c r="EM478" s="148"/>
      <c r="EN478" s="148"/>
      <c r="EO478" s="148"/>
      <c r="EP478" s="148"/>
      <c r="EQ478" s="148"/>
      <c r="ER478" s="148"/>
      <c r="ES478" s="148"/>
      <c r="ET478" s="148"/>
      <c r="EU478" s="148"/>
      <c r="EV478" s="148"/>
      <c r="EW478" s="148"/>
      <c r="EX478" s="148"/>
      <c r="EY478" s="148"/>
      <c r="EZ478" s="148"/>
      <c r="FA478" s="148"/>
      <c r="FB478" s="148"/>
      <c r="FC478" s="148"/>
      <c r="FD478" s="148"/>
      <c r="FE478" s="148"/>
      <c r="FF478" s="148"/>
      <c r="FG478" s="148"/>
      <c r="FH478" s="148"/>
      <c r="FI478" s="148"/>
      <c r="FJ478" s="148"/>
      <c r="FK478" s="148"/>
      <c r="FL478" s="148"/>
      <c r="FM478" s="148"/>
      <c r="FN478" s="148"/>
      <c r="FO478" s="129"/>
      <c r="FP478" s="148"/>
      <c r="FQ478" s="148"/>
      <c r="FR478" s="148"/>
      <c r="FS478" s="148"/>
      <c r="FT478" s="148"/>
      <c r="FU478" s="148"/>
      <c r="FV478" s="148"/>
      <c r="FW478" s="148"/>
      <c r="FX478" s="148"/>
      <c r="FY478" s="148">
        <v>-229768.01805656299</v>
      </c>
      <c r="FZ478" s="148"/>
      <c r="GA478" s="148"/>
      <c r="GB478" s="129"/>
      <c r="GC478" s="129"/>
      <c r="GD478" s="148"/>
      <c r="GE478" s="148"/>
      <c r="GF478" s="144"/>
      <c r="GG478" s="124">
        <f t="shared" si="811"/>
        <v>-229768.01805656299</v>
      </c>
      <c r="GH478" s="124">
        <f t="shared" si="812"/>
        <v>5422663.6914355215</v>
      </c>
      <c r="GI478" s="124"/>
      <c r="GJ478" s="124">
        <f t="shared" si="813"/>
        <v>5422663.6914355215</v>
      </c>
      <c r="GU478" s="148">
        <v>5691248.5508333333</v>
      </c>
      <c r="GV478" s="123">
        <f t="shared" si="793"/>
        <v>0</v>
      </c>
      <c r="GX478" s="129"/>
      <c r="GY478" s="123">
        <f t="shared" si="675"/>
        <v>0</v>
      </c>
      <c r="UBB478" s="23"/>
      <c r="UBC478" s="23"/>
      <c r="UBD478" s="23"/>
      <c r="UBE478" s="23"/>
      <c r="UBF478" s="23"/>
      <c r="UBG478" s="23"/>
      <c r="UBH478" s="23"/>
      <c r="UBI478" s="23"/>
      <c r="UBJ478" s="23"/>
      <c r="UBK478" s="23"/>
      <c r="UBL478" s="23"/>
      <c r="UBM478" s="23"/>
      <c r="UBN478" s="23"/>
      <c r="UBO478" s="23"/>
      <c r="UBP478" s="23"/>
      <c r="UBQ478" s="23"/>
      <c r="UBR478" s="23"/>
      <c r="UBS478" s="23"/>
      <c r="UBT478" s="23"/>
      <c r="UBU478" s="23"/>
      <c r="UBV478" s="23"/>
      <c r="UBW478" s="23"/>
      <c r="UBX478" s="23"/>
      <c r="UBY478" s="23"/>
      <c r="UBZ478" s="23"/>
      <c r="UCA478" s="23"/>
      <c r="UCB478" s="23"/>
      <c r="UCC478" s="23"/>
      <c r="UCD478" s="23"/>
      <c r="UCE478" s="23"/>
      <c r="UCF478" s="23"/>
      <c r="UCG478" s="23"/>
      <c r="UCH478" s="23"/>
      <c r="UCI478" s="23"/>
      <c r="UCJ478" s="23"/>
      <c r="UCK478" s="23"/>
      <c r="UCL478" s="23"/>
      <c r="UCM478" s="23"/>
      <c r="UCN478" s="23"/>
      <c r="UCO478" s="23"/>
      <c r="UCP478" s="23"/>
      <c r="UCQ478" s="23"/>
      <c r="UCR478" s="23"/>
      <c r="UCS478" s="23"/>
      <c r="UCT478" s="23"/>
      <c r="UCU478" s="23"/>
      <c r="UCV478" s="23"/>
      <c r="UCW478" s="23"/>
      <c r="UCX478" s="23"/>
      <c r="UCY478" s="23"/>
      <c r="UCZ478" s="23"/>
      <c r="UDA478" s="23"/>
      <c r="UDB478" s="23"/>
      <c r="UDC478" s="23"/>
      <c r="UDD478" s="23"/>
      <c r="UDE478" s="23"/>
      <c r="UDF478" s="23"/>
      <c r="UDG478" s="23"/>
      <c r="UDH478" s="23"/>
      <c r="UDI478" s="23"/>
      <c r="UDJ478" s="23"/>
      <c r="UDK478" s="23"/>
      <c r="UDL478" s="23"/>
      <c r="UDM478" s="23"/>
      <c r="UDN478" s="23"/>
      <c r="UDO478" s="23"/>
      <c r="UDP478" s="23"/>
      <c r="UDQ478" s="23"/>
      <c r="UDR478" s="23"/>
      <c r="UDS478" s="23"/>
      <c r="UDT478" s="23"/>
      <c r="UDU478" s="23"/>
      <c r="UDV478" s="23"/>
      <c r="UDW478" s="23"/>
      <c r="UDX478" s="23"/>
      <c r="UDY478" s="23"/>
      <c r="UDZ478" s="23"/>
      <c r="UEA478" s="23"/>
      <c r="UEB478" s="23"/>
      <c r="UEC478" s="23"/>
      <c r="UED478" s="23"/>
      <c r="UEE478" s="23"/>
      <c r="UEF478" s="23"/>
      <c r="UEG478" s="23"/>
      <c r="UEH478" s="23"/>
      <c r="UEI478" s="23"/>
      <c r="UEJ478" s="23"/>
      <c r="UEK478" s="23"/>
      <c r="UEL478" s="23"/>
      <c r="UEM478" s="23"/>
      <c r="UEN478" s="23"/>
      <c r="UEO478" s="23"/>
      <c r="UEP478" s="23"/>
      <c r="UEQ478" s="23"/>
      <c r="UER478" s="23"/>
      <c r="UES478" s="23"/>
      <c r="UET478" s="23"/>
      <c r="UEU478" s="23"/>
      <c r="UEV478" s="23"/>
      <c r="UEW478" s="23"/>
      <c r="UEX478" s="23"/>
      <c r="UEY478" s="23"/>
      <c r="UEZ478" s="23"/>
      <c r="UFA478" s="23"/>
      <c r="UFB478" s="23"/>
      <c r="UFC478" s="23"/>
      <c r="UFD478" s="23"/>
      <c r="UFE478" s="23"/>
      <c r="UFF478" s="23"/>
      <c r="UFG478" s="23"/>
      <c r="UFH478" s="23"/>
      <c r="UFI478" s="23"/>
      <c r="UFJ478" s="23"/>
      <c r="UFK478" s="23"/>
      <c r="UFL478" s="23"/>
      <c r="UFM478" s="23"/>
      <c r="UFN478" s="23"/>
      <c r="UFO478" s="23"/>
      <c r="UFP478" s="23"/>
      <c r="UFQ478" s="23"/>
      <c r="UFR478" s="23"/>
      <c r="UFS478" s="23"/>
      <c r="UFT478" s="23"/>
      <c r="UFU478" s="23"/>
      <c r="UFV478" s="23"/>
      <c r="UFW478" s="23"/>
      <c r="UFX478" s="23"/>
      <c r="UFY478" s="23"/>
      <c r="UFZ478" s="23"/>
      <c r="UGA478" s="23"/>
      <c r="UGB478" s="23"/>
      <c r="UGC478" s="23"/>
      <c r="UGD478" s="23"/>
      <c r="UGE478" s="23"/>
      <c r="UGF478" s="23"/>
      <c r="UGG478" s="23"/>
      <c r="UGH478" s="23"/>
      <c r="UGI478" s="23"/>
      <c r="UGJ478" s="23"/>
      <c r="UGK478" s="23"/>
      <c r="UGL478" s="23"/>
      <c r="UGM478" s="23"/>
      <c r="UGN478" s="23"/>
      <c r="UGO478" s="23"/>
      <c r="UGP478" s="23"/>
      <c r="UGQ478" s="23"/>
      <c r="UGR478" s="23"/>
      <c r="UGS478" s="23"/>
      <c r="UGT478" s="23"/>
      <c r="UGU478" s="23"/>
      <c r="UGV478" s="23"/>
      <c r="UGW478" s="23"/>
      <c r="UGX478" s="23"/>
      <c r="UGY478" s="23"/>
      <c r="UGZ478" s="23"/>
      <c r="UHA478" s="23"/>
      <c r="UHB478" s="23"/>
      <c r="UHC478" s="23"/>
      <c r="UHD478" s="23"/>
      <c r="UHE478" s="23"/>
      <c r="UHF478" s="23"/>
      <c r="UHG478" s="23"/>
      <c r="UHH478" s="23"/>
      <c r="UHI478" s="23"/>
      <c r="UHJ478" s="23"/>
      <c r="UHK478" s="23"/>
      <c r="UHL478" s="23"/>
      <c r="UHM478" s="23"/>
      <c r="UHN478" s="23"/>
      <c r="UHO478" s="23"/>
      <c r="UHP478" s="23"/>
      <c r="UHQ478" s="23"/>
      <c r="UHR478" s="23"/>
      <c r="UHS478" s="23"/>
      <c r="UHT478" s="23"/>
      <c r="UHU478" s="23"/>
      <c r="UHV478" s="23"/>
      <c r="UHW478" s="23"/>
      <c r="UHX478" s="23"/>
      <c r="UHY478" s="23"/>
      <c r="UHZ478" s="23"/>
      <c r="UIA478" s="23"/>
      <c r="UIB478" s="23"/>
      <c r="UIC478" s="23"/>
      <c r="UID478" s="23"/>
      <c r="UIE478" s="23"/>
      <c r="UIF478" s="23"/>
      <c r="UIG478" s="23"/>
      <c r="UIH478" s="23"/>
      <c r="UII478" s="23"/>
      <c r="UIJ478" s="23"/>
      <c r="UIK478" s="23"/>
      <c r="UIL478" s="23"/>
      <c r="UIM478" s="23"/>
      <c r="UIN478" s="23"/>
      <c r="UIO478" s="23"/>
      <c r="UIP478" s="23"/>
      <c r="UIQ478" s="23"/>
      <c r="UIR478" s="23"/>
      <c r="UIS478" s="23"/>
      <c r="UIT478" s="23"/>
      <c r="UIU478" s="23"/>
      <c r="UIV478" s="23"/>
      <c r="UIW478" s="23"/>
      <c r="UIX478" s="23"/>
      <c r="UIY478" s="23"/>
      <c r="UIZ478" s="23"/>
      <c r="UJA478" s="23"/>
      <c r="UJB478" s="23"/>
      <c r="UJC478" s="23"/>
      <c r="UJD478" s="23"/>
      <c r="UJE478" s="23"/>
      <c r="UJF478" s="23"/>
      <c r="UJG478" s="23"/>
      <c r="UJH478" s="23"/>
      <c r="UJI478" s="23"/>
      <c r="UJJ478" s="23"/>
      <c r="UJK478" s="23"/>
      <c r="UJL478" s="23"/>
      <c r="UJM478" s="23"/>
      <c r="UJN478" s="23"/>
      <c r="UJO478" s="23"/>
      <c r="UJP478" s="23"/>
      <c r="UJQ478" s="23"/>
      <c r="UJR478" s="23"/>
      <c r="UJS478" s="23"/>
      <c r="UJT478" s="23"/>
      <c r="UJU478" s="23"/>
      <c r="UJV478" s="23"/>
      <c r="UJW478" s="23"/>
      <c r="UJX478" s="23"/>
      <c r="UJY478" s="23"/>
      <c r="UJZ478" s="23"/>
      <c r="UKA478" s="23"/>
      <c r="UKB478" s="23"/>
      <c r="UKC478" s="23"/>
      <c r="UKD478" s="23"/>
      <c r="UKE478" s="23"/>
      <c r="UKF478" s="23"/>
      <c r="UKG478" s="23"/>
      <c r="UKH478" s="23"/>
      <c r="UKI478" s="23"/>
      <c r="UKJ478" s="23"/>
      <c r="UKK478" s="23"/>
      <c r="UKL478" s="23"/>
      <c r="UKM478" s="23"/>
      <c r="UKN478" s="23"/>
      <c r="UKO478" s="23"/>
      <c r="UKP478" s="23"/>
      <c r="UKQ478" s="23"/>
      <c r="UKR478" s="23"/>
      <c r="UKS478" s="23"/>
      <c r="UKT478" s="23"/>
      <c r="UKU478" s="23"/>
      <c r="UKV478" s="23"/>
      <c r="UKW478" s="23"/>
      <c r="UKX478" s="23"/>
      <c r="UKY478" s="23"/>
      <c r="UKZ478" s="23"/>
      <c r="ULA478" s="23"/>
      <c r="ULB478" s="23"/>
      <c r="ULC478" s="23"/>
      <c r="ULD478" s="23"/>
      <c r="ULE478" s="23"/>
      <c r="ULF478" s="23"/>
      <c r="ULG478" s="23"/>
      <c r="ULH478" s="23"/>
      <c r="ULI478" s="23"/>
      <c r="ULJ478" s="23"/>
      <c r="ULK478" s="23"/>
      <c r="ULL478" s="23"/>
      <c r="ULM478" s="23"/>
      <c r="ULN478" s="23"/>
      <c r="ULO478" s="23"/>
      <c r="ULP478" s="23"/>
      <c r="ULQ478" s="23"/>
      <c r="ULR478" s="23"/>
      <c r="ULS478" s="23"/>
      <c r="ULT478" s="23"/>
      <c r="ULU478" s="23"/>
      <c r="ULV478" s="23"/>
      <c r="ULW478" s="23"/>
      <c r="ULX478" s="23"/>
      <c r="ULY478" s="23"/>
      <c r="ULZ478" s="23"/>
      <c r="UMA478" s="23"/>
      <c r="UMB478" s="23"/>
      <c r="UMC478" s="23"/>
      <c r="UMD478" s="23"/>
      <c r="UME478" s="23"/>
      <c r="UMF478" s="23"/>
      <c r="UMG478" s="23"/>
      <c r="UMH478" s="23"/>
      <c r="UMI478" s="23"/>
      <c r="UMJ478" s="23"/>
      <c r="UMK478" s="23"/>
      <c r="UML478" s="23"/>
      <c r="UMM478" s="23"/>
      <c r="UMN478" s="23"/>
      <c r="UMO478" s="23"/>
      <c r="UMP478" s="23"/>
      <c r="UMQ478" s="23"/>
      <c r="UMR478" s="23"/>
      <c r="UMS478" s="23"/>
      <c r="UMT478" s="23"/>
      <c r="UMU478" s="23"/>
      <c r="UMV478" s="23"/>
      <c r="UMW478" s="23"/>
      <c r="UMX478" s="23"/>
      <c r="UMY478" s="23"/>
      <c r="UMZ478" s="23"/>
      <c r="UNA478" s="23"/>
      <c r="UNB478" s="23"/>
      <c r="UNC478" s="23"/>
      <c r="UND478" s="23"/>
      <c r="UNE478" s="23"/>
      <c r="UNF478" s="23"/>
      <c r="UNG478" s="23"/>
      <c r="UNH478" s="23"/>
      <c r="UNI478" s="23"/>
      <c r="UNJ478" s="23"/>
      <c r="UNK478" s="23"/>
      <c r="UNL478" s="23"/>
      <c r="UNM478" s="23"/>
      <c r="UNN478" s="23"/>
      <c r="UNO478" s="23"/>
      <c r="UNP478" s="23"/>
      <c r="UNQ478" s="23"/>
      <c r="UNR478" s="23"/>
      <c r="UNS478" s="23"/>
      <c r="UNT478" s="23"/>
      <c r="UNU478" s="23"/>
      <c r="UNV478" s="23"/>
      <c r="UNW478" s="23"/>
      <c r="UNX478" s="23"/>
      <c r="UNY478" s="23"/>
      <c r="UNZ478" s="23"/>
      <c r="UOA478" s="23"/>
      <c r="UOB478" s="23"/>
      <c r="UOC478" s="23"/>
      <c r="UOD478" s="23"/>
      <c r="UOE478" s="23"/>
      <c r="UOF478" s="23"/>
      <c r="UOG478" s="23"/>
      <c r="UOH478" s="23"/>
      <c r="UOI478" s="23"/>
      <c r="UOJ478" s="23"/>
      <c r="UOK478" s="23"/>
      <c r="UOL478" s="23"/>
      <c r="UOM478" s="23"/>
      <c r="UON478" s="23"/>
      <c r="UOO478" s="23"/>
      <c r="UOP478" s="23"/>
      <c r="UOQ478" s="23"/>
      <c r="UOR478" s="23"/>
      <c r="UOS478" s="23"/>
      <c r="UOT478" s="23"/>
      <c r="UOU478" s="23"/>
      <c r="UOV478" s="23"/>
      <c r="UOW478" s="23"/>
      <c r="UOX478" s="23"/>
      <c r="UOY478" s="23"/>
      <c r="UOZ478" s="23"/>
      <c r="UPA478" s="23"/>
      <c r="UPB478" s="23"/>
      <c r="UPC478" s="23"/>
      <c r="UPD478" s="23"/>
      <c r="UPE478" s="23"/>
      <c r="UPF478" s="23"/>
      <c r="UPG478" s="23"/>
      <c r="UPH478" s="23"/>
      <c r="UPI478" s="23"/>
      <c r="UPJ478" s="23"/>
      <c r="UPK478" s="23"/>
      <c r="UPL478" s="23"/>
      <c r="UPM478" s="23"/>
      <c r="UPN478" s="23"/>
      <c r="UPO478" s="23"/>
      <c r="UPP478" s="23"/>
      <c r="UPQ478" s="23"/>
      <c r="UPR478" s="23"/>
      <c r="UPS478" s="23"/>
      <c r="UPT478" s="23"/>
      <c r="UPU478" s="23"/>
      <c r="UPV478" s="23"/>
      <c r="UPW478" s="23"/>
      <c r="UPX478" s="23"/>
      <c r="UPY478" s="23"/>
      <c r="UPZ478" s="23"/>
      <c r="UQA478" s="23"/>
      <c r="UQB478" s="23"/>
      <c r="UQC478" s="23"/>
      <c r="UQD478" s="23"/>
      <c r="UQE478" s="23"/>
      <c r="UQF478" s="23"/>
      <c r="UQG478" s="23"/>
      <c r="UQH478" s="23"/>
      <c r="UQI478" s="23"/>
      <c r="UQJ478" s="23"/>
      <c r="UQK478" s="23"/>
      <c r="UQL478" s="23"/>
      <c r="UQM478" s="23"/>
      <c r="UQN478" s="23"/>
      <c r="UQO478" s="23"/>
      <c r="UQP478" s="23"/>
      <c r="UQQ478" s="23"/>
      <c r="UQR478" s="23"/>
      <c r="UQS478" s="23"/>
      <c r="UQT478" s="23"/>
      <c r="UQU478" s="23"/>
      <c r="UQV478" s="23"/>
      <c r="UQW478" s="23"/>
      <c r="UQX478" s="23"/>
      <c r="UQY478" s="23"/>
      <c r="UQZ478" s="23"/>
      <c r="URA478" s="23"/>
      <c r="URB478" s="23"/>
      <c r="URC478" s="23"/>
      <c r="URD478" s="23"/>
      <c r="URE478" s="23"/>
      <c r="URF478" s="23"/>
      <c r="URG478" s="23"/>
      <c r="URH478" s="23"/>
      <c r="URI478" s="23"/>
      <c r="URJ478" s="23"/>
      <c r="URK478" s="23"/>
      <c r="URL478" s="23"/>
      <c r="URM478" s="23"/>
      <c r="URN478" s="23"/>
      <c r="URO478" s="23"/>
      <c r="URP478" s="23"/>
      <c r="URQ478" s="23"/>
      <c r="URR478" s="23"/>
      <c r="URS478" s="23"/>
      <c r="URT478" s="23"/>
      <c r="URU478" s="23"/>
      <c r="URV478" s="23"/>
      <c r="URW478" s="23"/>
      <c r="URX478" s="23"/>
      <c r="URY478" s="23"/>
      <c r="URZ478" s="23"/>
      <c r="USA478" s="23"/>
      <c r="USB478" s="23"/>
      <c r="USC478" s="23"/>
      <c r="USD478" s="23"/>
      <c r="USE478" s="23"/>
      <c r="USF478" s="23"/>
      <c r="USG478" s="23"/>
      <c r="USH478" s="23"/>
      <c r="USI478" s="23"/>
      <c r="USJ478" s="23"/>
      <c r="USK478" s="23"/>
      <c r="USL478" s="23"/>
      <c r="USM478" s="23"/>
      <c r="USN478" s="23"/>
      <c r="USO478" s="23"/>
      <c r="USP478" s="23"/>
      <c r="USQ478" s="23"/>
      <c r="USR478" s="23"/>
      <c r="USS478" s="23"/>
      <c r="UST478" s="23"/>
      <c r="USU478" s="23"/>
      <c r="USV478" s="23"/>
      <c r="USW478" s="23"/>
      <c r="USX478" s="23"/>
      <c r="USY478" s="23"/>
      <c r="USZ478" s="23"/>
      <c r="UTA478" s="23"/>
      <c r="UTB478" s="23"/>
      <c r="UTC478" s="23"/>
      <c r="UTD478" s="23"/>
      <c r="UTE478" s="23"/>
      <c r="UTF478" s="23"/>
      <c r="UTG478" s="23"/>
      <c r="UTH478" s="23"/>
      <c r="UTI478" s="23"/>
      <c r="UTJ478" s="23"/>
      <c r="UTK478" s="23"/>
      <c r="UTL478" s="23"/>
      <c r="UTM478" s="23"/>
      <c r="UTN478" s="23"/>
      <c r="UTO478" s="23"/>
      <c r="UTP478" s="23"/>
      <c r="UTQ478" s="23"/>
      <c r="UTR478" s="23"/>
      <c r="UTS478" s="23"/>
      <c r="UTT478" s="23"/>
      <c r="UTU478" s="23"/>
      <c r="UTV478" s="23"/>
      <c r="UTW478" s="23"/>
      <c r="UTX478" s="23"/>
      <c r="UTY478" s="23"/>
      <c r="UTZ478" s="23"/>
      <c r="UUA478" s="23"/>
      <c r="UUB478" s="23"/>
      <c r="UUC478" s="23"/>
      <c r="UUD478" s="23"/>
      <c r="UUE478" s="23"/>
      <c r="UUF478" s="23"/>
      <c r="UUG478" s="23"/>
      <c r="UUH478" s="23"/>
      <c r="UUI478" s="23"/>
      <c r="UUJ478" s="23"/>
      <c r="UUK478" s="23"/>
      <c r="UUL478" s="23"/>
      <c r="UUM478" s="23"/>
      <c r="UUN478" s="23"/>
      <c r="UUO478" s="23"/>
      <c r="UUP478" s="23"/>
      <c r="UUQ478" s="23"/>
      <c r="UUR478" s="23"/>
      <c r="UUS478" s="23"/>
      <c r="UUT478" s="23"/>
      <c r="UUU478" s="23"/>
      <c r="UUV478" s="23"/>
      <c r="UUW478" s="23"/>
      <c r="UUX478" s="23"/>
      <c r="UUY478" s="23"/>
      <c r="UUZ478" s="23"/>
      <c r="UVA478" s="23"/>
      <c r="UVB478" s="23"/>
      <c r="UVC478" s="23"/>
      <c r="UVD478" s="23"/>
      <c r="UVE478" s="23"/>
      <c r="UVF478" s="23"/>
      <c r="UVG478" s="23"/>
      <c r="UVH478" s="23"/>
      <c r="UVI478" s="23"/>
      <c r="UVJ478" s="23"/>
      <c r="UVK478" s="23"/>
      <c r="UVL478" s="23"/>
      <c r="UVM478" s="23"/>
      <c r="UVN478" s="23"/>
      <c r="UVO478" s="23"/>
      <c r="UVP478" s="23"/>
      <c r="UVQ478" s="23"/>
      <c r="UVR478" s="23"/>
      <c r="UVS478" s="23"/>
      <c r="UVT478" s="23"/>
      <c r="UVU478" s="23"/>
      <c r="UVV478" s="23"/>
      <c r="UVW478" s="23"/>
      <c r="UVX478" s="23"/>
      <c r="UVY478" s="23"/>
      <c r="UVZ478" s="23"/>
      <c r="UWA478" s="23"/>
      <c r="UWB478" s="23"/>
      <c r="UWC478" s="23"/>
      <c r="UWD478" s="23"/>
      <c r="UWE478" s="23"/>
      <c r="UWF478" s="23"/>
      <c r="UWG478" s="23"/>
      <c r="UWH478" s="23"/>
      <c r="UWI478" s="23"/>
      <c r="UWJ478" s="23"/>
      <c r="UWK478" s="23"/>
      <c r="UWL478" s="23"/>
      <c r="UWM478" s="23"/>
      <c r="UWN478" s="23"/>
      <c r="UWO478" s="23"/>
      <c r="UWP478" s="23"/>
      <c r="UWQ478" s="23"/>
      <c r="UWR478" s="23"/>
      <c r="UWS478" s="23"/>
      <c r="UWT478" s="23"/>
      <c r="UWU478" s="23"/>
      <c r="UWV478" s="23"/>
      <c r="UWW478" s="23"/>
      <c r="UWX478" s="23"/>
      <c r="UWY478" s="23"/>
      <c r="UWZ478" s="23"/>
      <c r="UXA478" s="23"/>
      <c r="UXB478" s="23"/>
      <c r="UXC478" s="23"/>
      <c r="UXD478" s="23"/>
      <c r="UXE478" s="23"/>
      <c r="UXF478" s="23"/>
      <c r="UXG478" s="23"/>
      <c r="UXH478" s="23"/>
      <c r="UXI478" s="23"/>
      <c r="UXJ478" s="23"/>
      <c r="UXK478" s="23"/>
      <c r="UXL478" s="23"/>
      <c r="UXM478" s="23"/>
      <c r="UXN478" s="23"/>
      <c r="UXO478" s="23"/>
      <c r="UXP478" s="23"/>
      <c r="UXQ478" s="23"/>
      <c r="UXR478" s="23"/>
      <c r="UXS478" s="23"/>
      <c r="UXT478" s="23"/>
      <c r="UXU478" s="23"/>
      <c r="UXV478" s="23"/>
      <c r="UXW478" s="23"/>
      <c r="UXX478" s="23"/>
      <c r="UXY478" s="23"/>
      <c r="UXZ478" s="23"/>
      <c r="UYA478" s="23"/>
      <c r="UYB478" s="23"/>
      <c r="UYC478" s="23"/>
      <c r="UYD478" s="23"/>
      <c r="UYE478" s="23"/>
      <c r="UYF478" s="23"/>
      <c r="UYG478" s="23"/>
      <c r="UYH478" s="23"/>
      <c r="UYI478" s="23"/>
      <c r="UYJ478" s="23"/>
      <c r="UYK478" s="23"/>
      <c r="UYL478" s="23"/>
      <c r="UYM478" s="23"/>
      <c r="UYN478" s="23"/>
      <c r="UYO478" s="23"/>
      <c r="UYP478" s="23"/>
      <c r="UYQ478" s="23"/>
      <c r="UYR478" s="23"/>
      <c r="UYS478" s="23"/>
      <c r="UYT478" s="23"/>
      <c r="UYU478" s="23"/>
      <c r="UYV478" s="23"/>
      <c r="UYW478" s="23"/>
      <c r="UYX478" s="23"/>
      <c r="UYY478" s="23"/>
      <c r="UYZ478" s="23"/>
      <c r="UZA478" s="23"/>
      <c r="UZB478" s="23"/>
      <c r="UZC478" s="23"/>
      <c r="UZD478" s="23"/>
      <c r="UZE478" s="23"/>
      <c r="UZF478" s="23"/>
      <c r="UZG478" s="23"/>
      <c r="UZH478" s="23"/>
      <c r="UZI478" s="23"/>
      <c r="UZJ478" s="23"/>
      <c r="UZK478" s="23"/>
      <c r="UZL478" s="23"/>
      <c r="UZM478" s="23"/>
      <c r="UZN478" s="23"/>
      <c r="UZO478" s="23"/>
      <c r="UZP478" s="23"/>
      <c r="UZQ478" s="23"/>
      <c r="UZR478" s="23"/>
      <c r="UZS478" s="23"/>
      <c r="UZT478" s="23"/>
      <c r="UZU478" s="23"/>
      <c r="UZV478" s="23"/>
      <c r="UZW478" s="23"/>
      <c r="UZX478" s="23"/>
      <c r="UZY478" s="23"/>
      <c r="UZZ478" s="23"/>
      <c r="VAA478" s="23"/>
      <c r="VAB478" s="23"/>
      <c r="VAC478" s="23"/>
      <c r="VAD478" s="23"/>
      <c r="VAE478" s="23"/>
      <c r="VAF478" s="23"/>
      <c r="VAG478" s="23"/>
      <c r="VAH478" s="23"/>
      <c r="VAI478" s="23"/>
      <c r="VAJ478" s="23"/>
      <c r="VAK478" s="23"/>
      <c r="VAL478" s="23"/>
      <c r="VAM478" s="23"/>
      <c r="VAN478" s="23"/>
      <c r="VAO478" s="23"/>
      <c r="VAP478" s="23"/>
      <c r="VAQ478" s="23"/>
      <c r="VAR478" s="23"/>
      <c r="VAS478" s="23"/>
      <c r="VAT478" s="23"/>
      <c r="VAU478" s="23"/>
      <c r="VAV478" s="23"/>
      <c r="VAW478" s="23"/>
      <c r="VAX478" s="23"/>
      <c r="VAY478" s="23"/>
      <c r="VAZ478" s="23"/>
      <c r="VBA478" s="23"/>
      <c r="VBB478" s="23"/>
      <c r="VBC478" s="23"/>
      <c r="VBD478" s="23"/>
      <c r="VBE478" s="23"/>
      <c r="VBF478" s="23"/>
      <c r="VBG478" s="23"/>
      <c r="VBH478" s="23"/>
      <c r="VBI478" s="23"/>
      <c r="VBJ478" s="23"/>
      <c r="VBK478" s="23"/>
      <c r="VBL478" s="23"/>
      <c r="VBM478" s="23"/>
      <c r="VBN478" s="23"/>
      <c r="VBO478" s="23"/>
      <c r="VBP478" s="23"/>
      <c r="VBQ478" s="23"/>
      <c r="VBR478" s="23"/>
      <c r="VBS478" s="23"/>
      <c r="VBT478" s="23"/>
      <c r="VBU478" s="23"/>
      <c r="VBV478" s="23"/>
      <c r="VBW478" s="23"/>
      <c r="VBX478" s="23"/>
      <c r="VBY478" s="23"/>
      <c r="VBZ478" s="23"/>
      <c r="VCA478" s="23"/>
      <c r="VCB478" s="23"/>
      <c r="VCC478" s="23"/>
      <c r="VCD478" s="23"/>
      <c r="VCE478" s="23"/>
      <c r="VCF478" s="23"/>
      <c r="VCG478" s="23"/>
      <c r="VCH478" s="23"/>
      <c r="VCI478" s="23"/>
      <c r="VCJ478" s="23"/>
      <c r="VCK478" s="23"/>
      <c r="VCL478" s="23"/>
      <c r="VCM478" s="23"/>
      <c r="VCN478" s="23"/>
      <c r="VCO478" s="23"/>
      <c r="VCP478" s="23"/>
      <c r="VCQ478" s="23"/>
      <c r="VCR478" s="23"/>
      <c r="VCS478" s="23"/>
      <c r="VCT478" s="23"/>
      <c r="VCU478" s="23"/>
      <c r="VCV478" s="23"/>
      <c r="VCW478" s="23"/>
      <c r="VCX478" s="23"/>
      <c r="VCY478" s="23"/>
      <c r="VCZ478" s="23"/>
      <c r="VDA478" s="23"/>
      <c r="VDB478" s="23"/>
      <c r="VDC478" s="23"/>
      <c r="VDD478" s="23"/>
      <c r="VDE478" s="23"/>
      <c r="VDF478" s="23"/>
      <c r="VDG478" s="23"/>
      <c r="VDH478" s="23"/>
      <c r="VDI478" s="23"/>
      <c r="VDJ478" s="23"/>
      <c r="VDK478" s="23"/>
      <c r="VDL478" s="23"/>
      <c r="VDM478" s="23"/>
      <c r="VDN478" s="23"/>
      <c r="VDO478" s="23"/>
      <c r="VDP478" s="23"/>
      <c r="VDQ478" s="23"/>
      <c r="VDR478" s="23"/>
      <c r="VDS478" s="23"/>
      <c r="VDT478" s="23"/>
      <c r="VDU478" s="23"/>
      <c r="VDV478" s="23"/>
      <c r="VDW478" s="23"/>
      <c r="VDX478" s="23"/>
      <c r="VDY478" s="23"/>
      <c r="VDZ478" s="23"/>
      <c r="VEA478" s="23"/>
      <c r="VEB478" s="23"/>
      <c r="VEC478" s="23"/>
      <c r="VED478" s="23"/>
      <c r="VEE478" s="23"/>
      <c r="VEF478" s="23"/>
      <c r="VEG478" s="23"/>
      <c r="VEH478" s="23"/>
      <c r="VEI478" s="23"/>
      <c r="VEJ478" s="23"/>
      <c r="VEK478" s="23"/>
      <c r="VEL478" s="23"/>
      <c r="VEM478" s="23"/>
      <c r="VEN478" s="23"/>
      <c r="VEO478" s="23"/>
      <c r="VEP478" s="23"/>
      <c r="VEQ478" s="23"/>
      <c r="VER478" s="23"/>
      <c r="VES478" s="23"/>
      <c r="VET478" s="23"/>
      <c r="VEU478" s="23"/>
      <c r="VEV478" s="23"/>
      <c r="VEW478" s="23"/>
      <c r="VEX478" s="23"/>
      <c r="VEY478" s="23"/>
      <c r="VEZ478" s="23"/>
      <c r="VFA478" s="23"/>
      <c r="VFB478" s="23"/>
      <c r="VFC478" s="23"/>
      <c r="VFD478" s="23"/>
      <c r="VFE478" s="23"/>
      <c r="VFF478" s="23"/>
      <c r="VFG478" s="23"/>
      <c r="VFH478" s="23"/>
      <c r="VFI478" s="23"/>
      <c r="VFJ478" s="23"/>
      <c r="VFK478" s="23"/>
      <c r="VFL478" s="23"/>
      <c r="VFM478" s="23"/>
      <c r="VFN478" s="23"/>
      <c r="VFO478" s="23"/>
      <c r="VFP478" s="23"/>
      <c r="VFQ478" s="23"/>
      <c r="VFR478" s="23"/>
      <c r="VFS478" s="23"/>
      <c r="VFT478" s="23"/>
      <c r="VFU478" s="23"/>
      <c r="VFV478" s="23"/>
      <c r="VFW478" s="23"/>
      <c r="VFX478" s="23"/>
      <c r="VFY478" s="23"/>
      <c r="VFZ478" s="23"/>
      <c r="VGA478" s="23"/>
      <c r="VGB478" s="23"/>
      <c r="VGC478" s="23"/>
      <c r="VGD478" s="23"/>
      <c r="VGE478" s="23"/>
      <c r="VGF478" s="23"/>
      <c r="VGG478" s="23"/>
      <c r="VGH478" s="23"/>
      <c r="VGI478" s="23"/>
      <c r="VGJ478" s="23"/>
      <c r="VGK478" s="23"/>
      <c r="VGL478" s="23"/>
      <c r="VGM478" s="23"/>
      <c r="VGN478" s="23"/>
      <c r="VGO478" s="23"/>
      <c r="VGP478" s="23"/>
      <c r="VGQ478" s="23"/>
      <c r="VGR478" s="23"/>
      <c r="VGS478" s="23"/>
      <c r="VGT478" s="23"/>
      <c r="VGU478" s="23"/>
      <c r="VGV478" s="23"/>
      <c r="VGW478" s="23"/>
      <c r="VGX478" s="23"/>
      <c r="VGY478" s="23"/>
      <c r="VGZ478" s="23"/>
      <c r="VHA478" s="23"/>
      <c r="VHB478" s="23"/>
      <c r="VHC478" s="23"/>
      <c r="VHD478" s="23"/>
      <c r="VHE478" s="23"/>
      <c r="VHF478" s="23"/>
      <c r="VHG478" s="23"/>
      <c r="VHH478" s="23"/>
      <c r="VHI478" s="23"/>
      <c r="VHJ478" s="23"/>
      <c r="VHK478" s="23"/>
      <c r="VHL478" s="23"/>
      <c r="VHM478" s="23"/>
      <c r="VHN478" s="23"/>
      <c r="VHO478" s="23"/>
      <c r="VHP478" s="23"/>
      <c r="VHQ478" s="23"/>
      <c r="VHR478" s="23"/>
      <c r="VHS478" s="23"/>
      <c r="VHT478" s="23"/>
      <c r="VHU478" s="23"/>
      <c r="VHV478" s="23"/>
      <c r="VHW478" s="23"/>
      <c r="VHX478" s="23"/>
      <c r="VHY478" s="23"/>
      <c r="VHZ478" s="23"/>
      <c r="VIA478" s="23"/>
      <c r="VIB478" s="23"/>
      <c r="VIC478" s="23"/>
      <c r="VID478" s="23"/>
      <c r="VIE478" s="23"/>
      <c r="VIF478" s="23"/>
      <c r="VIG478" s="23"/>
      <c r="VIH478" s="23"/>
      <c r="VII478" s="23"/>
      <c r="VIJ478" s="23"/>
      <c r="VIK478" s="23"/>
      <c r="VIL478" s="23"/>
      <c r="VIM478" s="23"/>
      <c r="VIN478" s="23"/>
      <c r="VIO478" s="23"/>
      <c r="VIP478" s="23"/>
      <c r="VIQ478" s="23"/>
      <c r="VIR478" s="23"/>
      <c r="VIS478" s="23"/>
      <c r="VIT478" s="23"/>
      <c r="VIU478" s="23"/>
      <c r="VIV478" s="23"/>
      <c r="VIW478" s="23"/>
      <c r="VIX478" s="23"/>
      <c r="VIY478" s="23"/>
      <c r="VIZ478" s="23"/>
      <c r="VJA478" s="23"/>
      <c r="VJB478" s="23"/>
      <c r="VJC478" s="23"/>
      <c r="VJD478" s="23"/>
      <c r="VJE478" s="23"/>
      <c r="VJF478" s="23"/>
      <c r="VJG478" s="23"/>
      <c r="VJH478" s="23"/>
      <c r="VJI478" s="23"/>
      <c r="VJJ478" s="23"/>
      <c r="VJK478" s="23"/>
      <c r="VJL478" s="23"/>
      <c r="VJM478" s="23"/>
      <c r="VJN478" s="23"/>
      <c r="VJO478" s="23"/>
      <c r="VJP478" s="23"/>
      <c r="VJQ478" s="23"/>
      <c r="VJR478" s="23"/>
      <c r="VJS478" s="23"/>
      <c r="VJT478" s="23"/>
      <c r="VJU478" s="23"/>
      <c r="VJV478" s="23"/>
      <c r="VJW478" s="23"/>
      <c r="VJX478" s="23"/>
      <c r="VJY478" s="23"/>
      <c r="VJZ478" s="23"/>
      <c r="VKA478" s="23"/>
      <c r="VKB478" s="23"/>
      <c r="VKC478" s="23"/>
      <c r="VKD478" s="23"/>
      <c r="VKE478" s="23"/>
      <c r="VKF478" s="23"/>
      <c r="VKG478" s="23"/>
      <c r="VKH478" s="23"/>
      <c r="VKI478" s="23"/>
      <c r="VKJ478" s="23"/>
      <c r="VKK478" s="23"/>
      <c r="VKL478" s="23"/>
      <c r="VKM478" s="23"/>
      <c r="VKN478" s="23"/>
      <c r="VKO478" s="23"/>
      <c r="VKP478" s="23"/>
      <c r="VKQ478" s="23"/>
      <c r="VKR478" s="23"/>
      <c r="VKS478" s="23"/>
      <c r="VKT478" s="23"/>
      <c r="VKU478" s="23"/>
      <c r="VKV478" s="23"/>
      <c r="VKW478" s="23"/>
      <c r="VKX478" s="23"/>
      <c r="VKY478" s="23"/>
      <c r="VKZ478" s="23"/>
      <c r="VLA478" s="23"/>
      <c r="VLB478" s="23"/>
      <c r="VLC478" s="23"/>
      <c r="VLD478" s="23"/>
      <c r="VLE478" s="23"/>
      <c r="VLF478" s="23"/>
      <c r="VLG478" s="23"/>
      <c r="VLH478" s="23"/>
      <c r="VLI478" s="23"/>
      <c r="VLJ478" s="23"/>
      <c r="VLK478" s="23"/>
      <c r="VLL478" s="23"/>
      <c r="VLM478" s="23"/>
      <c r="VLN478" s="23"/>
      <c r="VLO478" s="23"/>
      <c r="VLP478" s="23"/>
      <c r="VLQ478" s="23"/>
      <c r="VLR478" s="23"/>
      <c r="VLS478" s="23"/>
      <c r="VLT478" s="23"/>
      <c r="VLU478" s="23"/>
      <c r="VLV478" s="23"/>
      <c r="VLW478" s="23"/>
      <c r="VLX478" s="23"/>
      <c r="VLY478" s="23"/>
      <c r="VLZ478" s="23"/>
      <c r="VMA478" s="23"/>
      <c r="VMB478" s="23"/>
      <c r="VMC478" s="23"/>
      <c r="VMD478" s="23"/>
      <c r="VME478" s="23"/>
      <c r="VMF478" s="23"/>
      <c r="VMG478" s="23"/>
      <c r="VMH478" s="23"/>
      <c r="VMI478" s="23"/>
      <c r="VMJ478" s="23"/>
      <c r="VMK478" s="23"/>
      <c r="VML478" s="23"/>
      <c r="VMM478" s="23"/>
      <c r="VMN478" s="23"/>
      <c r="VMO478" s="23"/>
      <c r="VMP478" s="23"/>
      <c r="VMQ478" s="23"/>
      <c r="VMR478" s="23"/>
      <c r="VMS478" s="23"/>
      <c r="VMT478" s="23"/>
      <c r="VMU478" s="23"/>
      <c r="VMV478" s="23"/>
      <c r="VMW478" s="23"/>
      <c r="VMX478" s="23"/>
      <c r="VMY478" s="23"/>
      <c r="VMZ478" s="23"/>
      <c r="VNA478" s="23"/>
      <c r="VNB478" s="23"/>
      <c r="VNC478" s="23"/>
      <c r="VND478" s="23"/>
      <c r="VNE478" s="23"/>
      <c r="VNF478" s="23"/>
      <c r="VNG478" s="23"/>
      <c r="VNH478" s="23"/>
      <c r="VNI478" s="23"/>
      <c r="VNJ478" s="23"/>
      <c r="VNK478" s="23"/>
      <c r="VNL478" s="23"/>
      <c r="VNM478" s="23"/>
      <c r="VNN478" s="23"/>
      <c r="VNO478" s="23"/>
      <c r="VNP478" s="23"/>
      <c r="VNQ478" s="23"/>
      <c r="VNR478" s="23"/>
      <c r="VNS478" s="23"/>
      <c r="VNT478" s="23"/>
      <c r="VNU478" s="23"/>
      <c r="VNV478" s="23"/>
      <c r="VNW478" s="23"/>
      <c r="VNX478" s="23"/>
      <c r="VNY478" s="23"/>
      <c r="VNZ478" s="23"/>
      <c r="VOA478" s="23"/>
      <c r="VOB478" s="23"/>
      <c r="VOC478" s="23"/>
      <c r="VOD478" s="23"/>
      <c r="VOE478" s="23"/>
      <c r="VOF478" s="23"/>
      <c r="VOG478" s="23"/>
      <c r="VOH478" s="23"/>
      <c r="VOI478" s="23"/>
      <c r="VOJ478" s="23"/>
      <c r="VOK478" s="23"/>
      <c r="VOL478" s="23"/>
      <c r="VOM478" s="23"/>
      <c r="VON478" s="23"/>
      <c r="VOO478" s="23"/>
      <c r="VOP478" s="23"/>
      <c r="VOQ478" s="23"/>
      <c r="VOR478" s="23"/>
      <c r="VOS478" s="23"/>
      <c r="VOT478" s="23"/>
      <c r="VOU478" s="23"/>
      <c r="VOV478" s="23"/>
      <c r="VOW478" s="23"/>
      <c r="VOX478" s="23"/>
      <c r="VOY478" s="23"/>
      <c r="VOZ478" s="23"/>
      <c r="VPA478" s="23"/>
      <c r="VPB478" s="23"/>
      <c r="VPC478" s="23"/>
      <c r="VPD478" s="23"/>
      <c r="VPE478" s="23"/>
      <c r="VPF478" s="23"/>
      <c r="VPG478" s="23"/>
      <c r="VPH478" s="23"/>
      <c r="VPI478" s="23"/>
      <c r="VPJ478" s="23"/>
      <c r="VPK478" s="23"/>
      <c r="VPL478" s="23"/>
      <c r="VPM478" s="23"/>
      <c r="VPN478" s="23"/>
      <c r="VPO478" s="23"/>
      <c r="VPP478" s="23"/>
      <c r="VPQ478" s="23"/>
      <c r="VPR478" s="23"/>
      <c r="VPS478" s="23"/>
      <c r="VPT478" s="23"/>
      <c r="VPU478" s="23"/>
      <c r="VPV478" s="23"/>
      <c r="VPW478" s="23"/>
      <c r="VPX478" s="23"/>
      <c r="VPY478" s="23"/>
      <c r="VPZ478" s="23"/>
      <c r="VQA478" s="23"/>
      <c r="VQB478" s="23"/>
      <c r="VQC478" s="23"/>
      <c r="VQD478" s="23"/>
      <c r="VQE478" s="23"/>
      <c r="VQF478" s="23"/>
      <c r="VQG478" s="23"/>
      <c r="VQH478" s="23"/>
      <c r="VQI478" s="23"/>
      <c r="VQJ478" s="23"/>
      <c r="VQK478" s="23"/>
      <c r="VQL478" s="23"/>
      <c r="VQM478" s="23"/>
      <c r="VQN478" s="23"/>
      <c r="VQO478" s="23"/>
      <c r="VQP478" s="23"/>
      <c r="VQQ478" s="23"/>
      <c r="VQR478" s="23"/>
      <c r="VQS478" s="23"/>
      <c r="VQT478" s="23"/>
      <c r="VQU478" s="23"/>
      <c r="VQV478" s="23"/>
      <c r="VQW478" s="23"/>
      <c r="VQX478" s="23"/>
      <c r="VQY478" s="23"/>
      <c r="VQZ478" s="23"/>
      <c r="VRA478" s="23"/>
      <c r="VRB478" s="23"/>
      <c r="VRC478" s="23"/>
      <c r="VRD478" s="23"/>
      <c r="VRE478" s="23"/>
      <c r="VRF478" s="23"/>
      <c r="VRG478" s="23"/>
      <c r="VRH478" s="23"/>
      <c r="VRI478" s="23"/>
      <c r="VRJ478" s="23"/>
      <c r="VRK478" s="23"/>
      <c r="VRL478" s="23"/>
      <c r="VRM478" s="23"/>
      <c r="VRN478" s="23"/>
      <c r="VRO478" s="23"/>
      <c r="VRP478" s="23"/>
      <c r="VRQ478" s="23"/>
      <c r="VRR478" s="23"/>
      <c r="VRS478" s="23"/>
      <c r="VRT478" s="23"/>
      <c r="VRU478" s="23"/>
      <c r="VRV478" s="23"/>
      <c r="VRW478" s="23"/>
      <c r="VRX478" s="23"/>
      <c r="VRY478" s="23"/>
      <c r="VRZ478" s="23"/>
      <c r="VSA478" s="23"/>
      <c r="VSB478" s="23"/>
      <c r="VSC478" s="23"/>
      <c r="VSD478" s="23"/>
      <c r="VSE478" s="23"/>
      <c r="VSF478" s="23"/>
      <c r="VSG478" s="23"/>
      <c r="VSH478" s="23"/>
      <c r="VSI478" s="23"/>
      <c r="VSJ478" s="23"/>
      <c r="VSK478" s="23"/>
      <c r="VSL478" s="23"/>
      <c r="VSM478" s="23"/>
      <c r="VSN478" s="23"/>
      <c r="VSO478" s="23"/>
      <c r="VSP478" s="23"/>
      <c r="VSQ478" s="23"/>
      <c r="VSR478" s="23"/>
      <c r="VSS478" s="23"/>
      <c r="VST478" s="23"/>
      <c r="VSU478" s="23"/>
      <c r="VSV478" s="23"/>
      <c r="VSW478" s="23"/>
      <c r="VSX478" s="23"/>
      <c r="VSY478" s="23"/>
      <c r="VSZ478" s="23"/>
      <c r="VTA478" s="23"/>
      <c r="VTB478" s="23"/>
      <c r="VTC478" s="23"/>
      <c r="VTD478" s="23"/>
      <c r="VTE478" s="23"/>
      <c r="VTF478" s="23"/>
      <c r="VTG478" s="23"/>
      <c r="VTH478" s="23"/>
      <c r="VTI478" s="23"/>
      <c r="VTJ478" s="23"/>
      <c r="VTK478" s="23"/>
      <c r="VTL478" s="23"/>
      <c r="VTM478" s="23"/>
      <c r="VTN478" s="23"/>
      <c r="VTO478" s="23"/>
      <c r="VTP478" s="23"/>
      <c r="VTQ478" s="23"/>
      <c r="VTR478" s="23"/>
      <c r="VTS478" s="23"/>
      <c r="VTT478" s="23"/>
      <c r="VTU478" s="23"/>
      <c r="VTV478" s="23"/>
      <c r="VTW478" s="23"/>
      <c r="VTX478" s="23"/>
      <c r="VTY478" s="23"/>
      <c r="VTZ478" s="23"/>
      <c r="VUA478" s="23"/>
      <c r="VUB478" s="23"/>
      <c r="VUC478" s="23"/>
      <c r="VUD478" s="23"/>
      <c r="VUE478" s="23"/>
      <c r="VUF478" s="23"/>
      <c r="VUG478" s="23"/>
      <c r="VUH478" s="23"/>
      <c r="VUI478" s="23"/>
      <c r="VUJ478" s="23"/>
      <c r="VUK478" s="23"/>
      <c r="VUL478" s="23"/>
      <c r="VUM478" s="23"/>
      <c r="VUN478" s="23"/>
      <c r="VUO478" s="23"/>
      <c r="VUP478" s="23"/>
      <c r="VUQ478" s="23"/>
      <c r="VUR478" s="23"/>
      <c r="VUS478" s="23"/>
      <c r="VUT478" s="23"/>
      <c r="VUU478" s="23"/>
      <c r="VUV478" s="23"/>
      <c r="VUW478" s="23"/>
      <c r="VUX478" s="23"/>
      <c r="VUY478" s="23"/>
      <c r="VUZ478" s="23"/>
      <c r="VVA478" s="23"/>
      <c r="VVB478" s="23"/>
      <c r="VVC478" s="23"/>
      <c r="VVD478" s="23"/>
      <c r="VVE478" s="23"/>
      <c r="VVF478" s="23"/>
      <c r="VVG478" s="23"/>
      <c r="VVH478" s="23"/>
      <c r="VVI478" s="23"/>
      <c r="VVJ478" s="23"/>
      <c r="VVK478" s="23"/>
      <c r="VVL478" s="23"/>
      <c r="VVM478" s="23"/>
      <c r="VVN478" s="23"/>
      <c r="VVO478" s="23"/>
      <c r="VVP478" s="23"/>
      <c r="VVQ478" s="23"/>
      <c r="VVR478" s="23"/>
      <c r="VVS478" s="23"/>
      <c r="VVT478" s="23"/>
      <c r="VVU478" s="23"/>
      <c r="VVV478" s="23"/>
      <c r="VVW478" s="23"/>
      <c r="VVX478" s="23"/>
      <c r="VVY478" s="23"/>
      <c r="VVZ478" s="23"/>
      <c r="VWA478" s="23"/>
      <c r="VWB478" s="23"/>
      <c r="VWC478" s="23"/>
      <c r="VWD478" s="23"/>
      <c r="VWE478" s="23"/>
      <c r="VWF478" s="23"/>
      <c r="VWG478" s="23"/>
      <c r="VWH478" s="23"/>
      <c r="VWI478" s="23"/>
      <c r="VWJ478" s="23"/>
      <c r="VWK478" s="23"/>
      <c r="VWL478" s="23"/>
      <c r="VWM478" s="23"/>
      <c r="VWN478" s="23"/>
      <c r="VWO478" s="23"/>
      <c r="VWP478" s="23"/>
      <c r="VWQ478" s="23"/>
      <c r="VWR478" s="23"/>
      <c r="VWS478" s="23"/>
      <c r="VWT478" s="23"/>
      <c r="VWU478" s="23"/>
      <c r="VWV478" s="23"/>
      <c r="VWW478" s="23"/>
      <c r="VWX478" s="23"/>
      <c r="VWY478" s="23"/>
      <c r="VWZ478" s="23"/>
      <c r="VXA478" s="23"/>
      <c r="VXB478" s="23"/>
      <c r="VXC478" s="23"/>
      <c r="VXD478" s="23"/>
      <c r="VXE478" s="23"/>
      <c r="VXF478" s="23"/>
      <c r="VXG478" s="23"/>
      <c r="VXH478" s="23"/>
      <c r="VXI478" s="23"/>
      <c r="VXJ478" s="23"/>
      <c r="VXK478" s="23"/>
      <c r="VXL478" s="23"/>
      <c r="VXM478" s="23"/>
      <c r="VXN478" s="23"/>
      <c r="VXO478" s="23"/>
      <c r="VXP478" s="23"/>
      <c r="VXQ478" s="23"/>
      <c r="VXR478" s="23"/>
      <c r="VXS478" s="23"/>
      <c r="VXT478" s="23"/>
      <c r="VXU478" s="23"/>
      <c r="VXV478" s="23"/>
      <c r="VXW478" s="23"/>
      <c r="VXX478" s="23"/>
      <c r="VXY478" s="23"/>
      <c r="VXZ478" s="23"/>
      <c r="VYA478" s="23"/>
      <c r="VYB478" s="23"/>
      <c r="VYC478" s="23"/>
      <c r="VYD478" s="23"/>
      <c r="VYE478" s="23"/>
      <c r="VYF478" s="23"/>
      <c r="VYG478" s="23"/>
      <c r="VYH478" s="23"/>
      <c r="VYI478" s="23"/>
      <c r="VYJ478" s="23"/>
      <c r="VYK478" s="23"/>
      <c r="VYL478" s="23"/>
      <c r="VYM478" s="23"/>
      <c r="VYN478" s="23"/>
      <c r="VYO478" s="23"/>
      <c r="VYP478" s="23"/>
      <c r="VYQ478" s="23"/>
      <c r="VYR478" s="23"/>
      <c r="VYS478" s="23"/>
      <c r="VYT478" s="23"/>
      <c r="VYU478" s="23"/>
      <c r="VYV478" s="23"/>
      <c r="VYW478" s="23"/>
      <c r="VYX478" s="23"/>
      <c r="VYY478" s="23"/>
      <c r="VYZ478" s="23"/>
      <c r="VZA478" s="23"/>
      <c r="VZB478" s="23"/>
      <c r="VZC478" s="23"/>
      <c r="VZD478" s="23"/>
      <c r="VZE478" s="23"/>
      <c r="VZF478" s="23"/>
      <c r="VZG478" s="23"/>
      <c r="VZH478" s="23"/>
      <c r="VZI478" s="23"/>
      <c r="VZJ478" s="23"/>
      <c r="VZK478" s="23"/>
      <c r="VZL478" s="23"/>
      <c r="VZM478" s="23"/>
      <c r="VZN478" s="23"/>
      <c r="VZO478" s="23"/>
      <c r="VZP478" s="23"/>
      <c r="VZQ478" s="23"/>
      <c r="VZR478" s="23"/>
      <c r="VZS478" s="23"/>
      <c r="VZT478" s="23"/>
      <c r="VZU478" s="23"/>
      <c r="VZV478" s="23"/>
      <c r="VZW478" s="23"/>
      <c r="VZX478" s="23"/>
      <c r="VZY478" s="23"/>
      <c r="VZZ478" s="23"/>
      <c r="WAA478" s="23"/>
      <c r="WAB478" s="23"/>
      <c r="WAC478" s="23"/>
      <c r="WAD478" s="23"/>
      <c r="WAE478" s="23"/>
      <c r="WAF478" s="23"/>
      <c r="WAG478" s="23"/>
      <c r="WAH478" s="23"/>
      <c r="WAI478" s="23"/>
      <c r="WAJ478" s="23"/>
      <c r="WAK478" s="23"/>
      <c r="WAL478" s="23"/>
      <c r="WAM478" s="23"/>
      <c r="WAN478" s="23"/>
      <c r="WAO478" s="23"/>
      <c r="WAP478" s="23"/>
      <c r="WAQ478" s="23"/>
      <c r="WAR478" s="23"/>
      <c r="WAS478" s="23"/>
      <c r="WAT478" s="23"/>
      <c r="WAU478" s="23"/>
      <c r="WAV478" s="23"/>
      <c r="WAW478" s="23"/>
      <c r="WAX478" s="23"/>
      <c r="WAY478" s="23"/>
      <c r="WAZ478" s="23"/>
      <c r="WBA478" s="23"/>
      <c r="WBB478" s="23"/>
      <c r="WBC478" s="23"/>
      <c r="WBD478" s="23"/>
      <c r="WBE478" s="23"/>
      <c r="WBF478" s="23"/>
      <c r="WBG478" s="23"/>
      <c r="WBH478" s="23"/>
      <c r="WBI478" s="23"/>
      <c r="WBJ478" s="23"/>
      <c r="WBK478" s="23"/>
      <c r="WBL478" s="23"/>
      <c r="WBM478" s="23"/>
      <c r="WBN478" s="23"/>
      <c r="WBO478" s="23"/>
      <c r="WBP478" s="23"/>
      <c r="WBQ478" s="23"/>
      <c r="WBR478" s="23"/>
      <c r="WBS478" s="23"/>
      <c r="WBT478" s="23"/>
      <c r="WBU478" s="23"/>
      <c r="WBV478" s="23"/>
      <c r="WBW478" s="23"/>
      <c r="WBX478" s="23"/>
      <c r="WBY478" s="23"/>
      <c r="WBZ478" s="23"/>
      <c r="WCA478" s="23"/>
      <c r="WCB478" s="23"/>
      <c r="WCC478" s="23"/>
      <c r="WCD478" s="23"/>
      <c r="WCE478" s="23"/>
      <c r="WCF478" s="23"/>
      <c r="WCG478" s="23"/>
      <c r="WCH478" s="23"/>
      <c r="WCI478" s="23"/>
      <c r="WCJ478" s="23"/>
      <c r="WCK478" s="23"/>
      <c r="WCL478" s="23"/>
      <c r="WCM478" s="23"/>
      <c r="WCN478" s="23"/>
      <c r="WCO478" s="23"/>
      <c r="WCP478" s="23"/>
      <c r="WCQ478" s="23"/>
      <c r="WCR478" s="23"/>
      <c r="WCS478" s="23"/>
      <c r="WCT478" s="23"/>
      <c r="WCU478" s="23"/>
      <c r="WCV478" s="23"/>
      <c r="WCW478" s="23"/>
      <c r="WCX478" s="23"/>
      <c r="WCY478" s="23"/>
      <c r="WCZ478" s="23"/>
      <c r="WDA478" s="23"/>
      <c r="WDB478" s="23"/>
      <c r="WDC478" s="23"/>
      <c r="WDD478" s="23"/>
      <c r="WDE478" s="23"/>
      <c r="WDF478" s="23"/>
      <c r="WDG478" s="23"/>
      <c r="WDH478" s="23"/>
      <c r="WDI478" s="23"/>
      <c r="WDJ478" s="23"/>
      <c r="WDK478" s="23"/>
      <c r="WDL478" s="23"/>
      <c r="WDM478" s="23"/>
      <c r="WDN478" s="23"/>
      <c r="WDO478" s="23"/>
      <c r="WDP478" s="23"/>
      <c r="WDQ478" s="23"/>
      <c r="WDR478" s="23"/>
      <c r="WDS478" s="23"/>
      <c r="WDT478" s="23"/>
      <c r="WDU478" s="23"/>
      <c r="WDV478" s="23"/>
      <c r="WDW478" s="23"/>
      <c r="WDX478" s="23"/>
      <c r="WDY478" s="23"/>
      <c r="WDZ478" s="23"/>
      <c r="WEA478" s="23"/>
      <c r="WEB478" s="23"/>
      <c r="WEC478" s="23"/>
      <c r="WED478" s="23"/>
      <c r="WEE478" s="23"/>
      <c r="WEF478" s="23"/>
      <c r="WEG478" s="23"/>
      <c r="WEH478" s="23"/>
      <c r="WEI478" s="23"/>
      <c r="WEJ478" s="23"/>
      <c r="WEK478" s="23"/>
      <c r="WEL478" s="23"/>
      <c r="WEM478" s="23"/>
      <c r="WEN478" s="23"/>
      <c r="WEO478" s="23"/>
      <c r="WEP478" s="23"/>
      <c r="WEQ478" s="23"/>
      <c r="WER478" s="23"/>
      <c r="WES478" s="23"/>
      <c r="WET478" s="23"/>
      <c r="WEU478" s="23"/>
      <c r="WEV478" s="23"/>
      <c r="WEW478" s="23"/>
      <c r="WEX478" s="23"/>
      <c r="WEY478" s="23"/>
      <c r="WEZ478" s="23"/>
      <c r="WFA478" s="23"/>
      <c r="WFB478" s="23"/>
      <c r="WFC478" s="23"/>
      <c r="WFD478" s="23"/>
      <c r="WFE478" s="23"/>
      <c r="WFF478" s="23"/>
      <c r="WFG478" s="23"/>
      <c r="WFH478" s="23"/>
      <c r="WFI478" s="23"/>
      <c r="WFJ478" s="23"/>
      <c r="WFK478" s="23"/>
      <c r="WFL478" s="23"/>
      <c r="WFM478" s="23"/>
      <c r="WFN478" s="23"/>
      <c r="WFO478" s="23"/>
      <c r="WFP478" s="23"/>
      <c r="WFQ478" s="23"/>
      <c r="WFR478" s="23"/>
      <c r="WFS478" s="23"/>
      <c r="WFT478" s="23"/>
      <c r="WFU478" s="23"/>
      <c r="WFV478" s="23"/>
      <c r="WFW478" s="23"/>
      <c r="WFX478" s="23"/>
      <c r="WFY478" s="23"/>
      <c r="WFZ478" s="23"/>
      <c r="WGA478" s="23"/>
      <c r="WGB478" s="23"/>
      <c r="WGC478" s="23"/>
      <c r="WGD478" s="23"/>
      <c r="WGE478" s="23"/>
      <c r="WGF478" s="23"/>
      <c r="WGG478" s="23"/>
      <c r="WGH478" s="23"/>
      <c r="WGI478" s="23"/>
      <c r="WGJ478" s="23"/>
      <c r="WGK478" s="23"/>
      <c r="WGL478" s="23"/>
      <c r="WGM478" s="23"/>
      <c r="WGN478" s="23"/>
      <c r="WGO478" s="23"/>
      <c r="WGP478" s="23"/>
      <c r="WGQ478" s="23"/>
      <c r="WGR478" s="23"/>
      <c r="WGS478" s="23"/>
      <c r="WGT478" s="23"/>
      <c r="WGU478" s="23"/>
      <c r="WGV478" s="23"/>
      <c r="WGW478" s="23"/>
      <c r="WGX478" s="23"/>
      <c r="WGY478" s="23"/>
      <c r="WGZ478" s="23"/>
      <c r="WHA478" s="23"/>
      <c r="WHB478" s="23"/>
      <c r="WHC478" s="23"/>
      <c r="WHD478" s="23"/>
      <c r="WHE478" s="23"/>
      <c r="WHF478" s="23"/>
      <c r="WHG478" s="23"/>
      <c r="WHH478" s="23"/>
      <c r="WHI478" s="23"/>
      <c r="WHJ478" s="23"/>
      <c r="WHK478" s="23"/>
      <c r="WHL478" s="23"/>
      <c r="WHM478" s="23"/>
      <c r="WHN478" s="23"/>
      <c r="WHO478" s="23"/>
      <c r="WHP478" s="23"/>
      <c r="WHQ478" s="23"/>
      <c r="WHR478" s="23"/>
      <c r="WHS478" s="23"/>
      <c r="WHT478" s="23"/>
      <c r="WHU478" s="23"/>
      <c r="WHV478" s="23"/>
      <c r="WHW478" s="23"/>
      <c r="WHX478" s="23"/>
      <c r="WHY478" s="23"/>
      <c r="WHZ478" s="23"/>
      <c r="WIA478" s="23"/>
      <c r="WIB478" s="23"/>
      <c r="WIC478" s="23"/>
      <c r="WID478" s="23"/>
      <c r="WIE478" s="23"/>
      <c r="WIF478" s="23"/>
      <c r="WIG478" s="23"/>
      <c r="WIH478" s="23"/>
      <c r="WII478" s="23"/>
      <c r="WIJ478" s="23"/>
      <c r="WIK478" s="23"/>
      <c r="WIL478" s="23"/>
      <c r="WIM478" s="23"/>
      <c r="WIN478" s="23"/>
      <c r="WIO478" s="23"/>
      <c r="WIP478" s="23"/>
      <c r="WIQ478" s="23"/>
      <c r="WIR478" s="23"/>
      <c r="WIS478" s="23"/>
      <c r="WIT478" s="23"/>
      <c r="WIU478" s="23"/>
      <c r="WIV478" s="23"/>
      <c r="WIW478" s="23"/>
      <c r="WIX478" s="23"/>
      <c r="WIY478" s="23"/>
      <c r="WIZ478" s="23"/>
      <c r="WJA478" s="23"/>
      <c r="WJB478" s="23"/>
      <c r="WJC478" s="23"/>
      <c r="WJD478" s="23"/>
      <c r="WJE478" s="23"/>
      <c r="WJF478" s="23"/>
      <c r="WJG478" s="23"/>
      <c r="WJH478" s="23"/>
      <c r="WJI478" s="23"/>
      <c r="WJJ478" s="23"/>
      <c r="WJK478" s="23"/>
      <c r="WJL478" s="23"/>
      <c r="WJM478" s="23"/>
      <c r="WJN478" s="23"/>
      <c r="WJO478" s="23"/>
      <c r="WJP478" s="23"/>
      <c r="WJQ478" s="23"/>
      <c r="WJR478" s="23"/>
      <c r="WJS478" s="23"/>
      <c r="WJT478" s="23"/>
      <c r="WJU478" s="23"/>
      <c r="WJV478" s="23"/>
      <c r="WJW478" s="23"/>
      <c r="WJX478" s="23"/>
      <c r="WJY478" s="23"/>
      <c r="WJZ478" s="23"/>
      <c r="WKA478" s="23"/>
      <c r="WKB478" s="23"/>
      <c r="WKC478" s="23"/>
      <c r="WKD478" s="23"/>
      <c r="WKE478" s="23"/>
      <c r="WKF478" s="23"/>
      <c r="WKG478" s="23"/>
      <c r="WKH478" s="23"/>
      <c r="WKI478" s="23"/>
      <c r="WKJ478" s="23"/>
      <c r="WKK478" s="23"/>
      <c r="WKL478" s="23"/>
      <c r="WKM478" s="23"/>
      <c r="WKN478" s="23"/>
      <c r="WKO478" s="23"/>
      <c r="WKP478" s="23"/>
      <c r="WKQ478" s="23"/>
      <c r="WKR478" s="23"/>
      <c r="WKS478" s="23"/>
      <c r="WKT478" s="23"/>
      <c r="WKU478" s="23"/>
      <c r="WKV478" s="23"/>
      <c r="WKW478" s="23"/>
      <c r="WKX478" s="23"/>
      <c r="WKY478" s="23"/>
      <c r="WKZ478" s="23"/>
      <c r="WLA478" s="23"/>
      <c r="WLB478" s="23"/>
      <c r="WLC478" s="23"/>
      <c r="WLD478" s="23"/>
      <c r="WLE478" s="23"/>
      <c r="WLF478" s="23"/>
      <c r="WLG478" s="23"/>
      <c r="WLH478" s="23"/>
      <c r="WLI478" s="23"/>
      <c r="WLJ478" s="23"/>
      <c r="WLK478" s="23"/>
      <c r="WLL478" s="23"/>
      <c r="WLM478" s="23"/>
      <c r="WLN478" s="23"/>
      <c r="WLO478" s="23"/>
      <c r="WLP478" s="23"/>
      <c r="WLQ478" s="23"/>
      <c r="WLR478" s="23"/>
      <c r="WLS478" s="23"/>
      <c r="WLT478" s="23"/>
      <c r="WLU478" s="23"/>
      <c r="WLV478" s="23"/>
      <c r="WLW478" s="23"/>
      <c r="WLX478" s="23"/>
      <c r="WLY478" s="23"/>
      <c r="WLZ478" s="23"/>
      <c r="WMA478" s="23"/>
      <c r="WMB478" s="23"/>
      <c r="WMC478" s="23"/>
      <c r="WMD478" s="23"/>
      <c r="WME478" s="23"/>
      <c r="WMF478" s="23"/>
      <c r="WMG478" s="23"/>
      <c r="WMH478" s="23"/>
      <c r="WMI478" s="23"/>
      <c r="WMJ478" s="23"/>
      <c r="WMK478" s="23"/>
      <c r="WML478" s="23"/>
      <c r="WMM478" s="23"/>
      <c r="WMN478" s="23"/>
      <c r="WMO478" s="23"/>
      <c r="WMP478" s="23"/>
      <c r="WMQ478" s="23"/>
      <c r="WMR478" s="23"/>
      <c r="WMS478" s="23"/>
      <c r="WMT478" s="23"/>
      <c r="WMU478" s="23"/>
      <c r="WMV478" s="23"/>
      <c r="WMW478" s="23"/>
      <c r="WMX478" s="23"/>
      <c r="WMY478" s="23"/>
      <c r="WMZ478" s="23"/>
      <c r="WNA478" s="23"/>
      <c r="WNB478" s="23"/>
      <c r="WNC478" s="23"/>
      <c r="WND478" s="23"/>
      <c r="WNE478" s="23"/>
      <c r="WNF478" s="23"/>
      <c r="WNG478" s="23"/>
      <c r="WNH478" s="23"/>
      <c r="WNI478" s="23"/>
      <c r="WNJ478" s="23"/>
      <c r="WNK478" s="23"/>
      <c r="WNL478" s="23"/>
      <c r="WNM478" s="23"/>
      <c r="WNN478" s="23"/>
      <c r="WNO478" s="23"/>
      <c r="WNP478" s="23"/>
      <c r="WNQ478" s="23"/>
      <c r="WNR478" s="23"/>
      <c r="WNS478" s="23"/>
      <c r="WNT478" s="23"/>
      <c r="WNU478" s="23"/>
      <c r="WNV478" s="23"/>
      <c r="WNW478" s="23"/>
      <c r="WNX478" s="23"/>
      <c r="WNY478" s="23"/>
      <c r="WNZ478" s="23"/>
      <c r="WOA478" s="23"/>
      <c r="WOB478" s="23"/>
      <c r="WOC478" s="23"/>
      <c r="WOD478" s="23"/>
      <c r="WOE478" s="23"/>
      <c r="WOF478" s="23"/>
      <c r="WOG478" s="23"/>
      <c r="WOH478" s="23"/>
      <c r="WOI478" s="23"/>
      <c r="WOJ478" s="23"/>
      <c r="WOK478" s="23"/>
      <c r="WOL478" s="23"/>
      <c r="WOM478" s="23"/>
      <c r="WON478" s="23"/>
      <c r="WOO478" s="23"/>
      <c r="WOP478" s="23"/>
      <c r="WOQ478" s="23"/>
      <c r="WOR478" s="23"/>
      <c r="WOS478" s="23"/>
      <c r="WOT478" s="23"/>
      <c r="WOU478" s="23"/>
      <c r="WOV478" s="23"/>
      <c r="WOW478" s="23"/>
      <c r="WOX478" s="23"/>
      <c r="WOY478" s="23"/>
      <c r="WOZ478" s="23"/>
      <c r="WPA478" s="23"/>
      <c r="WPB478" s="23"/>
      <c r="WPC478" s="23"/>
      <c r="WPD478" s="23"/>
      <c r="WPE478" s="23"/>
      <c r="WPF478" s="23"/>
      <c r="WPG478" s="23"/>
      <c r="WPH478" s="23"/>
      <c r="WPI478" s="23"/>
      <c r="WPJ478" s="23"/>
      <c r="WPK478" s="23"/>
      <c r="WPL478" s="23"/>
      <c r="WPM478" s="23"/>
      <c r="WPN478" s="23"/>
      <c r="WPO478" s="23"/>
      <c r="WPP478" s="23"/>
      <c r="WPQ478" s="23"/>
      <c r="WPR478" s="23"/>
      <c r="WPS478" s="23"/>
      <c r="WPT478" s="23"/>
      <c r="WPU478" s="23"/>
      <c r="WPV478" s="23"/>
      <c r="WPW478" s="23"/>
      <c r="WPX478" s="23"/>
      <c r="WPY478" s="23"/>
      <c r="WPZ478" s="23"/>
      <c r="WQA478" s="23"/>
      <c r="WQB478" s="23"/>
      <c r="WQC478" s="23"/>
      <c r="WQD478" s="23"/>
      <c r="WQE478" s="23"/>
      <c r="WQF478" s="23"/>
      <c r="WQG478" s="23"/>
      <c r="WQH478" s="23"/>
      <c r="WQI478" s="23"/>
      <c r="WQJ478" s="23"/>
      <c r="WQK478" s="23"/>
      <c r="WQL478" s="23"/>
      <c r="WQM478" s="23"/>
      <c r="WQN478" s="23"/>
      <c r="WQO478" s="23"/>
      <c r="WQP478" s="23"/>
      <c r="WQQ478" s="23"/>
      <c r="WQR478" s="23"/>
      <c r="WQS478" s="23"/>
      <c r="WQT478" s="23"/>
      <c r="WQU478" s="23"/>
      <c r="WQV478" s="23"/>
      <c r="WQW478" s="23"/>
      <c r="WQX478" s="23"/>
      <c r="WQY478" s="23"/>
      <c r="WQZ478" s="23"/>
      <c r="WRA478" s="23"/>
      <c r="WRB478" s="23"/>
      <c r="WRC478" s="23"/>
      <c r="WRD478" s="23"/>
      <c r="WRE478" s="23"/>
      <c r="WRF478" s="23"/>
      <c r="WRG478" s="23"/>
      <c r="WRH478" s="23"/>
      <c r="WRI478" s="23"/>
      <c r="WRJ478" s="23"/>
      <c r="WRK478" s="23"/>
      <c r="WRL478" s="23"/>
      <c r="WRM478" s="23"/>
      <c r="WRN478" s="23"/>
      <c r="WRO478" s="23"/>
      <c r="WRP478" s="23"/>
      <c r="WRQ478" s="23"/>
      <c r="WRR478" s="23"/>
      <c r="WRS478" s="23"/>
      <c r="WRT478" s="23"/>
      <c r="WRU478" s="23"/>
      <c r="WRV478" s="23"/>
      <c r="WRW478" s="23"/>
      <c r="WRX478" s="23"/>
      <c r="WRY478" s="23"/>
      <c r="WRZ478" s="23"/>
      <c r="WSA478" s="23"/>
      <c r="WSB478" s="23"/>
      <c r="WSC478" s="23"/>
      <c r="WSD478" s="23"/>
      <c r="WSE478" s="23"/>
      <c r="WSF478" s="23"/>
      <c r="WSG478" s="23"/>
      <c r="WSH478" s="23"/>
      <c r="WSI478" s="23"/>
      <c r="WSJ478" s="23"/>
      <c r="WSK478" s="23"/>
      <c r="WSL478" s="23"/>
      <c r="WSM478" s="23"/>
      <c r="WSN478" s="23"/>
      <c r="WSO478" s="23"/>
      <c r="WSP478" s="23"/>
      <c r="WSQ478" s="23"/>
      <c r="WSR478" s="23"/>
      <c r="WSS478" s="23"/>
      <c r="WST478" s="23"/>
      <c r="WSU478" s="23"/>
      <c r="WSV478" s="23"/>
      <c r="WSW478" s="23"/>
      <c r="WSX478" s="23"/>
      <c r="WSY478" s="23"/>
      <c r="WSZ478" s="23"/>
      <c r="WTA478" s="23"/>
      <c r="WTB478" s="23"/>
      <c r="WTC478" s="23"/>
      <c r="WTD478" s="23"/>
      <c r="WTE478" s="23"/>
      <c r="WTF478" s="23"/>
      <c r="WTG478" s="23"/>
      <c r="WTH478" s="23"/>
      <c r="WTI478" s="23"/>
      <c r="WTJ478" s="23"/>
      <c r="WTK478" s="23"/>
      <c r="WTL478" s="23"/>
      <c r="WTM478" s="23"/>
      <c r="WTN478" s="23"/>
      <c r="WTO478" s="23"/>
      <c r="WTP478" s="23"/>
      <c r="WTQ478" s="23"/>
      <c r="WTR478" s="23"/>
      <c r="WTS478" s="23"/>
      <c r="WTT478" s="23"/>
      <c r="WTU478" s="23"/>
      <c r="WTV478" s="23"/>
      <c r="WTW478" s="23"/>
      <c r="WTX478" s="23"/>
      <c r="WTY478" s="23"/>
      <c r="WTZ478" s="23"/>
      <c r="WUA478" s="23"/>
      <c r="WUB478" s="23"/>
      <c r="WUC478" s="23"/>
      <c r="WUD478" s="23"/>
      <c r="WUE478" s="23"/>
      <c r="WUF478" s="23"/>
    </row>
    <row r="479" spans="1:207 14250:16100" x14ac:dyDescent="0.25">
      <c r="A479" s="83">
        <f>ROW()</f>
        <v>479</v>
      </c>
      <c r="B479" s="288"/>
      <c r="C479" s="113" t="s">
        <v>492</v>
      </c>
      <c r="D479" s="114">
        <v>190</v>
      </c>
      <c r="E479" s="148">
        <v>129757855.69014466</v>
      </c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48">
        <v>38757567.371666662</v>
      </c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44">
        <f t="shared" si="805"/>
        <v>38757567.371666662</v>
      </c>
      <c r="AT479" s="129"/>
      <c r="AU479" s="129"/>
      <c r="AV479" s="129"/>
      <c r="AW479" s="129">
        <v>10695828.339366198</v>
      </c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>
        <v>7596797.3701027632</v>
      </c>
      <c r="BW479" s="129"/>
      <c r="BX479" s="144"/>
      <c r="BY479" s="144"/>
      <c r="BZ479" s="144"/>
      <c r="CA479" s="129"/>
      <c r="CB479" s="129"/>
      <c r="CC479" s="129"/>
      <c r="CD479" s="129"/>
      <c r="CE479" s="129"/>
      <c r="CF479" s="148">
        <v>-1093203.8859092081</v>
      </c>
      <c r="CG479" s="182"/>
      <c r="CH479" s="129"/>
      <c r="CI479" s="129"/>
      <c r="CJ479" s="129">
        <v>-42774165.616749004</v>
      </c>
      <c r="CK479" s="129"/>
      <c r="CL479" s="129">
        <v>42774165.616749004</v>
      </c>
      <c r="CM479" s="129"/>
      <c r="CN479" s="144">
        <f t="shared" si="806"/>
        <v>17199421.823559754</v>
      </c>
      <c r="CO479" s="124">
        <f t="shared" si="807"/>
        <v>55956989.195226416</v>
      </c>
      <c r="CP479" s="124">
        <f t="shared" si="808"/>
        <v>185714844.88537109</v>
      </c>
      <c r="CQ479" s="148"/>
      <c r="CR479" s="148"/>
      <c r="CS479" s="148"/>
      <c r="CT479" s="148">
        <v>13460759.259999987</v>
      </c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29">
        <v>19621738.267848969</v>
      </c>
      <c r="DT479" s="129"/>
      <c r="DU479" s="148"/>
      <c r="DV479" s="148"/>
      <c r="DW479" s="148"/>
      <c r="DX479" s="148"/>
      <c r="DY479" s="148"/>
      <c r="DZ479" s="148"/>
      <c r="EA479" s="148"/>
      <c r="EB479" s="148"/>
      <c r="EC479" s="148">
        <v>-2242671.5370819373</v>
      </c>
      <c r="ED479" s="148"/>
      <c r="EE479" s="148"/>
      <c r="EF479" s="129"/>
      <c r="EG479" s="129">
        <v>-10265566.922503896</v>
      </c>
      <c r="EH479" s="148"/>
      <c r="EI479" s="148">
        <v>10265566.922503896</v>
      </c>
      <c r="EJ479" s="148"/>
      <c r="EK479" s="148">
        <f t="shared" si="809"/>
        <v>30839825.990767017</v>
      </c>
      <c r="EL479" s="128">
        <f t="shared" si="810"/>
        <v>216554670.87613809</v>
      </c>
      <c r="EM479" s="148"/>
      <c r="EN479" s="148"/>
      <c r="EO479" s="148"/>
      <c r="EP479" s="148">
        <v>6200027.3350273827</v>
      </c>
      <c r="EQ479" s="148"/>
      <c r="ER479" s="148"/>
      <c r="ES479" s="148"/>
      <c r="ET479" s="148"/>
      <c r="EU479" s="148"/>
      <c r="EV479" s="148"/>
      <c r="EW479" s="148"/>
      <c r="EX479" s="148"/>
      <c r="EY479" s="148"/>
      <c r="EZ479" s="148"/>
      <c r="FA479" s="148"/>
      <c r="FB479" s="148"/>
      <c r="FC479" s="148"/>
      <c r="FD479" s="148"/>
      <c r="FE479" s="148"/>
      <c r="FF479" s="148"/>
      <c r="FG479" s="148"/>
      <c r="FH479" s="148"/>
      <c r="FI479" s="148"/>
      <c r="FJ479" s="148"/>
      <c r="FK479" s="148"/>
      <c r="FL479" s="148"/>
      <c r="FM479" s="148"/>
      <c r="FN479" s="148"/>
      <c r="FO479" s="129">
        <v>10494855.825582385</v>
      </c>
      <c r="FP479" s="148"/>
      <c r="FQ479" s="148"/>
      <c r="FR479" s="148"/>
      <c r="FS479" s="148"/>
      <c r="FT479" s="148"/>
      <c r="FU479" s="148"/>
      <c r="FV479" s="148"/>
      <c r="FW479" s="148"/>
      <c r="FX479" s="148"/>
      <c r="FY479" s="148">
        <v>-1067482.9199880795</v>
      </c>
      <c r="FZ479" s="148"/>
      <c r="GA479" s="148"/>
      <c r="GB479" s="129"/>
      <c r="GC479" s="129">
        <v>0</v>
      </c>
      <c r="GD479" s="148"/>
      <c r="GE479" s="148"/>
      <c r="GF479" s="144"/>
      <c r="GG479" s="124">
        <f t="shared" si="811"/>
        <v>15627400.240621688</v>
      </c>
      <c r="GH479" s="124">
        <f t="shared" si="812"/>
        <v>232182071.11675978</v>
      </c>
      <c r="GI479" s="124"/>
      <c r="GJ479" s="124">
        <f t="shared" si="813"/>
        <v>232182071.11675978</v>
      </c>
      <c r="GU479" s="148">
        <v>129757855.69014466</v>
      </c>
      <c r="GV479" s="123">
        <f t="shared" si="793"/>
        <v>0</v>
      </c>
      <c r="GX479" s="129">
        <v>7596797.3701027632</v>
      </c>
      <c r="GY479" s="123">
        <f t="shared" si="675"/>
        <v>0</v>
      </c>
      <c r="UBB479" s="23"/>
      <c r="UBC479" s="23"/>
      <c r="UBD479" s="23"/>
      <c r="UBE479" s="23"/>
      <c r="UBF479" s="23"/>
      <c r="UBG479" s="23"/>
      <c r="UBH479" s="23"/>
      <c r="UBI479" s="23"/>
      <c r="UBJ479" s="23"/>
      <c r="UBK479" s="23"/>
      <c r="UBL479" s="23"/>
      <c r="UBM479" s="23"/>
      <c r="UBN479" s="23"/>
      <c r="UBO479" s="23"/>
      <c r="UBP479" s="23"/>
      <c r="UBQ479" s="23"/>
      <c r="UBR479" s="23"/>
      <c r="UBS479" s="23"/>
      <c r="UBT479" s="23"/>
      <c r="UBU479" s="23"/>
      <c r="UBV479" s="23"/>
      <c r="UBW479" s="23"/>
      <c r="UBX479" s="23"/>
      <c r="UBY479" s="23"/>
      <c r="UBZ479" s="23"/>
      <c r="UCA479" s="23"/>
      <c r="UCB479" s="23"/>
      <c r="UCC479" s="23"/>
      <c r="UCD479" s="23"/>
      <c r="UCE479" s="23"/>
      <c r="UCF479" s="23"/>
      <c r="UCG479" s="23"/>
      <c r="UCH479" s="23"/>
      <c r="UCI479" s="23"/>
      <c r="UCJ479" s="23"/>
      <c r="UCK479" s="23"/>
      <c r="UCL479" s="23"/>
      <c r="UCM479" s="23"/>
      <c r="UCN479" s="23"/>
      <c r="UCO479" s="23"/>
      <c r="UCP479" s="23"/>
      <c r="UCQ479" s="23"/>
      <c r="UCR479" s="23"/>
      <c r="UCS479" s="23"/>
      <c r="UCT479" s="23"/>
      <c r="UCU479" s="23"/>
      <c r="UCV479" s="23"/>
      <c r="UCW479" s="23"/>
      <c r="UCX479" s="23"/>
      <c r="UCY479" s="23"/>
      <c r="UCZ479" s="23"/>
      <c r="UDA479" s="23"/>
      <c r="UDB479" s="23"/>
      <c r="UDC479" s="23"/>
      <c r="UDD479" s="23"/>
      <c r="UDE479" s="23"/>
      <c r="UDF479" s="23"/>
      <c r="UDG479" s="23"/>
      <c r="UDH479" s="23"/>
      <c r="UDI479" s="23"/>
      <c r="UDJ479" s="23"/>
      <c r="UDK479" s="23"/>
      <c r="UDL479" s="23"/>
      <c r="UDM479" s="23"/>
      <c r="UDN479" s="23"/>
      <c r="UDO479" s="23"/>
      <c r="UDP479" s="23"/>
      <c r="UDQ479" s="23"/>
      <c r="UDR479" s="23"/>
      <c r="UDS479" s="23"/>
      <c r="UDT479" s="23"/>
      <c r="UDU479" s="23"/>
      <c r="UDV479" s="23"/>
      <c r="UDW479" s="23"/>
      <c r="UDX479" s="23"/>
      <c r="UDY479" s="23"/>
      <c r="UDZ479" s="23"/>
      <c r="UEA479" s="23"/>
      <c r="UEB479" s="23"/>
      <c r="UEC479" s="23"/>
      <c r="UED479" s="23"/>
      <c r="UEE479" s="23"/>
      <c r="UEF479" s="23"/>
      <c r="UEG479" s="23"/>
      <c r="UEH479" s="23"/>
      <c r="UEI479" s="23"/>
      <c r="UEJ479" s="23"/>
      <c r="UEK479" s="23"/>
      <c r="UEL479" s="23"/>
      <c r="UEM479" s="23"/>
      <c r="UEN479" s="23"/>
      <c r="UEO479" s="23"/>
      <c r="UEP479" s="23"/>
      <c r="UEQ479" s="23"/>
      <c r="UER479" s="23"/>
      <c r="UES479" s="23"/>
      <c r="UET479" s="23"/>
      <c r="UEU479" s="23"/>
      <c r="UEV479" s="23"/>
      <c r="UEW479" s="23"/>
      <c r="UEX479" s="23"/>
      <c r="UEY479" s="23"/>
      <c r="UEZ479" s="23"/>
      <c r="UFA479" s="23"/>
      <c r="UFB479" s="23"/>
      <c r="UFC479" s="23"/>
      <c r="UFD479" s="23"/>
      <c r="UFE479" s="23"/>
      <c r="UFF479" s="23"/>
      <c r="UFG479" s="23"/>
      <c r="UFH479" s="23"/>
      <c r="UFI479" s="23"/>
      <c r="UFJ479" s="23"/>
      <c r="UFK479" s="23"/>
      <c r="UFL479" s="23"/>
      <c r="UFM479" s="23"/>
      <c r="UFN479" s="23"/>
      <c r="UFO479" s="23"/>
      <c r="UFP479" s="23"/>
      <c r="UFQ479" s="23"/>
      <c r="UFR479" s="23"/>
      <c r="UFS479" s="23"/>
      <c r="UFT479" s="23"/>
      <c r="UFU479" s="23"/>
      <c r="UFV479" s="23"/>
      <c r="UFW479" s="23"/>
      <c r="UFX479" s="23"/>
      <c r="UFY479" s="23"/>
      <c r="UFZ479" s="23"/>
      <c r="UGA479" s="23"/>
      <c r="UGB479" s="23"/>
      <c r="UGC479" s="23"/>
      <c r="UGD479" s="23"/>
      <c r="UGE479" s="23"/>
      <c r="UGF479" s="23"/>
      <c r="UGG479" s="23"/>
      <c r="UGH479" s="23"/>
      <c r="UGI479" s="23"/>
      <c r="UGJ479" s="23"/>
      <c r="UGK479" s="23"/>
      <c r="UGL479" s="23"/>
      <c r="UGM479" s="23"/>
      <c r="UGN479" s="23"/>
      <c r="UGO479" s="23"/>
      <c r="UGP479" s="23"/>
      <c r="UGQ479" s="23"/>
      <c r="UGR479" s="23"/>
      <c r="UGS479" s="23"/>
      <c r="UGT479" s="23"/>
      <c r="UGU479" s="23"/>
      <c r="UGV479" s="23"/>
      <c r="UGW479" s="23"/>
      <c r="UGX479" s="23"/>
      <c r="UGY479" s="23"/>
      <c r="UGZ479" s="23"/>
      <c r="UHA479" s="23"/>
      <c r="UHB479" s="23"/>
      <c r="UHC479" s="23"/>
      <c r="UHD479" s="23"/>
      <c r="UHE479" s="23"/>
      <c r="UHF479" s="23"/>
      <c r="UHG479" s="23"/>
      <c r="UHH479" s="23"/>
      <c r="UHI479" s="23"/>
      <c r="UHJ479" s="23"/>
      <c r="UHK479" s="23"/>
      <c r="UHL479" s="23"/>
      <c r="UHM479" s="23"/>
      <c r="UHN479" s="23"/>
      <c r="UHO479" s="23"/>
      <c r="UHP479" s="23"/>
      <c r="UHQ479" s="23"/>
      <c r="UHR479" s="23"/>
      <c r="UHS479" s="23"/>
      <c r="UHT479" s="23"/>
      <c r="UHU479" s="23"/>
      <c r="UHV479" s="23"/>
      <c r="UHW479" s="23"/>
      <c r="UHX479" s="23"/>
      <c r="UHY479" s="23"/>
      <c r="UHZ479" s="23"/>
      <c r="UIA479" s="23"/>
      <c r="UIB479" s="23"/>
      <c r="UIC479" s="23"/>
      <c r="UID479" s="23"/>
      <c r="UIE479" s="23"/>
      <c r="UIF479" s="23"/>
      <c r="UIG479" s="23"/>
      <c r="UIH479" s="23"/>
      <c r="UII479" s="23"/>
      <c r="UIJ479" s="23"/>
      <c r="UIK479" s="23"/>
      <c r="UIL479" s="23"/>
      <c r="UIM479" s="23"/>
      <c r="UIN479" s="23"/>
      <c r="UIO479" s="23"/>
      <c r="UIP479" s="23"/>
      <c r="UIQ479" s="23"/>
      <c r="UIR479" s="23"/>
      <c r="UIS479" s="23"/>
      <c r="UIT479" s="23"/>
      <c r="UIU479" s="23"/>
      <c r="UIV479" s="23"/>
      <c r="UIW479" s="23"/>
      <c r="UIX479" s="23"/>
      <c r="UIY479" s="23"/>
      <c r="UIZ479" s="23"/>
      <c r="UJA479" s="23"/>
      <c r="UJB479" s="23"/>
      <c r="UJC479" s="23"/>
      <c r="UJD479" s="23"/>
      <c r="UJE479" s="23"/>
      <c r="UJF479" s="23"/>
      <c r="UJG479" s="23"/>
      <c r="UJH479" s="23"/>
      <c r="UJI479" s="23"/>
      <c r="UJJ479" s="23"/>
      <c r="UJK479" s="23"/>
      <c r="UJL479" s="23"/>
      <c r="UJM479" s="23"/>
      <c r="UJN479" s="23"/>
      <c r="UJO479" s="23"/>
      <c r="UJP479" s="23"/>
      <c r="UJQ479" s="23"/>
      <c r="UJR479" s="23"/>
      <c r="UJS479" s="23"/>
      <c r="UJT479" s="23"/>
      <c r="UJU479" s="23"/>
      <c r="UJV479" s="23"/>
      <c r="UJW479" s="23"/>
      <c r="UJX479" s="23"/>
      <c r="UJY479" s="23"/>
      <c r="UJZ479" s="23"/>
      <c r="UKA479" s="23"/>
      <c r="UKB479" s="23"/>
      <c r="UKC479" s="23"/>
      <c r="UKD479" s="23"/>
      <c r="UKE479" s="23"/>
      <c r="UKF479" s="23"/>
      <c r="UKG479" s="23"/>
      <c r="UKH479" s="23"/>
      <c r="UKI479" s="23"/>
      <c r="UKJ479" s="23"/>
      <c r="UKK479" s="23"/>
      <c r="UKL479" s="23"/>
      <c r="UKM479" s="23"/>
      <c r="UKN479" s="23"/>
      <c r="UKO479" s="23"/>
      <c r="UKP479" s="23"/>
      <c r="UKQ479" s="23"/>
      <c r="UKR479" s="23"/>
      <c r="UKS479" s="23"/>
      <c r="UKT479" s="23"/>
      <c r="UKU479" s="23"/>
      <c r="UKV479" s="23"/>
      <c r="UKW479" s="23"/>
      <c r="UKX479" s="23"/>
      <c r="UKY479" s="23"/>
      <c r="UKZ479" s="23"/>
      <c r="ULA479" s="23"/>
      <c r="ULB479" s="23"/>
      <c r="ULC479" s="23"/>
      <c r="ULD479" s="23"/>
      <c r="ULE479" s="23"/>
      <c r="ULF479" s="23"/>
      <c r="ULG479" s="23"/>
      <c r="ULH479" s="23"/>
      <c r="ULI479" s="23"/>
      <c r="ULJ479" s="23"/>
      <c r="ULK479" s="23"/>
      <c r="ULL479" s="23"/>
      <c r="ULM479" s="23"/>
      <c r="ULN479" s="23"/>
      <c r="ULO479" s="23"/>
      <c r="ULP479" s="23"/>
      <c r="ULQ479" s="23"/>
      <c r="ULR479" s="23"/>
      <c r="ULS479" s="23"/>
      <c r="ULT479" s="23"/>
      <c r="ULU479" s="23"/>
      <c r="ULV479" s="23"/>
      <c r="ULW479" s="23"/>
      <c r="ULX479" s="23"/>
      <c r="ULY479" s="23"/>
      <c r="ULZ479" s="23"/>
      <c r="UMA479" s="23"/>
      <c r="UMB479" s="23"/>
      <c r="UMC479" s="23"/>
      <c r="UMD479" s="23"/>
      <c r="UME479" s="23"/>
      <c r="UMF479" s="23"/>
      <c r="UMG479" s="23"/>
      <c r="UMH479" s="23"/>
      <c r="UMI479" s="23"/>
      <c r="UMJ479" s="23"/>
      <c r="UMK479" s="23"/>
      <c r="UML479" s="23"/>
      <c r="UMM479" s="23"/>
      <c r="UMN479" s="23"/>
      <c r="UMO479" s="23"/>
      <c r="UMP479" s="23"/>
      <c r="UMQ479" s="23"/>
      <c r="UMR479" s="23"/>
      <c r="UMS479" s="23"/>
      <c r="UMT479" s="23"/>
      <c r="UMU479" s="23"/>
      <c r="UMV479" s="23"/>
      <c r="UMW479" s="23"/>
      <c r="UMX479" s="23"/>
      <c r="UMY479" s="23"/>
      <c r="UMZ479" s="23"/>
      <c r="UNA479" s="23"/>
      <c r="UNB479" s="23"/>
      <c r="UNC479" s="23"/>
      <c r="UND479" s="23"/>
      <c r="UNE479" s="23"/>
      <c r="UNF479" s="23"/>
      <c r="UNG479" s="23"/>
      <c r="UNH479" s="23"/>
      <c r="UNI479" s="23"/>
      <c r="UNJ479" s="23"/>
      <c r="UNK479" s="23"/>
      <c r="UNL479" s="23"/>
      <c r="UNM479" s="23"/>
      <c r="UNN479" s="23"/>
      <c r="UNO479" s="23"/>
      <c r="UNP479" s="23"/>
      <c r="UNQ479" s="23"/>
      <c r="UNR479" s="23"/>
      <c r="UNS479" s="23"/>
      <c r="UNT479" s="23"/>
      <c r="UNU479" s="23"/>
      <c r="UNV479" s="23"/>
      <c r="UNW479" s="23"/>
      <c r="UNX479" s="23"/>
      <c r="UNY479" s="23"/>
      <c r="UNZ479" s="23"/>
      <c r="UOA479" s="23"/>
      <c r="UOB479" s="23"/>
      <c r="UOC479" s="23"/>
      <c r="UOD479" s="23"/>
      <c r="UOE479" s="23"/>
      <c r="UOF479" s="23"/>
      <c r="UOG479" s="23"/>
      <c r="UOH479" s="23"/>
      <c r="UOI479" s="23"/>
      <c r="UOJ479" s="23"/>
      <c r="UOK479" s="23"/>
      <c r="UOL479" s="23"/>
      <c r="UOM479" s="23"/>
      <c r="UON479" s="23"/>
      <c r="UOO479" s="23"/>
      <c r="UOP479" s="23"/>
      <c r="UOQ479" s="23"/>
      <c r="UOR479" s="23"/>
      <c r="UOS479" s="23"/>
      <c r="UOT479" s="23"/>
      <c r="UOU479" s="23"/>
      <c r="UOV479" s="23"/>
      <c r="UOW479" s="23"/>
      <c r="UOX479" s="23"/>
      <c r="UOY479" s="23"/>
      <c r="UOZ479" s="23"/>
      <c r="UPA479" s="23"/>
      <c r="UPB479" s="23"/>
      <c r="UPC479" s="23"/>
      <c r="UPD479" s="23"/>
      <c r="UPE479" s="23"/>
      <c r="UPF479" s="23"/>
      <c r="UPG479" s="23"/>
      <c r="UPH479" s="23"/>
      <c r="UPI479" s="23"/>
      <c r="UPJ479" s="23"/>
      <c r="UPK479" s="23"/>
      <c r="UPL479" s="23"/>
      <c r="UPM479" s="23"/>
      <c r="UPN479" s="23"/>
      <c r="UPO479" s="23"/>
      <c r="UPP479" s="23"/>
      <c r="UPQ479" s="23"/>
      <c r="UPR479" s="23"/>
      <c r="UPS479" s="23"/>
      <c r="UPT479" s="23"/>
      <c r="UPU479" s="23"/>
      <c r="UPV479" s="23"/>
      <c r="UPW479" s="23"/>
      <c r="UPX479" s="23"/>
      <c r="UPY479" s="23"/>
      <c r="UPZ479" s="23"/>
      <c r="UQA479" s="23"/>
      <c r="UQB479" s="23"/>
      <c r="UQC479" s="23"/>
      <c r="UQD479" s="23"/>
      <c r="UQE479" s="23"/>
      <c r="UQF479" s="23"/>
      <c r="UQG479" s="23"/>
      <c r="UQH479" s="23"/>
      <c r="UQI479" s="23"/>
      <c r="UQJ479" s="23"/>
      <c r="UQK479" s="23"/>
      <c r="UQL479" s="23"/>
      <c r="UQM479" s="23"/>
      <c r="UQN479" s="23"/>
      <c r="UQO479" s="23"/>
      <c r="UQP479" s="23"/>
      <c r="UQQ479" s="23"/>
      <c r="UQR479" s="23"/>
      <c r="UQS479" s="23"/>
      <c r="UQT479" s="23"/>
      <c r="UQU479" s="23"/>
      <c r="UQV479" s="23"/>
      <c r="UQW479" s="23"/>
      <c r="UQX479" s="23"/>
      <c r="UQY479" s="23"/>
      <c r="UQZ479" s="23"/>
      <c r="URA479" s="23"/>
      <c r="URB479" s="23"/>
      <c r="URC479" s="23"/>
      <c r="URD479" s="23"/>
      <c r="URE479" s="23"/>
      <c r="URF479" s="23"/>
      <c r="URG479" s="23"/>
      <c r="URH479" s="23"/>
      <c r="URI479" s="23"/>
      <c r="URJ479" s="23"/>
      <c r="URK479" s="23"/>
      <c r="URL479" s="23"/>
      <c r="URM479" s="23"/>
      <c r="URN479" s="23"/>
      <c r="URO479" s="23"/>
      <c r="URP479" s="23"/>
      <c r="URQ479" s="23"/>
      <c r="URR479" s="23"/>
      <c r="URS479" s="23"/>
      <c r="URT479" s="23"/>
      <c r="URU479" s="23"/>
      <c r="URV479" s="23"/>
      <c r="URW479" s="23"/>
      <c r="URX479" s="23"/>
      <c r="URY479" s="23"/>
      <c r="URZ479" s="23"/>
      <c r="USA479" s="23"/>
      <c r="USB479" s="23"/>
      <c r="USC479" s="23"/>
      <c r="USD479" s="23"/>
      <c r="USE479" s="23"/>
      <c r="USF479" s="23"/>
      <c r="USG479" s="23"/>
      <c r="USH479" s="23"/>
      <c r="USI479" s="23"/>
      <c r="USJ479" s="23"/>
      <c r="USK479" s="23"/>
      <c r="USL479" s="23"/>
      <c r="USM479" s="23"/>
      <c r="USN479" s="23"/>
      <c r="USO479" s="23"/>
      <c r="USP479" s="23"/>
      <c r="USQ479" s="23"/>
      <c r="USR479" s="23"/>
      <c r="USS479" s="23"/>
      <c r="UST479" s="23"/>
      <c r="USU479" s="23"/>
      <c r="USV479" s="23"/>
      <c r="USW479" s="23"/>
      <c r="USX479" s="23"/>
      <c r="USY479" s="23"/>
      <c r="USZ479" s="23"/>
      <c r="UTA479" s="23"/>
      <c r="UTB479" s="23"/>
      <c r="UTC479" s="23"/>
      <c r="UTD479" s="23"/>
      <c r="UTE479" s="23"/>
      <c r="UTF479" s="23"/>
      <c r="UTG479" s="23"/>
      <c r="UTH479" s="23"/>
      <c r="UTI479" s="23"/>
      <c r="UTJ479" s="23"/>
      <c r="UTK479" s="23"/>
      <c r="UTL479" s="23"/>
      <c r="UTM479" s="23"/>
      <c r="UTN479" s="23"/>
      <c r="UTO479" s="23"/>
      <c r="UTP479" s="23"/>
      <c r="UTQ479" s="23"/>
      <c r="UTR479" s="23"/>
      <c r="UTS479" s="23"/>
      <c r="UTT479" s="23"/>
      <c r="UTU479" s="23"/>
      <c r="UTV479" s="23"/>
      <c r="UTW479" s="23"/>
      <c r="UTX479" s="23"/>
      <c r="UTY479" s="23"/>
      <c r="UTZ479" s="23"/>
      <c r="UUA479" s="23"/>
      <c r="UUB479" s="23"/>
      <c r="UUC479" s="23"/>
      <c r="UUD479" s="23"/>
      <c r="UUE479" s="23"/>
      <c r="UUF479" s="23"/>
      <c r="UUG479" s="23"/>
      <c r="UUH479" s="23"/>
      <c r="UUI479" s="23"/>
      <c r="UUJ479" s="23"/>
      <c r="UUK479" s="23"/>
      <c r="UUL479" s="23"/>
      <c r="UUM479" s="23"/>
      <c r="UUN479" s="23"/>
      <c r="UUO479" s="23"/>
      <c r="UUP479" s="23"/>
      <c r="UUQ479" s="23"/>
      <c r="UUR479" s="23"/>
      <c r="UUS479" s="23"/>
      <c r="UUT479" s="23"/>
      <c r="UUU479" s="23"/>
      <c r="UUV479" s="23"/>
      <c r="UUW479" s="23"/>
      <c r="UUX479" s="23"/>
      <c r="UUY479" s="23"/>
      <c r="UUZ479" s="23"/>
      <c r="UVA479" s="23"/>
      <c r="UVB479" s="23"/>
      <c r="UVC479" s="23"/>
      <c r="UVD479" s="23"/>
      <c r="UVE479" s="23"/>
      <c r="UVF479" s="23"/>
      <c r="UVG479" s="23"/>
      <c r="UVH479" s="23"/>
      <c r="UVI479" s="23"/>
      <c r="UVJ479" s="23"/>
      <c r="UVK479" s="23"/>
      <c r="UVL479" s="23"/>
      <c r="UVM479" s="23"/>
      <c r="UVN479" s="23"/>
      <c r="UVO479" s="23"/>
      <c r="UVP479" s="23"/>
      <c r="UVQ479" s="23"/>
      <c r="UVR479" s="23"/>
      <c r="UVS479" s="23"/>
      <c r="UVT479" s="23"/>
      <c r="UVU479" s="23"/>
      <c r="UVV479" s="23"/>
      <c r="UVW479" s="23"/>
      <c r="UVX479" s="23"/>
      <c r="UVY479" s="23"/>
      <c r="UVZ479" s="23"/>
      <c r="UWA479" s="23"/>
      <c r="UWB479" s="23"/>
      <c r="UWC479" s="23"/>
      <c r="UWD479" s="23"/>
      <c r="UWE479" s="23"/>
      <c r="UWF479" s="23"/>
      <c r="UWG479" s="23"/>
      <c r="UWH479" s="23"/>
      <c r="UWI479" s="23"/>
      <c r="UWJ479" s="23"/>
      <c r="UWK479" s="23"/>
      <c r="UWL479" s="23"/>
      <c r="UWM479" s="23"/>
      <c r="UWN479" s="23"/>
      <c r="UWO479" s="23"/>
      <c r="UWP479" s="23"/>
      <c r="UWQ479" s="23"/>
      <c r="UWR479" s="23"/>
      <c r="UWS479" s="23"/>
      <c r="UWT479" s="23"/>
      <c r="UWU479" s="23"/>
      <c r="UWV479" s="23"/>
      <c r="UWW479" s="23"/>
      <c r="UWX479" s="23"/>
      <c r="UWY479" s="23"/>
      <c r="UWZ479" s="23"/>
      <c r="UXA479" s="23"/>
      <c r="UXB479" s="23"/>
      <c r="UXC479" s="23"/>
      <c r="UXD479" s="23"/>
      <c r="UXE479" s="23"/>
      <c r="UXF479" s="23"/>
      <c r="UXG479" s="23"/>
      <c r="UXH479" s="23"/>
      <c r="UXI479" s="23"/>
      <c r="UXJ479" s="23"/>
      <c r="UXK479" s="23"/>
      <c r="UXL479" s="23"/>
      <c r="UXM479" s="23"/>
      <c r="UXN479" s="23"/>
      <c r="UXO479" s="23"/>
      <c r="UXP479" s="23"/>
      <c r="UXQ479" s="23"/>
      <c r="UXR479" s="23"/>
      <c r="UXS479" s="23"/>
      <c r="UXT479" s="23"/>
      <c r="UXU479" s="23"/>
      <c r="UXV479" s="23"/>
      <c r="UXW479" s="23"/>
      <c r="UXX479" s="23"/>
      <c r="UXY479" s="23"/>
      <c r="UXZ479" s="23"/>
      <c r="UYA479" s="23"/>
      <c r="UYB479" s="23"/>
      <c r="UYC479" s="23"/>
      <c r="UYD479" s="23"/>
      <c r="UYE479" s="23"/>
      <c r="UYF479" s="23"/>
      <c r="UYG479" s="23"/>
      <c r="UYH479" s="23"/>
      <c r="UYI479" s="23"/>
      <c r="UYJ479" s="23"/>
      <c r="UYK479" s="23"/>
      <c r="UYL479" s="23"/>
      <c r="UYM479" s="23"/>
      <c r="UYN479" s="23"/>
      <c r="UYO479" s="23"/>
      <c r="UYP479" s="23"/>
      <c r="UYQ479" s="23"/>
      <c r="UYR479" s="23"/>
      <c r="UYS479" s="23"/>
      <c r="UYT479" s="23"/>
      <c r="UYU479" s="23"/>
      <c r="UYV479" s="23"/>
      <c r="UYW479" s="23"/>
      <c r="UYX479" s="23"/>
      <c r="UYY479" s="23"/>
      <c r="UYZ479" s="23"/>
      <c r="UZA479" s="23"/>
      <c r="UZB479" s="23"/>
      <c r="UZC479" s="23"/>
      <c r="UZD479" s="23"/>
      <c r="UZE479" s="23"/>
      <c r="UZF479" s="23"/>
      <c r="UZG479" s="23"/>
      <c r="UZH479" s="23"/>
      <c r="UZI479" s="23"/>
      <c r="UZJ479" s="23"/>
      <c r="UZK479" s="23"/>
      <c r="UZL479" s="23"/>
      <c r="UZM479" s="23"/>
      <c r="UZN479" s="23"/>
      <c r="UZO479" s="23"/>
      <c r="UZP479" s="23"/>
      <c r="UZQ479" s="23"/>
      <c r="UZR479" s="23"/>
      <c r="UZS479" s="23"/>
      <c r="UZT479" s="23"/>
      <c r="UZU479" s="23"/>
      <c r="UZV479" s="23"/>
      <c r="UZW479" s="23"/>
      <c r="UZX479" s="23"/>
      <c r="UZY479" s="23"/>
      <c r="UZZ479" s="23"/>
      <c r="VAA479" s="23"/>
      <c r="VAB479" s="23"/>
      <c r="VAC479" s="23"/>
      <c r="VAD479" s="23"/>
      <c r="VAE479" s="23"/>
      <c r="VAF479" s="23"/>
      <c r="VAG479" s="23"/>
      <c r="VAH479" s="23"/>
      <c r="VAI479" s="23"/>
      <c r="VAJ479" s="23"/>
      <c r="VAK479" s="23"/>
      <c r="VAL479" s="23"/>
      <c r="VAM479" s="23"/>
      <c r="VAN479" s="23"/>
      <c r="VAO479" s="23"/>
      <c r="VAP479" s="23"/>
      <c r="VAQ479" s="23"/>
      <c r="VAR479" s="23"/>
      <c r="VAS479" s="23"/>
      <c r="VAT479" s="23"/>
      <c r="VAU479" s="23"/>
      <c r="VAV479" s="23"/>
      <c r="VAW479" s="23"/>
      <c r="VAX479" s="23"/>
      <c r="VAY479" s="23"/>
      <c r="VAZ479" s="23"/>
      <c r="VBA479" s="23"/>
      <c r="VBB479" s="23"/>
      <c r="VBC479" s="23"/>
      <c r="VBD479" s="23"/>
      <c r="VBE479" s="23"/>
      <c r="VBF479" s="23"/>
      <c r="VBG479" s="23"/>
      <c r="VBH479" s="23"/>
      <c r="VBI479" s="23"/>
      <c r="VBJ479" s="23"/>
      <c r="VBK479" s="23"/>
      <c r="VBL479" s="23"/>
      <c r="VBM479" s="23"/>
      <c r="VBN479" s="23"/>
      <c r="VBO479" s="23"/>
      <c r="VBP479" s="23"/>
      <c r="VBQ479" s="23"/>
      <c r="VBR479" s="23"/>
      <c r="VBS479" s="23"/>
      <c r="VBT479" s="23"/>
      <c r="VBU479" s="23"/>
      <c r="VBV479" s="23"/>
      <c r="VBW479" s="23"/>
      <c r="VBX479" s="23"/>
      <c r="VBY479" s="23"/>
      <c r="VBZ479" s="23"/>
      <c r="VCA479" s="23"/>
      <c r="VCB479" s="23"/>
      <c r="VCC479" s="23"/>
      <c r="VCD479" s="23"/>
      <c r="VCE479" s="23"/>
      <c r="VCF479" s="23"/>
      <c r="VCG479" s="23"/>
      <c r="VCH479" s="23"/>
      <c r="VCI479" s="23"/>
      <c r="VCJ479" s="23"/>
      <c r="VCK479" s="23"/>
      <c r="VCL479" s="23"/>
      <c r="VCM479" s="23"/>
      <c r="VCN479" s="23"/>
      <c r="VCO479" s="23"/>
      <c r="VCP479" s="23"/>
      <c r="VCQ479" s="23"/>
      <c r="VCR479" s="23"/>
      <c r="VCS479" s="23"/>
      <c r="VCT479" s="23"/>
      <c r="VCU479" s="23"/>
      <c r="VCV479" s="23"/>
      <c r="VCW479" s="23"/>
      <c r="VCX479" s="23"/>
      <c r="VCY479" s="23"/>
      <c r="VCZ479" s="23"/>
      <c r="VDA479" s="23"/>
      <c r="VDB479" s="23"/>
      <c r="VDC479" s="23"/>
      <c r="VDD479" s="23"/>
      <c r="VDE479" s="23"/>
      <c r="VDF479" s="23"/>
      <c r="VDG479" s="23"/>
      <c r="VDH479" s="23"/>
      <c r="VDI479" s="23"/>
      <c r="VDJ479" s="23"/>
      <c r="VDK479" s="23"/>
      <c r="VDL479" s="23"/>
      <c r="VDM479" s="23"/>
      <c r="VDN479" s="23"/>
      <c r="VDO479" s="23"/>
      <c r="VDP479" s="23"/>
      <c r="VDQ479" s="23"/>
      <c r="VDR479" s="23"/>
      <c r="VDS479" s="23"/>
      <c r="VDT479" s="23"/>
      <c r="VDU479" s="23"/>
      <c r="VDV479" s="23"/>
      <c r="VDW479" s="23"/>
      <c r="VDX479" s="23"/>
      <c r="VDY479" s="23"/>
      <c r="VDZ479" s="23"/>
      <c r="VEA479" s="23"/>
      <c r="VEB479" s="23"/>
      <c r="VEC479" s="23"/>
      <c r="VED479" s="23"/>
      <c r="VEE479" s="23"/>
      <c r="VEF479" s="23"/>
      <c r="VEG479" s="23"/>
      <c r="VEH479" s="23"/>
      <c r="VEI479" s="23"/>
      <c r="VEJ479" s="23"/>
      <c r="VEK479" s="23"/>
      <c r="VEL479" s="23"/>
      <c r="VEM479" s="23"/>
      <c r="VEN479" s="23"/>
      <c r="VEO479" s="23"/>
      <c r="VEP479" s="23"/>
      <c r="VEQ479" s="23"/>
      <c r="VER479" s="23"/>
      <c r="VES479" s="23"/>
      <c r="VET479" s="23"/>
      <c r="VEU479" s="23"/>
      <c r="VEV479" s="23"/>
      <c r="VEW479" s="23"/>
      <c r="VEX479" s="23"/>
      <c r="VEY479" s="23"/>
      <c r="VEZ479" s="23"/>
      <c r="VFA479" s="23"/>
      <c r="VFB479" s="23"/>
      <c r="VFC479" s="23"/>
      <c r="VFD479" s="23"/>
      <c r="VFE479" s="23"/>
      <c r="VFF479" s="23"/>
      <c r="VFG479" s="23"/>
      <c r="VFH479" s="23"/>
      <c r="VFI479" s="23"/>
      <c r="VFJ479" s="23"/>
      <c r="VFK479" s="23"/>
      <c r="VFL479" s="23"/>
      <c r="VFM479" s="23"/>
      <c r="VFN479" s="23"/>
      <c r="VFO479" s="23"/>
      <c r="VFP479" s="23"/>
      <c r="VFQ479" s="23"/>
      <c r="VFR479" s="23"/>
      <c r="VFS479" s="23"/>
      <c r="VFT479" s="23"/>
      <c r="VFU479" s="23"/>
      <c r="VFV479" s="23"/>
      <c r="VFW479" s="23"/>
      <c r="VFX479" s="23"/>
      <c r="VFY479" s="23"/>
      <c r="VFZ479" s="23"/>
      <c r="VGA479" s="23"/>
      <c r="VGB479" s="23"/>
      <c r="VGC479" s="23"/>
      <c r="VGD479" s="23"/>
      <c r="VGE479" s="23"/>
      <c r="VGF479" s="23"/>
      <c r="VGG479" s="23"/>
      <c r="VGH479" s="23"/>
      <c r="VGI479" s="23"/>
      <c r="VGJ479" s="23"/>
      <c r="VGK479" s="23"/>
      <c r="VGL479" s="23"/>
      <c r="VGM479" s="23"/>
      <c r="VGN479" s="23"/>
      <c r="VGO479" s="23"/>
      <c r="VGP479" s="23"/>
      <c r="VGQ479" s="23"/>
      <c r="VGR479" s="23"/>
      <c r="VGS479" s="23"/>
      <c r="VGT479" s="23"/>
      <c r="VGU479" s="23"/>
      <c r="VGV479" s="23"/>
      <c r="VGW479" s="23"/>
      <c r="VGX479" s="23"/>
      <c r="VGY479" s="23"/>
      <c r="VGZ479" s="23"/>
      <c r="VHA479" s="23"/>
      <c r="VHB479" s="23"/>
      <c r="VHC479" s="23"/>
      <c r="VHD479" s="23"/>
      <c r="VHE479" s="23"/>
      <c r="VHF479" s="23"/>
      <c r="VHG479" s="23"/>
      <c r="VHH479" s="23"/>
      <c r="VHI479" s="23"/>
      <c r="VHJ479" s="23"/>
      <c r="VHK479" s="23"/>
      <c r="VHL479" s="23"/>
      <c r="VHM479" s="23"/>
      <c r="VHN479" s="23"/>
      <c r="VHO479" s="23"/>
      <c r="VHP479" s="23"/>
      <c r="VHQ479" s="23"/>
      <c r="VHR479" s="23"/>
      <c r="VHS479" s="23"/>
      <c r="VHT479" s="23"/>
      <c r="VHU479" s="23"/>
      <c r="VHV479" s="23"/>
      <c r="VHW479" s="23"/>
      <c r="VHX479" s="23"/>
      <c r="VHY479" s="23"/>
      <c r="VHZ479" s="23"/>
      <c r="VIA479" s="23"/>
      <c r="VIB479" s="23"/>
      <c r="VIC479" s="23"/>
      <c r="VID479" s="23"/>
      <c r="VIE479" s="23"/>
      <c r="VIF479" s="23"/>
      <c r="VIG479" s="23"/>
      <c r="VIH479" s="23"/>
      <c r="VII479" s="23"/>
      <c r="VIJ479" s="23"/>
      <c r="VIK479" s="23"/>
      <c r="VIL479" s="23"/>
      <c r="VIM479" s="23"/>
      <c r="VIN479" s="23"/>
      <c r="VIO479" s="23"/>
      <c r="VIP479" s="23"/>
      <c r="VIQ479" s="23"/>
      <c r="VIR479" s="23"/>
      <c r="VIS479" s="23"/>
      <c r="VIT479" s="23"/>
      <c r="VIU479" s="23"/>
      <c r="VIV479" s="23"/>
      <c r="VIW479" s="23"/>
      <c r="VIX479" s="23"/>
      <c r="VIY479" s="23"/>
      <c r="VIZ479" s="23"/>
      <c r="VJA479" s="23"/>
      <c r="VJB479" s="23"/>
      <c r="VJC479" s="23"/>
      <c r="VJD479" s="23"/>
      <c r="VJE479" s="23"/>
      <c r="VJF479" s="23"/>
      <c r="VJG479" s="23"/>
      <c r="VJH479" s="23"/>
      <c r="VJI479" s="23"/>
      <c r="VJJ479" s="23"/>
      <c r="VJK479" s="23"/>
      <c r="VJL479" s="23"/>
      <c r="VJM479" s="23"/>
      <c r="VJN479" s="23"/>
      <c r="VJO479" s="23"/>
      <c r="VJP479" s="23"/>
      <c r="VJQ479" s="23"/>
      <c r="VJR479" s="23"/>
      <c r="VJS479" s="23"/>
      <c r="VJT479" s="23"/>
      <c r="VJU479" s="23"/>
      <c r="VJV479" s="23"/>
      <c r="VJW479" s="23"/>
      <c r="VJX479" s="23"/>
      <c r="VJY479" s="23"/>
      <c r="VJZ479" s="23"/>
      <c r="VKA479" s="23"/>
      <c r="VKB479" s="23"/>
      <c r="VKC479" s="23"/>
      <c r="VKD479" s="23"/>
      <c r="VKE479" s="23"/>
      <c r="VKF479" s="23"/>
      <c r="VKG479" s="23"/>
      <c r="VKH479" s="23"/>
      <c r="VKI479" s="23"/>
      <c r="VKJ479" s="23"/>
      <c r="VKK479" s="23"/>
      <c r="VKL479" s="23"/>
      <c r="VKM479" s="23"/>
      <c r="VKN479" s="23"/>
      <c r="VKO479" s="23"/>
      <c r="VKP479" s="23"/>
      <c r="VKQ479" s="23"/>
      <c r="VKR479" s="23"/>
      <c r="VKS479" s="23"/>
      <c r="VKT479" s="23"/>
      <c r="VKU479" s="23"/>
      <c r="VKV479" s="23"/>
      <c r="VKW479" s="23"/>
      <c r="VKX479" s="23"/>
      <c r="VKY479" s="23"/>
      <c r="VKZ479" s="23"/>
      <c r="VLA479" s="23"/>
      <c r="VLB479" s="23"/>
      <c r="VLC479" s="23"/>
      <c r="VLD479" s="23"/>
      <c r="VLE479" s="23"/>
      <c r="VLF479" s="23"/>
      <c r="VLG479" s="23"/>
      <c r="VLH479" s="23"/>
      <c r="VLI479" s="23"/>
      <c r="VLJ479" s="23"/>
      <c r="VLK479" s="23"/>
      <c r="VLL479" s="23"/>
      <c r="VLM479" s="23"/>
      <c r="VLN479" s="23"/>
      <c r="VLO479" s="23"/>
      <c r="VLP479" s="23"/>
      <c r="VLQ479" s="23"/>
      <c r="VLR479" s="23"/>
      <c r="VLS479" s="23"/>
      <c r="VLT479" s="23"/>
      <c r="VLU479" s="23"/>
      <c r="VLV479" s="23"/>
      <c r="VLW479" s="23"/>
      <c r="VLX479" s="23"/>
      <c r="VLY479" s="23"/>
      <c r="VLZ479" s="23"/>
      <c r="VMA479" s="23"/>
      <c r="VMB479" s="23"/>
      <c r="VMC479" s="23"/>
      <c r="VMD479" s="23"/>
      <c r="VME479" s="23"/>
      <c r="VMF479" s="23"/>
      <c r="VMG479" s="23"/>
      <c r="VMH479" s="23"/>
      <c r="VMI479" s="23"/>
      <c r="VMJ479" s="23"/>
      <c r="VMK479" s="23"/>
      <c r="VML479" s="23"/>
      <c r="VMM479" s="23"/>
      <c r="VMN479" s="23"/>
      <c r="VMO479" s="23"/>
      <c r="VMP479" s="23"/>
      <c r="VMQ479" s="23"/>
      <c r="VMR479" s="23"/>
      <c r="VMS479" s="23"/>
      <c r="VMT479" s="23"/>
      <c r="VMU479" s="23"/>
      <c r="VMV479" s="23"/>
      <c r="VMW479" s="23"/>
      <c r="VMX479" s="23"/>
      <c r="VMY479" s="23"/>
      <c r="VMZ479" s="23"/>
      <c r="VNA479" s="23"/>
      <c r="VNB479" s="23"/>
      <c r="VNC479" s="23"/>
      <c r="VND479" s="23"/>
      <c r="VNE479" s="23"/>
      <c r="VNF479" s="23"/>
      <c r="VNG479" s="23"/>
      <c r="VNH479" s="23"/>
      <c r="VNI479" s="23"/>
      <c r="VNJ479" s="23"/>
      <c r="VNK479" s="23"/>
      <c r="VNL479" s="23"/>
      <c r="VNM479" s="23"/>
      <c r="VNN479" s="23"/>
      <c r="VNO479" s="23"/>
      <c r="VNP479" s="23"/>
      <c r="VNQ479" s="23"/>
      <c r="VNR479" s="23"/>
      <c r="VNS479" s="23"/>
      <c r="VNT479" s="23"/>
      <c r="VNU479" s="23"/>
      <c r="VNV479" s="23"/>
      <c r="VNW479" s="23"/>
      <c r="VNX479" s="23"/>
      <c r="VNY479" s="23"/>
      <c r="VNZ479" s="23"/>
      <c r="VOA479" s="23"/>
      <c r="VOB479" s="23"/>
      <c r="VOC479" s="23"/>
      <c r="VOD479" s="23"/>
      <c r="VOE479" s="23"/>
      <c r="VOF479" s="23"/>
      <c r="VOG479" s="23"/>
      <c r="VOH479" s="23"/>
      <c r="VOI479" s="23"/>
      <c r="VOJ479" s="23"/>
      <c r="VOK479" s="23"/>
      <c r="VOL479" s="23"/>
      <c r="VOM479" s="23"/>
      <c r="VON479" s="23"/>
      <c r="VOO479" s="23"/>
      <c r="VOP479" s="23"/>
      <c r="VOQ479" s="23"/>
      <c r="VOR479" s="23"/>
      <c r="VOS479" s="23"/>
      <c r="VOT479" s="23"/>
      <c r="VOU479" s="23"/>
      <c r="VOV479" s="23"/>
      <c r="VOW479" s="23"/>
      <c r="VOX479" s="23"/>
      <c r="VOY479" s="23"/>
      <c r="VOZ479" s="23"/>
      <c r="VPA479" s="23"/>
      <c r="VPB479" s="23"/>
      <c r="VPC479" s="23"/>
      <c r="VPD479" s="23"/>
      <c r="VPE479" s="23"/>
      <c r="VPF479" s="23"/>
      <c r="VPG479" s="23"/>
      <c r="VPH479" s="23"/>
      <c r="VPI479" s="23"/>
      <c r="VPJ479" s="23"/>
      <c r="VPK479" s="23"/>
      <c r="VPL479" s="23"/>
      <c r="VPM479" s="23"/>
      <c r="VPN479" s="23"/>
      <c r="VPO479" s="23"/>
      <c r="VPP479" s="23"/>
      <c r="VPQ479" s="23"/>
      <c r="VPR479" s="23"/>
      <c r="VPS479" s="23"/>
      <c r="VPT479" s="23"/>
      <c r="VPU479" s="23"/>
      <c r="VPV479" s="23"/>
      <c r="VPW479" s="23"/>
      <c r="VPX479" s="23"/>
      <c r="VPY479" s="23"/>
      <c r="VPZ479" s="23"/>
      <c r="VQA479" s="23"/>
      <c r="VQB479" s="23"/>
      <c r="VQC479" s="23"/>
      <c r="VQD479" s="23"/>
      <c r="VQE479" s="23"/>
      <c r="VQF479" s="23"/>
      <c r="VQG479" s="23"/>
      <c r="VQH479" s="23"/>
      <c r="VQI479" s="23"/>
      <c r="VQJ479" s="23"/>
      <c r="VQK479" s="23"/>
      <c r="VQL479" s="23"/>
      <c r="VQM479" s="23"/>
      <c r="VQN479" s="23"/>
      <c r="VQO479" s="23"/>
      <c r="VQP479" s="23"/>
      <c r="VQQ479" s="23"/>
      <c r="VQR479" s="23"/>
      <c r="VQS479" s="23"/>
      <c r="VQT479" s="23"/>
      <c r="VQU479" s="23"/>
      <c r="VQV479" s="23"/>
      <c r="VQW479" s="23"/>
      <c r="VQX479" s="23"/>
      <c r="VQY479" s="23"/>
      <c r="VQZ479" s="23"/>
      <c r="VRA479" s="23"/>
      <c r="VRB479" s="23"/>
      <c r="VRC479" s="23"/>
      <c r="VRD479" s="23"/>
      <c r="VRE479" s="23"/>
      <c r="VRF479" s="23"/>
      <c r="VRG479" s="23"/>
      <c r="VRH479" s="23"/>
      <c r="VRI479" s="23"/>
      <c r="VRJ479" s="23"/>
      <c r="VRK479" s="23"/>
      <c r="VRL479" s="23"/>
      <c r="VRM479" s="23"/>
      <c r="VRN479" s="23"/>
      <c r="VRO479" s="23"/>
      <c r="VRP479" s="23"/>
      <c r="VRQ479" s="23"/>
      <c r="VRR479" s="23"/>
      <c r="VRS479" s="23"/>
      <c r="VRT479" s="23"/>
      <c r="VRU479" s="23"/>
      <c r="VRV479" s="23"/>
      <c r="VRW479" s="23"/>
      <c r="VRX479" s="23"/>
      <c r="VRY479" s="23"/>
      <c r="VRZ479" s="23"/>
      <c r="VSA479" s="23"/>
      <c r="VSB479" s="23"/>
      <c r="VSC479" s="23"/>
      <c r="VSD479" s="23"/>
      <c r="VSE479" s="23"/>
      <c r="VSF479" s="23"/>
      <c r="VSG479" s="23"/>
      <c r="VSH479" s="23"/>
      <c r="VSI479" s="23"/>
      <c r="VSJ479" s="23"/>
      <c r="VSK479" s="23"/>
      <c r="VSL479" s="23"/>
      <c r="VSM479" s="23"/>
      <c r="VSN479" s="23"/>
      <c r="VSO479" s="23"/>
      <c r="VSP479" s="23"/>
      <c r="VSQ479" s="23"/>
      <c r="VSR479" s="23"/>
      <c r="VSS479" s="23"/>
      <c r="VST479" s="23"/>
      <c r="VSU479" s="23"/>
      <c r="VSV479" s="23"/>
      <c r="VSW479" s="23"/>
      <c r="VSX479" s="23"/>
      <c r="VSY479" s="23"/>
      <c r="VSZ479" s="23"/>
      <c r="VTA479" s="23"/>
      <c r="VTB479" s="23"/>
      <c r="VTC479" s="23"/>
      <c r="VTD479" s="23"/>
      <c r="VTE479" s="23"/>
      <c r="VTF479" s="23"/>
      <c r="VTG479" s="23"/>
      <c r="VTH479" s="23"/>
      <c r="VTI479" s="23"/>
      <c r="VTJ479" s="23"/>
      <c r="VTK479" s="23"/>
      <c r="VTL479" s="23"/>
      <c r="VTM479" s="23"/>
      <c r="VTN479" s="23"/>
      <c r="VTO479" s="23"/>
      <c r="VTP479" s="23"/>
      <c r="VTQ479" s="23"/>
      <c r="VTR479" s="23"/>
      <c r="VTS479" s="23"/>
      <c r="VTT479" s="23"/>
      <c r="VTU479" s="23"/>
      <c r="VTV479" s="23"/>
      <c r="VTW479" s="23"/>
      <c r="VTX479" s="23"/>
      <c r="VTY479" s="23"/>
      <c r="VTZ479" s="23"/>
      <c r="VUA479" s="23"/>
      <c r="VUB479" s="23"/>
      <c r="VUC479" s="23"/>
      <c r="VUD479" s="23"/>
      <c r="VUE479" s="23"/>
      <c r="VUF479" s="23"/>
      <c r="VUG479" s="23"/>
      <c r="VUH479" s="23"/>
      <c r="VUI479" s="23"/>
      <c r="VUJ479" s="23"/>
      <c r="VUK479" s="23"/>
      <c r="VUL479" s="23"/>
      <c r="VUM479" s="23"/>
      <c r="VUN479" s="23"/>
      <c r="VUO479" s="23"/>
      <c r="VUP479" s="23"/>
      <c r="VUQ479" s="23"/>
      <c r="VUR479" s="23"/>
      <c r="VUS479" s="23"/>
      <c r="VUT479" s="23"/>
      <c r="VUU479" s="23"/>
      <c r="VUV479" s="23"/>
      <c r="VUW479" s="23"/>
      <c r="VUX479" s="23"/>
      <c r="VUY479" s="23"/>
      <c r="VUZ479" s="23"/>
      <c r="VVA479" s="23"/>
      <c r="VVB479" s="23"/>
      <c r="VVC479" s="23"/>
      <c r="VVD479" s="23"/>
      <c r="VVE479" s="23"/>
      <c r="VVF479" s="23"/>
      <c r="VVG479" s="23"/>
      <c r="VVH479" s="23"/>
      <c r="VVI479" s="23"/>
      <c r="VVJ479" s="23"/>
      <c r="VVK479" s="23"/>
      <c r="VVL479" s="23"/>
      <c r="VVM479" s="23"/>
      <c r="VVN479" s="23"/>
      <c r="VVO479" s="23"/>
      <c r="VVP479" s="23"/>
      <c r="VVQ479" s="23"/>
      <c r="VVR479" s="23"/>
      <c r="VVS479" s="23"/>
      <c r="VVT479" s="23"/>
      <c r="VVU479" s="23"/>
      <c r="VVV479" s="23"/>
      <c r="VVW479" s="23"/>
      <c r="VVX479" s="23"/>
      <c r="VVY479" s="23"/>
      <c r="VVZ479" s="23"/>
      <c r="VWA479" s="23"/>
      <c r="VWB479" s="23"/>
      <c r="VWC479" s="23"/>
      <c r="VWD479" s="23"/>
      <c r="VWE479" s="23"/>
      <c r="VWF479" s="23"/>
      <c r="VWG479" s="23"/>
      <c r="VWH479" s="23"/>
      <c r="VWI479" s="23"/>
      <c r="VWJ479" s="23"/>
      <c r="VWK479" s="23"/>
      <c r="VWL479" s="23"/>
      <c r="VWM479" s="23"/>
      <c r="VWN479" s="23"/>
      <c r="VWO479" s="23"/>
      <c r="VWP479" s="23"/>
      <c r="VWQ479" s="23"/>
      <c r="VWR479" s="23"/>
      <c r="VWS479" s="23"/>
      <c r="VWT479" s="23"/>
      <c r="VWU479" s="23"/>
      <c r="VWV479" s="23"/>
      <c r="VWW479" s="23"/>
      <c r="VWX479" s="23"/>
      <c r="VWY479" s="23"/>
      <c r="VWZ479" s="23"/>
      <c r="VXA479" s="23"/>
      <c r="VXB479" s="23"/>
      <c r="VXC479" s="23"/>
      <c r="VXD479" s="23"/>
      <c r="VXE479" s="23"/>
      <c r="VXF479" s="23"/>
      <c r="VXG479" s="23"/>
      <c r="VXH479" s="23"/>
      <c r="VXI479" s="23"/>
      <c r="VXJ479" s="23"/>
      <c r="VXK479" s="23"/>
      <c r="VXL479" s="23"/>
      <c r="VXM479" s="23"/>
      <c r="VXN479" s="23"/>
      <c r="VXO479" s="23"/>
      <c r="VXP479" s="23"/>
      <c r="VXQ479" s="23"/>
      <c r="VXR479" s="23"/>
      <c r="VXS479" s="23"/>
      <c r="VXT479" s="23"/>
      <c r="VXU479" s="23"/>
      <c r="VXV479" s="23"/>
      <c r="VXW479" s="23"/>
      <c r="VXX479" s="23"/>
      <c r="VXY479" s="23"/>
      <c r="VXZ479" s="23"/>
      <c r="VYA479" s="23"/>
      <c r="VYB479" s="23"/>
      <c r="VYC479" s="23"/>
      <c r="VYD479" s="23"/>
      <c r="VYE479" s="23"/>
      <c r="VYF479" s="23"/>
      <c r="VYG479" s="23"/>
      <c r="VYH479" s="23"/>
      <c r="VYI479" s="23"/>
      <c r="VYJ479" s="23"/>
      <c r="VYK479" s="23"/>
      <c r="VYL479" s="23"/>
      <c r="VYM479" s="23"/>
      <c r="VYN479" s="23"/>
      <c r="VYO479" s="23"/>
      <c r="VYP479" s="23"/>
      <c r="VYQ479" s="23"/>
      <c r="VYR479" s="23"/>
      <c r="VYS479" s="23"/>
      <c r="VYT479" s="23"/>
      <c r="VYU479" s="23"/>
      <c r="VYV479" s="23"/>
      <c r="VYW479" s="23"/>
      <c r="VYX479" s="23"/>
      <c r="VYY479" s="23"/>
      <c r="VYZ479" s="23"/>
      <c r="VZA479" s="23"/>
      <c r="VZB479" s="23"/>
      <c r="VZC479" s="23"/>
      <c r="VZD479" s="23"/>
      <c r="VZE479" s="23"/>
      <c r="VZF479" s="23"/>
      <c r="VZG479" s="23"/>
      <c r="VZH479" s="23"/>
      <c r="VZI479" s="23"/>
      <c r="VZJ479" s="23"/>
      <c r="VZK479" s="23"/>
      <c r="VZL479" s="23"/>
      <c r="VZM479" s="23"/>
      <c r="VZN479" s="23"/>
      <c r="VZO479" s="23"/>
      <c r="VZP479" s="23"/>
      <c r="VZQ479" s="23"/>
      <c r="VZR479" s="23"/>
      <c r="VZS479" s="23"/>
      <c r="VZT479" s="23"/>
      <c r="VZU479" s="23"/>
      <c r="VZV479" s="23"/>
      <c r="VZW479" s="23"/>
      <c r="VZX479" s="23"/>
      <c r="VZY479" s="23"/>
      <c r="VZZ479" s="23"/>
      <c r="WAA479" s="23"/>
      <c r="WAB479" s="23"/>
      <c r="WAC479" s="23"/>
      <c r="WAD479" s="23"/>
      <c r="WAE479" s="23"/>
      <c r="WAF479" s="23"/>
      <c r="WAG479" s="23"/>
      <c r="WAH479" s="23"/>
      <c r="WAI479" s="23"/>
      <c r="WAJ479" s="23"/>
      <c r="WAK479" s="23"/>
      <c r="WAL479" s="23"/>
      <c r="WAM479" s="23"/>
      <c r="WAN479" s="23"/>
      <c r="WAO479" s="23"/>
      <c r="WAP479" s="23"/>
      <c r="WAQ479" s="23"/>
      <c r="WAR479" s="23"/>
      <c r="WAS479" s="23"/>
      <c r="WAT479" s="23"/>
      <c r="WAU479" s="23"/>
      <c r="WAV479" s="23"/>
      <c r="WAW479" s="23"/>
      <c r="WAX479" s="23"/>
      <c r="WAY479" s="23"/>
      <c r="WAZ479" s="23"/>
      <c r="WBA479" s="23"/>
      <c r="WBB479" s="23"/>
      <c r="WBC479" s="23"/>
      <c r="WBD479" s="23"/>
      <c r="WBE479" s="23"/>
      <c r="WBF479" s="23"/>
      <c r="WBG479" s="23"/>
      <c r="WBH479" s="23"/>
      <c r="WBI479" s="23"/>
      <c r="WBJ479" s="23"/>
      <c r="WBK479" s="23"/>
      <c r="WBL479" s="23"/>
      <c r="WBM479" s="23"/>
      <c r="WBN479" s="23"/>
      <c r="WBO479" s="23"/>
      <c r="WBP479" s="23"/>
      <c r="WBQ479" s="23"/>
      <c r="WBR479" s="23"/>
      <c r="WBS479" s="23"/>
      <c r="WBT479" s="23"/>
      <c r="WBU479" s="23"/>
      <c r="WBV479" s="23"/>
      <c r="WBW479" s="23"/>
      <c r="WBX479" s="23"/>
      <c r="WBY479" s="23"/>
      <c r="WBZ479" s="23"/>
      <c r="WCA479" s="23"/>
      <c r="WCB479" s="23"/>
      <c r="WCC479" s="23"/>
      <c r="WCD479" s="23"/>
      <c r="WCE479" s="23"/>
      <c r="WCF479" s="23"/>
      <c r="WCG479" s="23"/>
      <c r="WCH479" s="23"/>
      <c r="WCI479" s="23"/>
      <c r="WCJ479" s="23"/>
      <c r="WCK479" s="23"/>
      <c r="WCL479" s="23"/>
      <c r="WCM479" s="23"/>
      <c r="WCN479" s="23"/>
      <c r="WCO479" s="23"/>
      <c r="WCP479" s="23"/>
      <c r="WCQ479" s="23"/>
      <c r="WCR479" s="23"/>
      <c r="WCS479" s="23"/>
      <c r="WCT479" s="23"/>
      <c r="WCU479" s="23"/>
      <c r="WCV479" s="23"/>
      <c r="WCW479" s="23"/>
      <c r="WCX479" s="23"/>
      <c r="WCY479" s="23"/>
      <c r="WCZ479" s="23"/>
      <c r="WDA479" s="23"/>
      <c r="WDB479" s="23"/>
      <c r="WDC479" s="23"/>
      <c r="WDD479" s="23"/>
      <c r="WDE479" s="23"/>
      <c r="WDF479" s="23"/>
      <c r="WDG479" s="23"/>
      <c r="WDH479" s="23"/>
      <c r="WDI479" s="23"/>
      <c r="WDJ479" s="23"/>
      <c r="WDK479" s="23"/>
      <c r="WDL479" s="23"/>
      <c r="WDM479" s="23"/>
      <c r="WDN479" s="23"/>
      <c r="WDO479" s="23"/>
      <c r="WDP479" s="23"/>
      <c r="WDQ479" s="23"/>
      <c r="WDR479" s="23"/>
      <c r="WDS479" s="23"/>
      <c r="WDT479" s="23"/>
      <c r="WDU479" s="23"/>
      <c r="WDV479" s="23"/>
      <c r="WDW479" s="23"/>
      <c r="WDX479" s="23"/>
      <c r="WDY479" s="23"/>
      <c r="WDZ479" s="23"/>
      <c r="WEA479" s="23"/>
      <c r="WEB479" s="23"/>
      <c r="WEC479" s="23"/>
      <c r="WED479" s="23"/>
      <c r="WEE479" s="23"/>
      <c r="WEF479" s="23"/>
      <c r="WEG479" s="23"/>
      <c r="WEH479" s="23"/>
      <c r="WEI479" s="23"/>
      <c r="WEJ479" s="23"/>
      <c r="WEK479" s="23"/>
      <c r="WEL479" s="23"/>
      <c r="WEM479" s="23"/>
      <c r="WEN479" s="23"/>
      <c r="WEO479" s="23"/>
      <c r="WEP479" s="23"/>
      <c r="WEQ479" s="23"/>
      <c r="WER479" s="23"/>
      <c r="WES479" s="23"/>
      <c r="WET479" s="23"/>
      <c r="WEU479" s="23"/>
      <c r="WEV479" s="23"/>
      <c r="WEW479" s="23"/>
      <c r="WEX479" s="23"/>
      <c r="WEY479" s="23"/>
      <c r="WEZ479" s="23"/>
      <c r="WFA479" s="23"/>
      <c r="WFB479" s="23"/>
      <c r="WFC479" s="23"/>
      <c r="WFD479" s="23"/>
      <c r="WFE479" s="23"/>
      <c r="WFF479" s="23"/>
      <c r="WFG479" s="23"/>
      <c r="WFH479" s="23"/>
      <c r="WFI479" s="23"/>
      <c r="WFJ479" s="23"/>
      <c r="WFK479" s="23"/>
      <c r="WFL479" s="23"/>
      <c r="WFM479" s="23"/>
      <c r="WFN479" s="23"/>
      <c r="WFO479" s="23"/>
      <c r="WFP479" s="23"/>
      <c r="WFQ479" s="23"/>
      <c r="WFR479" s="23"/>
      <c r="WFS479" s="23"/>
      <c r="WFT479" s="23"/>
      <c r="WFU479" s="23"/>
      <c r="WFV479" s="23"/>
      <c r="WFW479" s="23"/>
      <c r="WFX479" s="23"/>
      <c r="WFY479" s="23"/>
      <c r="WFZ479" s="23"/>
      <c r="WGA479" s="23"/>
      <c r="WGB479" s="23"/>
      <c r="WGC479" s="23"/>
      <c r="WGD479" s="23"/>
      <c r="WGE479" s="23"/>
      <c r="WGF479" s="23"/>
      <c r="WGG479" s="23"/>
      <c r="WGH479" s="23"/>
      <c r="WGI479" s="23"/>
      <c r="WGJ479" s="23"/>
      <c r="WGK479" s="23"/>
      <c r="WGL479" s="23"/>
      <c r="WGM479" s="23"/>
      <c r="WGN479" s="23"/>
      <c r="WGO479" s="23"/>
      <c r="WGP479" s="23"/>
      <c r="WGQ479" s="23"/>
      <c r="WGR479" s="23"/>
      <c r="WGS479" s="23"/>
      <c r="WGT479" s="23"/>
      <c r="WGU479" s="23"/>
      <c r="WGV479" s="23"/>
      <c r="WGW479" s="23"/>
      <c r="WGX479" s="23"/>
      <c r="WGY479" s="23"/>
      <c r="WGZ479" s="23"/>
      <c r="WHA479" s="23"/>
      <c r="WHB479" s="23"/>
      <c r="WHC479" s="23"/>
      <c r="WHD479" s="23"/>
      <c r="WHE479" s="23"/>
      <c r="WHF479" s="23"/>
      <c r="WHG479" s="23"/>
      <c r="WHH479" s="23"/>
      <c r="WHI479" s="23"/>
      <c r="WHJ479" s="23"/>
      <c r="WHK479" s="23"/>
      <c r="WHL479" s="23"/>
      <c r="WHM479" s="23"/>
      <c r="WHN479" s="23"/>
      <c r="WHO479" s="23"/>
      <c r="WHP479" s="23"/>
      <c r="WHQ479" s="23"/>
      <c r="WHR479" s="23"/>
      <c r="WHS479" s="23"/>
      <c r="WHT479" s="23"/>
      <c r="WHU479" s="23"/>
      <c r="WHV479" s="23"/>
      <c r="WHW479" s="23"/>
      <c r="WHX479" s="23"/>
      <c r="WHY479" s="23"/>
      <c r="WHZ479" s="23"/>
      <c r="WIA479" s="23"/>
      <c r="WIB479" s="23"/>
      <c r="WIC479" s="23"/>
      <c r="WID479" s="23"/>
      <c r="WIE479" s="23"/>
      <c r="WIF479" s="23"/>
      <c r="WIG479" s="23"/>
      <c r="WIH479" s="23"/>
      <c r="WII479" s="23"/>
      <c r="WIJ479" s="23"/>
      <c r="WIK479" s="23"/>
      <c r="WIL479" s="23"/>
      <c r="WIM479" s="23"/>
      <c r="WIN479" s="23"/>
      <c r="WIO479" s="23"/>
      <c r="WIP479" s="23"/>
      <c r="WIQ479" s="23"/>
      <c r="WIR479" s="23"/>
      <c r="WIS479" s="23"/>
      <c r="WIT479" s="23"/>
      <c r="WIU479" s="23"/>
      <c r="WIV479" s="23"/>
      <c r="WIW479" s="23"/>
      <c r="WIX479" s="23"/>
      <c r="WIY479" s="23"/>
      <c r="WIZ479" s="23"/>
      <c r="WJA479" s="23"/>
      <c r="WJB479" s="23"/>
      <c r="WJC479" s="23"/>
      <c r="WJD479" s="23"/>
      <c r="WJE479" s="23"/>
      <c r="WJF479" s="23"/>
      <c r="WJG479" s="23"/>
      <c r="WJH479" s="23"/>
      <c r="WJI479" s="23"/>
      <c r="WJJ479" s="23"/>
      <c r="WJK479" s="23"/>
      <c r="WJL479" s="23"/>
      <c r="WJM479" s="23"/>
      <c r="WJN479" s="23"/>
      <c r="WJO479" s="23"/>
      <c r="WJP479" s="23"/>
      <c r="WJQ479" s="23"/>
      <c r="WJR479" s="23"/>
      <c r="WJS479" s="23"/>
      <c r="WJT479" s="23"/>
      <c r="WJU479" s="23"/>
      <c r="WJV479" s="23"/>
      <c r="WJW479" s="23"/>
      <c r="WJX479" s="23"/>
      <c r="WJY479" s="23"/>
      <c r="WJZ479" s="23"/>
      <c r="WKA479" s="23"/>
      <c r="WKB479" s="23"/>
      <c r="WKC479" s="23"/>
      <c r="WKD479" s="23"/>
      <c r="WKE479" s="23"/>
      <c r="WKF479" s="23"/>
      <c r="WKG479" s="23"/>
      <c r="WKH479" s="23"/>
      <c r="WKI479" s="23"/>
      <c r="WKJ479" s="23"/>
      <c r="WKK479" s="23"/>
      <c r="WKL479" s="23"/>
      <c r="WKM479" s="23"/>
      <c r="WKN479" s="23"/>
      <c r="WKO479" s="23"/>
      <c r="WKP479" s="23"/>
      <c r="WKQ479" s="23"/>
      <c r="WKR479" s="23"/>
      <c r="WKS479" s="23"/>
      <c r="WKT479" s="23"/>
      <c r="WKU479" s="23"/>
      <c r="WKV479" s="23"/>
      <c r="WKW479" s="23"/>
      <c r="WKX479" s="23"/>
      <c r="WKY479" s="23"/>
      <c r="WKZ479" s="23"/>
      <c r="WLA479" s="23"/>
      <c r="WLB479" s="23"/>
      <c r="WLC479" s="23"/>
      <c r="WLD479" s="23"/>
      <c r="WLE479" s="23"/>
      <c r="WLF479" s="23"/>
      <c r="WLG479" s="23"/>
      <c r="WLH479" s="23"/>
      <c r="WLI479" s="23"/>
      <c r="WLJ479" s="23"/>
      <c r="WLK479" s="23"/>
      <c r="WLL479" s="23"/>
      <c r="WLM479" s="23"/>
      <c r="WLN479" s="23"/>
      <c r="WLO479" s="23"/>
      <c r="WLP479" s="23"/>
      <c r="WLQ479" s="23"/>
      <c r="WLR479" s="23"/>
      <c r="WLS479" s="23"/>
      <c r="WLT479" s="23"/>
      <c r="WLU479" s="23"/>
      <c r="WLV479" s="23"/>
      <c r="WLW479" s="23"/>
      <c r="WLX479" s="23"/>
      <c r="WLY479" s="23"/>
      <c r="WLZ479" s="23"/>
      <c r="WMA479" s="23"/>
      <c r="WMB479" s="23"/>
      <c r="WMC479" s="23"/>
      <c r="WMD479" s="23"/>
      <c r="WME479" s="23"/>
      <c r="WMF479" s="23"/>
      <c r="WMG479" s="23"/>
      <c r="WMH479" s="23"/>
      <c r="WMI479" s="23"/>
      <c r="WMJ479" s="23"/>
      <c r="WMK479" s="23"/>
      <c r="WML479" s="23"/>
      <c r="WMM479" s="23"/>
      <c r="WMN479" s="23"/>
      <c r="WMO479" s="23"/>
      <c r="WMP479" s="23"/>
      <c r="WMQ479" s="23"/>
      <c r="WMR479" s="23"/>
      <c r="WMS479" s="23"/>
      <c r="WMT479" s="23"/>
      <c r="WMU479" s="23"/>
      <c r="WMV479" s="23"/>
      <c r="WMW479" s="23"/>
      <c r="WMX479" s="23"/>
      <c r="WMY479" s="23"/>
      <c r="WMZ479" s="23"/>
      <c r="WNA479" s="23"/>
      <c r="WNB479" s="23"/>
      <c r="WNC479" s="23"/>
      <c r="WND479" s="23"/>
      <c r="WNE479" s="23"/>
      <c r="WNF479" s="23"/>
      <c r="WNG479" s="23"/>
      <c r="WNH479" s="23"/>
      <c r="WNI479" s="23"/>
      <c r="WNJ479" s="23"/>
      <c r="WNK479" s="23"/>
      <c r="WNL479" s="23"/>
      <c r="WNM479" s="23"/>
      <c r="WNN479" s="23"/>
      <c r="WNO479" s="23"/>
      <c r="WNP479" s="23"/>
      <c r="WNQ479" s="23"/>
      <c r="WNR479" s="23"/>
      <c r="WNS479" s="23"/>
      <c r="WNT479" s="23"/>
      <c r="WNU479" s="23"/>
      <c r="WNV479" s="23"/>
      <c r="WNW479" s="23"/>
      <c r="WNX479" s="23"/>
      <c r="WNY479" s="23"/>
      <c r="WNZ479" s="23"/>
      <c r="WOA479" s="23"/>
      <c r="WOB479" s="23"/>
      <c r="WOC479" s="23"/>
      <c r="WOD479" s="23"/>
      <c r="WOE479" s="23"/>
      <c r="WOF479" s="23"/>
      <c r="WOG479" s="23"/>
      <c r="WOH479" s="23"/>
      <c r="WOI479" s="23"/>
      <c r="WOJ479" s="23"/>
      <c r="WOK479" s="23"/>
      <c r="WOL479" s="23"/>
      <c r="WOM479" s="23"/>
      <c r="WON479" s="23"/>
      <c r="WOO479" s="23"/>
      <c r="WOP479" s="23"/>
      <c r="WOQ479" s="23"/>
      <c r="WOR479" s="23"/>
      <c r="WOS479" s="23"/>
      <c r="WOT479" s="23"/>
      <c r="WOU479" s="23"/>
      <c r="WOV479" s="23"/>
      <c r="WOW479" s="23"/>
      <c r="WOX479" s="23"/>
      <c r="WOY479" s="23"/>
      <c r="WOZ479" s="23"/>
      <c r="WPA479" s="23"/>
      <c r="WPB479" s="23"/>
      <c r="WPC479" s="23"/>
      <c r="WPD479" s="23"/>
      <c r="WPE479" s="23"/>
      <c r="WPF479" s="23"/>
      <c r="WPG479" s="23"/>
      <c r="WPH479" s="23"/>
      <c r="WPI479" s="23"/>
      <c r="WPJ479" s="23"/>
      <c r="WPK479" s="23"/>
      <c r="WPL479" s="23"/>
      <c r="WPM479" s="23"/>
      <c r="WPN479" s="23"/>
      <c r="WPO479" s="23"/>
      <c r="WPP479" s="23"/>
      <c r="WPQ479" s="23"/>
      <c r="WPR479" s="23"/>
      <c r="WPS479" s="23"/>
      <c r="WPT479" s="23"/>
      <c r="WPU479" s="23"/>
      <c r="WPV479" s="23"/>
      <c r="WPW479" s="23"/>
      <c r="WPX479" s="23"/>
      <c r="WPY479" s="23"/>
      <c r="WPZ479" s="23"/>
      <c r="WQA479" s="23"/>
      <c r="WQB479" s="23"/>
      <c r="WQC479" s="23"/>
      <c r="WQD479" s="23"/>
      <c r="WQE479" s="23"/>
      <c r="WQF479" s="23"/>
      <c r="WQG479" s="23"/>
      <c r="WQH479" s="23"/>
      <c r="WQI479" s="23"/>
      <c r="WQJ479" s="23"/>
      <c r="WQK479" s="23"/>
      <c r="WQL479" s="23"/>
      <c r="WQM479" s="23"/>
      <c r="WQN479" s="23"/>
      <c r="WQO479" s="23"/>
      <c r="WQP479" s="23"/>
      <c r="WQQ479" s="23"/>
      <c r="WQR479" s="23"/>
      <c r="WQS479" s="23"/>
      <c r="WQT479" s="23"/>
      <c r="WQU479" s="23"/>
      <c r="WQV479" s="23"/>
      <c r="WQW479" s="23"/>
      <c r="WQX479" s="23"/>
      <c r="WQY479" s="23"/>
      <c r="WQZ479" s="23"/>
      <c r="WRA479" s="23"/>
      <c r="WRB479" s="23"/>
      <c r="WRC479" s="23"/>
      <c r="WRD479" s="23"/>
      <c r="WRE479" s="23"/>
      <c r="WRF479" s="23"/>
      <c r="WRG479" s="23"/>
      <c r="WRH479" s="23"/>
      <c r="WRI479" s="23"/>
      <c r="WRJ479" s="23"/>
      <c r="WRK479" s="23"/>
      <c r="WRL479" s="23"/>
      <c r="WRM479" s="23"/>
      <c r="WRN479" s="23"/>
      <c r="WRO479" s="23"/>
      <c r="WRP479" s="23"/>
      <c r="WRQ479" s="23"/>
      <c r="WRR479" s="23"/>
      <c r="WRS479" s="23"/>
      <c r="WRT479" s="23"/>
      <c r="WRU479" s="23"/>
      <c r="WRV479" s="23"/>
      <c r="WRW479" s="23"/>
      <c r="WRX479" s="23"/>
      <c r="WRY479" s="23"/>
      <c r="WRZ479" s="23"/>
      <c r="WSA479" s="23"/>
      <c r="WSB479" s="23"/>
      <c r="WSC479" s="23"/>
      <c r="WSD479" s="23"/>
      <c r="WSE479" s="23"/>
      <c r="WSF479" s="23"/>
      <c r="WSG479" s="23"/>
      <c r="WSH479" s="23"/>
      <c r="WSI479" s="23"/>
      <c r="WSJ479" s="23"/>
      <c r="WSK479" s="23"/>
      <c r="WSL479" s="23"/>
      <c r="WSM479" s="23"/>
      <c r="WSN479" s="23"/>
      <c r="WSO479" s="23"/>
      <c r="WSP479" s="23"/>
      <c r="WSQ479" s="23"/>
      <c r="WSR479" s="23"/>
      <c r="WSS479" s="23"/>
      <c r="WST479" s="23"/>
      <c r="WSU479" s="23"/>
      <c r="WSV479" s="23"/>
      <c r="WSW479" s="23"/>
      <c r="WSX479" s="23"/>
      <c r="WSY479" s="23"/>
      <c r="WSZ479" s="23"/>
      <c r="WTA479" s="23"/>
      <c r="WTB479" s="23"/>
      <c r="WTC479" s="23"/>
      <c r="WTD479" s="23"/>
      <c r="WTE479" s="23"/>
      <c r="WTF479" s="23"/>
      <c r="WTG479" s="23"/>
      <c r="WTH479" s="23"/>
      <c r="WTI479" s="23"/>
      <c r="WTJ479" s="23"/>
      <c r="WTK479" s="23"/>
      <c r="WTL479" s="23"/>
      <c r="WTM479" s="23"/>
      <c r="WTN479" s="23"/>
      <c r="WTO479" s="23"/>
      <c r="WTP479" s="23"/>
      <c r="WTQ479" s="23"/>
      <c r="WTR479" s="23"/>
      <c r="WTS479" s="23"/>
      <c r="WTT479" s="23"/>
      <c r="WTU479" s="23"/>
      <c r="WTV479" s="23"/>
      <c r="WTW479" s="23"/>
      <c r="WTX479" s="23"/>
      <c r="WTY479" s="23"/>
      <c r="WTZ479" s="23"/>
      <c r="WUA479" s="23"/>
      <c r="WUB479" s="23"/>
      <c r="WUC479" s="23"/>
      <c r="WUD479" s="23"/>
      <c r="WUE479" s="23"/>
      <c r="WUF479" s="23"/>
    </row>
    <row r="480" spans="1:207 14250:16100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23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44">
        <f t="shared" si="805"/>
        <v>0</v>
      </c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44"/>
      <c r="BY480" s="144"/>
      <c r="BZ480" s="144"/>
      <c r="CA480" s="129"/>
      <c r="CB480" s="129"/>
      <c r="CC480" s="129"/>
      <c r="CD480" s="129"/>
      <c r="CE480" s="129"/>
      <c r="CF480" s="148">
        <v>448571.22375047719</v>
      </c>
      <c r="CG480" s="148"/>
      <c r="CH480" s="129"/>
      <c r="CI480" s="129"/>
      <c r="CJ480" s="129"/>
      <c r="CK480" s="129"/>
      <c r="CL480" s="129"/>
      <c r="CM480" s="129"/>
      <c r="CN480" s="144">
        <f t="shared" si="806"/>
        <v>448571.22375047719</v>
      </c>
      <c r="CO480" s="124">
        <f t="shared" si="807"/>
        <v>448571.22375047719</v>
      </c>
      <c r="CP480" s="124">
        <f t="shared" si="808"/>
        <v>448571.22375047719</v>
      </c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29"/>
      <c r="DT480" s="129"/>
      <c r="DU480" s="144"/>
      <c r="DV480" s="144"/>
      <c r="DW480" s="144"/>
      <c r="DX480" s="144"/>
      <c r="DY480" s="144"/>
      <c r="DZ480" s="144"/>
      <c r="EA480" s="144"/>
      <c r="EB480" s="144"/>
      <c r="EC480" s="148">
        <v>897142.58588155825</v>
      </c>
      <c r="ED480" s="144"/>
      <c r="EE480" s="144"/>
      <c r="EF480" s="129"/>
      <c r="EG480" s="129"/>
      <c r="EH480" s="144"/>
      <c r="EI480" s="144"/>
      <c r="EJ480" s="144"/>
      <c r="EK480" s="144">
        <f t="shared" si="809"/>
        <v>897142.58588155825</v>
      </c>
      <c r="EL480" s="124">
        <f t="shared" si="810"/>
        <v>1345713.8096320354</v>
      </c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29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8">
        <v>427569.63524797978</v>
      </c>
      <c r="FZ480" s="144"/>
      <c r="GA480" s="144"/>
      <c r="GB480" s="129"/>
      <c r="GC480" s="129"/>
      <c r="GD480" s="144"/>
      <c r="GE480" s="144"/>
      <c r="GF480" s="144"/>
      <c r="GG480" s="124">
        <f t="shared" si="811"/>
        <v>427569.63524797978</v>
      </c>
      <c r="GH480" s="124">
        <f t="shared" si="812"/>
        <v>1773283.4448800152</v>
      </c>
      <c r="GI480" s="124"/>
      <c r="GJ480" s="124">
        <f t="shared" si="813"/>
        <v>1773283.4448800152</v>
      </c>
      <c r="GU480" s="23"/>
      <c r="GV480" s="123">
        <f t="shared" si="793"/>
        <v>0</v>
      </c>
      <c r="GX480" s="129"/>
      <c r="GY480" s="123">
        <f t="shared" si="675"/>
        <v>0</v>
      </c>
    </row>
    <row r="481" spans="1:207" x14ac:dyDescent="0.25">
      <c r="A481" s="83">
        <f>ROW()</f>
        <v>481</v>
      </c>
      <c r="B481" s="288"/>
      <c r="C481" s="113" t="s">
        <v>494</v>
      </c>
      <c r="D481" s="114">
        <f t="shared" ref="D481:D482" si="816">+D480</f>
        <v>190</v>
      </c>
      <c r="E481" s="23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44">
        <f t="shared" si="805"/>
        <v>0</v>
      </c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44"/>
      <c r="BY481" s="144"/>
      <c r="BZ481" s="144"/>
      <c r="CA481" s="129"/>
      <c r="CB481" s="129"/>
      <c r="CC481" s="129"/>
      <c r="CD481" s="129"/>
      <c r="CE481" s="129"/>
      <c r="CF481" s="148"/>
      <c r="CG481" s="148"/>
      <c r="CH481" s="129"/>
      <c r="CI481" s="129"/>
      <c r="CJ481" s="129"/>
      <c r="CK481" s="129"/>
      <c r="CL481" s="129"/>
      <c r="CM481" s="129"/>
      <c r="CN481" s="144">
        <f t="shared" si="806"/>
        <v>0</v>
      </c>
      <c r="CO481" s="124">
        <f t="shared" si="807"/>
        <v>0</v>
      </c>
      <c r="CP481" s="124">
        <f t="shared" si="808"/>
        <v>0</v>
      </c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29"/>
      <c r="DT481" s="129"/>
      <c r="DU481" s="144"/>
      <c r="DV481" s="144"/>
      <c r="DW481" s="144"/>
      <c r="DX481" s="144"/>
      <c r="DY481" s="144"/>
      <c r="DZ481" s="144"/>
      <c r="EA481" s="144"/>
      <c r="EB481" s="144"/>
      <c r="EC481" s="148"/>
      <c r="ED481" s="144"/>
      <c r="EE481" s="144"/>
      <c r="EF481" s="129"/>
      <c r="EG481" s="129"/>
      <c r="EH481" s="144"/>
      <c r="EI481" s="144"/>
      <c r="EJ481" s="144"/>
      <c r="EK481" s="144">
        <f t="shared" si="809"/>
        <v>0</v>
      </c>
      <c r="EL481" s="124">
        <f t="shared" si="810"/>
        <v>0</v>
      </c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>
        <v>-649889.41507767781</v>
      </c>
      <c r="FJ481" s="144">
        <v>0</v>
      </c>
      <c r="FK481" s="144"/>
      <c r="FL481" s="144"/>
      <c r="FM481" s="144"/>
      <c r="FN481" s="144"/>
      <c r="FO481" s="129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8"/>
      <c r="FZ481" s="144"/>
      <c r="GA481" s="144"/>
      <c r="GB481" s="129"/>
      <c r="GC481" s="129"/>
      <c r="GD481" s="144"/>
      <c r="GE481" s="144"/>
      <c r="GF481" s="144"/>
      <c r="GG481" s="124">
        <f t="shared" si="811"/>
        <v>-649889.41507767781</v>
      </c>
      <c r="GH481" s="124">
        <f t="shared" si="812"/>
        <v>-649889.41507767781</v>
      </c>
      <c r="GI481" s="124"/>
      <c r="GJ481" s="124">
        <f t="shared" si="813"/>
        <v>-649889.41507767781</v>
      </c>
      <c r="GU481" s="23"/>
      <c r="GV481" s="123">
        <f t="shared" si="793"/>
        <v>0</v>
      </c>
      <c r="GX481" s="129"/>
      <c r="GY481" s="123">
        <f t="shared" si="675"/>
        <v>0</v>
      </c>
    </row>
    <row r="482" spans="1:207" x14ac:dyDescent="0.25">
      <c r="A482" s="83">
        <f>ROW()</f>
        <v>482</v>
      </c>
      <c r="B482" s="289"/>
      <c r="C482" s="113" t="s">
        <v>495</v>
      </c>
      <c r="D482" s="114">
        <f t="shared" si="816"/>
        <v>190</v>
      </c>
      <c r="E482" s="148">
        <v>19161285.208333332</v>
      </c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>
        <v>-53148.306044666439</v>
      </c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44">
        <f t="shared" si="805"/>
        <v>-53148.306044666439</v>
      </c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>
        <v>-60985.782602940162</v>
      </c>
      <c r="BU482" s="129"/>
      <c r="BV482" s="129"/>
      <c r="BW482" s="129"/>
      <c r="BX482" s="144">
        <v>-1201822.8799419999</v>
      </c>
      <c r="BY482" s="144">
        <v>-326884.81</v>
      </c>
      <c r="BZ482" s="144">
        <v>-228302.92468599998</v>
      </c>
      <c r="CA482" s="129">
        <v>-976611.77493000019</v>
      </c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44">
        <f t="shared" si="806"/>
        <v>-2794608.1721609402</v>
      </c>
      <c r="CO482" s="124">
        <f t="shared" si="807"/>
        <v>-2847756.4782056068</v>
      </c>
      <c r="CP482" s="124">
        <f t="shared" si="808"/>
        <v>16313528.730127726</v>
      </c>
      <c r="CQ482" s="144"/>
      <c r="CR482" s="144"/>
      <c r="CS482" s="144"/>
      <c r="CT482" s="144">
        <v>8065629.7353920341</v>
      </c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>
        <v>-30492.891301470052</v>
      </c>
      <c r="DR482" s="144"/>
      <c r="DS482" s="129"/>
      <c r="DT482" s="129"/>
      <c r="DU482" s="144">
        <v>-5223712.5467120009</v>
      </c>
      <c r="DV482" s="144">
        <v>-472942.01000000007</v>
      </c>
      <c r="DW482" s="144">
        <v>-807087.11953600007</v>
      </c>
      <c r="DX482" s="144">
        <v>-2926370.2810999993</v>
      </c>
      <c r="DY482" s="144"/>
      <c r="DZ482" s="144"/>
      <c r="EA482" s="144"/>
      <c r="EB482" s="144"/>
      <c r="EC482" s="129"/>
      <c r="ED482" s="144"/>
      <c r="EE482" s="144"/>
      <c r="EF482" s="129"/>
      <c r="EG482" s="129"/>
      <c r="EH482" s="144"/>
      <c r="EI482" s="144"/>
      <c r="EJ482" s="144"/>
      <c r="EK482" s="144">
        <f t="shared" si="809"/>
        <v>-1394975.1132574363</v>
      </c>
      <c r="EL482" s="124">
        <f t="shared" si="810"/>
        <v>14918553.61687029</v>
      </c>
      <c r="EM482" s="144"/>
      <c r="EN482" s="144"/>
      <c r="EO482" s="144"/>
      <c r="EP482" s="144">
        <v>3898666.3868602514</v>
      </c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>
        <v>106743.14745509572</v>
      </c>
      <c r="FN482" s="144"/>
      <c r="FO482" s="129"/>
      <c r="FP482" s="144"/>
      <c r="FQ482" s="144">
        <v>-6509041.3574299989</v>
      </c>
      <c r="FR482" s="144">
        <v>-209473.41000000003</v>
      </c>
      <c r="FS482" s="144">
        <v>-992104.3173839997</v>
      </c>
      <c r="FT482" s="144">
        <v>-2677031.5883480022</v>
      </c>
      <c r="FU482" s="144"/>
      <c r="FV482" s="144"/>
      <c r="FW482" s="144"/>
      <c r="FX482" s="144"/>
      <c r="FY482" s="129"/>
      <c r="FZ482" s="144"/>
      <c r="GA482" s="144"/>
      <c r="GB482" s="129"/>
      <c r="GC482" s="129"/>
      <c r="GD482" s="144"/>
      <c r="GE482" s="144"/>
      <c r="GF482" s="144"/>
      <c r="GG482" s="124">
        <f t="shared" si="811"/>
        <v>-6382241.1388466535</v>
      </c>
      <c r="GH482" s="124">
        <f t="shared" si="812"/>
        <v>8536312.4780236371</v>
      </c>
      <c r="GI482" s="124"/>
      <c r="GJ482" s="124">
        <f t="shared" si="813"/>
        <v>8536312.4780236371</v>
      </c>
      <c r="GU482" s="148">
        <v>19161285.208333332</v>
      </c>
      <c r="GV482" s="123">
        <f t="shared" si="793"/>
        <v>0</v>
      </c>
      <c r="GX482" s="129"/>
      <c r="GY482" s="123">
        <f t="shared" si="675"/>
        <v>0</v>
      </c>
    </row>
    <row r="483" spans="1:207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509465083.54435301</v>
      </c>
      <c r="F483" s="141">
        <f>SUM(F467:F482)</f>
        <v>0</v>
      </c>
      <c r="G483" s="141">
        <f t="shared" ref="G483:BR483" si="817">SUM(G467:G482)</f>
        <v>0</v>
      </c>
      <c r="H483" s="141">
        <f t="shared" si="817"/>
        <v>0</v>
      </c>
      <c r="I483" s="141">
        <f t="shared" si="817"/>
        <v>0</v>
      </c>
      <c r="J483" s="141">
        <f t="shared" si="817"/>
        <v>0</v>
      </c>
      <c r="K483" s="141">
        <f t="shared" si="817"/>
        <v>0</v>
      </c>
      <c r="L483" s="141">
        <f t="shared" si="817"/>
        <v>0</v>
      </c>
      <c r="M483" s="141">
        <f t="shared" si="817"/>
        <v>0</v>
      </c>
      <c r="N483" s="141">
        <f t="shared" si="817"/>
        <v>0</v>
      </c>
      <c r="O483" s="141">
        <f t="shared" si="817"/>
        <v>0</v>
      </c>
      <c r="P483" s="141">
        <f t="shared" si="817"/>
        <v>0</v>
      </c>
      <c r="Q483" s="141">
        <f t="shared" si="817"/>
        <v>0</v>
      </c>
      <c r="R483" s="141">
        <f t="shared" si="817"/>
        <v>0</v>
      </c>
      <c r="S483" s="141">
        <f t="shared" si="817"/>
        <v>0</v>
      </c>
      <c r="T483" s="141">
        <f t="shared" si="817"/>
        <v>0</v>
      </c>
      <c r="U483" s="141">
        <f t="shared" si="817"/>
        <v>0</v>
      </c>
      <c r="V483" s="141">
        <f t="shared" si="817"/>
        <v>0</v>
      </c>
      <c r="W483" s="141">
        <f t="shared" si="817"/>
        <v>0</v>
      </c>
      <c r="X483" s="141">
        <f t="shared" si="817"/>
        <v>40590377.849747024</v>
      </c>
      <c r="Y483" s="141">
        <f t="shared" si="817"/>
        <v>0</v>
      </c>
      <c r="Z483" s="141">
        <f t="shared" si="817"/>
        <v>0</v>
      </c>
      <c r="AA483" s="141">
        <f t="shared" si="817"/>
        <v>0</v>
      </c>
      <c r="AB483" s="141">
        <f t="shared" si="817"/>
        <v>0</v>
      </c>
      <c r="AC483" s="141">
        <f t="shared" si="817"/>
        <v>0</v>
      </c>
      <c r="AD483" s="141">
        <f t="shared" si="817"/>
        <v>0</v>
      </c>
      <c r="AE483" s="141">
        <f t="shared" si="817"/>
        <v>0</v>
      </c>
      <c r="AF483" s="141">
        <f t="shared" si="817"/>
        <v>0</v>
      </c>
      <c r="AG483" s="141">
        <f t="shared" si="817"/>
        <v>0</v>
      </c>
      <c r="AH483" s="141">
        <f t="shared" si="817"/>
        <v>0</v>
      </c>
      <c r="AI483" s="141">
        <f t="shared" si="817"/>
        <v>0</v>
      </c>
      <c r="AJ483" s="141">
        <f t="shared" si="817"/>
        <v>0</v>
      </c>
      <c r="AK483" s="141">
        <f t="shared" si="817"/>
        <v>0</v>
      </c>
      <c r="AL483" s="141">
        <f t="shared" si="817"/>
        <v>0</v>
      </c>
      <c r="AM483" s="141">
        <f t="shared" si="817"/>
        <v>0</v>
      </c>
      <c r="AN483" s="141">
        <f t="shared" si="817"/>
        <v>0</v>
      </c>
      <c r="AO483" s="141">
        <f t="shared" si="817"/>
        <v>0</v>
      </c>
      <c r="AP483" s="141">
        <f t="shared" si="817"/>
        <v>0</v>
      </c>
      <c r="AQ483" s="141">
        <f t="shared" si="817"/>
        <v>0</v>
      </c>
      <c r="AR483" s="141">
        <f t="shared" si="817"/>
        <v>0</v>
      </c>
      <c r="AS483" s="141">
        <f t="shared" si="817"/>
        <v>40590377.849747024</v>
      </c>
      <c r="AT483" s="141">
        <f t="shared" si="817"/>
        <v>0</v>
      </c>
      <c r="AU483" s="141">
        <f t="shared" si="817"/>
        <v>0</v>
      </c>
      <c r="AV483" s="141">
        <f t="shared" si="817"/>
        <v>0</v>
      </c>
      <c r="AW483" s="141">
        <f t="shared" si="817"/>
        <v>10695828.339366198</v>
      </c>
      <c r="AX483" s="141">
        <f t="shared" si="817"/>
        <v>0</v>
      </c>
      <c r="AY483" s="141">
        <f>SUM(AX467:AY482)</f>
        <v>0</v>
      </c>
      <c r="AZ483" s="141">
        <f t="shared" si="817"/>
        <v>0</v>
      </c>
      <c r="BA483" s="141">
        <f t="shared" si="817"/>
        <v>0</v>
      </c>
      <c r="BB483" s="141">
        <f t="shared" si="817"/>
        <v>0</v>
      </c>
      <c r="BC483" s="141">
        <f t="shared" si="817"/>
        <v>0</v>
      </c>
      <c r="BD483" s="141">
        <f t="shared" si="817"/>
        <v>0</v>
      </c>
      <c r="BE483" s="141">
        <f t="shared" si="817"/>
        <v>0</v>
      </c>
      <c r="BF483" s="141">
        <f t="shared" si="817"/>
        <v>0</v>
      </c>
      <c r="BG483" s="141">
        <f t="shared" si="817"/>
        <v>0</v>
      </c>
      <c r="BH483" s="141">
        <f t="shared" si="817"/>
        <v>0</v>
      </c>
      <c r="BI483" s="141">
        <f t="shared" si="817"/>
        <v>0</v>
      </c>
      <c r="BJ483" s="141">
        <f t="shared" si="817"/>
        <v>0</v>
      </c>
      <c r="BK483" s="141">
        <f t="shared" si="817"/>
        <v>0</v>
      </c>
      <c r="BL483" s="141">
        <f t="shared" si="817"/>
        <v>0</v>
      </c>
      <c r="BM483" s="141">
        <f t="shared" si="817"/>
        <v>0</v>
      </c>
      <c r="BN483" s="141">
        <f t="shared" si="817"/>
        <v>0</v>
      </c>
      <c r="BO483" s="141">
        <f t="shared" si="817"/>
        <v>0</v>
      </c>
      <c r="BP483" s="141">
        <f t="shared" si="817"/>
        <v>0</v>
      </c>
      <c r="BQ483" s="141">
        <f t="shared" ref="BQ483" si="818">SUM(BQ467:BQ482)</f>
        <v>0</v>
      </c>
      <c r="BR483" s="141">
        <f t="shared" si="817"/>
        <v>2792096.9742273977</v>
      </c>
      <c r="BS483" s="141">
        <f t="shared" ref="BS483:CQ483" si="819">SUM(BS467:BS482)</f>
        <v>0</v>
      </c>
      <c r="BT483" s="141">
        <f t="shared" si="819"/>
        <v>229422.70598249073</v>
      </c>
      <c r="BU483" s="141">
        <f t="shared" si="819"/>
        <v>0</v>
      </c>
      <c r="BV483" s="218">
        <f t="shared" si="819"/>
        <v>7596797.3701027632</v>
      </c>
      <c r="BW483" s="141">
        <f t="shared" si="819"/>
        <v>0</v>
      </c>
      <c r="BX483" s="141">
        <f t="shared" si="819"/>
        <v>-1201822.8799419999</v>
      </c>
      <c r="BY483" s="141">
        <f t="shared" si="819"/>
        <v>-326884.81</v>
      </c>
      <c r="BZ483" s="141">
        <f t="shared" si="819"/>
        <v>-228302.92468599998</v>
      </c>
      <c r="CA483" s="141">
        <f t="shared" si="819"/>
        <v>-976611.77493000019</v>
      </c>
      <c r="CB483" s="141">
        <f t="shared" si="819"/>
        <v>0</v>
      </c>
      <c r="CC483" s="141">
        <f t="shared" si="819"/>
        <v>0</v>
      </c>
      <c r="CD483" s="141">
        <f t="shared" si="819"/>
        <v>0</v>
      </c>
      <c r="CE483" s="141">
        <f t="shared" si="819"/>
        <v>0</v>
      </c>
      <c r="CF483" s="141">
        <f t="shared" si="819"/>
        <v>-14736961.073589781</v>
      </c>
      <c r="CG483" s="141">
        <f t="shared" si="819"/>
        <v>0</v>
      </c>
      <c r="CH483" s="141">
        <f t="shared" si="819"/>
        <v>0</v>
      </c>
      <c r="CI483" s="141">
        <f t="shared" si="819"/>
        <v>5610487.0913973758</v>
      </c>
      <c r="CJ483" s="141">
        <f t="shared" si="819"/>
        <v>-153746384.21674901</v>
      </c>
      <c r="CK483" s="141">
        <f t="shared" si="819"/>
        <v>0</v>
      </c>
      <c r="CL483" s="141">
        <f t="shared" si="819"/>
        <v>42774165.616749004</v>
      </c>
      <c r="CM483" s="141">
        <f t="shared" si="819"/>
        <v>0</v>
      </c>
      <c r="CN483" s="141">
        <f t="shared" si="819"/>
        <v>-101518169.58207156</v>
      </c>
      <c r="CO483" s="141">
        <f t="shared" ref="CO483:CP483" si="820">SUM(CO467:CO482)</f>
        <v>-60927791.732324533</v>
      </c>
      <c r="CP483" s="141">
        <f t="shared" si="820"/>
        <v>448537291.81202847</v>
      </c>
      <c r="CQ483" s="141">
        <f t="shared" si="819"/>
        <v>0</v>
      </c>
      <c r="CR483" s="141">
        <f t="shared" ref="CR483:EK483" si="821">SUM(CR467:CR482)</f>
        <v>0</v>
      </c>
      <c r="CS483" s="141">
        <f t="shared" si="821"/>
        <v>0</v>
      </c>
      <c r="CT483" s="141">
        <f t="shared" si="821"/>
        <v>21526388.995392021</v>
      </c>
      <c r="CU483" s="141">
        <f t="shared" si="821"/>
        <v>0</v>
      </c>
      <c r="CV483" s="141">
        <f t="shared" si="821"/>
        <v>0</v>
      </c>
      <c r="CW483" s="141">
        <f t="shared" si="821"/>
        <v>0</v>
      </c>
      <c r="CX483" s="141">
        <f t="shared" si="821"/>
        <v>0</v>
      </c>
      <c r="CY483" s="141">
        <f t="shared" si="821"/>
        <v>0</v>
      </c>
      <c r="CZ483" s="141">
        <f t="shared" si="821"/>
        <v>0</v>
      </c>
      <c r="DA483" s="141">
        <f t="shared" si="821"/>
        <v>0</v>
      </c>
      <c r="DB483" s="141">
        <f t="shared" si="821"/>
        <v>0</v>
      </c>
      <c r="DC483" s="141">
        <f t="shared" si="821"/>
        <v>0</v>
      </c>
      <c r="DD483" s="141">
        <f t="shared" si="821"/>
        <v>0</v>
      </c>
      <c r="DE483" s="141">
        <f t="shared" si="821"/>
        <v>0</v>
      </c>
      <c r="DF483" s="141">
        <f t="shared" si="821"/>
        <v>0</v>
      </c>
      <c r="DG483" s="141">
        <f t="shared" si="821"/>
        <v>0</v>
      </c>
      <c r="DH483" s="141">
        <f t="shared" si="821"/>
        <v>0</v>
      </c>
      <c r="DI483" s="141">
        <f t="shared" si="821"/>
        <v>0</v>
      </c>
      <c r="DJ483" s="141">
        <f t="shared" si="821"/>
        <v>0</v>
      </c>
      <c r="DK483" s="141">
        <f t="shared" si="821"/>
        <v>0</v>
      </c>
      <c r="DL483" s="141">
        <f t="shared" si="821"/>
        <v>0</v>
      </c>
      <c r="DM483" s="141">
        <f t="shared" si="821"/>
        <v>0</v>
      </c>
      <c r="DN483" s="141">
        <f t="shared" si="821"/>
        <v>0</v>
      </c>
      <c r="DO483" s="141">
        <f t="shared" si="821"/>
        <v>5314361.0314548695</v>
      </c>
      <c r="DP483" s="141">
        <f t="shared" si="821"/>
        <v>0</v>
      </c>
      <c r="DQ483" s="141">
        <f t="shared" si="821"/>
        <v>114711.35299124551</v>
      </c>
      <c r="DR483" s="141">
        <f t="shared" si="821"/>
        <v>0</v>
      </c>
      <c r="DS483" s="141">
        <f t="shared" si="821"/>
        <v>19621738.267848969</v>
      </c>
      <c r="DT483" s="141">
        <f t="shared" si="821"/>
        <v>0</v>
      </c>
      <c r="DU483" s="141">
        <f>SUM($DU467:DU482)</f>
        <v>-5223712.5467120009</v>
      </c>
      <c r="DV483" s="141">
        <f t="shared" si="821"/>
        <v>-472942.01000000007</v>
      </c>
      <c r="DW483" s="141">
        <f t="shared" si="821"/>
        <v>-807087.11953600007</v>
      </c>
      <c r="DX483" s="141">
        <f t="shared" si="821"/>
        <v>-2926370.2810999993</v>
      </c>
      <c r="DY483" s="141">
        <f t="shared" si="821"/>
        <v>0</v>
      </c>
      <c r="DZ483" s="141">
        <f t="shared" si="821"/>
        <v>0</v>
      </c>
      <c r="EA483" s="141">
        <f t="shared" si="821"/>
        <v>0</v>
      </c>
      <c r="EB483" s="141">
        <f t="shared" si="821"/>
        <v>0</v>
      </c>
      <c r="EC483" s="141">
        <f t="shared" si="821"/>
        <v>-29310429.048977852</v>
      </c>
      <c r="ED483" s="141">
        <f t="shared" si="821"/>
        <v>0</v>
      </c>
      <c r="EE483" s="141">
        <f t="shared" si="821"/>
        <v>0</v>
      </c>
      <c r="EF483" s="141">
        <f t="shared" si="821"/>
        <v>2205082.5325653199</v>
      </c>
      <c r="EG483" s="141">
        <f t="shared" si="821"/>
        <v>-10265566.922503896</v>
      </c>
      <c r="EH483" s="141">
        <f t="shared" si="821"/>
        <v>0</v>
      </c>
      <c r="EI483" s="141">
        <f t="shared" si="821"/>
        <v>10265566.922503896</v>
      </c>
      <c r="EJ483" s="141">
        <f t="shared" si="821"/>
        <v>0</v>
      </c>
      <c r="EK483" s="141">
        <f t="shared" si="821"/>
        <v>10041741.173926571</v>
      </c>
      <c r="EL483" s="141">
        <f t="shared" ref="EL483" si="822">SUM(EL467:EL482)</f>
        <v>458579032.985955</v>
      </c>
      <c r="EM483" s="141">
        <f t="shared" ref="EM483:EN483" si="823">SUM(EM467:EM482)</f>
        <v>0</v>
      </c>
      <c r="EN483" s="141">
        <f t="shared" si="823"/>
        <v>0</v>
      </c>
      <c r="EO483" s="141">
        <f t="shared" ref="EO483:GG483" si="824">SUM(EO467:EO482)</f>
        <v>0</v>
      </c>
      <c r="EP483" s="141">
        <f t="shared" si="824"/>
        <v>10098693.721887633</v>
      </c>
      <c r="EQ483" s="141">
        <f t="shared" si="824"/>
        <v>0</v>
      </c>
      <c r="ER483" s="141">
        <f t="shared" si="824"/>
        <v>0</v>
      </c>
      <c r="ES483" s="141">
        <f t="shared" si="824"/>
        <v>0</v>
      </c>
      <c r="ET483" s="141">
        <f t="shared" si="824"/>
        <v>0</v>
      </c>
      <c r="EU483" s="141">
        <f t="shared" si="824"/>
        <v>0</v>
      </c>
      <c r="EV483" s="141">
        <f t="shared" si="824"/>
        <v>0</v>
      </c>
      <c r="EW483" s="141">
        <f t="shared" si="824"/>
        <v>0</v>
      </c>
      <c r="EX483" s="141">
        <f t="shared" si="824"/>
        <v>0</v>
      </c>
      <c r="EY483" s="141">
        <f t="shared" si="824"/>
        <v>0</v>
      </c>
      <c r="EZ483" s="141">
        <f t="shared" si="824"/>
        <v>0</v>
      </c>
      <c r="FA483" s="141">
        <f t="shared" si="824"/>
        <v>0</v>
      </c>
      <c r="FB483" s="141">
        <f t="shared" si="824"/>
        <v>0</v>
      </c>
      <c r="FC483" s="141">
        <f t="shared" si="824"/>
        <v>0</v>
      </c>
      <c r="FD483" s="141">
        <f t="shared" si="824"/>
        <v>0</v>
      </c>
      <c r="FE483" s="141">
        <f t="shared" si="824"/>
        <v>0</v>
      </c>
      <c r="FF483" s="141">
        <f t="shared" si="824"/>
        <v>0</v>
      </c>
      <c r="FG483" s="141">
        <f t="shared" si="824"/>
        <v>0</v>
      </c>
      <c r="FH483" s="141">
        <f t="shared" si="824"/>
        <v>0</v>
      </c>
      <c r="FI483" s="141">
        <f t="shared" si="824"/>
        <v>2444822.0852922169</v>
      </c>
      <c r="FJ483" s="141">
        <f t="shared" si="824"/>
        <v>0</v>
      </c>
      <c r="FK483" s="141">
        <f t="shared" si="824"/>
        <v>-307097.48052911554</v>
      </c>
      <c r="FL483" s="141">
        <f t="shared" si="824"/>
        <v>0</v>
      </c>
      <c r="FM483" s="141">
        <f>SUM(FM467:FM482)</f>
        <v>-401557.55471202888</v>
      </c>
      <c r="FN483" s="141">
        <f t="shared" si="824"/>
        <v>0</v>
      </c>
      <c r="FO483" s="141">
        <f t="shared" si="824"/>
        <v>10494855.825582385</v>
      </c>
      <c r="FP483" s="141">
        <f t="shared" si="824"/>
        <v>0</v>
      </c>
      <c r="FQ483" s="141">
        <f t="shared" si="824"/>
        <v>-6509041.3574299989</v>
      </c>
      <c r="FR483" s="141">
        <f t="shared" si="824"/>
        <v>-209473.41000000003</v>
      </c>
      <c r="FS483" s="141">
        <f t="shared" si="824"/>
        <v>-992104.3173839997</v>
      </c>
      <c r="FT483" s="141">
        <f t="shared" si="824"/>
        <v>-2677031.5883480022</v>
      </c>
      <c r="FU483" s="141">
        <f t="shared" si="824"/>
        <v>0</v>
      </c>
      <c r="FV483" s="141">
        <f t="shared" si="824"/>
        <v>0</v>
      </c>
      <c r="FW483" s="141">
        <f t="shared" si="824"/>
        <v>0</v>
      </c>
      <c r="FX483" s="141">
        <f t="shared" si="824"/>
        <v>0</v>
      </c>
      <c r="FY483" s="141">
        <f t="shared" si="824"/>
        <v>-14353091.530218486</v>
      </c>
      <c r="FZ483" s="141">
        <f t="shared" si="824"/>
        <v>0</v>
      </c>
      <c r="GA483" s="141">
        <f t="shared" si="824"/>
        <v>0</v>
      </c>
      <c r="GB483" s="141">
        <f t="shared" si="824"/>
        <v>-976946.20299533708</v>
      </c>
      <c r="GC483" s="141">
        <f t="shared" si="824"/>
        <v>0</v>
      </c>
      <c r="GD483" s="141">
        <f t="shared" si="824"/>
        <v>0</v>
      </c>
      <c r="GE483" s="141">
        <f t="shared" si="824"/>
        <v>0</v>
      </c>
      <c r="GF483" s="141">
        <f t="shared" si="824"/>
        <v>0</v>
      </c>
      <c r="GG483" s="141">
        <f t="shared" si="824"/>
        <v>-3387971.8088547322</v>
      </c>
      <c r="GH483" s="141">
        <f t="shared" ref="GH483:GJ483" si="825">SUM(GH467:GH482)</f>
        <v>455191061.1771003</v>
      </c>
      <c r="GI483" s="141">
        <f t="shared" si="825"/>
        <v>0</v>
      </c>
      <c r="GJ483" s="141">
        <f t="shared" si="825"/>
        <v>455191061.1771003</v>
      </c>
      <c r="GU483" s="141">
        <v>509465083.54435301</v>
      </c>
      <c r="GV483" s="123">
        <f t="shared" si="793"/>
        <v>0</v>
      </c>
      <c r="GX483" s="141">
        <v>7596797.3701027632</v>
      </c>
      <c r="GY483" s="123">
        <f t="shared" si="675"/>
        <v>0</v>
      </c>
    </row>
    <row r="484" spans="1:207" ht="31.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44">
        <f t="shared" ref="AS484:AS491" si="826">SUM(X484:AR484)</f>
        <v>0</v>
      </c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44"/>
      <c r="BY484" s="144"/>
      <c r="BZ484" s="144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44">
        <f t="shared" ref="CN484:CN491" si="827">SUM(AT484:CM484)</f>
        <v>0</v>
      </c>
      <c r="CO484" s="124">
        <f t="shared" ref="CO484:CO491" si="828">+CN484+AS484</f>
        <v>0</v>
      </c>
      <c r="CP484" s="124">
        <f t="shared" ref="CP484:CP491" si="829">+CO484+E484</f>
        <v>0</v>
      </c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29"/>
      <c r="DU484" s="144"/>
      <c r="DV484" s="144"/>
      <c r="DW484" s="144"/>
      <c r="DX484" s="144"/>
      <c r="DY484" s="144"/>
      <c r="DZ484" s="144"/>
      <c r="EA484" s="144"/>
      <c r="EB484" s="144"/>
      <c r="EC484" s="129"/>
      <c r="ED484" s="144"/>
      <c r="EE484" s="144"/>
      <c r="EF484" s="129"/>
      <c r="EG484" s="129"/>
      <c r="EH484" s="144"/>
      <c r="EI484" s="144"/>
      <c r="EJ484" s="144"/>
      <c r="EK484" s="144">
        <f t="shared" ref="EK484:EK491" si="830">SUM(CQ484:EJ484)</f>
        <v>0</v>
      </c>
      <c r="EL484" s="124">
        <f t="shared" ref="EL484:EL491" si="831">EK484+CP484</f>
        <v>0</v>
      </c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29"/>
      <c r="FZ484" s="144"/>
      <c r="GA484" s="144"/>
      <c r="GB484" s="129"/>
      <c r="GC484" s="129"/>
      <c r="GD484" s="144"/>
      <c r="GE484" s="144"/>
      <c r="GF484" s="144"/>
      <c r="GG484" s="124">
        <f t="shared" ref="GG484:GG491" si="832">SUM(EM484:GF484)</f>
        <v>0</v>
      </c>
      <c r="GH484" s="124">
        <f t="shared" ref="GH484:GH491" si="833">EL484+GG484</f>
        <v>0</v>
      </c>
      <c r="GI484" s="124"/>
      <c r="GJ484" s="124">
        <f t="shared" ref="GJ484:GJ491" si="834">SUM(GH484:GI484)</f>
        <v>0</v>
      </c>
      <c r="GV484" s="123">
        <f t="shared" si="793"/>
        <v>0</v>
      </c>
      <c r="GX484" s="129"/>
      <c r="GY484" s="123">
        <f t="shared" si="675"/>
        <v>0</v>
      </c>
    </row>
    <row r="485" spans="1:207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44">
        <f t="shared" si="826"/>
        <v>0</v>
      </c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44"/>
      <c r="BY485" s="144"/>
      <c r="BZ485" s="144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44">
        <f t="shared" si="827"/>
        <v>0</v>
      </c>
      <c r="CO485" s="124">
        <f t="shared" si="828"/>
        <v>0</v>
      </c>
      <c r="CP485" s="124">
        <f t="shared" si="829"/>
        <v>0</v>
      </c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29"/>
      <c r="DU485" s="144"/>
      <c r="DV485" s="144"/>
      <c r="DW485" s="144"/>
      <c r="DX485" s="144"/>
      <c r="DY485" s="144"/>
      <c r="DZ485" s="144"/>
      <c r="EA485" s="144"/>
      <c r="EB485" s="144"/>
      <c r="EC485" s="129"/>
      <c r="ED485" s="144"/>
      <c r="EE485" s="144"/>
      <c r="EF485" s="129"/>
      <c r="EG485" s="129"/>
      <c r="EH485" s="144"/>
      <c r="EI485" s="144"/>
      <c r="EJ485" s="144"/>
      <c r="EK485" s="144">
        <f t="shared" si="830"/>
        <v>0</v>
      </c>
      <c r="EL485" s="124">
        <f t="shared" si="831"/>
        <v>0</v>
      </c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29"/>
      <c r="FZ485" s="144"/>
      <c r="GA485" s="144"/>
      <c r="GB485" s="129"/>
      <c r="GC485" s="129"/>
      <c r="GD485" s="144"/>
      <c r="GE485" s="144"/>
      <c r="GF485" s="144"/>
      <c r="GG485" s="124">
        <f t="shared" si="832"/>
        <v>0</v>
      </c>
      <c r="GH485" s="124">
        <f t="shared" si="833"/>
        <v>0</v>
      </c>
      <c r="GI485" s="124"/>
      <c r="GJ485" s="124">
        <f t="shared" si="834"/>
        <v>0</v>
      </c>
      <c r="GV485" s="123">
        <f t="shared" si="793"/>
        <v>0</v>
      </c>
      <c r="GX485" s="129"/>
      <c r="GY485" s="123">
        <f t="shared" si="675"/>
        <v>0</v>
      </c>
    </row>
    <row r="486" spans="1:207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44">
        <f t="shared" si="826"/>
        <v>0</v>
      </c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44"/>
      <c r="BY486" s="144"/>
      <c r="BZ486" s="144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44">
        <f t="shared" si="827"/>
        <v>0</v>
      </c>
      <c r="CO486" s="124">
        <f t="shared" si="828"/>
        <v>0</v>
      </c>
      <c r="CP486" s="124">
        <f t="shared" si="829"/>
        <v>0</v>
      </c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29"/>
      <c r="DU486" s="144"/>
      <c r="DV486" s="144"/>
      <c r="DW486" s="144"/>
      <c r="DX486" s="144"/>
      <c r="DY486" s="144"/>
      <c r="DZ486" s="144"/>
      <c r="EA486" s="144"/>
      <c r="EB486" s="144"/>
      <c r="EC486" s="129"/>
      <c r="ED486" s="144"/>
      <c r="EE486" s="144"/>
      <c r="EF486" s="129"/>
      <c r="EG486" s="129"/>
      <c r="EH486" s="144"/>
      <c r="EI486" s="144"/>
      <c r="EJ486" s="144"/>
      <c r="EK486" s="144">
        <f t="shared" si="830"/>
        <v>0</v>
      </c>
      <c r="EL486" s="124">
        <f t="shared" si="831"/>
        <v>0</v>
      </c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29"/>
      <c r="FZ486" s="144"/>
      <c r="GA486" s="144"/>
      <c r="GB486" s="129"/>
      <c r="GC486" s="129"/>
      <c r="GD486" s="144"/>
      <c r="GE486" s="144"/>
      <c r="GF486" s="144"/>
      <c r="GG486" s="124">
        <f t="shared" si="832"/>
        <v>0</v>
      </c>
      <c r="GH486" s="124">
        <f t="shared" si="833"/>
        <v>0</v>
      </c>
      <c r="GI486" s="124"/>
      <c r="GJ486" s="124">
        <f t="shared" si="834"/>
        <v>0</v>
      </c>
      <c r="GV486" s="123">
        <f t="shared" si="793"/>
        <v>0</v>
      </c>
      <c r="GX486" s="129"/>
      <c r="GY486" s="123">
        <f t="shared" si="675"/>
        <v>0</v>
      </c>
    </row>
    <row r="487" spans="1:207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44">
        <f t="shared" si="826"/>
        <v>0</v>
      </c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44"/>
      <c r="BY487" s="144"/>
      <c r="BZ487" s="144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44">
        <f t="shared" si="827"/>
        <v>0</v>
      </c>
      <c r="CO487" s="124">
        <f t="shared" si="828"/>
        <v>0</v>
      </c>
      <c r="CP487" s="124">
        <f t="shared" si="829"/>
        <v>0</v>
      </c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29"/>
      <c r="DU487" s="144"/>
      <c r="DV487" s="144"/>
      <c r="DW487" s="144"/>
      <c r="DX487" s="144"/>
      <c r="DY487" s="144"/>
      <c r="DZ487" s="144"/>
      <c r="EA487" s="144"/>
      <c r="EB487" s="144"/>
      <c r="EC487" s="129"/>
      <c r="ED487" s="144"/>
      <c r="EE487" s="144"/>
      <c r="EF487" s="129"/>
      <c r="EG487" s="129"/>
      <c r="EH487" s="144"/>
      <c r="EI487" s="144"/>
      <c r="EJ487" s="144"/>
      <c r="EK487" s="144">
        <f t="shared" si="830"/>
        <v>0</v>
      </c>
      <c r="EL487" s="124">
        <f t="shared" si="831"/>
        <v>0</v>
      </c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29"/>
      <c r="FZ487" s="144"/>
      <c r="GA487" s="144"/>
      <c r="GB487" s="129"/>
      <c r="GC487" s="129"/>
      <c r="GD487" s="144"/>
      <c r="GE487" s="144"/>
      <c r="GF487" s="144"/>
      <c r="GG487" s="124">
        <f t="shared" si="832"/>
        <v>0</v>
      </c>
      <c r="GH487" s="124">
        <f t="shared" si="833"/>
        <v>0</v>
      </c>
      <c r="GI487" s="124"/>
      <c r="GJ487" s="124">
        <f t="shared" si="834"/>
        <v>0</v>
      </c>
      <c r="GV487" s="123">
        <f t="shared" si="793"/>
        <v>0</v>
      </c>
      <c r="GX487" s="129"/>
      <c r="GY487" s="123">
        <f t="shared" si="675"/>
        <v>0</v>
      </c>
    </row>
    <row r="488" spans="1:207" x14ac:dyDescent="0.25">
      <c r="A488" s="83">
        <f>ROW()</f>
        <v>488</v>
      </c>
      <c r="B488" s="312"/>
      <c r="C488" s="113" t="s">
        <v>496</v>
      </c>
      <c r="D488" s="114">
        <v>230</v>
      </c>
      <c r="E488" s="212">
        <v>-112509522.00125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48">
        <v>766615.91749998927</v>
      </c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44">
        <f t="shared" si="826"/>
        <v>766615.91749998927</v>
      </c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44"/>
      <c r="BY488" s="144"/>
      <c r="BZ488" s="144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>
        <v>43811071.38000001</v>
      </c>
      <c r="CK488" s="129"/>
      <c r="CL488" s="129"/>
      <c r="CM488" s="129"/>
      <c r="CN488" s="144">
        <f t="shared" si="827"/>
        <v>43811071.38000001</v>
      </c>
      <c r="CO488" s="124">
        <f t="shared" si="828"/>
        <v>44577687.297499999</v>
      </c>
      <c r="CP488" s="124">
        <f t="shared" si="829"/>
        <v>-67931834.703749999</v>
      </c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29"/>
      <c r="DU488" s="144"/>
      <c r="DV488" s="144"/>
      <c r="DW488" s="144"/>
      <c r="DX488" s="144"/>
      <c r="DY488" s="144"/>
      <c r="DZ488" s="144"/>
      <c r="EA488" s="144"/>
      <c r="EB488" s="144"/>
      <c r="EC488" s="129"/>
      <c r="ED488" s="144"/>
      <c r="EE488" s="144"/>
      <c r="EF488" s="129"/>
      <c r="EG488" s="129">
        <v>0</v>
      </c>
      <c r="EH488" s="144"/>
      <c r="EI488" s="144"/>
      <c r="EJ488" s="144"/>
      <c r="EK488" s="144">
        <f t="shared" si="830"/>
        <v>0</v>
      </c>
      <c r="EL488" s="124">
        <f t="shared" si="831"/>
        <v>-67931834.703749999</v>
      </c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29"/>
      <c r="FZ488" s="144"/>
      <c r="GA488" s="144"/>
      <c r="GB488" s="129"/>
      <c r="GC488" s="129">
        <v>0</v>
      </c>
      <c r="GD488" s="144"/>
      <c r="GE488" s="144"/>
      <c r="GF488" s="144"/>
      <c r="GG488" s="124">
        <f t="shared" si="832"/>
        <v>0</v>
      </c>
      <c r="GH488" s="128">
        <f t="shared" si="833"/>
        <v>-67931834.703749999</v>
      </c>
      <c r="GI488" s="124"/>
      <c r="GJ488" s="124">
        <f t="shared" si="834"/>
        <v>-67931834.703749999</v>
      </c>
      <c r="GU488" s="212">
        <v>-112509522.00125</v>
      </c>
      <c r="GV488" s="123">
        <f t="shared" si="793"/>
        <v>0</v>
      </c>
      <c r="GX488" s="129"/>
      <c r="GY488" s="123">
        <f t="shared" ref="GY488:GY523" si="835">+BV488-GX488</f>
        <v>0</v>
      </c>
    </row>
    <row r="489" spans="1:207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37">
        <v>-2008411.9212499997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>
        <v>352817.2712499997</v>
      </c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44">
        <f t="shared" si="826"/>
        <v>352817.2712499997</v>
      </c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44"/>
      <c r="BY489" s="144"/>
      <c r="BZ489" s="144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44">
        <f t="shared" si="827"/>
        <v>0</v>
      </c>
      <c r="CO489" s="124">
        <f t="shared" si="828"/>
        <v>352817.2712499997</v>
      </c>
      <c r="CP489" s="124">
        <f t="shared" si="829"/>
        <v>-1655594.65</v>
      </c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29"/>
      <c r="DU489" s="144"/>
      <c r="DV489" s="144"/>
      <c r="DW489" s="144"/>
      <c r="DX489" s="144"/>
      <c r="DY489" s="144"/>
      <c r="DZ489" s="144"/>
      <c r="EA489" s="144"/>
      <c r="EB489" s="144"/>
      <c r="EC489" s="129"/>
      <c r="ED489" s="144"/>
      <c r="EE489" s="144"/>
      <c r="EF489" s="129"/>
      <c r="EG489" s="129"/>
      <c r="EH489" s="144"/>
      <c r="EI489" s="144"/>
      <c r="EJ489" s="144"/>
      <c r="EK489" s="144">
        <f t="shared" si="830"/>
        <v>0</v>
      </c>
      <c r="EL489" s="124">
        <f t="shared" si="831"/>
        <v>-1655594.65</v>
      </c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29"/>
      <c r="FZ489" s="144"/>
      <c r="GA489" s="144"/>
      <c r="GB489" s="129"/>
      <c r="GC489" s="129"/>
      <c r="GD489" s="144"/>
      <c r="GE489" s="144"/>
      <c r="GF489" s="144"/>
      <c r="GG489" s="124">
        <f t="shared" si="832"/>
        <v>0</v>
      </c>
      <c r="GH489" s="124">
        <f t="shared" si="833"/>
        <v>-1655594.65</v>
      </c>
      <c r="GI489" s="124"/>
      <c r="GJ489" s="124">
        <f t="shared" si="834"/>
        <v>-1655594.65</v>
      </c>
      <c r="GU489" s="194">
        <v>-2008411.9212499997</v>
      </c>
      <c r="GV489" s="123">
        <f t="shared" si="793"/>
        <v>0</v>
      </c>
      <c r="GX489" s="129"/>
      <c r="GY489" s="123">
        <f t="shared" si="835"/>
        <v>0</v>
      </c>
    </row>
    <row r="490" spans="1:207" x14ac:dyDescent="0.25">
      <c r="A490" s="83">
        <f>ROW()</f>
        <v>490</v>
      </c>
      <c r="B490" s="312"/>
      <c r="C490" s="113" t="s">
        <v>498</v>
      </c>
      <c r="D490" s="114">
        <f t="shared" ref="D490:D491" si="836">+D489</f>
        <v>230</v>
      </c>
      <c r="E490" s="212">
        <v>-11579596.180833336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>
        <v>-1413239.7554166657</v>
      </c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44">
        <f t="shared" si="826"/>
        <v>-1413239.7554166657</v>
      </c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44"/>
      <c r="BY490" s="144"/>
      <c r="BZ490" s="144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44">
        <f t="shared" si="827"/>
        <v>0</v>
      </c>
      <c r="CO490" s="124">
        <f t="shared" si="828"/>
        <v>-1413239.7554166657</v>
      </c>
      <c r="CP490" s="124">
        <f t="shared" si="829"/>
        <v>-12992835.936250001</v>
      </c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29"/>
      <c r="DU490" s="144"/>
      <c r="DV490" s="144"/>
      <c r="DW490" s="144"/>
      <c r="DX490" s="144"/>
      <c r="DY490" s="144"/>
      <c r="DZ490" s="144"/>
      <c r="EA490" s="144"/>
      <c r="EB490" s="144"/>
      <c r="EC490" s="129"/>
      <c r="ED490" s="144"/>
      <c r="EE490" s="144"/>
      <c r="EF490" s="129"/>
      <c r="EG490" s="129"/>
      <c r="EH490" s="144"/>
      <c r="EI490" s="144"/>
      <c r="EJ490" s="144"/>
      <c r="EK490" s="144">
        <f t="shared" si="830"/>
        <v>0</v>
      </c>
      <c r="EL490" s="124">
        <f t="shared" si="831"/>
        <v>-12992835.936250001</v>
      </c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29"/>
      <c r="FZ490" s="144"/>
      <c r="GA490" s="144"/>
      <c r="GB490" s="129"/>
      <c r="GC490" s="129"/>
      <c r="GD490" s="144"/>
      <c r="GE490" s="144"/>
      <c r="GF490" s="144"/>
      <c r="GG490" s="124">
        <f t="shared" si="832"/>
        <v>0</v>
      </c>
      <c r="GH490" s="124">
        <f t="shared" si="833"/>
        <v>-12992835.936250001</v>
      </c>
      <c r="GI490" s="124"/>
      <c r="GJ490" s="124">
        <f t="shared" si="834"/>
        <v>-12992835.936250001</v>
      </c>
      <c r="GU490" s="212">
        <v>-11579596.180833336</v>
      </c>
      <c r="GV490" s="123">
        <f t="shared" si="793"/>
        <v>0</v>
      </c>
      <c r="GX490" s="129"/>
      <c r="GY490" s="123">
        <f t="shared" si="835"/>
        <v>0</v>
      </c>
    </row>
    <row r="491" spans="1:207" x14ac:dyDescent="0.25">
      <c r="A491" s="83">
        <f>ROW()</f>
        <v>491</v>
      </c>
      <c r="B491" s="313"/>
      <c r="C491" s="115" t="s">
        <v>499</v>
      </c>
      <c r="D491" s="116">
        <f t="shared" si="836"/>
        <v>230</v>
      </c>
      <c r="E491" s="137">
        <v>-468134.07916024997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>
        <v>100876.91992424997</v>
      </c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44">
        <f t="shared" si="826"/>
        <v>100876.91992424997</v>
      </c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44"/>
      <c r="BY491" s="144"/>
      <c r="BZ491" s="144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44">
        <f t="shared" si="827"/>
        <v>0</v>
      </c>
      <c r="CO491" s="124">
        <f t="shared" si="828"/>
        <v>100876.91992424997</v>
      </c>
      <c r="CP491" s="124">
        <f t="shared" si="829"/>
        <v>-367257.15923599998</v>
      </c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29"/>
      <c r="DU491" s="144"/>
      <c r="DV491" s="144"/>
      <c r="DW491" s="144"/>
      <c r="DX491" s="144"/>
      <c r="DY491" s="144"/>
      <c r="DZ491" s="144"/>
      <c r="EA491" s="144"/>
      <c r="EB491" s="144"/>
      <c r="EC491" s="129"/>
      <c r="ED491" s="144"/>
      <c r="EE491" s="144"/>
      <c r="EF491" s="129"/>
      <c r="EG491" s="129"/>
      <c r="EH491" s="144"/>
      <c r="EI491" s="144"/>
      <c r="EJ491" s="144"/>
      <c r="EK491" s="144">
        <f t="shared" si="830"/>
        <v>0</v>
      </c>
      <c r="EL491" s="124">
        <f t="shared" si="831"/>
        <v>-367257.15923599998</v>
      </c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29"/>
      <c r="FZ491" s="144"/>
      <c r="GA491" s="144"/>
      <c r="GB491" s="129"/>
      <c r="GC491" s="129"/>
      <c r="GD491" s="144"/>
      <c r="GE491" s="144"/>
      <c r="GF491" s="144"/>
      <c r="GG491" s="124">
        <f t="shared" si="832"/>
        <v>0</v>
      </c>
      <c r="GH491" s="124">
        <f t="shared" si="833"/>
        <v>-367257.15923599998</v>
      </c>
      <c r="GI491" s="124"/>
      <c r="GJ491" s="124">
        <f t="shared" si="834"/>
        <v>-367257.15923599998</v>
      </c>
      <c r="GU491" s="194">
        <v>-468134.07916024997</v>
      </c>
      <c r="GV491" s="123">
        <f t="shared" si="793"/>
        <v>0</v>
      </c>
      <c r="GX491" s="129"/>
      <c r="GY491" s="123">
        <f t="shared" si="835"/>
        <v>0</v>
      </c>
    </row>
    <row r="492" spans="1:207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-126565664.18249358</v>
      </c>
      <c r="F492" s="141">
        <f>SUM(F484:F491)</f>
        <v>0</v>
      </c>
      <c r="G492" s="141">
        <f t="shared" ref="G492:BR492" si="837">SUM(G484:G491)</f>
        <v>0</v>
      </c>
      <c r="H492" s="141">
        <f t="shared" si="837"/>
        <v>0</v>
      </c>
      <c r="I492" s="141">
        <f t="shared" si="837"/>
        <v>0</v>
      </c>
      <c r="J492" s="141">
        <f t="shared" si="837"/>
        <v>0</v>
      </c>
      <c r="K492" s="141">
        <f t="shared" si="837"/>
        <v>0</v>
      </c>
      <c r="L492" s="141">
        <f t="shared" si="837"/>
        <v>0</v>
      </c>
      <c r="M492" s="141">
        <f t="shared" si="837"/>
        <v>0</v>
      </c>
      <c r="N492" s="141">
        <f t="shared" si="837"/>
        <v>0</v>
      </c>
      <c r="O492" s="141">
        <f t="shared" si="837"/>
        <v>0</v>
      </c>
      <c r="P492" s="141">
        <f t="shared" si="837"/>
        <v>0</v>
      </c>
      <c r="Q492" s="141">
        <f t="shared" si="837"/>
        <v>0</v>
      </c>
      <c r="R492" s="141">
        <f t="shared" si="837"/>
        <v>0</v>
      </c>
      <c r="S492" s="141">
        <f t="shared" si="837"/>
        <v>0</v>
      </c>
      <c r="T492" s="141">
        <f t="shared" si="837"/>
        <v>0</v>
      </c>
      <c r="U492" s="141">
        <f t="shared" si="837"/>
        <v>0</v>
      </c>
      <c r="V492" s="141">
        <f t="shared" si="837"/>
        <v>0</v>
      </c>
      <c r="W492" s="141">
        <f t="shared" si="837"/>
        <v>0</v>
      </c>
      <c r="X492" s="141">
        <f>SUM(X484:X491)</f>
        <v>-192929.64674242667</v>
      </c>
      <c r="Y492" s="141">
        <f t="shared" si="837"/>
        <v>0</v>
      </c>
      <c r="Z492" s="141">
        <f t="shared" si="837"/>
        <v>0</v>
      </c>
      <c r="AA492" s="141">
        <f t="shared" si="837"/>
        <v>0</v>
      </c>
      <c r="AB492" s="141">
        <f t="shared" si="837"/>
        <v>0</v>
      </c>
      <c r="AC492" s="141">
        <f t="shared" si="837"/>
        <v>0</v>
      </c>
      <c r="AD492" s="141">
        <f t="shared" si="837"/>
        <v>0</v>
      </c>
      <c r="AE492" s="141">
        <f t="shared" si="837"/>
        <v>0</v>
      </c>
      <c r="AF492" s="141">
        <f t="shared" si="837"/>
        <v>0</v>
      </c>
      <c r="AG492" s="141">
        <f t="shared" si="837"/>
        <v>0</v>
      </c>
      <c r="AH492" s="141">
        <f t="shared" si="837"/>
        <v>0</v>
      </c>
      <c r="AI492" s="141">
        <f t="shared" si="837"/>
        <v>0</v>
      </c>
      <c r="AJ492" s="141">
        <f t="shared" si="837"/>
        <v>0</v>
      </c>
      <c r="AK492" s="141">
        <f t="shared" si="837"/>
        <v>0</v>
      </c>
      <c r="AL492" s="141">
        <f t="shared" si="837"/>
        <v>0</v>
      </c>
      <c r="AM492" s="141">
        <f t="shared" si="837"/>
        <v>0</v>
      </c>
      <c r="AN492" s="141">
        <f t="shared" si="837"/>
        <v>0</v>
      </c>
      <c r="AO492" s="141">
        <f t="shared" si="837"/>
        <v>0</v>
      </c>
      <c r="AP492" s="141">
        <f t="shared" si="837"/>
        <v>0</v>
      </c>
      <c r="AQ492" s="141">
        <f t="shared" si="837"/>
        <v>0</v>
      </c>
      <c r="AR492" s="141">
        <f t="shared" si="837"/>
        <v>0</v>
      </c>
      <c r="AS492" s="141">
        <f t="shared" si="837"/>
        <v>-192929.64674242667</v>
      </c>
      <c r="AT492" s="141">
        <f t="shared" si="837"/>
        <v>0</v>
      </c>
      <c r="AU492" s="141">
        <f t="shared" si="837"/>
        <v>0</v>
      </c>
      <c r="AV492" s="141">
        <f t="shared" si="837"/>
        <v>0</v>
      </c>
      <c r="AW492" s="141">
        <f t="shared" si="837"/>
        <v>0</v>
      </c>
      <c r="AX492" s="141">
        <f t="shared" si="837"/>
        <v>0</v>
      </c>
      <c r="AY492" s="141">
        <f>SUM(AX484:AY491)</f>
        <v>0</v>
      </c>
      <c r="AZ492" s="141">
        <f t="shared" si="837"/>
        <v>0</v>
      </c>
      <c r="BA492" s="141">
        <f t="shared" si="837"/>
        <v>0</v>
      </c>
      <c r="BB492" s="141">
        <f t="shared" si="837"/>
        <v>0</v>
      </c>
      <c r="BC492" s="141">
        <f t="shared" si="837"/>
        <v>0</v>
      </c>
      <c r="BD492" s="141">
        <f t="shared" si="837"/>
        <v>0</v>
      </c>
      <c r="BE492" s="141">
        <f t="shared" si="837"/>
        <v>0</v>
      </c>
      <c r="BF492" s="141">
        <f t="shared" si="837"/>
        <v>0</v>
      </c>
      <c r="BG492" s="141">
        <f t="shared" si="837"/>
        <v>0</v>
      </c>
      <c r="BH492" s="141">
        <f t="shared" si="837"/>
        <v>0</v>
      </c>
      <c r="BI492" s="141">
        <f t="shared" si="837"/>
        <v>0</v>
      </c>
      <c r="BJ492" s="141">
        <f t="shared" si="837"/>
        <v>0</v>
      </c>
      <c r="BK492" s="141">
        <f t="shared" si="837"/>
        <v>0</v>
      </c>
      <c r="BL492" s="141">
        <f t="shared" si="837"/>
        <v>0</v>
      </c>
      <c r="BM492" s="141">
        <f t="shared" si="837"/>
        <v>0</v>
      </c>
      <c r="BN492" s="141">
        <f t="shared" si="837"/>
        <v>0</v>
      </c>
      <c r="BO492" s="141">
        <f t="shared" si="837"/>
        <v>0</v>
      </c>
      <c r="BP492" s="141">
        <f t="shared" si="837"/>
        <v>0</v>
      </c>
      <c r="BQ492" s="141">
        <f t="shared" ref="BQ492" si="838">SUM(BQ484:BQ491)</f>
        <v>0</v>
      </c>
      <c r="BR492" s="141">
        <f t="shared" si="837"/>
        <v>0</v>
      </c>
      <c r="BS492" s="141">
        <f t="shared" ref="BS492:CQ492" si="839">SUM(BS484:BS491)</f>
        <v>0</v>
      </c>
      <c r="BT492" s="141">
        <f t="shared" si="839"/>
        <v>0</v>
      </c>
      <c r="BU492" s="141">
        <f t="shared" si="839"/>
        <v>0</v>
      </c>
      <c r="BV492" s="218">
        <f t="shared" si="839"/>
        <v>0</v>
      </c>
      <c r="BW492" s="141">
        <f t="shared" si="839"/>
        <v>0</v>
      </c>
      <c r="BX492" s="141">
        <f t="shared" ref="BX492:BZ492" si="840">SUM(BX484:BX491)</f>
        <v>0</v>
      </c>
      <c r="BY492" s="141">
        <f t="shared" si="840"/>
        <v>0</v>
      </c>
      <c r="BZ492" s="141">
        <f t="shared" si="840"/>
        <v>0</v>
      </c>
      <c r="CA492" s="141">
        <f t="shared" si="839"/>
        <v>0</v>
      </c>
      <c r="CB492" s="141">
        <f t="shared" si="839"/>
        <v>0</v>
      </c>
      <c r="CC492" s="141">
        <f t="shared" si="839"/>
        <v>0</v>
      </c>
      <c r="CD492" s="141">
        <f t="shared" si="839"/>
        <v>0</v>
      </c>
      <c r="CE492" s="141">
        <f t="shared" si="839"/>
        <v>0</v>
      </c>
      <c r="CF492" s="141">
        <f t="shared" si="839"/>
        <v>0</v>
      </c>
      <c r="CG492" s="141">
        <f t="shared" si="839"/>
        <v>0</v>
      </c>
      <c r="CH492" s="141">
        <f t="shared" si="839"/>
        <v>0</v>
      </c>
      <c r="CI492" s="141">
        <f t="shared" si="839"/>
        <v>0</v>
      </c>
      <c r="CJ492" s="141">
        <f t="shared" si="839"/>
        <v>43811071.38000001</v>
      </c>
      <c r="CK492" s="141">
        <f t="shared" si="839"/>
        <v>0</v>
      </c>
      <c r="CL492" s="141">
        <f t="shared" si="839"/>
        <v>0</v>
      </c>
      <c r="CM492" s="141">
        <f t="shared" si="839"/>
        <v>0</v>
      </c>
      <c r="CN492" s="141">
        <f t="shared" si="839"/>
        <v>43811071.38000001</v>
      </c>
      <c r="CO492" s="141">
        <f t="shared" ref="CO492:CP492" si="841">SUM(CO484:CO491)</f>
        <v>43618141.733257584</v>
      </c>
      <c r="CP492" s="141">
        <f t="shared" si="841"/>
        <v>-82947522.449236006</v>
      </c>
      <c r="CQ492" s="141">
        <f t="shared" si="839"/>
        <v>0</v>
      </c>
      <c r="CR492" s="141">
        <f t="shared" ref="CR492:EK492" si="842">SUM(CR484:CR491)</f>
        <v>0</v>
      </c>
      <c r="CS492" s="141">
        <f t="shared" si="842"/>
        <v>0</v>
      </c>
      <c r="CT492" s="141">
        <f t="shared" si="842"/>
        <v>0</v>
      </c>
      <c r="CU492" s="141">
        <f t="shared" si="842"/>
        <v>0</v>
      </c>
      <c r="CV492" s="141">
        <f t="shared" si="842"/>
        <v>0</v>
      </c>
      <c r="CW492" s="141">
        <f t="shared" si="842"/>
        <v>0</v>
      </c>
      <c r="CX492" s="141">
        <f t="shared" si="842"/>
        <v>0</v>
      </c>
      <c r="CY492" s="141">
        <f t="shared" si="842"/>
        <v>0</v>
      </c>
      <c r="CZ492" s="141">
        <f t="shared" si="842"/>
        <v>0</v>
      </c>
      <c r="DA492" s="141">
        <f t="shared" si="842"/>
        <v>0</v>
      </c>
      <c r="DB492" s="141">
        <f t="shared" si="842"/>
        <v>0</v>
      </c>
      <c r="DC492" s="141">
        <f t="shared" si="842"/>
        <v>0</v>
      </c>
      <c r="DD492" s="141">
        <f t="shared" si="842"/>
        <v>0</v>
      </c>
      <c r="DE492" s="141">
        <f t="shared" si="842"/>
        <v>0</v>
      </c>
      <c r="DF492" s="141">
        <f t="shared" si="842"/>
        <v>0</v>
      </c>
      <c r="DG492" s="141">
        <f t="shared" si="842"/>
        <v>0</v>
      </c>
      <c r="DH492" s="141">
        <f t="shared" si="842"/>
        <v>0</v>
      </c>
      <c r="DI492" s="141">
        <f t="shared" si="842"/>
        <v>0</v>
      </c>
      <c r="DJ492" s="141">
        <f t="shared" si="842"/>
        <v>0</v>
      </c>
      <c r="DK492" s="141">
        <f t="shared" si="842"/>
        <v>0</v>
      </c>
      <c r="DL492" s="141">
        <f t="shared" si="842"/>
        <v>0</v>
      </c>
      <c r="DM492" s="141">
        <f t="shared" si="842"/>
        <v>0</v>
      </c>
      <c r="DN492" s="141">
        <f t="shared" si="842"/>
        <v>0</v>
      </c>
      <c r="DO492" s="141">
        <f t="shared" si="842"/>
        <v>0</v>
      </c>
      <c r="DP492" s="141">
        <f t="shared" si="842"/>
        <v>0</v>
      </c>
      <c r="DQ492" s="141">
        <f t="shared" si="842"/>
        <v>0</v>
      </c>
      <c r="DR492" s="141">
        <f t="shared" si="842"/>
        <v>0</v>
      </c>
      <c r="DS492" s="141">
        <f t="shared" si="842"/>
        <v>0</v>
      </c>
      <c r="DT492" s="141">
        <f t="shared" si="842"/>
        <v>0</v>
      </c>
      <c r="DU492" s="141">
        <f>SUM($DU484:DU491)</f>
        <v>0</v>
      </c>
      <c r="DV492" s="141">
        <f t="shared" si="842"/>
        <v>0</v>
      </c>
      <c r="DW492" s="141">
        <f t="shared" si="842"/>
        <v>0</v>
      </c>
      <c r="DX492" s="141">
        <f t="shared" si="842"/>
        <v>0</v>
      </c>
      <c r="DY492" s="141">
        <f t="shared" si="842"/>
        <v>0</v>
      </c>
      <c r="DZ492" s="141">
        <f t="shared" si="842"/>
        <v>0</v>
      </c>
      <c r="EA492" s="141">
        <f t="shared" si="842"/>
        <v>0</v>
      </c>
      <c r="EB492" s="141">
        <f t="shared" si="842"/>
        <v>0</v>
      </c>
      <c r="EC492" s="141">
        <f t="shared" si="842"/>
        <v>0</v>
      </c>
      <c r="ED492" s="141">
        <f t="shared" si="842"/>
        <v>0</v>
      </c>
      <c r="EE492" s="141">
        <f t="shared" si="842"/>
        <v>0</v>
      </c>
      <c r="EF492" s="141">
        <f t="shared" si="842"/>
        <v>0</v>
      </c>
      <c r="EG492" s="141">
        <f t="shared" si="842"/>
        <v>0</v>
      </c>
      <c r="EH492" s="141">
        <f t="shared" si="842"/>
        <v>0</v>
      </c>
      <c r="EI492" s="141">
        <f t="shared" si="842"/>
        <v>0</v>
      </c>
      <c r="EJ492" s="141">
        <f t="shared" si="842"/>
        <v>0</v>
      </c>
      <c r="EK492" s="141">
        <f t="shared" si="842"/>
        <v>0</v>
      </c>
      <c r="EL492" s="141">
        <f t="shared" ref="EL492" si="843">SUM(EL484:EL491)</f>
        <v>-82947522.449236006</v>
      </c>
      <c r="EM492" s="141">
        <f t="shared" ref="EM492:EN492" si="844">SUM(EM484:EM491)</f>
        <v>0</v>
      </c>
      <c r="EN492" s="141">
        <f t="shared" si="844"/>
        <v>0</v>
      </c>
      <c r="EO492" s="141">
        <f t="shared" ref="EO492:GG492" si="845">SUM(EO484:EO491)</f>
        <v>0</v>
      </c>
      <c r="EP492" s="141">
        <f t="shared" si="845"/>
        <v>0</v>
      </c>
      <c r="EQ492" s="141">
        <f t="shared" si="845"/>
        <v>0</v>
      </c>
      <c r="ER492" s="141">
        <f t="shared" si="845"/>
        <v>0</v>
      </c>
      <c r="ES492" s="141">
        <f t="shared" si="845"/>
        <v>0</v>
      </c>
      <c r="ET492" s="141">
        <f t="shared" si="845"/>
        <v>0</v>
      </c>
      <c r="EU492" s="141">
        <f t="shared" si="845"/>
        <v>0</v>
      </c>
      <c r="EV492" s="141">
        <f t="shared" si="845"/>
        <v>0</v>
      </c>
      <c r="EW492" s="141">
        <f t="shared" si="845"/>
        <v>0</v>
      </c>
      <c r="EX492" s="141">
        <f t="shared" si="845"/>
        <v>0</v>
      </c>
      <c r="EY492" s="141">
        <f t="shared" si="845"/>
        <v>0</v>
      </c>
      <c r="EZ492" s="141">
        <f t="shared" si="845"/>
        <v>0</v>
      </c>
      <c r="FA492" s="141">
        <f t="shared" si="845"/>
        <v>0</v>
      </c>
      <c r="FB492" s="141">
        <f t="shared" si="845"/>
        <v>0</v>
      </c>
      <c r="FC492" s="141">
        <f t="shared" si="845"/>
        <v>0</v>
      </c>
      <c r="FD492" s="141">
        <f t="shared" si="845"/>
        <v>0</v>
      </c>
      <c r="FE492" s="141">
        <f t="shared" si="845"/>
        <v>0</v>
      </c>
      <c r="FF492" s="141">
        <f t="shared" si="845"/>
        <v>0</v>
      </c>
      <c r="FG492" s="141">
        <f t="shared" si="845"/>
        <v>0</v>
      </c>
      <c r="FH492" s="141">
        <f t="shared" si="845"/>
        <v>0</v>
      </c>
      <c r="FI492" s="141">
        <f t="shared" si="845"/>
        <v>0</v>
      </c>
      <c r="FJ492" s="141">
        <f t="shared" si="845"/>
        <v>0</v>
      </c>
      <c r="FK492" s="141">
        <f t="shared" si="845"/>
        <v>0</v>
      </c>
      <c r="FL492" s="141">
        <f t="shared" si="845"/>
        <v>0</v>
      </c>
      <c r="FM492" s="141">
        <f t="shared" si="845"/>
        <v>0</v>
      </c>
      <c r="FN492" s="141">
        <f t="shared" si="845"/>
        <v>0</v>
      </c>
      <c r="FO492" s="141">
        <f t="shared" si="845"/>
        <v>0</v>
      </c>
      <c r="FP492" s="141">
        <f t="shared" si="845"/>
        <v>0</v>
      </c>
      <c r="FQ492" s="141">
        <f t="shared" si="845"/>
        <v>0</v>
      </c>
      <c r="FR492" s="141">
        <f t="shared" si="845"/>
        <v>0</v>
      </c>
      <c r="FS492" s="141">
        <f t="shared" si="845"/>
        <v>0</v>
      </c>
      <c r="FT492" s="141">
        <f t="shared" si="845"/>
        <v>0</v>
      </c>
      <c r="FU492" s="141">
        <f t="shared" si="845"/>
        <v>0</v>
      </c>
      <c r="FV492" s="141">
        <f t="shared" si="845"/>
        <v>0</v>
      </c>
      <c r="FW492" s="141">
        <f t="shared" si="845"/>
        <v>0</v>
      </c>
      <c r="FX492" s="141">
        <f t="shared" si="845"/>
        <v>0</v>
      </c>
      <c r="FY492" s="141">
        <f t="shared" si="845"/>
        <v>0</v>
      </c>
      <c r="FZ492" s="141">
        <f t="shared" si="845"/>
        <v>0</v>
      </c>
      <c r="GA492" s="141">
        <f t="shared" si="845"/>
        <v>0</v>
      </c>
      <c r="GB492" s="141">
        <f t="shared" si="845"/>
        <v>0</v>
      </c>
      <c r="GC492" s="141">
        <f t="shared" si="845"/>
        <v>0</v>
      </c>
      <c r="GD492" s="141">
        <f t="shared" si="845"/>
        <v>0</v>
      </c>
      <c r="GE492" s="141">
        <f t="shared" si="845"/>
        <v>0</v>
      </c>
      <c r="GF492" s="141">
        <f t="shared" si="845"/>
        <v>0</v>
      </c>
      <c r="GG492" s="141">
        <f t="shared" si="845"/>
        <v>0</v>
      </c>
      <c r="GH492" s="141">
        <f t="shared" ref="GH492:GJ492" si="846">SUM(GH484:GH491)</f>
        <v>-82947522.449236006</v>
      </c>
      <c r="GI492" s="141">
        <f t="shared" si="846"/>
        <v>0</v>
      </c>
      <c r="GJ492" s="141">
        <f t="shared" si="846"/>
        <v>-82947522.449236006</v>
      </c>
      <c r="GU492" s="141">
        <v>-126565664.18249358</v>
      </c>
      <c r="GV492" s="123">
        <f t="shared" si="793"/>
        <v>0</v>
      </c>
      <c r="GX492" s="141">
        <v>0</v>
      </c>
      <c r="GY492" s="123">
        <f t="shared" si="835"/>
        <v>0</v>
      </c>
    </row>
    <row r="493" spans="1:207" ht="31.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37">
        <v>-19581976.740371335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>
        <v>2360872.4120873353</v>
      </c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44">
        <f t="shared" ref="AS493" si="847">SUM(X493:AR493)</f>
        <v>2360872.4120873353</v>
      </c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44"/>
      <c r="BZ493" s="144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44">
        <f>SUM(AT493:CM493)</f>
        <v>0</v>
      </c>
      <c r="CO493" s="124">
        <f t="shared" ref="CO493" si="848">+CN493+AS493</f>
        <v>2360872.4120873353</v>
      </c>
      <c r="CP493" s="124">
        <f t="shared" ref="CP493" si="849">+CO493+E493</f>
        <v>-17221104.328283999</v>
      </c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29"/>
      <c r="DU493" s="144"/>
      <c r="DV493" s="144"/>
      <c r="DW493" s="144"/>
      <c r="DX493" s="144"/>
      <c r="DY493" s="144"/>
      <c r="DZ493" s="144"/>
      <c r="EA493" s="144"/>
      <c r="EB493" s="144"/>
      <c r="EC493" s="129"/>
      <c r="ED493" s="144"/>
      <c r="EE493" s="144"/>
      <c r="EF493" s="129"/>
      <c r="EG493" s="129"/>
      <c r="EH493" s="144"/>
      <c r="EI493" s="144"/>
      <c r="EJ493" s="144"/>
      <c r="EK493" s="144">
        <f t="shared" ref="EK493" si="850">SUM(CQ493:EJ493)</f>
        <v>0</v>
      </c>
      <c r="EL493" s="124">
        <f t="shared" ref="EL493" si="851">EK493+CP493</f>
        <v>-17221104.328283999</v>
      </c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29"/>
      <c r="FZ493" s="144"/>
      <c r="GA493" s="144"/>
      <c r="GB493" s="129"/>
      <c r="GC493" s="129"/>
      <c r="GD493" s="144"/>
      <c r="GE493" s="144"/>
      <c r="GF493" s="144"/>
      <c r="GG493" s="124">
        <f t="shared" ref="GG493" si="852">SUM(EM493:GF493)</f>
        <v>0</v>
      </c>
      <c r="GH493" s="124">
        <f t="shared" ref="GH493" si="853">EL493+GG493</f>
        <v>-17221104.328283999</v>
      </c>
      <c r="GI493" s="124"/>
      <c r="GJ493" s="124">
        <f t="shared" ref="GJ493" si="854">SUM(GH493:GI493)</f>
        <v>-17221104.328283999</v>
      </c>
      <c r="GU493" s="194">
        <v>-19581976.740371335</v>
      </c>
      <c r="GV493" s="123">
        <f t="shared" si="793"/>
        <v>0</v>
      </c>
      <c r="GX493" s="129"/>
      <c r="GY493" s="123">
        <f t="shared" si="835"/>
        <v>0</v>
      </c>
    </row>
    <row r="494" spans="1:207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-19581976.740371335</v>
      </c>
      <c r="F494" s="141">
        <f>+F493</f>
        <v>0</v>
      </c>
      <c r="G494" s="141">
        <f t="shared" ref="G494:BR494" si="855">+G493</f>
        <v>0</v>
      </c>
      <c r="H494" s="141">
        <f t="shared" si="855"/>
        <v>0</v>
      </c>
      <c r="I494" s="141">
        <f t="shared" si="855"/>
        <v>0</v>
      </c>
      <c r="J494" s="141">
        <f t="shared" si="855"/>
        <v>0</v>
      </c>
      <c r="K494" s="141">
        <f t="shared" si="855"/>
        <v>0</v>
      </c>
      <c r="L494" s="141">
        <f t="shared" si="855"/>
        <v>0</v>
      </c>
      <c r="M494" s="141">
        <f t="shared" si="855"/>
        <v>0</v>
      </c>
      <c r="N494" s="141">
        <f t="shared" si="855"/>
        <v>0</v>
      </c>
      <c r="O494" s="141">
        <f t="shared" si="855"/>
        <v>0</v>
      </c>
      <c r="P494" s="141">
        <f t="shared" si="855"/>
        <v>0</v>
      </c>
      <c r="Q494" s="141">
        <f t="shared" si="855"/>
        <v>0</v>
      </c>
      <c r="R494" s="141">
        <f t="shared" si="855"/>
        <v>0</v>
      </c>
      <c r="S494" s="141">
        <f t="shared" si="855"/>
        <v>0</v>
      </c>
      <c r="T494" s="141">
        <f t="shared" si="855"/>
        <v>0</v>
      </c>
      <c r="U494" s="141">
        <f t="shared" si="855"/>
        <v>0</v>
      </c>
      <c r="V494" s="141">
        <f t="shared" si="855"/>
        <v>0</v>
      </c>
      <c r="W494" s="141">
        <f t="shared" si="855"/>
        <v>0</v>
      </c>
      <c r="X494" s="141">
        <f t="shared" si="855"/>
        <v>2360872.4120873353</v>
      </c>
      <c r="Y494" s="141">
        <f t="shared" si="855"/>
        <v>0</v>
      </c>
      <c r="Z494" s="141">
        <f t="shared" si="855"/>
        <v>0</v>
      </c>
      <c r="AA494" s="141">
        <f t="shared" si="855"/>
        <v>0</v>
      </c>
      <c r="AB494" s="141">
        <f t="shared" si="855"/>
        <v>0</v>
      </c>
      <c r="AC494" s="141">
        <f t="shared" si="855"/>
        <v>0</v>
      </c>
      <c r="AD494" s="141">
        <f t="shared" si="855"/>
        <v>0</v>
      </c>
      <c r="AE494" s="141">
        <f t="shared" si="855"/>
        <v>0</v>
      </c>
      <c r="AF494" s="141">
        <f t="shared" si="855"/>
        <v>0</v>
      </c>
      <c r="AG494" s="141">
        <f t="shared" si="855"/>
        <v>0</v>
      </c>
      <c r="AH494" s="141">
        <f t="shared" si="855"/>
        <v>0</v>
      </c>
      <c r="AI494" s="141">
        <f t="shared" si="855"/>
        <v>0</v>
      </c>
      <c r="AJ494" s="141">
        <f t="shared" si="855"/>
        <v>0</v>
      </c>
      <c r="AK494" s="141">
        <f t="shared" si="855"/>
        <v>0</v>
      </c>
      <c r="AL494" s="141">
        <f t="shared" si="855"/>
        <v>0</v>
      </c>
      <c r="AM494" s="141">
        <f t="shared" si="855"/>
        <v>0</v>
      </c>
      <c r="AN494" s="141">
        <f t="shared" si="855"/>
        <v>0</v>
      </c>
      <c r="AO494" s="141">
        <f t="shared" si="855"/>
        <v>0</v>
      </c>
      <c r="AP494" s="141">
        <f t="shared" si="855"/>
        <v>0</v>
      </c>
      <c r="AQ494" s="141">
        <f t="shared" si="855"/>
        <v>0</v>
      </c>
      <c r="AR494" s="141">
        <f t="shared" si="855"/>
        <v>0</v>
      </c>
      <c r="AS494" s="141">
        <f t="shared" si="855"/>
        <v>2360872.4120873353</v>
      </c>
      <c r="AT494" s="141">
        <f t="shared" si="855"/>
        <v>0</v>
      </c>
      <c r="AU494" s="141">
        <f t="shared" si="855"/>
        <v>0</v>
      </c>
      <c r="AV494" s="141">
        <f t="shared" si="855"/>
        <v>0</v>
      </c>
      <c r="AW494" s="141">
        <f t="shared" si="855"/>
        <v>0</v>
      </c>
      <c r="AX494" s="141">
        <f t="shared" si="855"/>
        <v>0</v>
      </c>
      <c r="AY494" s="141">
        <f t="shared" si="855"/>
        <v>0</v>
      </c>
      <c r="AZ494" s="141">
        <f t="shared" si="855"/>
        <v>0</v>
      </c>
      <c r="BA494" s="141">
        <f t="shared" si="855"/>
        <v>0</v>
      </c>
      <c r="BB494" s="141">
        <f t="shared" si="855"/>
        <v>0</v>
      </c>
      <c r="BC494" s="141">
        <f t="shared" si="855"/>
        <v>0</v>
      </c>
      <c r="BD494" s="141">
        <f t="shared" si="855"/>
        <v>0</v>
      </c>
      <c r="BE494" s="141">
        <f t="shared" si="855"/>
        <v>0</v>
      </c>
      <c r="BF494" s="141">
        <f t="shared" si="855"/>
        <v>0</v>
      </c>
      <c r="BG494" s="141">
        <f t="shared" si="855"/>
        <v>0</v>
      </c>
      <c r="BH494" s="141">
        <f t="shared" si="855"/>
        <v>0</v>
      </c>
      <c r="BI494" s="141">
        <f t="shared" si="855"/>
        <v>0</v>
      </c>
      <c r="BJ494" s="141">
        <f t="shared" si="855"/>
        <v>0</v>
      </c>
      <c r="BK494" s="141">
        <f t="shared" si="855"/>
        <v>0</v>
      </c>
      <c r="BL494" s="141">
        <f t="shared" si="855"/>
        <v>0</v>
      </c>
      <c r="BM494" s="141">
        <f t="shared" si="855"/>
        <v>0</v>
      </c>
      <c r="BN494" s="141">
        <f t="shared" si="855"/>
        <v>0</v>
      </c>
      <c r="BO494" s="141">
        <f t="shared" si="855"/>
        <v>0</v>
      </c>
      <c r="BP494" s="141">
        <f t="shared" si="855"/>
        <v>0</v>
      </c>
      <c r="BQ494" s="141">
        <f t="shared" ref="BQ494" si="856">+BQ493</f>
        <v>0</v>
      </c>
      <c r="BR494" s="141">
        <f t="shared" si="855"/>
        <v>0</v>
      </c>
      <c r="BS494" s="141">
        <f t="shared" ref="BS494:CQ494" si="857">+BS493</f>
        <v>0</v>
      </c>
      <c r="BT494" s="141">
        <f t="shared" si="857"/>
        <v>0</v>
      </c>
      <c r="BU494" s="141">
        <f t="shared" si="857"/>
        <v>0</v>
      </c>
      <c r="BV494" s="218">
        <f t="shared" si="857"/>
        <v>0</v>
      </c>
      <c r="BW494" s="141">
        <f t="shared" si="857"/>
        <v>0</v>
      </c>
      <c r="BX494" s="141">
        <f t="shared" ref="BX494:BZ494" si="858">+BX493</f>
        <v>0</v>
      </c>
      <c r="BY494" s="141">
        <f t="shared" si="858"/>
        <v>0</v>
      </c>
      <c r="BZ494" s="141">
        <f t="shared" si="858"/>
        <v>0</v>
      </c>
      <c r="CA494" s="141">
        <f t="shared" si="857"/>
        <v>0</v>
      </c>
      <c r="CB494" s="141">
        <f t="shared" si="857"/>
        <v>0</v>
      </c>
      <c r="CC494" s="141">
        <f t="shared" si="857"/>
        <v>0</v>
      </c>
      <c r="CD494" s="141">
        <f t="shared" si="857"/>
        <v>0</v>
      </c>
      <c r="CE494" s="141">
        <f t="shared" si="857"/>
        <v>0</v>
      </c>
      <c r="CF494" s="141">
        <f t="shared" si="857"/>
        <v>0</v>
      </c>
      <c r="CG494" s="141">
        <f t="shared" si="857"/>
        <v>0</v>
      </c>
      <c r="CH494" s="141">
        <f t="shared" si="857"/>
        <v>0</v>
      </c>
      <c r="CI494" s="141">
        <f t="shared" si="857"/>
        <v>0</v>
      </c>
      <c r="CJ494" s="141">
        <f t="shared" si="857"/>
        <v>0</v>
      </c>
      <c r="CK494" s="141">
        <f t="shared" si="857"/>
        <v>0</v>
      </c>
      <c r="CL494" s="141">
        <f t="shared" si="857"/>
        <v>0</v>
      </c>
      <c r="CM494" s="141">
        <f t="shared" si="857"/>
        <v>0</v>
      </c>
      <c r="CN494" s="141">
        <f t="shared" si="857"/>
        <v>0</v>
      </c>
      <c r="CO494" s="141">
        <f t="shared" ref="CO494:CP494" si="859">+CO493</f>
        <v>2360872.4120873353</v>
      </c>
      <c r="CP494" s="141">
        <f t="shared" si="859"/>
        <v>-17221104.328283999</v>
      </c>
      <c r="CQ494" s="141">
        <f t="shared" si="857"/>
        <v>0</v>
      </c>
      <c r="CR494" s="141">
        <f t="shared" ref="CR494:EK494" si="860">+CR493</f>
        <v>0</v>
      </c>
      <c r="CS494" s="141">
        <f t="shared" si="860"/>
        <v>0</v>
      </c>
      <c r="CT494" s="141">
        <f t="shared" si="860"/>
        <v>0</v>
      </c>
      <c r="CU494" s="141">
        <f t="shared" si="860"/>
        <v>0</v>
      </c>
      <c r="CV494" s="141">
        <f t="shared" si="860"/>
        <v>0</v>
      </c>
      <c r="CW494" s="141">
        <f t="shared" si="860"/>
        <v>0</v>
      </c>
      <c r="CX494" s="141">
        <f t="shared" si="860"/>
        <v>0</v>
      </c>
      <c r="CY494" s="141">
        <f t="shared" si="860"/>
        <v>0</v>
      </c>
      <c r="CZ494" s="141">
        <f t="shared" si="860"/>
        <v>0</v>
      </c>
      <c r="DA494" s="141">
        <f t="shared" si="860"/>
        <v>0</v>
      </c>
      <c r="DB494" s="141">
        <f t="shared" si="860"/>
        <v>0</v>
      </c>
      <c r="DC494" s="141">
        <f t="shared" si="860"/>
        <v>0</v>
      </c>
      <c r="DD494" s="141">
        <f t="shared" si="860"/>
        <v>0</v>
      </c>
      <c r="DE494" s="141">
        <f t="shared" si="860"/>
        <v>0</v>
      </c>
      <c r="DF494" s="141">
        <f t="shared" si="860"/>
        <v>0</v>
      </c>
      <c r="DG494" s="141">
        <f t="shared" si="860"/>
        <v>0</v>
      </c>
      <c r="DH494" s="141">
        <f t="shared" si="860"/>
        <v>0</v>
      </c>
      <c r="DI494" s="141">
        <f t="shared" si="860"/>
        <v>0</v>
      </c>
      <c r="DJ494" s="141">
        <f t="shared" si="860"/>
        <v>0</v>
      </c>
      <c r="DK494" s="141">
        <f t="shared" si="860"/>
        <v>0</v>
      </c>
      <c r="DL494" s="141">
        <f t="shared" si="860"/>
        <v>0</v>
      </c>
      <c r="DM494" s="141">
        <f t="shared" si="860"/>
        <v>0</v>
      </c>
      <c r="DN494" s="141">
        <f t="shared" si="860"/>
        <v>0</v>
      </c>
      <c r="DO494" s="141">
        <f t="shared" si="860"/>
        <v>0</v>
      </c>
      <c r="DP494" s="141">
        <f t="shared" si="860"/>
        <v>0</v>
      </c>
      <c r="DQ494" s="141">
        <f t="shared" si="860"/>
        <v>0</v>
      </c>
      <c r="DR494" s="141">
        <f t="shared" si="860"/>
        <v>0</v>
      </c>
      <c r="DS494" s="141">
        <f t="shared" si="860"/>
        <v>0</v>
      </c>
      <c r="DT494" s="141">
        <f t="shared" si="860"/>
        <v>0</v>
      </c>
      <c r="DU494" s="141">
        <f t="shared" si="860"/>
        <v>0</v>
      </c>
      <c r="DV494" s="141">
        <f t="shared" si="860"/>
        <v>0</v>
      </c>
      <c r="DW494" s="141">
        <f t="shared" si="860"/>
        <v>0</v>
      </c>
      <c r="DX494" s="141">
        <f t="shared" si="860"/>
        <v>0</v>
      </c>
      <c r="DY494" s="141">
        <f t="shared" si="860"/>
        <v>0</v>
      </c>
      <c r="DZ494" s="141">
        <f t="shared" si="860"/>
        <v>0</v>
      </c>
      <c r="EA494" s="141">
        <f t="shared" si="860"/>
        <v>0</v>
      </c>
      <c r="EB494" s="141">
        <f t="shared" si="860"/>
        <v>0</v>
      </c>
      <c r="EC494" s="141">
        <f t="shared" si="860"/>
        <v>0</v>
      </c>
      <c r="ED494" s="141">
        <f t="shared" si="860"/>
        <v>0</v>
      </c>
      <c r="EE494" s="141">
        <f t="shared" si="860"/>
        <v>0</v>
      </c>
      <c r="EF494" s="141">
        <f t="shared" si="860"/>
        <v>0</v>
      </c>
      <c r="EG494" s="141">
        <f t="shared" si="860"/>
        <v>0</v>
      </c>
      <c r="EH494" s="141">
        <f t="shared" si="860"/>
        <v>0</v>
      </c>
      <c r="EI494" s="141">
        <f t="shared" si="860"/>
        <v>0</v>
      </c>
      <c r="EJ494" s="141">
        <f t="shared" si="860"/>
        <v>0</v>
      </c>
      <c r="EK494" s="141">
        <f t="shared" si="860"/>
        <v>0</v>
      </c>
      <c r="EL494" s="141">
        <f t="shared" ref="EL494" si="861">+EL493</f>
        <v>-17221104.328283999</v>
      </c>
      <c r="EM494" s="141">
        <f t="shared" ref="EM494:EN494" si="862">+EM493</f>
        <v>0</v>
      </c>
      <c r="EN494" s="141">
        <f t="shared" si="862"/>
        <v>0</v>
      </c>
      <c r="EO494" s="141">
        <f t="shared" ref="EO494:GG494" si="863">+EO493</f>
        <v>0</v>
      </c>
      <c r="EP494" s="141">
        <f t="shared" si="863"/>
        <v>0</v>
      </c>
      <c r="EQ494" s="141">
        <f t="shared" si="863"/>
        <v>0</v>
      </c>
      <c r="ER494" s="141">
        <f t="shared" si="863"/>
        <v>0</v>
      </c>
      <c r="ES494" s="141">
        <f t="shared" si="863"/>
        <v>0</v>
      </c>
      <c r="ET494" s="141">
        <f t="shared" si="863"/>
        <v>0</v>
      </c>
      <c r="EU494" s="141">
        <f t="shared" si="863"/>
        <v>0</v>
      </c>
      <c r="EV494" s="141">
        <f t="shared" si="863"/>
        <v>0</v>
      </c>
      <c r="EW494" s="141">
        <f t="shared" si="863"/>
        <v>0</v>
      </c>
      <c r="EX494" s="141">
        <f t="shared" si="863"/>
        <v>0</v>
      </c>
      <c r="EY494" s="141">
        <f t="shared" si="863"/>
        <v>0</v>
      </c>
      <c r="EZ494" s="141">
        <f t="shared" si="863"/>
        <v>0</v>
      </c>
      <c r="FA494" s="141">
        <f t="shared" si="863"/>
        <v>0</v>
      </c>
      <c r="FB494" s="141">
        <f t="shared" si="863"/>
        <v>0</v>
      </c>
      <c r="FC494" s="141">
        <f t="shared" si="863"/>
        <v>0</v>
      </c>
      <c r="FD494" s="141">
        <f t="shared" si="863"/>
        <v>0</v>
      </c>
      <c r="FE494" s="141">
        <f t="shared" si="863"/>
        <v>0</v>
      </c>
      <c r="FF494" s="141">
        <f t="shared" si="863"/>
        <v>0</v>
      </c>
      <c r="FG494" s="141">
        <f t="shared" si="863"/>
        <v>0</v>
      </c>
      <c r="FH494" s="141">
        <f t="shared" si="863"/>
        <v>0</v>
      </c>
      <c r="FI494" s="141">
        <f t="shared" si="863"/>
        <v>0</v>
      </c>
      <c r="FJ494" s="141">
        <f t="shared" si="863"/>
        <v>0</v>
      </c>
      <c r="FK494" s="141">
        <f t="shared" si="863"/>
        <v>0</v>
      </c>
      <c r="FL494" s="141">
        <f t="shared" si="863"/>
        <v>0</v>
      </c>
      <c r="FM494" s="141">
        <f t="shared" si="863"/>
        <v>0</v>
      </c>
      <c r="FN494" s="141">
        <f t="shared" si="863"/>
        <v>0</v>
      </c>
      <c r="FO494" s="141">
        <f t="shared" si="863"/>
        <v>0</v>
      </c>
      <c r="FP494" s="141">
        <f t="shared" si="863"/>
        <v>0</v>
      </c>
      <c r="FQ494" s="141">
        <f t="shared" si="863"/>
        <v>0</v>
      </c>
      <c r="FR494" s="141">
        <f t="shared" si="863"/>
        <v>0</v>
      </c>
      <c r="FS494" s="141">
        <f t="shared" si="863"/>
        <v>0</v>
      </c>
      <c r="FT494" s="141">
        <f t="shared" si="863"/>
        <v>0</v>
      </c>
      <c r="FU494" s="141">
        <f t="shared" si="863"/>
        <v>0</v>
      </c>
      <c r="FV494" s="141">
        <f t="shared" si="863"/>
        <v>0</v>
      </c>
      <c r="FW494" s="141">
        <f t="shared" si="863"/>
        <v>0</v>
      </c>
      <c r="FX494" s="141">
        <f t="shared" si="863"/>
        <v>0</v>
      </c>
      <c r="FY494" s="141">
        <f t="shared" si="863"/>
        <v>0</v>
      </c>
      <c r="FZ494" s="141">
        <f t="shared" si="863"/>
        <v>0</v>
      </c>
      <c r="GA494" s="141">
        <f t="shared" si="863"/>
        <v>0</v>
      </c>
      <c r="GB494" s="141">
        <f t="shared" si="863"/>
        <v>0</v>
      </c>
      <c r="GC494" s="141">
        <f t="shared" si="863"/>
        <v>0</v>
      </c>
      <c r="GD494" s="141">
        <f t="shared" si="863"/>
        <v>0</v>
      </c>
      <c r="GE494" s="141">
        <f t="shared" si="863"/>
        <v>0</v>
      </c>
      <c r="GF494" s="141">
        <f t="shared" si="863"/>
        <v>0</v>
      </c>
      <c r="GG494" s="141">
        <f t="shared" si="863"/>
        <v>0</v>
      </c>
      <c r="GH494" s="141">
        <f t="shared" ref="GH494:GJ494" si="864">+GH493</f>
        <v>-17221104.328283999</v>
      </c>
      <c r="GI494" s="141">
        <f t="shared" si="864"/>
        <v>0</v>
      </c>
      <c r="GJ494" s="141">
        <f t="shared" si="864"/>
        <v>-17221104.328283999</v>
      </c>
      <c r="GU494" s="141">
        <v>-19581976.740371335</v>
      </c>
      <c r="GV494" s="123">
        <f t="shared" si="793"/>
        <v>0</v>
      </c>
      <c r="GX494" s="141">
        <v>0</v>
      </c>
      <c r="GY494" s="123">
        <f t="shared" si="835"/>
        <v>0</v>
      </c>
    </row>
    <row r="495" spans="1:207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44">
        <f t="shared" ref="AS495:AS521" si="865">SUM(X495:AR495)</f>
        <v>0</v>
      </c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44"/>
      <c r="BY495" s="144"/>
      <c r="BZ495" s="144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44">
        <f t="shared" ref="CN495:CN519" si="866">SUM(AT495:CM495)</f>
        <v>0</v>
      </c>
      <c r="CO495" s="124">
        <f t="shared" ref="CO495:CO519" si="867">+CN495+AS495</f>
        <v>0</v>
      </c>
      <c r="CP495" s="124">
        <f t="shared" ref="CP495:CP519" si="868">+CO495+E495</f>
        <v>0</v>
      </c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29"/>
      <c r="DU495" s="144"/>
      <c r="DV495" s="144"/>
      <c r="DW495" s="144"/>
      <c r="DX495" s="144"/>
      <c r="DY495" s="144"/>
      <c r="DZ495" s="144"/>
      <c r="EA495" s="144"/>
      <c r="EB495" s="144"/>
      <c r="EC495" s="129"/>
      <c r="ED495" s="144"/>
      <c r="EE495" s="144"/>
      <c r="EF495" s="129"/>
      <c r="EG495" s="129"/>
      <c r="EH495" s="144"/>
      <c r="EI495" s="144"/>
      <c r="EJ495" s="144"/>
      <c r="EK495" s="144">
        <f t="shared" ref="EK495:EK519" si="869">SUM(CQ495:EJ495)</f>
        <v>0</v>
      </c>
      <c r="EL495" s="124">
        <f t="shared" ref="EL495:EL519" si="870">EK495+CP495</f>
        <v>0</v>
      </c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29"/>
      <c r="FZ495" s="144"/>
      <c r="GA495" s="144"/>
      <c r="GB495" s="129"/>
      <c r="GC495" s="129"/>
      <c r="GD495" s="144"/>
      <c r="GE495" s="144"/>
      <c r="GF495" s="144"/>
      <c r="GG495" s="124">
        <f t="shared" ref="GG495:GG519" si="871">SUM(EM495:GF495)</f>
        <v>0</v>
      </c>
      <c r="GH495" s="124">
        <f t="shared" ref="GH495:GH519" si="872">EL495+GG495</f>
        <v>0</v>
      </c>
      <c r="GI495" s="124"/>
      <c r="GJ495" s="124">
        <f t="shared" ref="GJ495:GJ519" si="873">SUM(GH495:GI495)</f>
        <v>0</v>
      </c>
      <c r="GV495" s="123">
        <f t="shared" si="793"/>
        <v>0</v>
      </c>
      <c r="GX495" s="129"/>
      <c r="GY495" s="123">
        <f t="shared" si="835"/>
        <v>0</v>
      </c>
    </row>
    <row r="496" spans="1:207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37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44">
        <f t="shared" si="865"/>
        <v>0</v>
      </c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44"/>
      <c r="BY496" s="144"/>
      <c r="BZ496" s="144"/>
      <c r="CA496" s="129"/>
      <c r="CB496" s="129"/>
      <c r="CC496" s="129"/>
      <c r="CD496" s="148"/>
      <c r="CE496" s="148"/>
      <c r="CF496" s="148"/>
      <c r="CG496" s="129"/>
      <c r="CH496" s="129"/>
      <c r="CI496" s="129"/>
      <c r="CJ496" s="129"/>
      <c r="CK496" s="129"/>
      <c r="CL496" s="129"/>
      <c r="CM496" s="129"/>
      <c r="CN496" s="144">
        <f t="shared" si="866"/>
        <v>0</v>
      </c>
      <c r="CO496" s="124">
        <f t="shared" si="867"/>
        <v>0</v>
      </c>
      <c r="CP496" s="124">
        <f t="shared" si="868"/>
        <v>0</v>
      </c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29"/>
      <c r="DU496" s="144"/>
      <c r="DV496" s="144"/>
      <c r="DW496" s="144"/>
      <c r="DX496" s="144"/>
      <c r="DY496" s="144"/>
      <c r="DZ496" s="144"/>
      <c r="EA496" s="144"/>
      <c r="EB496" s="144"/>
      <c r="EC496" s="148"/>
      <c r="ED496" s="144"/>
      <c r="EE496" s="144"/>
      <c r="EF496" s="129"/>
      <c r="EG496" s="129"/>
      <c r="EH496" s="144"/>
      <c r="EI496" s="144"/>
      <c r="EJ496" s="144"/>
      <c r="EK496" s="144">
        <f t="shared" si="869"/>
        <v>0</v>
      </c>
      <c r="EL496" s="124">
        <f t="shared" si="870"/>
        <v>0</v>
      </c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8"/>
      <c r="FZ496" s="144"/>
      <c r="GA496" s="144"/>
      <c r="GB496" s="129"/>
      <c r="GC496" s="129"/>
      <c r="GD496" s="144"/>
      <c r="GE496" s="144"/>
      <c r="GF496" s="144"/>
      <c r="GG496" s="124">
        <f t="shared" si="871"/>
        <v>0</v>
      </c>
      <c r="GH496" s="124">
        <f t="shared" si="872"/>
        <v>0</v>
      </c>
      <c r="GI496" s="124"/>
      <c r="GJ496" s="124">
        <f t="shared" si="873"/>
        <v>0</v>
      </c>
      <c r="GU496" s="194"/>
      <c r="GV496" s="123">
        <f t="shared" si="793"/>
        <v>0</v>
      </c>
      <c r="GX496" s="129"/>
      <c r="GY496" s="123">
        <f t="shared" si="835"/>
        <v>0</v>
      </c>
    </row>
    <row r="497" spans="1:207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874">+D496</f>
        <v>253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44">
        <f t="shared" si="865"/>
        <v>0</v>
      </c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44"/>
      <c r="BY497" s="144"/>
      <c r="BZ497" s="144"/>
      <c r="CA497" s="129"/>
      <c r="CB497" s="129"/>
      <c r="CC497" s="129"/>
      <c r="CD497" s="148"/>
      <c r="CE497" s="148"/>
      <c r="CF497" s="148"/>
      <c r="CG497" s="129"/>
      <c r="CH497" s="129"/>
      <c r="CI497" s="129"/>
      <c r="CJ497" s="129"/>
      <c r="CK497" s="129"/>
      <c r="CL497" s="129"/>
      <c r="CM497" s="129"/>
      <c r="CN497" s="144">
        <f t="shared" si="866"/>
        <v>0</v>
      </c>
      <c r="CO497" s="124">
        <f t="shared" si="867"/>
        <v>0</v>
      </c>
      <c r="CP497" s="124">
        <f t="shared" si="868"/>
        <v>0</v>
      </c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29"/>
      <c r="DU497" s="144"/>
      <c r="DV497" s="144"/>
      <c r="DW497" s="144"/>
      <c r="DX497" s="144"/>
      <c r="DY497" s="144"/>
      <c r="DZ497" s="144"/>
      <c r="EA497" s="144"/>
      <c r="EB497" s="144"/>
      <c r="EC497" s="148"/>
      <c r="ED497" s="144"/>
      <c r="EE497" s="144"/>
      <c r="EF497" s="129"/>
      <c r="EG497" s="129"/>
      <c r="EH497" s="144"/>
      <c r="EI497" s="144"/>
      <c r="EJ497" s="144"/>
      <c r="EK497" s="144">
        <f t="shared" si="869"/>
        <v>0</v>
      </c>
      <c r="EL497" s="124">
        <f t="shared" si="870"/>
        <v>0</v>
      </c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8"/>
      <c r="FZ497" s="144"/>
      <c r="GA497" s="144"/>
      <c r="GB497" s="129"/>
      <c r="GC497" s="129"/>
      <c r="GD497" s="144"/>
      <c r="GE497" s="144"/>
      <c r="GF497" s="144"/>
      <c r="GG497" s="124">
        <f t="shared" si="871"/>
        <v>0</v>
      </c>
      <c r="GH497" s="124">
        <f t="shared" si="872"/>
        <v>0</v>
      </c>
      <c r="GI497" s="124"/>
      <c r="GJ497" s="124">
        <f t="shared" si="873"/>
        <v>0</v>
      </c>
      <c r="GV497" s="123">
        <f t="shared" si="793"/>
        <v>0</v>
      </c>
      <c r="GX497" s="129"/>
      <c r="GY497" s="123">
        <f t="shared" si="835"/>
        <v>0</v>
      </c>
    </row>
    <row r="498" spans="1:207" outlineLevel="1" x14ac:dyDescent="0.25">
      <c r="A498" s="83">
        <f>ROW()</f>
        <v>498</v>
      </c>
      <c r="B498" s="323"/>
      <c r="C498" s="113" t="s">
        <v>503</v>
      </c>
      <c r="D498" s="114">
        <f t="shared" si="874"/>
        <v>253</v>
      </c>
      <c r="E498" s="137">
        <v>-5143180.0415257495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>
        <v>88661.5252477506</v>
      </c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44">
        <f t="shared" si="865"/>
        <v>88661.5252477506</v>
      </c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44"/>
      <c r="BY498" s="144"/>
      <c r="BZ498" s="144"/>
      <c r="CA498" s="129"/>
      <c r="CB498" s="129"/>
      <c r="CC498" s="129"/>
      <c r="CD498" s="148"/>
      <c r="CE498" s="148"/>
      <c r="CF498" s="148"/>
      <c r="CG498" s="129"/>
      <c r="CH498" s="129"/>
      <c r="CI498" s="129"/>
      <c r="CJ498" s="129"/>
      <c r="CK498" s="129"/>
      <c r="CL498" s="129"/>
      <c r="CM498" s="129"/>
      <c r="CN498" s="144">
        <f t="shared" si="866"/>
        <v>0</v>
      </c>
      <c r="CO498" s="124">
        <f t="shared" si="867"/>
        <v>88661.5252477506</v>
      </c>
      <c r="CP498" s="124">
        <f t="shared" si="868"/>
        <v>-5054518.5162779987</v>
      </c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29"/>
      <c r="DU498" s="144"/>
      <c r="DV498" s="144"/>
      <c r="DW498" s="144"/>
      <c r="DX498" s="144"/>
      <c r="DY498" s="144"/>
      <c r="DZ498" s="144"/>
      <c r="EA498" s="144"/>
      <c r="EB498" s="144"/>
      <c r="EC498" s="148"/>
      <c r="ED498" s="144"/>
      <c r="EE498" s="144"/>
      <c r="EF498" s="129"/>
      <c r="EG498" s="129"/>
      <c r="EH498" s="144"/>
      <c r="EI498" s="144"/>
      <c r="EJ498" s="144"/>
      <c r="EK498" s="144">
        <f t="shared" si="869"/>
        <v>0</v>
      </c>
      <c r="EL498" s="124">
        <f t="shared" si="870"/>
        <v>-5054518.5162779987</v>
      </c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8"/>
      <c r="FZ498" s="144"/>
      <c r="GA498" s="144"/>
      <c r="GB498" s="129"/>
      <c r="GC498" s="129"/>
      <c r="GD498" s="144"/>
      <c r="GE498" s="144"/>
      <c r="GF498" s="144"/>
      <c r="GG498" s="124">
        <f t="shared" si="871"/>
        <v>0</v>
      </c>
      <c r="GH498" s="124">
        <f t="shared" si="872"/>
        <v>-5054518.5162779987</v>
      </c>
      <c r="GI498" s="124"/>
      <c r="GJ498" s="124">
        <f t="shared" si="873"/>
        <v>-5054518.5162779987</v>
      </c>
      <c r="GU498" s="194">
        <v>-5143180.0415257495</v>
      </c>
      <c r="GV498" s="123">
        <f t="shared" si="793"/>
        <v>0</v>
      </c>
      <c r="GX498" s="129"/>
      <c r="GY498" s="123">
        <f t="shared" si="835"/>
        <v>0</v>
      </c>
    </row>
    <row r="499" spans="1:207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44">
        <f t="shared" si="865"/>
        <v>0</v>
      </c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44"/>
      <c r="BY499" s="144"/>
      <c r="BZ499" s="144"/>
      <c r="CA499" s="129"/>
      <c r="CB499" s="129"/>
      <c r="CC499" s="129"/>
      <c r="CD499" s="148"/>
      <c r="CE499" s="148"/>
      <c r="CF499" s="148"/>
      <c r="CG499" s="129"/>
      <c r="CH499" s="129"/>
      <c r="CI499" s="129"/>
      <c r="CJ499" s="129"/>
      <c r="CK499" s="129"/>
      <c r="CL499" s="129"/>
      <c r="CM499" s="129"/>
      <c r="CN499" s="144">
        <f t="shared" si="866"/>
        <v>0</v>
      </c>
      <c r="CO499" s="124">
        <f t="shared" si="867"/>
        <v>0</v>
      </c>
      <c r="CP499" s="124">
        <f t="shared" si="868"/>
        <v>0</v>
      </c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29"/>
      <c r="DU499" s="144"/>
      <c r="DV499" s="144"/>
      <c r="DW499" s="144"/>
      <c r="DX499" s="144"/>
      <c r="DY499" s="144"/>
      <c r="DZ499" s="144"/>
      <c r="EA499" s="144"/>
      <c r="EB499" s="144"/>
      <c r="EC499" s="148"/>
      <c r="ED499" s="144"/>
      <c r="EE499" s="144"/>
      <c r="EF499" s="129"/>
      <c r="EG499" s="129"/>
      <c r="EH499" s="144"/>
      <c r="EI499" s="144"/>
      <c r="EJ499" s="144"/>
      <c r="EK499" s="144">
        <f t="shared" si="869"/>
        <v>0</v>
      </c>
      <c r="EL499" s="124">
        <f t="shared" si="870"/>
        <v>0</v>
      </c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8"/>
      <c r="FZ499" s="144"/>
      <c r="GA499" s="144"/>
      <c r="GB499" s="129"/>
      <c r="GC499" s="129"/>
      <c r="GD499" s="144"/>
      <c r="GE499" s="144"/>
      <c r="GF499" s="144"/>
      <c r="GG499" s="124">
        <f t="shared" si="871"/>
        <v>0</v>
      </c>
      <c r="GH499" s="124">
        <f t="shared" si="872"/>
        <v>0</v>
      </c>
      <c r="GI499" s="124"/>
      <c r="GJ499" s="124">
        <f t="shared" si="873"/>
        <v>0</v>
      </c>
      <c r="GV499" s="123">
        <f t="shared" si="793"/>
        <v>0</v>
      </c>
      <c r="GX499" s="129"/>
      <c r="GY499" s="123">
        <f t="shared" si="835"/>
        <v>0</v>
      </c>
    </row>
    <row r="500" spans="1:207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44">
        <f t="shared" si="865"/>
        <v>0</v>
      </c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44"/>
      <c r="BY500" s="144"/>
      <c r="BZ500" s="144"/>
      <c r="CA500" s="129"/>
      <c r="CB500" s="129"/>
      <c r="CC500" s="129"/>
      <c r="CD500" s="148"/>
      <c r="CE500" s="148"/>
      <c r="CF500" s="148"/>
      <c r="CG500" s="129"/>
      <c r="CH500" s="129"/>
      <c r="CI500" s="129"/>
      <c r="CJ500" s="129"/>
      <c r="CK500" s="129"/>
      <c r="CL500" s="129"/>
      <c r="CM500" s="129"/>
      <c r="CN500" s="144">
        <f t="shared" si="866"/>
        <v>0</v>
      </c>
      <c r="CO500" s="124">
        <f t="shared" si="867"/>
        <v>0</v>
      </c>
      <c r="CP500" s="124">
        <f t="shared" si="868"/>
        <v>0</v>
      </c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29"/>
      <c r="DU500" s="144"/>
      <c r="DV500" s="144"/>
      <c r="DW500" s="144"/>
      <c r="DX500" s="144"/>
      <c r="DY500" s="144"/>
      <c r="DZ500" s="144"/>
      <c r="EA500" s="144"/>
      <c r="EB500" s="144"/>
      <c r="EC500" s="148"/>
      <c r="ED500" s="144"/>
      <c r="EE500" s="144"/>
      <c r="EF500" s="129"/>
      <c r="EG500" s="129"/>
      <c r="EH500" s="144"/>
      <c r="EI500" s="144"/>
      <c r="EJ500" s="144"/>
      <c r="EK500" s="144">
        <f t="shared" si="869"/>
        <v>0</v>
      </c>
      <c r="EL500" s="124">
        <f t="shared" si="870"/>
        <v>0</v>
      </c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8"/>
      <c r="FZ500" s="144"/>
      <c r="GA500" s="144"/>
      <c r="GB500" s="129"/>
      <c r="GC500" s="129"/>
      <c r="GD500" s="144"/>
      <c r="GE500" s="144"/>
      <c r="GF500" s="144"/>
      <c r="GG500" s="124">
        <f t="shared" si="871"/>
        <v>0</v>
      </c>
      <c r="GH500" s="124">
        <f t="shared" si="872"/>
        <v>0</v>
      </c>
      <c r="GI500" s="124"/>
      <c r="GJ500" s="124">
        <f t="shared" si="873"/>
        <v>0</v>
      </c>
      <c r="GV500" s="123">
        <f t="shared" si="793"/>
        <v>0</v>
      </c>
      <c r="GX500" s="129"/>
      <c r="GY500" s="123">
        <f t="shared" si="835"/>
        <v>0</v>
      </c>
    </row>
    <row r="501" spans="1:207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875">+D500</f>
        <v>281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44">
        <f t="shared" si="865"/>
        <v>0</v>
      </c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44"/>
      <c r="BY501" s="144"/>
      <c r="BZ501" s="144"/>
      <c r="CA501" s="129"/>
      <c r="CB501" s="129"/>
      <c r="CC501" s="129"/>
      <c r="CD501" s="148"/>
      <c r="CE501" s="148"/>
      <c r="CF501" s="148"/>
      <c r="CG501" s="129"/>
      <c r="CH501" s="129"/>
      <c r="CI501" s="148"/>
      <c r="CJ501" s="148"/>
      <c r="CK501" s="129"/>
      <c r="CL501" s="129"/>
      <c r="CM501" s="129"/>
      <c r="CN501" s="144">
        <f t="shared" si="866"/>
        <v>0</v>
      </c>
      <c r="CO501" s="124">
        <f t="shared" si="867"/>
        <v>0</v>
      </c>
      <c r="CP501" s="124">
        <f t="shared" si="868"/>
        <v>0</v>
      </c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29"/>
      <c r="DU501" s="144"/>
      <c r="DV501" s="144"/>
      <c r="DW501" s="144"/>
      <c r="DX501" s="144"/>
      <c r="DY501" s="144"/>
      <c r="DZ501" s="144"/>
      <c r="EA501" s="144"/>
      <c r="EB501" s="144"/>
      <c r="EC501" s="148"/>
      <c r="ED501" s="144"/>
      <c r="EE501" s="144"/>
      <c r="EF501" s="129"/>
      <c r="EG501" s="129"/>
      <c r="EH501" s="144"/>
      <c r="EI501" s="144"/>
      <c r="EJ501" s="144"/>
      <c r="EK501" s="144">
        <f t="shared" si="869"/>
        <v>0</v>
      </c>
      <c r="EL501" s="124">
        <f t="shared" si="870"/>
        <v>0</v>
      </c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8"/>
      <c r="FZ501" s="144"/>
      <c r="GA501" s="144"/>
      <c r="GB501" s="129"/>
      <c r="GC501" s="129"/>
      <c r="GD501" s="144"/>
      <c r="GE501" s="144"/>
      <c r="GF501" s="144"/>
      <c r="GG501" s="124">
        <f t="shared" si="871"/>
        <v>0</v>
      </c>
      <c r="GH501" s="124">
        <f t="shared" si="872"/>
        <v>0</v>
      </c>
      <c r="GI501" s="124"/>
      <c r="GJ501" s="124">
        <f t="shared" si="873"/>
        <v>0</v>
      </c>
      <c r="GV501" s="123">
        <f t="shared" si="793"/>
        <v>0</v>
      </c>
      <c r="GX501" s="129"/>
      <c r="GY501" s="123">
        <f t="shared" si="835"/>
        <v>0</v>
      </c>
    </row>
    <row r="502" spans="1:207" outlineLevel="1" x14ac:dyDescent="0.25">
      <c r="A502" s="83">
        <f>ROW()</f>
        <v>502</v>
      </c>
      <c r="B502" s="323"/>
      <c r="C502" s="113" t="s">
        <v>507</v>
      </c>
      <c r="D502" s="114">
        <f t="shared" si="875"/>
        <v>281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37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44">
        <f t="shared" si="865"/>
        <v>0</v>
      </c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44"/>
      <c r="BY502" s="144"/>
      <c r="BZ502" s="144"/>
      <c r="CA502" s="129"/>
      <c r="CB502" s="129"/>
      <c r="CC502" s="129"/>
      <c r="CD502" s="148"/>
      <c r="CE502" s="148"/>
      <c r="CF502" s="148"/>
      <c r="CG502" s="129"/>
      <c r="CH502" s="129"/>
      <c r="CI502" s="148"/>
      <c r="CJ502" s="148"/>
      <c r="CK502" s="129"/>
      <c r="CL502" s="129"/>
      <c r="CM502" s="129"/>
      <c r="CN502" s="144">
        <f t="shared" si="866"/>
        <v>0</v>
      </c>
      <c r="CO502" s="124">
        <f t="shared" si="867"/>
        <v>0</v>
      </c>
      <c r="CP502" s="124">
        <f t="shared" si="868"/>
        <v>0</v>
      </c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29"/>
      <c r="DU502" s="144"/>
      <c r="DV502" s="144"/>
      <c r="DW502" s="144"/>
      <c r="DX502" s="144"/>
      <c r="DY502" s="144"/>
      <c r="DZ502" s="144"/>
      <c r="EA502" s="144"/>
      <c r="EB502" s="148"/>
      <c r="EC502" s="148"/>
      <c r="ED502" s="148"/>
      <c r="EE502" s="148"/>
      <c r="EF502" s="129"/>
      <c r="EG502" s="129"/>
      <c r="EH502" s="148"/>
      <c r="EI502" s="148"/>
      <c r="EJ502" s="144"/>
      <c r="EK502" s="144">
        <f t="shared" si="869"/>
        <v>0</v>
      </c>
      <c r="EL502" s="124">
        <f t="shared" si="870"/>
        <v>0</v>
      </c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8"/>
      <c r="FZ502" s="144"/>
      <c r="GA502" s="144"/>
      <c r="GB502" s="129"/>
      <c r="GC502" s="129"/>
      <c r="GD502" s="144"/>
      <c r="GE502" s="144"/>
      <c r="GF502" s="144"/>
      <c r="GG502" s="124">
        <f t="shared" si="871"/>
        <v>0</v>
      </c>
      <c r="GH502" s="124">
        <f t="shared" si="872"/>
        <v>0</v>
      </c>
      <c r="GI502" s="124"/>
      <c r="GJ502" s="124">
        <f t="shared" si="873"/>
        <v>0</v>
      </c>
      <c r="GV502" s="123">
        <f t="shared" si="793"/>
        <v>0</v>
      </c>
      <c r="GX502" s="129"/>
      <c r="GY502" s="123">
        <f t="shared" si="835"/>
        <v>0</v>
      </c>
    </row>
    <row r="503" spans="1:207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8">
        <v>-963850504.20234442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48">
        <v>148533023.78162029</v>
      </c>
      <c r="Y503" s="137">
        <v>174811.93367470524</v>
      </c>
      <c r="Z503" s="129"/>
      <c r="AA503" s="129"/>
      <c r="AB503" s="129"/>
      <c r="AC503" s="129">
        <v>15024314.267470008</v>
      </c>
      <c r="AD503" s="129"/>
      <c r="AE503" s="129"/>
      <c r="AF503" s="129"/>
      <c r="AG503" s="129"/>
      <c r="AH503" s="129"/>
      <c r="AI503" s="129">
        <v>629006.75</v>
      </c>
      <c r="AJ503" s="129"/>
      <c r="AK503" s="129"/>
      <c r="AL503" s="129">
        <v>8967.149099999986</v>
      </c>
      <c r="AM503" s="129"/>
      <c r="AN503" s="129"/>
      <c r="AO503" s="129"/>
      <c r="AP503" s="129"/>
      <c r="AQ503" s="129"/>
      <c r="AR503" s="129"/>
      <c r="AS503" s="144">
        <f t="shared" si="865"/>
        <v>164370123.88186499</v>
      </c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>
        <v>-15024314.267470008</v>
      </c>
      <c r="BR503" s="129"/>
      <c r="BS503" s="129"/>
      <c r="BT503" s="129"/>
      <c r="BU503" s="129"/>
      <c r="BV503" s="129"/>
      <c r="BW503" s="129"/>
      <c r="BX503" s="144"/>
      <c r="BY503" s="144"/>
      <c r="BZ503" s="144"/>
      <c r="CA503" s="129"/>
      <c r="CB503" s="129"/>
      <c r="CC503" s="129"/>
      <c r="CD503" s="148">
        <v>-34891.75</v>
      </c>
      <c r="CE503" s="148"/>
      <c r="CF503" s="148">
        <v>-473419.44655285077</v>
      </c>
      <c r="CG503" s="129"/>
      <c r="CH503" s="129"/>
      <c r="CI503" s="148"/>
      <c r="CJ503" s="148">
        <v>32076776.670000002</v>
      </c>
      <c r="CK503" s="129"/>
      <c r="CL503" s="129"/>
      <c r="CM503" s="129"/>
      <c r="CN503" s="144">
        <f t="shared" si="866"/>
        <v>16544151.205977144</v>
      </c>
      <c r="CO503" s="124">
        <f t="shared" si="867"/>
        <v>180914275.08784214</v>
      </c>
      <c r="CP503" s="124">
        <f t="shared" si="868"/>
        <v>-782936229.11450231</v>
      </c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29"/>
      <c r="DU503" s="144"/>
      <c r="DV503" s="144"/>
      <c r="DW503" s="144"/>
      <c r="DX503" s="144"/>
      <c r="DY503" s="144"/>
      <c r="DZ503" s="144"/>
      <c r="EA503" s="144">
        <v>-69784</v>
      </c>
      <c r="EB503" s="148"/>
      <c r="EC503" s="148">
        <v>-971204.30284798564</v>
      </c>
      <c r="ED503" s="148"/>
      <c r="EE503" s="148"/>
      <c r="EF503" s="129"/>
      <c r="EG503" s="129">
        <v>-10982564.880000001</v>
      </c>
      <c r="EH503" s="148"/>
      <c r="EI503" s="148"/>
      <c r="EJ503" s="144"/>
      <c r="EK503" s="144">
        <f t="shared" si="869"/>
        <v>-12023553.182847986</v>
      </c>
      <c r="EL503" s="124">
        <f t="shared" si="870"/>
        <v>-794959782.29735029</v>
      </c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>
        <v>-34892</v>
      </c>
      <c r="FX503" s="144"/>
      <c r="FY503" s="148">
        <v>-462280.8057117979</v>
      </c>
      <c r="FZ503" s="144">
        <v>-5770.5265041666971</v>
      </c>
      <c r="GA503" s="148"/>
      <c r="GB503" s="129"/>
      <c r="GC503" s="129">
        <v>-4253657.5562557094</v>
      </c>
      <c r="GD503" s="148"/>
      <c r="GE503" s="148"/>
      <c r="GF503" s="148"/>
      <c r="GG503" s="128">
        <f t="shared" si="871"/>
        <v>-4756600.8884716742</v>
      </c>
      <c r="GH503" s="128">
        <f t="shared" si="872"/>
        <v>-799716383.18582201</v>
      </c>
      <c r="GI503" s="124"/>
      <c r="GJ503" s="124">
        <f t="shared" si="873"/>
        <v>-799716383.18582201</v>
      </c>
      <c r="GU503" s="148">
        <v>-963850504.20234442</v>
      </c>
      <c r="GV503" s="123">
        <f t="shared" si="793"/>
        <v>0</v>
      </c>
      <c r="GX503" s="129"/>
      <c r="GY503" s="123">
        <f t="shared" si="835"/>
        <v>0</v>
      </c>
    </row>
    <row r="504" spans="1:207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44">
        <f t="shared" si="865"/>
        <v>0</v>
      </c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44"/>
      <c r="BY504" s="144"/>
      <c r="BZ504" s="144"/>
      <c r="CA504" s="129"/>
      <c r="CB504" s="129"/>
      <c r="CC504" s="129"/>
      <c r="CD504" s="148"/>
      <c r="CE504" s="148"/>
      <c r="CF504" s="148"/>
      <c r="CG504" s="129"/>
      <c r="CH504" s="129"/>
      <c r="CI504" s="148"/>
      <c r="CJ504" s="148"/>
      <c r="CK504" s="129"/>
      <c r="CL504" s="129"/>
      <c r="CM504" s="129"/>
      <c r="CN504" s="144">
        <f t="shared" si="866"/>
        <v>0</v>
      </c>
      <c r="CO504" s="124">
        <f t="shared" si="867"/>
        <v>0</v>
      </c>
      <c r="CP504" s="124">
        <f t="shared" si="868"/>
        <v>0</v>
      </c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29"/>
      <c r="DU504" s="144"/>
      <c r="DV504" s="144"/>
      <c r="DW504" s="144"/>
      <c r="DX504" s="144"/>
      <c r="DY504" s="144"/>
      <c r="DZ504" s="144"/>
      <c r="EA504" s="144"/>
      <c r="EB504" s="148"/>
      <c r="EC504" s="148"/>
      <c r="ED504" s="148"/>
      <c r="EE504" s="148"/>
      <c r="EF504" s="129"/>
      <c r="EG504" s="129"/>
      <c r="EH504" s="148"/>
      <c r="EI504" s="148"/>
      <c r="EJ504" s="144"/>
      <c r="EK504" s="144">
        <f t="shared" si="869"/>
        <v>0</v>
      </c>
      <c r="EL504" s="124">
        <f t="shared" si="870"/>
        <v>0</v>
      </c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8"/>
      <c r="FZ504" s="144"/>
      <c r="GA504" s="144"/>
      <c r="GB504" s="129"/>
      <c r="GC504" s="129"/>
      <c r="GD504" s="144"/>
      <c r="GE504" s="144"/>
      <c r="GF504" s="144"/>
      <c r="GG504" s="124">
        <f t="shared" si="871"/>
        <v>0</v>
      </c>
      <c r="GH504" s="124">
        <f t="shared" si="872"/>
        <v>0</v>
      </c>
      <c r="GI504" s="124"/>
      <c r="GJ504" s="124">
        <f t="shared" si="873"/>
        <v>0</v>
      </c>
      <c r="GV504" s="123">
        <f t="shared" si="793"/>
        <v>0</v>
      </c>
      <c r="GX504" s="129"/>
      <c r="GY504" s="123">
        <f t="shared" si="835"/>
        <v>0</v>
      </c>
    </row>
    <row r="505" spans="1:207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876">+D504</f>
        <v>282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Z505" s="129"/>
      <c r="AA505" s="129"/>
      <c r="AB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44">
        <f t="shared" si="865"/>
        <v>0</v>
      </c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R505" s="129"/>
      <c r="BS505" s="129"/>
      <c r="BT505" s="129"/>
      <c r="BU505" s="129"/>
      <c r="BV505" s="129"/>
      <c r="BW505" s="129"/>
      <c r="BX505" s="144"/>
      <c r="BY505" s="144"/>
      <c r="BZ505" s="144"/>
      <c r="CA505" s="129"/>
      <c r="CB505" s="129"/>
      <c r="CC505" s="129"/>
      <c r="CD505" s="148"/>
      <c r="CE505" s="148"/>
      <c r="CF505" s="148"/>
      <c r="CG505" s="129"/>
      <c r="CH505" s="129"/>
      <c r="CI505" s="148"/>
      <c r="CJ505" s="148"/>
      <c r="CK505" s="129"/>
      <c r="CL505" s="129"/>
      <c r="CM505" s="129"/>
      <c r="CN505" s="144">
        <f t="shared" si="866"/>
        <v>0</v>
      </c>
      <c r="CO505" s="124">
        <f t="shared" si="867"/>
        <v>0</v>
      </c>
      <c r="CP505" s="124">
        <f t="shared" si="868"/>
        <v>0</v>
      </c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29"/>
      <c r="DU505" s="144"/>
      <c r="DV505" s="144"/>
      <c r="DW505" s="144"/>
      <c r="DX505" s="144"/>
      <c r="DY505" s="144"/>
      <c r="DZ505" s="144"/>
      <c r="EA505" s="144"/>
      <c r="EB505" s="148"/>
      <c r="EC505" s="148"/>
      <c r="ED505" s="148"/>
      <c r="EE505" s="148"/>
      <c r="EF505" s="129"/>
      <c r="EG505" s="129"/>
      <c r="EH505" s="148"/>
      <c r="EI505" s="148"/>
      <c r="EJ505" s="144"/>
      <c r="EK505" s="144">
        <f t="shared" si="869"/>
        <v>0</v>
      </c>
      <c r="EL505" s="124">
        <f t="shared" si="870"/>
        <v>0</v>
      </c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X505" s="144"/>
      <c r="FY505" s="148"/>
      <c r="FZ505" s="144"/>
      <c r="GA505" s="144"/>
      <c r="GB505" s="129"/>
      <c r="GC505" s="129"/>
      <c r="GD505" s="144"/>
      <c r="GE505" s="144"/>
      <c r="GF505" s="144"/>
      <c r="GG505" s="124">
        <f t="shared" si="871"/>
        <v>0</v>
      </c>
      <c r="GH505" s="124">
        <f t="shared" si="872"/>
        <v>0</v>
      </c>
      <c r="GI505" s="124"/>
      <c r="GJ505" s="124">
        <f t="shared" si="873"/>
        <v>0</v>
      </c>
      <c r="GV505" s="123">
        <f t="shared" si="793"/>
        <v>0</v>
      </c>
      <c r="GX505" s="129"/>
      <c r="GY505" s="123">
        <f t="shared" si="835"/>
        <v>0</v>
      </c>
    </row>
    <row r="506" spans="1:207" outlineLevel="1" x14ac:dyDescent="0.25">
      <c r="A506" s="83">
        <f>ROW()</f>
        <v>506</v>
      </c>
      <c r="B506" s="323"/>
      <c r="C506" s="113" t="s">
        <v>510</v>
      </c>
      <c r="D506" s="114">
        <f t="shared" si="876"/>
        <v>282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37"/>
      <c r="Z506" s="129"/>
      <c r="AA506" s="129"/>
      <c r="AB506" s="129"/>
      <c r="AC506" s="129"/>
      <c r="AD506" s="129"/>
      <c r="AE506" s="129"/>
      <c r="AF506" s="129"/>
      <c r="AG506" s="129"/>
      <c r="AH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44">
        <f t="shared" si="865"/>
        <v>0</v>
      </c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44"/>
      <c r="BY506" s="144"/>
      <c r="BZ506" s="144"/>
      <c r="CA506" s="129"/>
      <c r="CB506" s="129"/>
      <c r="CC506" s="129"/>
      <c r="CD506" s="148"/>
      <c r="CE506" s="148"/>
      <c r="CF506" s="148"/>
      <c r="CG506" s="129"/>
      <c r="CH506" s="129"/>
      <c r="CI506" s="148"/>
      <c r="CJ506" s="148"/>
      <c r="CK506" s="129"/>
      <c r="CL506" s="129"/>
      <c r="CM506" s="129"/>
      <c r="CN506" s="144">
        <f t="shared" si="866"/>
        <v>0</v>
      </c>
      <c r="CO506" s="124">
        <f t="shared" si="867"/>
        <v>0</v>
      </c>
      <c r="CP506" s="124">
        <f t="shared" si="868"/>
        <v>0</v>
      </c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29"/>
      <c r="DU506" s="144"/>
      <c r="DV506" s="144"/>
      <c r="DW506" s="144"/>
      <c r="DX506" s="144"/>
      <c r="DY506" s="144"/>
      <c r="DZ506" s="144"/>
      <c r="EB506" s="148"/>
      <c r="EC506" s="148"/>
      <c r="ED506" s="148"/>
      <c r="EE506" s="148"/>
      <c r="EF506" s="129"/>
      <c r="EG506" s="129"/>
      <c r="EH506" s="148"/>
      <c r="EI506" s="148"/>
      <c r="EJ506" s="144"/>
      <c r="EK506" s="144">
        <f t="shared" si="869"/>
        <v>0</v>
      </c>
      <c r="EL506" s="124">
        <f t="shared" si="870"/>
        <v>0</v>
      </c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8"/>
      <c r="FZ506" s="144"/>
      <c r="GA506" s="144"/>
      <c r="GB506" s="129"/>
      <c r="GC506" s="129"/>
      <c r="GD506" s="144"/>
      <c r="GE506" s="144"/>
      <c r="GF506" s="144"/>
      <c r="GG506" s="124">
        <f t="shared" si="871"/>
        <v>0</v>
      </c>
      <c r="GH506" s="124">
        <f t="shared" si="872"/>
        <v>0</v>
      </c>
      <c r="GI506" s="124"/>
      <c r="GJ506" s="124">
        <f t="shared" si="873"/>
        <v>0</v>
      </c>
      <c r="GV506" s="123">
        <f t="shared" si="793"/>
        <v>0</v>
      </c>
      <c r="GX506" s="129"/>
      <c r="GY506" s="123">
        <f t="shared" si="835"/>
        <v>0</v>
      </c>
    </row>
    <row r="507" spans="1:207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94">
        <v>-55079928.021804832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94">
        <v>-1891170.739925161</v>
      </c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48">
        <f t="shared" si="865"/>
        <v>-1891170.739925161</v>
      </c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>
        <v>-482287.54003935307</v>
      </c>
      <c r="BS507" s="129"/>
      <c r="BT507" s="129"/>
      <c r="BU507" s="129"/>
      <c r="BV507" s="129"/>
      <c r="BW507" s="129"/>
      <c r="BX507" s="148"/>
      <c r="BY507" s="148"/>
      <c r="BZ507" s="148"/>
      <c r="CA507" s="129"/>
      <c r="CB507" s="129"/>
      <c r="CC507" s="129"/>
      <c r="CD507" s="148"/>
      <c r="CE507" s="148"/>
      <c r="CF507" s="148">
        <v>1577450.9225829728</v>
      </c>
      <c r="CG507" s="129"/>
      <c r="CH507" s="129"/>
      <c r="CI507" s="129">
        <v>-1178202.2891934488</v>
      </c>
      <c r="CJ507" s="129">
        <v>37180977.526000001</v>
      </c>
      <c r="CK507" s="129"/>
      <c r="CL507" s="129"/>
      <c r="CM507" s="129"/>
      <c r="CN507" s="148">
        <f t="shared" si="866"/>
        <v>37097938.619350173</v>
      </c>
      <c r="CO507" s="124">
        <f t="shared" si="867"/>
        <v>35206767.879425012</v>
      </c>
      <c r="CP507" s="124">
        <f t="shared" si="868"/>
        <v>-19873160.14237982</v>
      </c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>
        <v>-1116015.8166055225</v>
      </c>
      <c r="DP507" s="148"/>
      <c r="DQ507" s="148"/>
      <c r="DR507" s="148"/>
      <c r="DS507" s="148"/>
      <c r="DT507" s="129"/>
      <c r="DU507" s="148"/>
      <c r="DV507" s="148"/>
      <c r="DW507" s="148"/>
      <c r="DX507" s="148"/>
      <c r="DY507" s="148"/>
      <c r="DZ507" s="148"/>
      <c r="EA507" s="148"/>
      <c r="EB507" s="148"/>
      <c r="EC507" s="148">
        <v>3030381.3712064661</v>
      </c>
      <c r="ED507" s="148"/>
      <c r="EE507" s="148"/>
      <c r="EF507" s="148">
        <v>-463067.33183871815</v>
      </c>
      <c r="EG507" s="129"/>
      <c r="EH507" s="148"/>
      <c r="EI507" s="148"/>
      <c r="EJ507" s="148"/>
      <c r="EK507" s="148">
        <f t="shared" si="869"/>
        <v>1451298.2227622254</v>
      </c>
      <c r="EL507" s="124">
        <f t="shared" si="870"/>
        <v>-18421861.919617593</v>
      </c>
      <c r="EM507" s="148"/>
      <c r="EN507" s="148"/>
      <c r="EO507" s="148"/>
      <c r="EP507" s="148"/>
      <c r="EQ507" s="148"/>
      <c r="ER507" s="148"/>
      <c r="ES507" s="148"/>
      <c r="ET507" s="148"/>
      <c r="EU507" s="148"/>
      <c r="EV507" s="148"/>
      <c r="EW507" s="148"/>
      <c r="EX507" s="148"/>
      <c r="EY507" s="148"/>
      <c r="EZ507" s="148"/>
      <c r="FA507" s="148"/>
      <c r="FB507" s="148"/>
      <c r="FC507" s="148"/>
      <c r="FD507" s="148"/>
      <c r="FE507" s="148"/>
      <c r="FF507" s="148"/>
      <c r="FG507" s="148"/>
      <c r="FH507" s="148"/>
      <c r="FI507" s="148"/>
      <c r="FJ507" s="148"/>
      <c r="FK507" s="148">
        <v>64490.470911114477</v>
      </c>
      <c r="FL507" s="148"/>
      <c r="FM507" s="148"/>
      <c r="FN507" s="148"/>
      <c r="FO507" s="148"/>
      <c r="FP507" s="148"/>
      <c r="FQ507" s="148"/>
      <c r="FR507" s="148"/>
      <c r="FS507" s="148"/>
      <c r="FT507" s="148"/>
      <c r="FU507" s="148"/>
      <c r="FV507" s="148"/>
      <c r="FW507" s="148"/>
      <c r="FX507" s="148"/>
      <c r="FY507" s="148">
        <v>1461710.2842378858</v>
      </c>
      <c r="FZ507" s="148"/>
      <c r="GA507" s="148"/>
      <c r="GB507" s="148">
        <v>205158.70262902044</v>
      </c>
      <c r="GC507" s="129"/>
      <c r="GD507" s="148"/>
      <c r="GE507" s="148"/>
      <c r="GF507" s="148"/>
      <c r="GG507" s="124">
        <f t="shared" si="871"/>
        <v>1731359.4577780208</v>
      </c>
      <c r="GH507" s="124">
        <f t="shared" si="872"/>
        <v>-16690502.461839572</v>
      </c>
      <c r="GI507" s="124"/>
      <c r="GJ507" s="124">
        <f t="shared" si="873"/>
        <v>-16690502.461839572</v>
      </c>
      <c r="GK507" s="7"/>
      <c r="GL507" s="7"/>
      <c r="GU507" s="194">
        <v>-55079928.021804832</v>
      </c>
      <c r="GV507" s="123">
        <f t="shared" si="793"/>
        <v>0</v>
      </c>
      <c r="GX507" s="129"/>
      <c r="GY507" s="123">
        <f t="shared" si="835"/>
        <v>0</v>
      </c>
    </row>
    <row r="508" spans="1:207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37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44">
        <f t="shared" si="865"/>
        <v>0</v>
      </c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44"/>
      <c r="BY508" s="144"/>
      <c r="BZ508" s="144"/>
      <c r="CA508" s="129"/>
      <c r="CB508" s="129"/>
      <c r="CC508" s="129"/>
      <c r="CD508" s="148"/>
      <c r="CE508" s="148"/>
      <c r="CF508" s="148"/>
      <c r="CG508" s="129"/>
      <c r="CH508" s="129"/>
      <c r="CI508" s="148"/>
      <c r="CK508" s="129"/>
      <c r="CL508" s="129"/>
      <c r="CM508" s="129"/>
      <c r="CN508" s="144">
        <f t="shared" si="866"/>
        <v>0</v>
      </c>
      <c r="CO508" s="124">
        <f t="shared" si="867"/>
        <v>0</v>
      </c>
      <c r="CP508" s="124">
        <f t="shared" si="868"/>
        <v>0</v>
      </c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29"/>
      <c r="DU508" s="144"/>
      <c r="DV508" s="144"/>
      <c r="DW508" s="144"/>
      <c r="DX508" s="144"/>
      <c r="DY508" s="144"/>
      <c r="DZ508" s="144"/>
      <c r="EA508" s="144"/>
      <c r="EB508" s="148"/>
      <c r="EC508" s="148"/>
      <c r="ED508" s="148"/>
      <c r="EE508" s="148"/>
      <c r="EF508" s="148"/>
      <c r="EG508" s="129">
        <v>0</v>
      </c>
      <c r="EH508" s="148"/>
      <c r="EI508" s="148"/>
      <c r="EJ508" s="144"/>
      <c r="EK508" s="144">
        <f t="shared" si="869"/>
        <v>0</v>
      </c>
      <c r="EL508" s="124">
        <f t="shared" si="870"/>
        <v>0</v>
      </c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8"/>
      <c r="FZ508" s="144"/>
      <c r="GA508" s="144"/>
      <c r="GB508" s="144"/>
      <c r="GC508" s="129"/>
      <c r="GD508" s="144"/>
      <c r="GE508" s="144"/>
      <c r="GF508" s="144"/>
      <c r="GG508" s="124">
        <f t="shared" si="871"/>
        <v>0</v>
      </c>
      <c r="GH508" s="124">
        <f t="shared" si="872"/>
        <v>0</v>
      </c>
      <c r="GI508" s="124"/>
      <c r="GJ508" s="124">
        <f t="shared" si="873"/>
        <v>0</v>
      </c>
      <c r="GV508" s="123">
        <f t="shared" si="793"/>
        <v>0</v>
      </c>
      <c r="GX508" s="129"/>
      <c r="GY508" s="123">
        <f t="shared" si="835"/>
        <v>0</v>
      </c>
    </row>
    <row r="509" spans="1:207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37"/>
      <c r="Z509" s="129"/>
      <c r="AA509" s="129"/>
      <c r="AB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44">
        <f t="shared" si="865"/>
        <v>0</v>
      </c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44"/>
      <c r="BY509" s="144"/>
      <c r="BZ509" s="144"/>
      <c r="CA509" s="129"/>
      <c r="CB509" s="129"/>
      <c r="CC509" s="129"/>
      <c r="CD509" s="148"/>
      <c r="CE509" s="148"/>
      <c r="CF509" s="148"/>
      <c r="CG509" s="129"/>
      <c r="CH509" s="129"/>
      <c r="CI509" s="148"/>
      <c r="CJ509" s="148"/>
      <c r="CK509" s="129"/>
      <c r="CL509" s="129"/>
      <c r="CM509" s="129"/>
      <c r="CN509" s="144">
        <f t="shared" si="866"/>
        <v>0</v>
      </c>
      <c r="CO509" s="124">
        <f t="shared" si="867"/>
        <v>0</v>
      </c>
      <c r="CP509" s="124">
        <f t="shared" si="868"/>
        <v>0</v>
      </c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P509" s="144"/>
      <c r="DQ509" s="144"/>
      <c r="DR509" s="144"/>
      <c r="DS509" s="144"/>
      <c r="DT509" s="129"/>
      <c r="DU509" s="144"/>
      <c r="DV509" s="144"/>
      <c r="DW509" s="144"/>
      <c r="DX509" s="144"/>
      <c r="DY509" s="144"/>
      <c r="DZ509" s="144"/>
      <c r="EA509" s="144"/>
      <c r="EB509" s="148"/>
      <c r="EC509" s="148"/>
      <c r="ED509" s="148"/>
      <c r="EE509" s="148"/>
      <c r="EF509" s="148"/>
      <c r="EG509" s="129"/>
      <c r="EH509" s="148"/>
      <c r="EI509" s="148"/>
      <c r="EJ509" s="144"/>
      <c r="EK509" s="144">
        <f t="shared" si="869"/>
        <v>0</v>
      </c>
      <c r="EL509" s="124">
        <f t="shared" si="870"/>
        <v>0</v>
      </c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8"/>
      <c r="FZ509" s="144"/>
      <c r="GA509" s="144"/>
      <c r="GB509" s="144"/>
      <c r="GC509" s="129"/>
      <c r="GD509" s="144"/>
      <c r="GE509" s="144"/>
      <c r="GF509" s="144"/>
      <c r="GG509" s="124">
        <f t="shared" si="871"/>
        <v>0</v>
      </c>
      <c r="GH509" s="124">
        <f t="shared" si="872"/>
        <v>0</v>
      </c>
      <c r="GI509" s="124"/>
      <c r="GJ509" s="124">
        <f t="shared" si="873"/>
        <v>0</v>
      </c>
      <c r="GV509" s="123">
        <f t="shared" si="793"/>
        <v>0</v>
      </c>
      <c r="GX509" s="129"/>
      <c r="GY509" s="123">
        <f t="shared" si="835"/>
        <v>0</v>
      </c>
    </row>
    <row r="510" spans="1:207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37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44">
        <f t="shared" si="865"/>
        <v>0</v>
      </c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44"/>
      <c r="BY510" s="144"/>
      <c r="BZ510" s="144"/>
      <c r="CA510" s="129"/>
      <c r="CB510" s="129"/>
      <c r="CC510" s="129"/>
      <c r="CD510" s="148"/>
      <c r="CE510" s="148"/>
      <c r="CF510" s="148"/>
      <c r="CG510" s="129"/>
      <c r="CH510" s="129"/>
      <c r="CI510" s="148"/>
      <c r="CJ510" s="148"/>
      <c r="CK510" s="129"/>
      <c r="CL510" s="129"/>
      <c r="CM510" s="129"/>
      <c r="CN510" s="144">
        <f t="shared" si="866"/>
        <v>0</v>
      </c>
      <c r="CO510" s="124">
        <f t="shared" si="867"/>
        <v>0</v>
      </c>
      <c r="CP510" s="124">
        <f t="shared" si="868"/>
        <v>0</v>
      </c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29"/>
      <c r="DU510" s="144"/>
      <c r="DV510" s="144"/>
      <c r="DW510" s="144"/>
      <c r="DX510" s="144"/>
      <c r="DY510" s="144"/>
      <c r="DZ510" s="144"/>
      <c r="EA510" s="144"/>
      <c r="EB510" s="148"/>
      <c r="EC510" s="148"/>
      <c r="ED510" s="148"/>
      <c r="EE510" s="148"/>
      <c r="EF510" s="148"/>
      <c r="EG510" s="129"/>
      <c r="EH510" s="148"/>
      <c r="EI510" s="148"/>
      <c r="EJ510" s="144"/>
      <c r="EK510" s="144">
        <f t="shared" si="869"/>
        <v>0</v>
      </c>
      <c r="EL510" s="124">
        <f t="shared" si="870"/>
        <v>0</v>
      </c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8"/>
      <c r="FZ510" s="144"/>
      <c r="GA510" s="144"/>
      <c r="GB510" s="144"/>
      <c r="GC510" s="129"/>
      <c r="GD510" s="144"/>
      <c r="GE510" s="144"/>
      <c r="GF510" s="144"/>
      <c r="GG510" s="124">
        <f t="shared" si="871"/>
        <v>0</v>
      </c>
      <c r="GH510" s="124">
        <f t="shared" si="872"/>
        <v>0</v>
      </c>
      <c r="GI510" s="124"/>
      <c r="GJ510" s="124">
        <f t="shared" si="873"/>
        <v>0</v>
      </c>
      <c r="GV510" s="123">
        <f t="shared" si="793"/>
        <v>0</v>
      </c>
      <c r="GX510" s="129"/>
      <c r="GY510" s="123">
        <f t="shared" si="835"/>
        <v>0</v>
      </c>
    </row>
    <row r="511" spans="1:207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44">
        <f t="shared" si="865"/>
        <v>0</v>
      </c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44"/>
      <c r="BY511" s="144"/>
      <c r="BZ511" s="144"/>
      <c r="CA511" s="129"/>
      <c r="CB511" s="129"/>
      <c r="CC511" s="129"/>
      <c r="CD511" s="148"/>
      <c r="CE511" s="148"/>
      <c r="CF511" s="148"/>
      <c r="CG511" s="129"/>
      <c r="CH511" s="129"/>
      <c r="CI511" s="129"/>
      <c r="CJ511" s="129"/>
      <c r="CK511" s="129"/>
      <c r="CL511" s="129"/>
      <c r="CM511" s="129"/>
      <c r="CN511" s="144">
        <f t="shared" si="866"/>
        <v>0</v>
      </c>
      <c r="CO511" s="124">
        <f t="shared" si="867"/>
        <v>0</v>
      </c>
      <c r="CP511" s="124">
        <f t="shared" si="868"/>
        <v>0</v>
      </c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29"/>
      <c r="DU511" s="144"/>
      <c r="DV511" s="144"/>
      <c r="DW511" s="144"/>
      <c r="DX511" s="144"/>
      <c r="DY511" s="144"/>
      <c r="DZ511" s="144"/>
      <c r="EA511" s="144"/>
      <c r="EB511" s="148"/>
      <c r="EC511" s="148"/>
      <c r="ED511" s="148"/>
      <c r="EE511" s="148"/>
      <c r="EF511" s="148"/>
      <c r="EG511" s="129"/>
      <c r="EH511" s="148"/>
      <c r="EI511" s="148"/>
      <c r="EJ511" s="144"/>
      <c r="EK511" s="144">
        <f t="shared" si="869"/>
        <v>0</v>
      </c>
      <c r="EL511" s="124">
        <f t="shared" si="870"/>
        <v>0</v>
      </c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8"/>
      <c r="FZ511" s="144"/>
      <c r="GA511" s="144"/>
      <c r="GB511" s="144"/>
      <c r="GC511" s="129"/>
      <c r="GD511" s="144"/>
      <c r="GE511" s="144"/>
      <c r="GF511" s="144"/>
      <c r="GG511" s="124">
        <f t="shared" si="871"/>
        <v>0</v>
      </c>
      <c r="GH511" s="124">
        <f t="shared" si="872"/>
        <v>0</v>
      </c>
      <c r="GI511" s="124"/>
      <c r="GJ511" s="124">
        <f t="shared" si="873"/>
        <v>0</v>
      </c>
      <c r="GV511" s="123">
        <f t="shared" si="793"/>
        <v>0</v>
      </c>
      <c r="GX511" s="129"/>
      <c r="GY511" s="123">
        <f t="shared" si="835"/>
        <v>0</v>
      </c>
    </row>
    <row r="512" spans="1:207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44">
        <f t="shared" si="865"/>
        <v>0</v>
      </c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44"/>
      <c r="BY512" s="144"/>
      <c r="BZ512" s="144"/>
      <c r="CA512" s="129"/>
      <c r="CB512" s="129"/>
      <c r="CC512" s="129"/>
      <c r="CD512" s="148"/>
      <c r="CE512" s="148"/>
      <c r="CF512" s="148"/>
      <c r="CG512" s="129"/>
      <c r="CH512" s="129"/>
      <c r="CI512" s="129"/>
      <c r="CJ512" s="129"/>
      <c r="CK512" s="129"/>
      <c r="CL512" s="129"/>
      <c r="CM512" s="129"/>
      <c r="CN512" s="144">
        <f t="shared" si="866"/>
        <v>0</v>
      </c>
      <c r="CO512" s="124">
        <f t="shared" si="867"/>
        <v>0</v>
      </c>
      <c r="CP512" s="124">
        <f t="shared" si="868"/>
        <v>0</v>
      </c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29"/>
      <c r="DU512" s="144"/>
      <c r="DV512" s="144"/>
      <c r="DW512" s="144"/>
      <c r="DX512" s="144"/>
      <c r="DY512" s="144"/>
      <c r="DZ512" s="144"/>
      <c r="EA512" s="144"/>
      <c r="EB512" s="148"/>
      <c r="EC512" s="148"/>
      <c r="ED512" s="148"/>
      <c r="EE512" s="148"/>
      <c r="EF512" s="148"/>
      <c r="EG512" s="129"/>
      <c r="EH512" s="148"/>
      <c r="EI512" s="148"/>
      <c r="EJ512" s="144"/>
      <c r="EK512" s="144">
        <f t="shared" si="869"/>
        <v>0</v>
      </c>
      <c r="EL512" s="124">
        <f t="shared" si="870"/>
        <v>0</v>
      </c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8"/>
      <c r="FZ512" s="144"/>
      <c r="GA512" s="144"/>
      <c r="GB512" s="144"/>
      <c r="GC512" s="129"/>
      <c r="GD512" s="144"/>
      <c r="GE512" s="144"/>
      <c r="GF512" s="144"/>
      <c r="GG512" s="124">
        <f t="shared" si="871"/>
        <v>0</v>
      </c>
      <c r="GH512" s="124">
        <f t="shared" si="872"/>
        <v>0</v>
      </c>
      <c r="GI512" s="124"/>
      <c r="GJ512" s="124">
        <f t="shared" si="873"/>
        <v>0</v>
      </c>
      <c r="GV512" s="123">
        <f t="shared" si="793"/>
        <v>0</v>
      </c>
      <c r="GX512" s="129"/>
      <c r="GY512" s="123">
        <f t="shared" si="835"/>
        <v>0</v>
      </c>
    </row>
    <row r="513" spans="1:20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877">+D512</f>
        <v>255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44">
        <f t="shared" si="865"/>
        <v>0</v>
      </c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44"/>
      <c r="BY513" s="144"/>
      <c r="BZ513" s="144"/>
      <c r="CA513" s="129"/>
      <c r="CB513" s="129"/>
      <c r="CC513" s="129"/>
      <c r="CD513" s="148"/>
      <c r="CE513" s="148"/>
      <c r="CF513" s="148"/>
      <c r="CG513" s="129"/>
      <c r="CH513" s="129"/>
      <c r="CI513" s="129"/>
      <c r="CJ513" s="129"/>
      <c r="CK513" s="129"/>
      <c r="CL513" s="129"/>
      <c r="CM513" s="129"/>
      <c r="CN513" s="144">
        <f t="shared" si="866"/>
        <v>0</v>
      </c>
      <c r="CO513" s="124">
        <f t="shared" si="867"/>
        <v>0</v>
      </c>
      <c r="CP513" s="124">
        <f t="shared" si="868"/>
        <v>0</v>
      </c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29"/>
      <c r="DU513" s="144"/>
      <c r="DV513" s="144"/>
      <c r="DW513" s="144"/>
      <c r="DX513" s="144"/>
      <c r="DY513" s="144"/>
      <c r="DZ513" s="144"/>
      <c r="EA513" s="144"/>
      <c r="EB513" s="148"/>
      <c r="EC513" s="148"/>
      <c r="ED513" s="148"/>
      <c r="EE513" s="148"/>
      <c r="EF513" s="148"/>
      <c r="EG513" s="129"/>
      <c r="EH513" s="148"/>
      <c r="EI513" s="148"/>
      <c r="EJ513" s="144"/>
      <c r="EK513" s="144">
        <f t="shared" si="869"/>
        <v>0</v>
      </c>
      <c r="EL513" s="124">
        <f t="shared" si="870"/>
        <v>0</v>
      </c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8"/>
      <c r="FZ513" s="144"/>
      <c r="GA513" s="144"/>
      <c r="GB513" s="144"/>
      <c r="GC513" s="129"/>
      <c r="GD513" s="144"/>
      <c r="GE513" s="144"/>
      <c r="GF513" s="144"/>
      <c r="GG513" s="124">
        <f t="shared" si="871"/>
        <v>0</v>
      </c>
      <c r="GH513" s="124">
        <f t="shared" si="872"/>
        <v>0</v>
      </c>
      <c r="GI513" s="124"/>
      <c r="GJ513" s="124">
        <f t="shared" si="873"/>
        <v>0</v>
      </c>
      <c r="GV513" s="123">
        <f t="shared" si="793"/>
        <v>0</v>
      </c>
      <c r="GX513" s="129"/>
      <c r="GY513" s="123">
        <f t="shared" si="835"/>
        <v>0</v>
      </c>
    </row>
    <row r="514" spans="1:20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877"/>
        <v>255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44">
        <f t="shared" si="865"/>
        <v>0</v>
      </c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44"/>
      <c r="BY514" s="144"/>
      <c r="BZ514" s="144"/>
      <c r="CA514" s="129"/>
      <c r="CB514" s="129"/>
      <c r="CC514" s="129"/>
      <c r="CD514" s="148"/>
      <c r="CE514" s="148"/>
      <c r="CF514" s="148"/>
      <c r="CG514" s="129"/>
      <c r="CH514" s="129"/>
      <c r="CI514" s="129"/>
      <c r="CJ514" s="129"/>
      <c r="CK514" s="129"/>
      <c r="CL514" s="129"/>
      <c r="CM514" s="129"/>
      <c r="CN514" s="144">
        <f t="shared" si="866"/>
        <v>0</v>
      </c>
      <c r="CO514" s="124">
        <f t="shared" si="867"/>
        <v>0</v>
      </c>
      <c r="CP514" s="124">
        <f t="shared" si="868"/>
        <v>0</v>
      </c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29"/>
      <c r="DU514" s="144"/>
      <c r="DV514" s="144"/>
      <c r="DW514" s="144"/>
      <c r="DX514" s="144"/>
      <c r="DY514" s="144"/>
      <c r="DZ514" s="144"/>
      <c r="EA514" s="144"/>
      <c r="EB514" s="148"/>
      <c r="EC514" s="148"/>
      <c r="ED514" s="148"/>
      <c r="EE514" s="148"/>
      <c r="EF514" s="148"/>
      <c r="EG514" s="129"/>
      <c r="EH514" s="148"/>
      <c r="EI514" s="148"/>
      <c r="EJ514" s="144"/>
      <c r="EK514" s="144">
        <f t="shared" si="869"/>
        <v>0</v>
      </c>
      <c r="EL514" s="124">
        <f t="shared" si="870"/>
        <v>0</v>
      </c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8"/>
      <c r="FZ514" s="144"/>
      <c r="GA514" s="144"/>
      <c r="GB514" s="144"/>
      <c r="GC514" s="129"/>
      <c r="GD514" s="144"/>
      <c r="GE514" s="144"/>
      <c r="GF514" s="144"/>
      <c r="GG514" s="124">
        <f t="shared" si="871"/>
        <v>0</v>
      </c>
      <c r="GH514" s="124">
        <f t="shared" si="872"/>
        <v>0</v>
      </c>
      <c r="GI514" s="124"/>
      <c r="GJ514" s="124">
        <f t="shared" si="873"/>
        <v>0</v>
      </c>
      <c r="GV514" s="123">
        <f t="shared" si="793"/>
        <v>0</v>
      </c>
      <c r="GX514" s="129"/>
      <c r="GY514" s="123">
        <f t="shared" si="835"/>
        <v>0</v>
      </c>
    </row>
    <row r="515" spans="1:207" outlineLevel="1" x14ac:dyDescent="0.25">
      <c r="A515" s="83">
        <f>ROW()</f>
        <v>515</v>
      </c>
      <c r="B515" s="323"/>
      <c r="C515" s="113" t="s">
        <v>65</v>
      </c>
      <c r="D515" s="114">
        <v>252</v>
      </c>
      <c r="E515" s="137">
        <v>-91913580.902500004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>
        <v>-4992709.3275000043</v>
      </c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44">
        <f t="shared" si="865"/>
        <v>-4992709.3275000043</v>
      </c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44"/>
      <c r="BY515" s="144"/>
      <c r="BZ515" s="144"/>
      <c r="CA515" s="129"/>
      <c r="CB515" s="129"/>
      <c r="CC515" s="129"/>
      <c r="CD515" s="148"/>
      <c r="CE515" s="148"/>
      <c r="CF515" s="148"/>
      <c r="CG515" s="129"/>
      <c r="CH515" s="129"/>
      <c r="CI515" s="129"/>
      <c r="CJ515" s="129"/>
      <c r="CK515" s="129"/>
      <c r="CL515" s="129"/>
      <c r="CM515" s="129"/>
      <c r="CN515" s="144">
        <f t="shared" si="866"/>
        <v>0</v>
      </c>
      <c r="CO515" s="124">
        <f t="shared" si="867"/>
        <v>-4992709.3275000043</v>
      </c>
      <c r="CP515" s="124">
        <f t="shared" si="868"/>
        <v>-96906290.230000004</v>
      </c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29"/>
      <c r="DU515" s="144"/>
      <c r="DV515" s="144"/>
      <c r="DW515" s="144"/>
      <c r="DX515" s="144"/>
      <c r="DY515" s="144"/>
      <c r="DZ515" s="144"/>
      <c r="EA515" s="144"/>
      <c r="EB515" s="148"/>
      <c r="EC515" s="148"/>
      <c r="ED515" s="148"/>
      <c r="EE515" s="148"/>
      <c r="EF515" s="148"/>
      <c r="EG515" s="129"/>
      <c r="EH515" s="148"/>
      <c r="EI515" s="148"/>
      <c r="EJ515" s="144"/>
      <c r="EK515" s="144">
        <f t="shared" si="869"/>
        <v>0</v>
      </c>
      <c r="EL515" s="124">
        <f t="shared" si="870"/>
        <v>-96906290.230000004</v>
      </c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8"/>
      <c r="FZ515" s="144"/>
      <c r="GA515" s="144"/>
      <c r="GB515" s="144"/>
      <c r="GC515" s="129"/>
      <c r="GD515" s="144"/>
      <c r="GE515" s="144"/>
      <c r="GF515" s="144"/>
      <c r="GG515" s="124">
        <f t="shared" si="871"/>
        <v>0</v>
      </c>
      <c r="GH515" s="124">
        <f t="shared" si="872"/>
        <v>-96906290.230000004</v>
      </c>
      <c r="GI515" s="124"/>
      <c r="GJ515" s="124">
        <f t="shared" si="873"/>
        <v>-96906290.230000004</v>
      </c>
      <c r="GU515" s="194">
        <v>-91913580.902500004</v>
      </c>
      <c r="GV515" s="123">
        <f t="shared" si="793"/>
        <v>0</v>
      </c>
      <c r="GX515" s="129"/>
      <c r="GY515" s="123">
        <f t="shared" si="835"/>
        <v>0</v>
      </c>
    </row>
    <row r="516" spans="1:207" x14ac:dyDescent="0.25">
      <c r="A516" s="83">
        <f>ROW()</f>
        <v>516</v>
      </c>
      <c r="B516" s="323"/>
      <c r="C516" s="113" t="s">
        <v>518</v>
      </c>
      <c r="D516" s="114">
        <v>254</v>
      </c>
      <c r="E516" s="137">
        <v>-503369789.97166669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>
        <v>-177656166.02833328</v>
      </c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44">
        <f t="shared" si="865"/>
        <v>-177656166.02833328</v>
      </c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44"/>
      <c r="BY516" s="144"/>
      <c r="BZ516" s="144"/>
      <c r="CA516" s="129"/>
      <c r="CB516" s="129"/>
      <c r="CC516" s="129"/>
      <c r="CD516" s="148"/>
      <c r="CE516" s="148"/>
      <c r="CF516" s="148">
        <v>7460111.1069621909</v>
      </c>
      <c r="CG516" s="129"/>
      <c r="CH516" s="129"/>
      <c r="CI516" s="129"/>
      <c r="CJ516" s="129"/>
      <c r="CK516" s="129"/>
      <c r="CL516" s="129"/>
      <c r="CM516" s="129"/>
      <c r="CN516" s="144">
        <f t="shared" si="866"/>
        <v>7460111.1069621909</v>
      </c>
      <c r="CO516" s="124">
        <f t="shared" si="867"/>
        <v>-170196054.92137107</v>
      </c>
      <c r="CP516" s="124">
        <f t="shared" si="868"/>
        <v>-673565844.8930378</v>
      </c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29"/>
      <c r="DU516" s="144"/>
      <c r="DV516" s="144"/>
      <c r="DW516" s="144"/>
      <c r="DX516" s="144"/>
      <c r="DY516" s="144"/>
      <c r="DZ516" s="144"/>
      <c r="EA516" s="144"/>
      <c r="EB516" s="148"/>
      <c r="EC516" s="148">
        <v>15304170.666332966</v>
      </c>
      <c r="ED516" s="148"/>
      <c r="EE516" s="148"/>
      <c r="EF516" s="148"/>
      <c r="EG516" s="129"/>
      <c r="EH516" s="148"/>
      <c r="EI516" s="148"/>
      <c r="EJ516" s="144"/>
      <c r="EK516" s="144">
        <f t="shared" si="869"/>
        <v>15304170.666332966</v>
      </c>
      <c r="EL516" s="124">
        <f t="shared" si="870"/>
        <v>-658261674.22670484</v>
      </c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8">
        <v>7284589.1699994151</v>
      </c>
      <c r="FZ516" s="144"/>
      <c r="GA516" s="144"/>
      <c r="GB516" s="144"/>
      <c r="GC516" s="129"/>
      <c r="GD516" s="144"/>
      <c r="GE516" s="144"/>
      <c r="GF516" s="144"/>
      <c r="GG516" s="124">
        <f t="shared" si="871"/>
        <v>7284589.1699994151</v>
      </c>
      <c r="GH516" s="124">
        <f t="shared" si="872"/>
        <v>-650977085.05670547</v>
      </c>
      <c r="GI516" s="124"/>
      <c r="GJ516" s="124">
        <f t="shared" si="873"/>
        <v>-650977085.05670547</v>
      </c>
      <c r="GU516" s="194">
        <v>-503369789.97166669</v>
      </c>
      <c r="GV516" s="123">
        <f t="shared" si="793"/>
        <v>0</v>
      </c>
      <c r="GX516" s="129"/>
      <c r="GY516" s="123">
        <f t="shared" si="835"/>
        <v>0</v>
      </c>
    </row>
    <row r="517" spans="1:207" x14ac:dyDescent="0.25">
      <c r="A517" s="83">
        <f>ROW()</f>
        <v>517</v>
      </c>
      <c r="B517" s="323"/>
      <c r="C517" s="113" t="s">
        <v>519</v>
      </c>
      <c r="D517" s="114">
        <v>254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44">
        <f t="shared" si="865"/>
        <v>0</v>
      </c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44"/>
      <c r="BY517" s="144"/>
      <c r="BZ517" s="144"/>
      <c r="CA517" s="129"/>
      <c r="CB517" s="129"/>
      <c r="CC517" s="129"/>
      <c r="CD517" s="148"/>
      <c r="CE517" s="148"/>
      <c r="CF517" s="148"/>
      <c r="CG517" s="129"/>
      <c r="CH517" s="129"/>
      <c r="CI517" s="129"/>
      <c r="CJ517" s="129"/>
      <c r="CK517" s="129"/>
      <c r="CL517" s="129"/>
      <c r="CM517" s="129"/>
      <c r="CN517" s="144">
        <f t="shared" si="866"/>
        <v>0</v>
      </c>
      <c r="CO517" s="124">
        <f t="shared" si="867"/>
        <v>0</v>
      </c>
      <c r="CP517" s="124">
        <f t="shared" si="868"/>
        <v>0</v>
      </c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29"/>
      <c r="DU517" s="144"/>
      <c r="DV517" s="144"/>
      <c r="DW517" s="144"/>
      <c r="DX517" s="144"/>
      <c r="DY517" s="144"/>
      <c r="DZ517" s="144"/>
      <c r="EA517" s="144"/>
      <c r="EB517" s="144"/>
      <c r="EC517" s="148"/>
      <c r="ED517" s="144"/>
      <c r="EE517" s="144"/>
      <c r="EF517" s="144"/>
      <c r="EG517" s="129"/>
      <c r="EH517" s="144"/>
      <c r="EI517" s="144"/>
      <c r="EJ517" s="144"/>
      <c r="EK517" s="144">
        <f t="shared" si="869"/>
        <v>0</v>
      </c>
      <c r="EL517" s="124">
        <f t="shared" si="870"/>
        <v>0</v>
      </c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8"/>
      <c r="FZ517" s="144"/>
      <c r="GA517" s="144"/>
      <c r="GB517" s="144"/>
      <c r="GC517" s="129"/>
      <c r="GD517" s="144"/>
      <c r="GE517" s="144"/>
      <c r="GF517" s="144"/>
      <c r="GG517" s="124">
        <f t="shared" si="871"/>
        <v>0</v>
      </c>
      <c r="GH517" s="124">
        <f t="shared" si="872"/>
        <v>0</v>
      </c>
      <c r="GI517" s="124"/>
      <c r="GJ517" s="124">
        <f t="shared" si="873"/>
        <v>0</v>
      </c>
      <c r="GV517" s="123">
        <f t="shared" si="793"/>
        <v>0</v>
      </c>
      <c r="GX517" s="129"/>
      <c r="GY517" s="123">
        <f t="shared" si="835"/>
        <v>0</v>
      </c>
    </row>
    <row r="518" spans="1:207" x14ac:dyDescent="0.25">
      <c r="A518" s="83">
        <f>ROW()</f>
        <v>518</v>
      </c>
      <c r="B518" s="323"/>
      <c r="C518" s="113" t="s">
        <v>520</v>
      </c>
      <c r="D518" s="114">
        <v>254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44">
        <f t="shared" si="865"/>
        <v>0</v>
      </c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44"/>
      <c r="BY518" s="144"/>
      <c r="BZ518" s="144"/>
      <c r="CA518" s="129"/>
      <c r="CB518" s="129"/>
      <c r="CC518" s="129"/>
      <c r="CD518" s="148"/>
      <c r="CE518" s="148"/>
      <c r="CF518" s="148"/>
      <c r="CG518" s="129"/>
      <c r="CH518" s="129"/>
      <c r="CI518" s="129"/>
      <c r="CJ518" s="129"/>
      <c r="CK518" s="129"/>
      <c r="CL518" s="129"/>
      <c r="CM518" s="129"/>
      <c r="CN518" s="144">
        <f t="shared" si="866"/>
        <v>0</v>
      </c>
      <c r="CO518" s="124">
        <f t="shared" si="867"/>
        <v>0</v>
      </c>
      <c r="CP518" s="124">
        <f t="shared" si="868"/>
        <v>0</v>
      </c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29"/>
      <c r="DU518" s="144"/>
      <c r="DV518" s="144"/>
      <c r="DW518" s="144"/>
      <c r="DX518" s="144"/>
      <c r="DY518" s="144"/>
      <c r="DZ518" s="144"/>
      <c r="EA518" s="144"/>
      <c r="EB518" s="144"/>
      <c r="EC518" s="148"/>
      <c r="ED518" s="144"/>
      <c r="EE518" s="144"/>
      <c r="EF518" s="144"/>
      <c r="EG518" s="129"/>
      <c r="EH518" s="144"/>
      <c r="EI518" s="144"/>
      <c r="EJ518" s="144"/>
      <c r="EK518" s="144">
        <f t="shared" si="869"/>
        <v>0</v>
      </c>
      <c r="EL518" s="124">
        <f t="shared" si="870"/>
        <v>0</v>
      </c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8"/>
      <c r="FZ518" s="144"/>
      <c r="GA518" s="144"/>
      <c r="GB518" s="144"/>
      <c r="GC518" s="129"/>
      <c r="GD518" s="144"/>
      <c r="GE518" s="144"/>
      <c r="GF518" s="144"/>
      <c r="GG518" s="124">
        <f t="shared" si="871"/>
        <v>0</v>
      </c>
      <c r="GH518" s="124">
        <f t="shared" si="872"/>
        <v>0</v>
      </c>
      <c r="GI518" s="124"/>
      <c r="GJ518" s="124">
        <f t="shared" si="873"/>
        <v>0</v>
      </c>
      <c r="GV518" s="123">
        <f t="shared" si="793"/>
        <v>0</v>
      </c>
      <c r="GX518" s="129"/>
      <c r="GY518" s="123">
        <f t="shared" si="835"/>
        <v>0</v>
      </c>
    </row>
    <row r="519" spans="1:207" x14ac:dyDescent="0.25">
      <c r="A519" s="83">
        <f>ROW()</f>
        <v>519</v>
      </c>
      <c r="B519" s="324"/>
      <c r="C519" s="115" t="s">
        <v>521</v>
      </c>
      <c r="D519" s="116">
        <v>254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44">
        <f t="shared" si="865"/>
        <v>0</v>
      </c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44"/>
      <c r="BY519" s="144"/>
      <c r="BZ519" s="144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44">
        <f t="shared" si="866"/>
        <v>0</v>
      </c>
      <c r="CO519" s="124">
        <f t="shared" si="867"/>
        <v>0</v>
      </c>
      <c r="CP519" s="124">
        <f t="shared" si="868"/>
        <v>0</v>
      </c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29"/>
      <c r="DU519" s="144"/>
      <c r="DV519" s="144"/>
      <c r="DW519" s="144"/>
      <c r="DX519" s="144"/>
      <c r="DY519" s="144"/>
      <c r="DZ519" s="144"/>
      <c r="EA519" s="144"/>
      <c r="EB519" s="144"/>
      <c r="EC519" s="129"/>
      <c r="ED519" s="144"/>
      <c r="EE519" s="144"/>
      <c r="EF519" s="144"/>
      <c r="EG519" s="129"/>
      <c r="EH519" s="144"/>
      <c r="EI519" s="144"/>
      <c r="EJ519" s="144"/>
      <c r="EK519" s="144">
        <f t="shared" si="869"/>
        <v>0</v>
      </c>
      <c r="EL519" s="124">
        <f t="shared" si="870"/>
        <v>0</v>
      </c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29"/>
      <c r="FZ519" s="144"/>
      <c r="GA519" s="144"/>
      <c r="GB519" s="144"/>
      <c r="GC519" s="129"/>
      <c r="GD519" s="144"/>
      <c r="GE519" s="144"/>
      <c r="GF519" s="144"/>
      <c r="GG519" s="124">
        <f t="shared" si="871"/>
        <v>0</v>
      </c>
      <c r="GH519" s="124">
        <f t="shared" si="872"/>
        <v>0</v>
      </c>
      <c r="GI519" s="124"/>
      <c r="GJ519" s="124">
        <f t="shared" si="873"/>
        <v>0</v>
      </c>
      <c r="GV519" s="123">
        <f t="shared" si="793"/>
        <v>0</v>
      </c>
      <c r="GX519" s="129"/>
      <c r="GY519" s="123">
        <f t="shared" si="835"/>
        <v>0</v>
      </c>
    </row>
    <row r="520" spans="1:20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-1619356983.1398416</v>
      </c>
      <c r="F520" s="141">
        <f>SUM(F495:F519)</f>
        <v>0</v>
      </c>
      <c r="G520" s="141">
        <f t="shared" ref="G520:BR520" si="878">SUM(G495:G519)</f>
        <v>0</v>
      </c>
      <c r="H520" s="141">
        <f t="shared" si="878"/>
        <v>0</v>
      </c>
      <c r="I520" s="141">
        <f t="shared" si="878"/>
        <v>0</v>
      </c>
      <c r="J520" s="141">
        <f t="shared" si="878"/>
        <v>0</v>
      </c>
      <c r="K520" s="141">
        <f t="shared" si="878"/>
        <v>0</v>
      </c>
      <c r="L520" s="141">
        <f t="shared" si="878"/>
        <v>0</v>
      </c>
      <c r="M520" s="141">
        <f t="shared" si="878"/>
        <v>0</v>
      </c>
      <c r="N520" s="141">
        <f t="shared" si="878"/>
        <v>0</v>
      </c>
      <c r="O520" s="141">
        <f t="shared" si="878"/>
        <v>0</v>
      </c>
      <c r="P520" s="141">
        <f t="shared" si="878"/>
        <v>0</v>
      </c>
      <c r="Q520" s="141">
        <f t="shared" si="878"/>
        <v>0</v>
      </c>
      <c r="R520" s="141">
        <f t="shared" si="878"/>
        <v>0</v>
      </c>
      <c r="S520" s="141">
        <f t="shared" si="878"/>
        <v>0</v>
      </c>
      <c r="T520" s="141">
        <f t="shared" si="878"/>
        <v>0</v>
      </c>
      <c r="U520" s="141">
        <f t="shared" si="878"/>
        <v>0</v>
      </c>
      <c r="V520" s="141">
        <f t="shared" si="878"/>
        <v>0</v>
      </c>
      <c r="W520" s="141">
        <f t="shared" si="878"/>
        <v>0</v>
      </c>
      <c r="X520" s="141">
        <f t="shared" si="878"/>
        <v>-35918360.788890421</v>
      </c>
      <c r="Y520" s="141">
        <f t="shared" si="878"/>
        <v>174811.93367470524</v>
      </c>
      <c r="Z520" s="141">
        <f t="shared" si="878"/>
        <v>0</v>
      </c>
      <c r="AA520" s="141">
        <f t="shared" si="878"/>
        <v>0</v>
      </c>
      <c r="AB520" s="141">
        <f t="shared" si="878"/>
        <v>0</v>
      </c>
      <c r="AC520" s="141">
        <f t="shared" si="878"/>
        <v>15024314.267470008</v>
      </c>
      <c r="AD520" s="141">
        <f t="shared" si="878"/>
        <v>0</v>
      </c>
      <c r="AE520" s="141">
        <f t="shared" si="878"/>
        <v>0</v>
      </c>
      <c r="AF520" s="141">
        <f t="shared" si="878"/>
        <v>0</v>
      </c>
      <c r="AG520" s="141">
        <f t="shared" si="878"/>
        <v>0</v>
      </c>
      <c r="AH520" s="141">
        <f t="shared" si="878"/>
        <v>0</v>
      </c>
      <c r="AI520" s="141">
        <f t="shared" si="878"/>
        <v>629006.75</v>
      </c>
      <c r="AJ520" s="141">
        <f t="shared" si="878"/>
        <v>0</v>
      </c>
      <c r="AK520" s="141">
        <f t="shared" si="878"/>
        <v>0</v>
      </c>
      <c r="AL520" s="141">
        <f t="shared" si="878"/>
        <v>8967.149099999986</v>
      </c>
      <c r="AM520" s="141">
        <f t="shared" si="878"/>
        <v>0</v>
      </c>
      <c r="AN520" s="141">
        <f t="shared" si="878"/>
        <v>0</v>
      </c>
      <c r="AO520" s="141">
        <f t="shared" si="878"/>
        <v>0</v>
      </c>
      <c r="AP520" s="141">
        <f t="shared" si="878"/>
        <v>0</v>
      </c>
      <c r="AQ520" s="141">
        <f t="shared" si="878"/>
        <v>0</v>
      </c>
      <c r="AR520" s="141">
        <f t="shared" si="878"/>
        <v>0</v>
      </c>
      <c r="AS520" s="141">
        <f t="shared" si="878"/>
        <v>-20081260.68864572</v>
      </c>
      <c r="AT520" s="141">
        <f t="shared" si="878"/>
        <v>0</v>
      </c>
      <c r="AU520" s="141">
        <f t="shared" si="878"/>
        <v>0</v>
      </c>
      <c r="AV520" s="141">
        <f t="shared" si="878"/>
        <v>0</v>
      </c>
      <c r="AW520" s="141">
        <f t="shared" si="878"/>
        <v>0</v>
      </c>
      <c r="AX520" s="141">
        <f t="shared" si="878"/>
        <v>0</v>
      </c>
      <c r="AY520" s="141">
        <f>SUM(AX495:AY519)</f>
        <v>0</v>
      </c>
      <c r="AZ520" s="141">
        <f t="shared" si="878"/>
        <v>0</v>
      </c>
      <c r="BA520" s="141">
        <f t="shared" si="878"/>
        <v>0</v>
      </c>
      <c r="BB520" s="141">
        <f t="shared" si="878"/>
        <v>0</v>
      </c>
      <c r="BC520" s="141">
        <f t="shared" si="878"/>
        <v>0</v>
      </c>
      <c r="BD520" s="141">
        <f t="shared" si="878"/>
        <v>0</v>
      </c>
      <c r="BE520" s="141">
        <f t="shared" si="878"/>
        <v>0</v>
      </c>
      <c r="BF520" s="141">
        <f t="shared" si="878"/>
        <v>0</v>
      </c>
      <c r="BG520" s="141">
        <f t="shared" si="878"/>
        <v>0</v>
      </c>
      <c r="BH520" s="141">
        <f t="shared" si="878"/>
        <v>0</v>
      </c>
      <c r="BI520" s="141">
        <f t="shared" si="878"/>
        <v>0</v>
      </c>
      <c r="BJ520" s="141">
        <f t="shared" si="878"/>
        <v>0</v>
      </c>
      <c r="BK520" s="141">
        <f t="shared" si="878"/>
        <v>0</v>
      </c>
      <c r="BL520" s="141">
        <f t="shared" si="878"/>
        <v>0</v>
      </c>
      <c r="BM520" s="141">
        <f t="shared" si="878"/>
        <v>0</v>
      </c>
      <c r="BN520" s="141">
        <f t="shared" si="878"/>
        <v>0</v>
      </c>
      <c r="BO520" s="141">
        <f t="shared" si="878"/>
        <v>0</v>
      </c>
      <c r="BP520" s="141">
        <f t="shared" si="878"/>
        <v>0</v>
      </c>
      <c r="BQ520" s="141">
        <f t="shared" ref="BQ520" si="879">SUM(BQ495:BQ519)</f>
        <v>-15024314.267470008</v>
      </c>
      <c r="BR520" s="141">
        <f t="shared" si="878"/>
        <v>-482287.54003935307</v>
      </c>
      <c r="BS520" s="141">
        <f t="shared" ref="BS520:CQ520" si="880">SUM(BS495:BS519)</f>
        <v>0</v>
      </c>
      <c r="BT520" s="141">
        <f t="shared" si="880"/>
        <v>0</v>
      </c>
      <c r="BU520" s="141">
        <f t="shared" si="880"/>
        <v>0</v>
      </c>
      <c r="BV520" s="218">
        <f t="shared" si="880"/>
        <v>0</v>
      </c>
      <c r="BW520" s="141">
        <f t="shared" si="880"/>
        <v>0</v>
      </c>
      <c r="BX520" s="141">
        <f t="shared" si="880"/>
        <v>0</v>
      </c>
      <c r="BY520" s="141">
        <f t="shared" si="880"/>
        <v>0</v>
      </c>
      <c r="BZ520" s="141">
        <f t="shared" si="880"/>
        <v>0</v>
      </c>
      <c r="CA520" s="141">
        <f t="shared" si="880"/>
        <v>0</v>
      </c>
      <c r="CB520" s="141">
        <f t="shared" si="880"/>
        <v>0</v>
      </c>
      <c r="CC520" s="141">
        <f t="shared" si="880"/>
        <v>0</v>
      </c>
      <c r="CD520" s="141">
        <f t="shared" si="880"/>
        <v>-34891.75</v>
      </c>
      <c r="CE520" s="141">
        <f t="shared" si="880"/>
        <v>0</v>
      </c>
      <c r="CF520" s="141">
        <f t="shared" si="880"/>
        <v>8564142.5829923134</v>
      </c>
      <c r="CG520" s="141">
        <f t="shared" si="880"/>
        <v>0</v>
      </c>
      <c r="CH520" s="141">
        <f t="shared" si="880"/>
        <v>0</v>
      </c>
      <c r="CI520" s="141">
        <f t="shared" si="880"/>
        <v>-1178202.2891934488</v>
      </c>
      <c r="CJ520" s="141">
        <f t="shared" si="880"/>
        <v>69257754.19600001</v>
      </c>
      <c r="CK520" s="141">
        <f t="shared" si="880"/>
        <v>0</v>
      </c>
      <c r="CL520" s="141">
        <f t="shared" si="880"/>
        <v>0</v>
      </c>
      <c r="CM520" s="141">
        <f t="shared" si="880"/>
        <v>0</v>
      </c>
      <c r="CN520" s="141">
        <f t="shared" si="880"/>
        <v>61102200.932289504</v>
      </c>
      <c r="CO520" s="141">
        <f t="shared" ref="CO520:CP520" si="881">SUM(CO495:CO519)</f>
        <v>41020940.24364382</v>
      </c>
      <c r="CP520" s="141">
        <f t="shared" si="881"/>
        <v>-1578336042.896198</v>
      </c>
      <c r="CQ520" s="141">
        <f t="shared" si="880"/>
        <v>0</v>
      </c>
      <c r="CR520" s="141">
        <f t="shared" ref="CR520:EK520" si="882">SUM(CR495:CR519)</f>
        <v>0</v>
      </c>
      <c r="CS520" s="141">
        <f t="shared" si="882"/>
        <v>0</v>
      </c>
      <c r="CT520" s="141">
        <f t="shared" si="882"/>
        <v>0</v>
      </c>
      <c r="CU520" s="141">
        <f t="shared" si="882"/>
        <v>0</v>
      </c>
      <c r="CV520" s="141">
        <f t="shared" si="882"/>
        <v>0</v>
      </c>
      <c r="CW520" s="141">
        <f t="shared" si="882"/>
        <v>0</v>
      </c>
      <c r="CX520" s="141">
        <f t="shared" si="882"/>
        <v>0</v>
      </c>
      <c r="CY520" s="141">
        <f t="shared" si="882"/>
        <v>0</v>
      </c>
      <c r="CZ520" s="141">
        <f t="shared" si="882"/>
        <v>0</v>
      </c>
      <c r="DA520" s="141">
        <f t="shared" si="882"/>
        <v>0</v>
      </c>
      <c r="DB520" s="141">
        <f t="shared" si="882"/>
        <v>0</v>
      </c>
      <c r="DC520" s="141">
        <f t="shared" si="882"/>
        <v>0</v>
      </c>
      <c r="DD520" s="141">
        <f t="shared" si="882"/>
        <v>0</v>
      </c>
      <c r="DE520" s="141">
        <f t="shared" si="882"/>
        <v>0</v>
      </c>
      <c r="DF520" s="141">
        <f t="shared" si="882"/>
        <v>0</v>
      </c>
      <c r="DG520" s="141">
        <f t="shared" si="882"/>
        <v>0</v>
      </c>
      <c r="DH520" s="141">
        <f t="shared" si="882"/>
        <v>0</v>
      </c>
      <c r="DI520" s="141">
        <f t="shared" si="882"/>
        <v>0</v>
      </c>
      <c r="DJ520" s="141">
        <f t="shared" si="882"/>
        <v>0</v>
      </c>
      <c r="DK520" s="141">
        <f t="shared" si="882"/>
        <v>0</v>
      </c>
      <c r="DL520" s="141">
        <f t="shared" si="882"/>
        <v>0</v>
      </c>
      <c r="DM520" s="141">
        <f t="shared" si="882"/>
        <v>0</v>
      </c>
      <c r="DN520" s="141">
        <f t="shared" si="882"/>
        <v>0</v>
      </c>
      <c r="DO520" s="141">
        <f t="shared" si="882"/>
        <v>-1116015.8166055225</v>
      </c>
      <c r="DP520" s="141">
        <f t="shared" si="882"/>
        <v>0</v>
      </c>
      <c r="DQ520" s="141">
        <f t="shared" si="882"/>
        <v>0</v>
      </c>
      <c r="DR520" s="141">
        <f t="shared" si="882"/>
        <v>0</v>
      </c>
      <c r="DS520" s="141">
        <f t="shared" si="882"/>
        <v>0</v>
      </c>
      <c r="DT520" s="141">
        <f t="shared" si="882"/>
        <v>0</v>
      </c>
      <c r="DU520" s="141">
        <f>SUM($DU495:DU519)</f>
        <v>0</v>
      </c>
      <c r="DV520" s="141">
        <f t="shared" si="882"/>
        <v>0</v>
      </c>
      <c r="DW520" s="141">
        <f t="shared" si="882"/>
        <v>0</v>
      </c>
      <c r="DX520" s="141">
        <f t="shared" si="882"/>
        <v>0</v>
      </c>
      <c r="DY520" s="141">
        <f t="shared" si="882"/>
        <v>0</v>
      </c>
      <c r="DZ520" s="141">
        <f t="shared" si="882"/>
        <v>0</v>
      </c>
      <c r="EA520" s="141">
        <f t="shared" si="882"/>
        <v>-69784</v>
      </c>
      <c r="EB520" s="141">
        <f t="shared" si="882"/>
        <v>0</v>
      </c>
      <c r="EC520" s="141">
        <f t="shared" si="882"/>
        <v>17363347.734691445</v>
      </c>
      <c r="ED520" s="141">
        <f t="shared" si="882"/>
        <v>0</v>
      </c>
      <c r="EE520" s="141">
        <f t="shared" si="882"/>
        <v>0</v>
      </c>
      <c r="EF520" s="141">
        <f t="shared" si="882"/>
        <v>-463067.33183871815</v>
      </c>
      <c r="EG520" s="141">
        <f t="shared" si="882"/>
        <v>-10982564.880000001</v>
      </c>
      <c r="EH520" s="141">
        <f t="shared" si="882"/>
        <v>0</v>
      </c>
      <c r="EI520" s="141">
        <f t="shared" si="882"/>
        <v>0</v>
      </c>
      <c r="EJ520" s="141">
        <f t="shared" si="882"/>
        <v>0</v>
      </c>
      <c r="EK520" s="141">
        <f t="shared" si="882"/>
        <v>4731915.7062472049</v>
      </c>
      <c r="EL520" s="141">
        <f t="shared" ref="EL520" si="883">SUM(EL495:EL519)</f>
        <v>-1573604127.1899507</v>
      </c>
      <c r="EM520" s="141">
        <f t="shared" ref="EM520:EN520" si="884">SUM(EM495:EM519)</f>
        <v>0</v>
      </c>
      <c r="EN520" s="141">
        <f t="shared" si="884"/>
        <v>0</v>
      </c>
      <c r="EO520" s="141">
        <f t="shared" ref="EO520:GG520" si="885">SUM(EO495:EO519)</f>
        <v>0</v>
      </c>
      <c r="EP520" s="141">
        <f t="shared" si="885"/>
        <v>0</v>
      </c>
      <c r="EQ520" s="141">
        <f t="shared" si="885"/>
        <v>0</v>
      </c>
      <c r="ER520" s="141">
        <f t="shared" si="885"/>
        <v>0</v>
      </c>
      <c r="ES520" s="141">
        <f t="shared" si="885"/>
        <v>0</v>
      </c>
      <c r="ET520" s="141">
        <f t="shared" si="885"/>
        <v>0</v>
      </c>
      <c r="EU520" s="141">
        <f t="shared" si="885"/>
        <v>0</v>
      </c>
      <c r="EV520" s="141">
        <f t="shared" si="885"/>
        <v>0</v>
      </c>
      <c r="EW520" s="141">
        <f t="shared" si="885"/>
        <v>0</v>
      </c>
      <c r="EX520" s="141">
        <f t="shared" si="885"/>
        <v>0</v>
      </c>
      <c r="EY520" s="141">
        <f t="shared" si="885"/>
        <v>0</v>
      </c>
      <c r="EZ520" s="141">
        <f t="shared" si="885"/>
        <v>0</v>
      </c>
      <c r="FA520" s="141">
        <f t="shared" si="885"/>
        <v>0</v>
      </c>
      <c r="FB520" s="141">
        <f t="shared" si="885"/>
        <v>0</v>
      </c>
      <c r="FC520" s="141">
        <f t="shared" si="885"/>
        <v>0</v>
      </c>
      <c r="FD520" s="141">
        <f t="shared" si="885"/>
        <v>0</v>
      </c>
      <c r="FE520" s="141">
        <f t="shared" si="885"/>
        <v>0</v>
      </c>
      <c r="FF520" s="141">
        <f t="shared" si="885"/>
        <v>0</v>
      </c>
      <c r="FG520" s="141">
        <f t="shared" si="885"/>
        <v>0</v>
      </c>
      <c r="FH520" s="141">
        <f t="shared" si="885"/>
        <v>0</v>
      </c>
      <c r="FI520" s="141">
        <f t="shared" si="885"/>
        <v>0</v>
      </c>
      <c r="FJ520" s="141">
        <f t="shared" si="885"/>
        <v>0</v>
      </c>
      <c r="FK520" s="141">
        <f t="shared" si="885"/>
        <v>64490.470911114477</v>
      </c>
      <c r="FL520" s="141">
        <f t="shared" si="885"/>
        <v>0</v>
      </c>
      <c r="FM520" s="141">
        <f t="shared" si="885"/>
        <v>0</v>
      </c>
      <c r="FN520" s="141">
        <f t="shared" si="885"/>
        <v>0</v>
      </c>
      <c r="FO520" s="141">
        <f t="shared" si="885"/>
        <v>0</v>
      </c>
      <c r="FP520" s="141">
        <f t="shared" si="885"/>
        <v>0</v>
      </c>
      <c r="FQ520" s="141">
        <f t="shared" si="885"/>
        <v>0</v>
      </c>
      <c r="FR520" s="141">
        <f t="shared" si="885"/>
        <v>0</v>
      </c>
      <c r="FS520" s="141">
        <f t="shared" si="885"/>
        <v>0</v>
      </c>
      <c r="FT520" s="141">
        <f t="shared" si="885"/>
        <v>0</v>
      </c>
      <c r="FU520" s="141">
        <f t="shared" si="885"/>
        <v>0</v>
      </c>
      <c r="FV520" s="141">
        <f t="shared" si="885"/>
        <v>0</v>
      </c>
      <c r="FW520" s="141">
        <f t="shared" si="885"/>
        <v>-34892</v>
      </c>
      <c r="FX520" s="141">
        <f t="shared" si="885"/>
        <v>0</v>
      </c>
      <c r="FY520" s="141">
        <f t="shared" si="885"/>
        <v>8284018.6485255025</v>
      </c>
      <c r="FZ520" s="141">
        <f t="shared" si="885"/>
        <v>-5770.5265041666971</v>
      </c>
      <c r="GA520" s="141">
        <f t="shared" si="885"/>
        <v>0</v>
      </c>
      <c r="GB520" s="141">
        <f t="shared" si="885"/>
        <v>205158.70262902044</v>
      </c>
      <c r="GC520" s="141">
        <f t="shared" si="885"/>
        <v>-4253657.5562557094</v>
      </c>
      <c r="GD520" s="141">
        <f t="shared" si="885"/>
        <v>0</v>
      </c>
      <c r="GE520" s="141">
        <f t="shared" si="885"/>
        <v>0</v>
      </c>
      <c r="GF520" s="141">
        <f t="shared" si="885"/>
        <v>0</v>
      </c>
      <c r="GG520" s="141">
        <f t="shared" si="885"/>
        <v>4259347.7393057616</v>
      </c>
      <c r="GH520" s="141">
        <f t="shared" ref="GH520:GJ520" si="886">SUM(GH495:GH519)</f>
        <v>-1569344779.450645</v>
      </c>
      <c r="GI520" s="141">
        <f t="shared" si="886"/>
        <v>0</v>
      </c>
      <c r="GJ520" s="141">
        <f t="shared" si="886"/>
        <v>-1569344779.450645</v>
      </c>
      <c r="GU520" s="141">
        <v>-1619356983.1398416</v>
      </c>
      <c r="GV520" s="123">
        <f t="shared" ref="GV520:GV523" si="887">+E520-GU520</f>
        <v>0</v>
      </c>
      <c r="GX520" s="141">
        <v>0</v>
      </c>
      <c r="GY520" s="123">
        <f t="shared" si="835"/>
        <v>0</v>
      </c>
    </row>
    <row r="521" spans="1:20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37">
        <v>190815244.39800799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>
        <v>6628145.0003628135</v>
      </c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44">
        <f t="shared" si="865"/>
        <v>6628145.0003628135</v>
      </c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44">
        <f>SUM(AT521:CM521)</f>
        <v>0</v>
      </c>
      <c r="CO521" s="124">
        <f t="shared" ref="CO521" si="888">+CN521+AS521</f>
        <v>6628145.0003628135</v>
      </c>
      <c r="CP521" s="124">
        <f t="shared" ref="CP521" si="889">+CO521+E521</f>
        <v>197443389.3983708</v>
      </c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>
        <f t="shared" ref="EK521" si="890">SUM(CQ521:EJ521)</f>
        <v>0</v>
      </c>
      <c r="EL521" s="124">
        <f t="shared" ref="EL521" si="891">EK521+CP521</f>
        <v>197443389.3983708</v>
      </c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29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24">
        <f t="shared" ref="GG521" si="892">SUM(EM521:GF521)</f>
        <v>0</v>
      </c>
      <c r="GH521" s="124">
        <f t="shared" ref="GH521" si="893">EL521+GG521</f>
        <v>197443389.3983708</v>
      </c>
      <c r="GI521" s="124"/>
      <c r="GJ521" s="124">
        <f t="shared" ref="GJ521" si="894">SUM(GH521:GI521)</f>
        <v>197443389.3983708</v>
      </c>
      <c r="GU521" s="194">
        <v>190815244.39800799</v>
      </c>
      <c r="GV521" s="123">
        <f t="shared" si="887"/>
        <v>0</v>
      </c>
      <c r="GX521" s="129"/>
      <c r="GY521" s="123">
        <f t="shared" si="835"/>
        <v>0</v>
      </c>
    </row>
    <row r="522" spans="1:20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190815244.39800799</v>
      </c>
      <c r="F522" s="141">
        <f>+F521</f>
        <v>0</v>
      </c>
      <c r="G522" s="141">
        <f t="shared" ref="G522:BR522" si="895">+G521</f>
        <v>0</v>
      </c>
      <c r="H522" s="141">
        <f t="shared" si="895"/>
        <v>0</v>
      </c>
      <c r="I522" s="141">
        <f t="shared" si="895"/>
        <v>0</v>
      </c>
      <c r="J522" s="141">
        <f t="shared" si="895"/>
        <v>0</v>
      </c>
      <c r="K522" s="141">
        <f t="shared" si="895"/>
        <v>0</v>
      </c>
      <c r="L522" s="141">
        <f t="shared" si="895"/>
        <v>0</v>
      </c>
      <c r="M522" s="141">
        <f t="shared" si="895"/>
        <v>0</v>
      </c>
      <c r="N522" s="141">
        <f t="shared" si="895"/>
        <v>0</v>
      </c>
      <c r="O522" s="141">
        <f t="shared" si="895"/>
        <v>0</v>
      </c>
      <c r="P522" s="141">
        <f t="shared" si="895"/>
        <v>0</v>
      </c>
      <c r="Q522" s="141">
        <f t="shared" si="895"/>
        <v>0</v>
      </c>
      <c r="R522" s="141">
        <f t="shared" si="895"/>
        <v>0</v>
      </c>
      <c r="S522" s="141">
        <f t="shared" si="895"/>
        <v>0</v>
      </c>
      <c r="T522" s="141">
        <f t="shared" si="895"/>
        <v>0</v>
      </c>
      <c r="U522" s="141">
        <f t="shared" si="895"/>
        <v>0</v>
      </c>
      <c r="V522" s="141">
        <f t="shared" si="895"/>
        <v>0</v>
      </c>
      <c r="W522" s="141">
        <f t="shared" si="895"/>
        <v>0</v>
      </c>
      <c r="X522" s="141">
        <f t="shared" si="895"/>
        <v>6628145.0003628135</v>
      </c>
      <c r="Y522" s="141">
        <f t="shared" si="895"/>
        <v>0</v>
      </c>
      <c r="Z522" s="141">
        <f t="shared" si="895"/>
        <v>0</v>
      </c>
      <c r="AA522" s="141">
        <f t="shared" si="895"/>
        <v>0</v>
      </c>
      <c r="AB522" s="141">
        <f t="shared" si="895"/>
        <v>0</v>
      </c>
      <c r="AC522" s="141">
        <f t="shared" si="895"/>
        <v>0</v>
      </c>
      <c r="AD522" s="141">
        <f t="shared" si="895"/>
        <v>0</v>
      </c>
      <c r="AE522" s="141">
        <f t="shared" si="895"/>
        <v>0</v>
      </c>
      <c r="AF522" s="141">
        <f t="shared" si="895"/>
        <v>0</v>
      </c>
      <c r="AG522" s="141">
        <f t="shared" si="895"/>
        <v>0</v>
      </c>
      <c r="AH522" s="141">
        <f t="shared" si="895"/>
        <v>0</v>
      </c>
      <c r="AI522" s="141">
        <f t="shared" si="895"/>
        <v>0</v>
      </c>
      <c r="AJ522" s="141">
        <f t="shared" si="895"/>
        <v>0</v>
      </c>
      <c r="AK522" s="141">
        <f t="shared" si="895"/>
        <v>0</v>
      </c>
      <c r="AL522" s="141">
        <f t="shared" si="895"/>
        <v>0</v>
      </c>
      <c r="AM522" s="141">
        <f t="shared" si="895"/>
        <v>0</v>
      </c>
      <c r="AN522" s="141">
        <f t="shared" si="895"/>
        <v>0</v>
      </c>
      <c r="AO522" s="141">
        <f t="shared" si="895"/>
        <v>0</v>
      </c>
      <c r="AP522" s="141">
        <f t="shared" si="895"/>
        <v>0</v>
      </c>
      <c r="AQ522" s="141">
        <f t="shared" si="895"/>
        <v>0</v>
      </c>
      <c r="AR522" s="141">
        <f t="shared" si="895"/>
        <v>0</v>
      </c>
      <c r="AS522" s="141">
        <f t="shared" si="895"/>
        <v>6628145.0003628135</v>
      </c>
      <c r="AT522" s="141">
        <f t="shared" si="895"/>
        <v>0</v>
      </c>
      <c r="AU522" s="141">
        <f t="shared" si="895"/>
        <v>0</v>
      </c>
      <c r="AV522" s="141">
        <f t="shared" si="895"/>
        <v>0</v>
      </c>
      <c r="AW522" s="141">
        <f t="shared" si="895"/>
        <v>0</v>
      </c>
      <c r="AX522" s="141">
        <f t="shared" si="895"/>
        <v>0</v>
      </c>
      <c r="AY522" s="141">
        <f t="shared" si="895"/>
        <v>0</v>
      </c>
      <c r="AZ522" s="141">
        <f t="shared" si="895"/>
        <v>0</v>
      </c>
      <c r="BA522" s="141">
        <f t="shared" si="895"/>
        <v>0</v>
      </c>
      <c r="BB522" s="141">
        <f t="shared" si="895"/>
        <v>0</v>
      </c>
      <c r="BC522" s="141">
        <f t="shared" si="895"/>
        <v>0</v>
      </c>
      <c r="BD522" s="141">
        <f t="shared" si="895"/>
        <v>0</v>
      </c>
      <c r="BE522" s="141">
        <f t="shared" si="895"/>
        <v>0</v>
      </c>
      <c r="BF522" s="141">
        <f t="shared" si="895"/>
        <v>0</v>
      </c>
      <c r="BG522" s="141">
        <f t="shared" si="895"/>
        <v>0</v>
      </c>
      <c r="BH522" s="141">
        <f t="shared" si="895"/>
        <v>0</v>
      </c>
      <c r="BI522" s="141">
        <f t="shared" si="895"/>
        <v>0</v>
      </c>
      <c r="BJ522" s="141">
        <f t="shared" si="895"/>
        <v>0</v>
      </c>
      <c r="BK522" s="141">
        <f t="shared" si="895"/>
        <v>0</v>
      </c>
      <c r="BL522" s="141">
        <f t="shared" si="895"/>
        <v>0</v>
      </c>
      <c r="BM522" s="141">
        <f t="shared" si="895"/>
        <v>0</v>
      </c>
      <c r="BN522" s="141">
        <f t="shared" si="895"/>
        <v>0</v>
      </c>
      <c r="BO522" s="141">
        <f t="shared" si="895"/>
        <v>0</v>
      </c>
      <c r="BP522" s="141">
        <f t="shared" si="895"/>
        <v>0</v>
      </c>
      <c r="BQ522" s="141">
        <f t="shared" ref="BQ522" si="896">+BQ521</f>
        <v>0</v>
      </c>
      <c r="BR522" s="141">
        <f t="shared" si="895"/>
        <v>0</v>
      </c>
      <c r="BS522" s="141">
        <f t="shared" ref="BS522:CN522" si="897">+BS521</f>
        <v>0</v>
      </c>
      <c r="BT522" s="141">
        <f t="shared" si="897"/>
        <v>0</v>
      </c>
      <c r="BU522" s="141">
        <f t="shared" si="897"/>
        <v>0</v>
      </c>
      <c r="BV522" s="218">
        <f t="shared" si="897"/>
        <v>0</v>
      </c>
      <c r="BW522" s="141">
        <f t="shared" si="897"/>
        <v>0</v>
      </c>
      <c r="BX522" s="141">
        <f t="shared" si="897"/>
        <v>0</v>
      </c>
      <c r="BY522" s="141">
        <f t="shared" si="897"/>
        <v>0</v>
      </c>
      <c r="BZ522" s="141">
        <f t="shared" si="897"/>
        <v>0</v>
      </c>
      <c r="CA522" s="141">
        <f t="shared" si="897"/>
        <v>0</v>
      </c>
      <c r="CB522" s="141">
        <f t="shared" si="897"/>
        <v>0</v>
      </c>
      <c r="CC522" s="141">
        <f t="shared" si="897"/>
        <v>0</v>
      </c>
      <c r="CD522" s="141">
        <f t="shared" si="897"/>
        <v>0</v>
      </c>
      <c r="CE522" s="141">
        <f t="shared" si="897"/>
        <v>0</v>
      </c>
      <c r="CF522" s="141">
        <f t="shared" si="897"/>
        <v>0</v>
      </c>
      <c r="CG522" s="141">
        <f t="shared" si="897"/>
        <v>0</v>
      </c>
      <c r="CH522" s="141">
        <f t="shared" si="897"/>
        <v>0</v>
      </c>
      <c r="CI522" s="141">
        <f t="shared" si="897"/>
        <v>0</v>
      </c>
      <c r="CJ522" s="141">
        <f t="shared" si="897"/>
        <v>0</v>
      </c>
      <c r="CK522" s="141">
        <f t="shared" si="897"/>
        <v>0</v>
      </c>
      <c r="CL522" s="141">
        <f t="shared" si="897"/>
        <v>0</v>
      </c>
      <c r="CM522" s="141">
        <f t="shared" si="897"/>
        <v>0</v>
      </c>
      <c r="CN522" s="141">
        <f t="shared" si="897"/>
        <v>0</v>
      </c>
      <c r="CO522" s="141">
        <f t="shared" ref="CO522:CP522" si="898">+CO521</f>
        <v>6628145.0003628135</v>
      </c>
      <c r="CP522" s="141">
        <f t="shared" si="898"/>
        <v>197443389.3983708</v>
      </c>
      <c r="CQ522" s="141">
        <f t="shared" ref="CQ522:CR522" si="899">+CQ521</f>
        <v>0</v>
      </c>
      <c r="CR522" s="141">
        <f t="shared" si="899"/>
        <v>0</v>
      </c>
      <c r="CS522" s="141">
        <f t="shared" ref="CS522:EK522" si="900">+CS521</f>
        <v>0</v>
      </c>
      <c r="CT522" s="141">
        <f t="shared" si="900"/>
        <v>0</v>
      </c>
      <c r="CU522" s="141">
        <f t="shared" si="900"/>
        <v>0</v>
      </c>
      <c r="CV522" s="141">
        <f t="shared" si="900"/>
        <v>0</v>
      </c>
      <c r="CW522" s="141">
        <f t="shared" si="900"/>
        <v>0</v>
      </c>
      <c r="CX522" s="141">
        <f t="shared" si="900"/>
        <v>0</v>
      </c>
      <c r="CY522" s="141">
        <f t="shared" si="900"/>
        <v>0</v>
      </c>
      <c r="CZ522" s="141">
        <f t="shared" si="900"/>
        <v>0</v>
      </c>
      <c r="DA522" s="141">
        <f t="shared" si="900"/>
        <v>0</v>
      </c>
      <c r="DB522" s="141">
        <f t="shared" si="900"/>
        <v>0</v>
      </c>
      <c r="DC522" s="141">
        <f t="shared" si="900"/>
        <v>0</v>
      </c>
      <c r="DD522" s="141">
        <f t="shared" si="900"/>
        <v>0</v>
      </c>
      <c r="DE522" s="141">
        <f t="shared" si="900"/>
        <v>0</v>
      </c>
      <c r="DF522" s="141">
        <f t="shared" si="900"/>
        <v>0</v>
      </c>
      <c r="DG522" s="141">
        <f t="shared" si="900"/>
        <v>0</v>
      </c>
      <c r="DH522" s="141">
        <f t="shared" si="900"/>
        <v>0</v>
      </c>
      <c r="DI522" s="141">
        <f t="shared" si="900"/>
        <v>0</v>
      </c>
      <c r="DJ522" s="141">
        <f t="shared" si="900"/>
        <v>0</v>
      </c>
      <c r="DK522" s="141">
        <f t="shared" si="900"/>
        <v>0</v>
      </c>
      <c r="DL522" s="141">
        <f t="shared" si="900"/>
        <v>0</v>
      </c>
      <c r="DM522" s="141">
        <f t="shared" si="900"/>
        <v>0</v>
      </c>
      <c r="DN522" s="141">
        <f t="shared" si="900"/>
        <v>0</v>
      </c>
      <c r="DO522" s="141">
        <f t="shared" si="900"/>
        <v>0</v>
      </c>
      <c r="DP522" s="141">
        <f t="shared" si="900"/>
        <v>0</v>
      </c>
      <c r="DQ522" s="141">
        <f t="shared" si="900"/>
        <v>0</v>
      </c>
      <c r="DR522" s="141">
        <f t="shared" si="900"/>
        <v>0</v>
      </c>
      <c r="DS522" s="141">
        <f t="shared" si="900"/>
        <v>0</v>
      </c>
      <c r="DT522" s="141">
        <f t="shared" si="900"/>
        <v>0</v>
      </c>
      <c r="DU522" s="141">
        <f t="shared" si="900"/>
        <v>0</v>
      </c>
      <c r="DV522" s="141">
        <f t="shared" si="900"/>
        <v>0</v>
      </c>
      <c r="DW522" s="141">
        <f t="shared" si="900"/>
        <v>0</v>
      </c>
      <c r="DX522" s="141">
        <f t="shared" si="900"/>
        <v>0</v>
      </c>
      <c r="DY522" s="141">
        <f t="shared" si="900"/>
        <v>0</v>
      </c>
      <c r="DZ522" s="141">
        <f t="shared" si="900"/>
        <v>0</v>
      </c>
      <c r="EA522" s="141">
        <f t="shared" si="900"/>
        <v>0</v>
      </c>
      <c r="EB522" s="141">
        <f t="shared" si="900"/>
        <v>0</v>
      </c>
      <c r="EC522" s="141">
        <f t="shared" si="900"/>
        <v>0</v>
      </c>
      <c r="ED522" s="141">
        <f t="shared" si="900"/>
        <v>0</v>
      </c>
      <c r="EE522" s="141">
        <f t="shared" si="900"/>
        <v>0</v>
      </c>
      <c r="EF522" s="141">
        <f t="shared" si="900"/>
        <v>0</v>
      </c>
      <c r="EG522" s="141">
        <f t="shared" si="900"/>
        <v>0</v>
      </c>
      <c r="EH522" s="141">
        <f t="shared" si="900"/>
        <v>0</v>
      </c>
      <c r="EI522" s="141">
        <f t="shared" si="900"/>
        <v>0</v>
      </c>
      <c r="EJ522" s="141">
        <f t="shared" si="900"/>
        <v>0</v>
      </c>
      <c r="EK522" s="141">
        <f t="shared" si="900"/>
        <v>0</v>
      </c>
      <c r="EL522" s="141">
        <f t="shared" ref="EL522" si="901">+EL521</f>
        <v>197443389.3983708</v>
      </c>
      <c r="EM522" s="141">
        <f t="shared" ref="EM522:EN522" si="902">+EM521</f>
        <v>0</v>
      </c>
      <c r="EN522" s="141">
        <f t="shared" si="902"/>
        <v>0</v>
      </c>
      <c r="EO522" s="141">
        <f t="shared" ref="EO522:GG522" si="903">+EO521</f>
        <v>0</v>
      </c>
      <c r="EP522" s="141">
        <f t="shared" si="903"/>
        <v>0</v>
      </c>
      <c r="EQ522" s="141">
        <f t="shared" si="903"/>
        <v>0</v>
      </c>
      <c r="ER522" s="141">
        <f t="shared" si="903"/>
        <v>0</v>
      </c>
      <c r="ES522" s="141">
        <f t="shared" si="903"/>
        <v>0</v>
      </c>
      <c r="ET522" s="141">
        <f t="shared" si="903"/>
        <v>0</v>
      </c>
      <c r="EU522" s="141">
        <f t="shared" si="903"/>
        <v>0</v>
      </c>
      <c r="EV522" s="141">
        <f t="shared" si="903"/>
        <v>0</v>
      </c>
      <c r="EW522" s="141">
        <f t="shared" si="903"/>
        <v>0</v>
      </c>
      <c r="EX522" s="141">
        <f t="shared" si="903"/>
        <v>0</v>
      </c>
      <c r="EY522" s="141">
        <f t="shared" si="903"/>
        <v>0</v>
      </c>
      <c r="EZ522" s="141">
        <f t="shared" si="903"/>
        <v>0</v>
      </c>
      <c r="FA522" s="141">
        <f t="shared" si="903"/>
        <v>0</v>
      </c>
      <c r="FB522" s="141">
        <f t="shared" si="903"/>
        <v>0</v>
      </c>
      <c r="FC522" s="141">
        <f t="shared" si="903"/>
        <v>0</v>
      </c>
      <c r="FD522" s="141">
        <f t="shared" si="903"/>
        <v>0</v>
      </c>
      <c r="FE522" s="141">
        <f t="shared" si="903"/>
        <v>0</v>
      </c>
      <c r="FF522" s="141">
        <f t="shared" si="903"/>
        <v>0</v>
      </c>
      <c r="FG522" s="141">
        <f t="shared" si="903"/>
        <v>0</v>
      </c>
      <c r="FH522" s="141">
        <f t="shared" si="903"/>
        <v>0</v>
      </c>
      <c r="FI522" s="141">
        <f t="shared" si="903"/>
        <v>0</v>
      </c>
      <c r="FJ522" s="141">
        <f t="shared" si="903"/>
        <v>0</v>
      </c>
      <c r="FK522" s="141">
        <f t="shared" si="903"/>
        <v>0</v>
      </c>
      <c r="FL522" s="141">
        <f t="shared" si="903"/>
        <v>0</v>
      </c>
      <c r="FM522" s="141">
        <f t="shared" si="903"/>
        <v>0</v>
      </c>
      <c r="FN522" s="141">
        <f t="shared" si="903"/>
        <v>0</v>
      </c>
      <c r="FO522" s="141">
        <f t="shared" si="903"/>
        <v>0</v>
      </c>
      <c r="FP522" s="141">
        <f t="shared" si="903"/>
        <v>0</v>
      </c>
      <c r="FQ522" s="141">
        <f t="shared" si="903"/>
        <v>0</v>
      </c>
      <c r="FR522" s="141">
        <f t="shared" si="903"/>
        <v>0</v>
      </c>
      <c r="FS522" s="141">
        <f t="shared" si="903"/>
        <v>0</v>
      </c>
      <c r="FT522" s="141">
        <f t="shared" si="903"/>
        <v>0</v>
      </c>
      <c r="FU522" s="141">
        <f t="shared" si="903"/>
        <v>0</v>
      </c>
      <c r="FV522" s="141">
        <f t="shared" si="903"/>
        <v>0</v>
      </c>
      <c r="FW522" s="141">
        <f t="shared" si="903"/>
        <v>0</v>
      </c>
      <c r="FX522" s="141">
        <f t="shared" si="903"/>
        <v>0</v>
      </c>
      <c r="FY522" s="141">
        <f t="shared" si="903"/>
        <v>0</v>
      </c>
      <c r="FZ522" s="141">
        <f t="shared" si="903"/>
        <v>0</v>
      </c>
      <c r="GA522" s="141">
        <f t="shared" si="903"/>
        <v>0</v>
      </c>
      <c r="GB522" s="141">
        <f t="shared" si="903"/>
        <v>0</v>
      </c>
      <c r="GC522" s="141">
        <f t="shared" si="903"/>
        <v>0</v>
      </c>
      <c r="GD522" s="141">
        <f t="shared" si="903"/>
        <v>0</v>
      </c>
      <c r="GE522" s="141">
        <f t="shared" si="903"/>
        <v>0</v>
      </c>
      <c r="GF522" s="141">
        <f t="shared" si="903"/>
        <v>0</v>
      </c>
      <c r="GG522" s="141">
        <f t="shared" si="903"/>
        <v>0</v>
      </c>
      <c r="GH522" s="141">
        <f t="shared" ref="GH522:GJ522" si="904">+GH521</f>
        <v>197443389.3983708</v>
      </c>
      <c r="GI522" s="141">
        <f t="shared" si="904"/>
        <v>0</v>
      </c>
      <c r="GJ522" s="141">
        <f t="shared" si="904"/>
        <v>197443389.3983708</v>
      </c>
      <c r="GU522" s="141">
        <v>190815244.39800799</v>
      </c>
      <c r="GV522" s="123">
        <f t="shared" si="887"/>
        <v>0</v>
      </c>
      <c r="GX522" s="141">
        <v>0</v>
      </c>
      <c r="GY522" s="123">
        <f t="shared" si="835"/>
        <v>0</v>
      </c>
    </row>
    <row r="523" spans="1:207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5483216405.8370609</v>
      </c>
      <c r="F523" s="126">
        <f t="shared" ref="F523:W523" si="905">+F453+F455+F466+F483+F492+F494+F520+F522</f>
        <v>0</v>
      </c>
      <c r="G523" s="126">
        <f t="shared" si="905"/>
        <v>0</v>
      </c>
      <c r="H523" s="126">
        <f t="shared" si="905"/>
        <v>0</v>
      </c>
      <c r="I523" s="126">
        <f t="shared" si="905"/>
        <v>0</v>
      </c>
      <c r="J523" s="126">
        <f t="shared" si="905"/>
        <v>0</v>
      </c>
      <c r="K523" s="126">
        <f t="shared" si="905"/>
        <v>0</v>
      </c>
      <c r="L523" s="126">
        <f t="shared" si="905"/>
        <v>0</v>
      </c>
      <c r="M523" s="126">
        <f t="shared" si="905"/>
        <v>0</v>
      </c>
      <c r="N523" s="126">
        <f t="shared" si="905"/>
        <v>0</v>
      </c>
      <c r="O523" s="126">
        <f t="shared" si="905"/>
        <v>0</v>
      </c>
      <c r="P523" s="126">
        <f t="shared" si="905"/>
        <v>0</v>
      </c>
      <c r="Q523" s="126">
        <f t="shared" si="905"/>
        <v>0</v>
      </c>
      <c r="R523" s="126">
        <f t="shared" si="905"/>
        <v>0</v>
      </c>
      <c r="S523" s="126">
        <f t="shared" si="905"/>
        <v>0</v>
      </c>
      <c r="T523" s="126">
        <f t="shared" si="905"/>
        <v>0</v>
      </c>
      <c r="U523" s="126">
        <f t="shared" si="905"/>
        <v>0</v>
      </c>
      <c r="V523" s="126">
        <f t="shared" si="905"/>
        <v>0</v>
      </c>
      <c r="W523" s="126">
        <f t="shared" si="905"/>
        <v>0</v>
      </c>
      <c r="X523" s="126">
        <f>+X453+X455+X466+X483+X492+X494+X520+X522</f>
        <v>18890706.954621099</v>
      </c>
      <c r="Y523" s="126">
        <f t="shared" ref="Y523:BR523" si="906">+Y453+Y455+Y466+Y483+Y492+Y494+Y520+Y522</f>
        <v>-657625.85583895491</v>
      </c>
      <c r="Z523" s="126">
        <f t="shared" si="906"/>
        <v>0</v>
      </c>
      <c r="AA523" s="126">
        <f t="shared" si="906"/>
        <v>0</v>
      </c>
      <c r="AB523" s="126">
        <f t="shared" si="906"/>
        <v>0</v>
      </c>
      <c r="AC523" s="126">
        <f t="shared" si="906"/>
        <v>-143015087.870428</v>
      </c>
      <c r="AD523" s="126">
        <f t="shared" si="906"/>
        <v>0</v>
      </c>
      <c r="AE523" s="126">
        <f t="shared" si="906"/>
        <v>0</v>
      </c>
      <c r="AF523" s="126">
        <f t="shared" si="906"/>
        <v>0</v>
      </c>
      <c r="AG523" s="126">
        <f t="shared" si="906"/>
        <v>0</v>
      </c>
      <c r="AH523" s="126">
        <f t="shared" si="906"/>
        <v>0</v>
      </c>
      <c r="AI523" s="126">
        <f t="shared" si="906"/>
        <v>-1259296.25</v>
      </c>
      <c r="AJ523" s="126">
        <f t="shared" si="906"/>
        <v>0</v>
      </c>
      <c r="AK523" s="126">
        <f t="shared" si="906"/>
        <v>0</v>
      </c>
      <c r="AL523" s="126">
        <f t="shared" si="906"/>
        <v>-261470.68089999998</v>
      </c>
      <c r="AM523" s="126">
        <f t="shared" si="906"/>
        <v>0</v>
      </c>
      <c r="AN523" s="126">
        <f t="shared" si="906"/>
        <v>0</v>
      </c>
      <c r="AO523" s="126">
        <f t="shared" si="906"/>
        <v>0</v>
      </c>
      <c r="AP523" s="126">
        <f t="shared" si="906"/>
        <v>0</v>
      </c>
      <c r="AQ523" s="126">
        <f t="shared" si="906"/>
        <v>0</v>
      </c>
      <c r="AR523" s="126">
        <f t="shared" si="906"/>
        <v>0</v>
      </c>
      <c r="AS523" s="126">
        <f t="shared" si="906"/>
        <v>-126302773.7025459</v>
      </c>
      <c r="AT523" s="126">
        <f t="shared" si="906"/>
        <v>0</v>
      </c>
      <c r="AU523" s="126">
        <f t="shared" si="906"/>
        <v>0</v>
      </c>
      <c r="AV523" s="126">
        <f t="shared" si="906"/>
        <v>0</v>
      </c>
      <c r="AW523" s="126">
        <f t="shared" si="906"/>
        <v>10695828.339366198</v>
      </c>
      <c r="AX523" s="126">
        <f t="shared" si="906"/>
        <v>0</v>
      </c>
      <c r="AY523" s="126">
        <f t="shared" si="906"/>
        <v>0</v>
      </c>
      <c r="AZ523" s="126">
        <f t="shared" si="906"/>
        <v>0</v>
      </c>
      <c r="BA523" s="126">
        <f t="shared" si="906"/>
        <v>0</v>
      </c>
      <c r="BB523" s="126">
        <f t="shared" si="906"/>
        <v>0</v>
      </c>
      <c r="BC523" s="126">
        <f t="shared" si="906"/>
        <v>0</v>
      </c>
      <c r="BD523" s="126">
        <f t="shared" si="906"/>
        <v>0</v>
      </c>
      <c r="BE523" s="126">
        <f t="shared" si="906"/>
        <v>0</v>
      </c>
      <c r="BF523" s="126">
        <f t="shared" si="906"/>
        <v>0</v>
      </c>
      <c r="BG523" s="126">
        <f t="shared" si="906"/>
        <v>0</v>
      </c>
      <c r="BH523" s="126">
        <f t="shared" si="906"/>
        <v>0</v>
      </c>
      <c r="BI523" s="126">
        <f t="shared" si="906"/>
        <v>0</v>
      </c>
      <c r="BJ523" s="126">
        <f t="shared" si="906"/>
        <v>0</v>
      </c>
      <c r="BK523" s="126">
        <f t="shared" si="906"/>
        <v>0</v>
      </c>
      <c r="BL523" s="126">
        <f t="shared" si="906"/>
        <v>0</v>
      </c>
      <c r="BM523" s="126">
        <f t="shared" si="906"/>
        <v>0</v>
      </c>
      <c r="BN523" s="126">
        <f t="shared" si="906"/>
        <v>0</v>
      </c>
      <c r="BO523" s="126">
        <f t="shared" si="906"/>
        <v>0</v>
      </c>
      <c r="BP523" s="126">
        <f t="shared" si="906"/>
        <v>0</v>
      </c>
      <c r="BQ523" s="126">
        <f t="shared" si="906"/>
        <v>143015087.870428</v>
      </c>
      <c r="BR523" s="126">
        <f t="shared" si="906"/>
        <v>2309809.4341880446</v>
      </c>
      <c r="BS523" s="126">
        <f t="shared" ref="BS523:CN523" si="907">+BS453+BS455+BS466+BS483+BS492+BS494+BS520+BS522</f>
        <v>0</v>
      </c>
      <c r="BT523" s="126">
        <f t="shared" si="907"/>
        <v>229422.70598249073</v>
      </c>
      <c r="BU523" s="126">
        <f t="shared" si="907"/>
        <v>0</v>
      </c>
      <c r="BV523" s="126">
        <f t="shared" si="907"/>
        <v>-176471829.88565361</v>
      </c>
      <c r="BW523" s="126">
        <f t="shared" si="907"/>
        <v>725461.25379400013</v>
      </c>
      <c r="BX523" s="126">
        <f t="shared" si="907"/>
        <v>134447165.56129</v>
      </c>
      <c r="BY523" s="126">
        <f t="shared" si="907"/>
        <v>35118980.799999997</v>
      </c>
      <c r="BZ523" s="126">
        <f t="shared" si="907"/>
        <v>23103389.716644004</v>
      </c>
      <c r="CA523" s="126">
        <f t="shared" si="907"/>
        <v>83418882.121736005</v>
      </c>
      <c r="CB523" s="126">
        <f t="shared" si="907"/>
        <v>0</v>
      </c>
      <c r="CC523" s="126">
        <f t="shared" si="907"/>
        <v>0</v>
      </c>
      <c r="CD523" s="126">
        <f t="shared" si="907"/>
        <v>71140.25</v>
      </c>
      <c r="CE523" s="126">
        <f t="shared" si="907"/>
        <v>0</v>
      </c>
      <c r="CF523" s="126">
        <f t="shared" si="907"/>
        <v>-6172818.4905974679</v>
      </c>
      <c r="CG523" s="126">
        <f t="shared" si="907"/>
        <v>56934.27999999997</v>
      </c>
      <c r="CH523" s="126">
        <f t="shared" si="907"/>
        <v>0</v>
      </c>
      <c r="CI523" s="126">
        <f t="shared" si="907"/>
        <v>4432284.8022039272</v>
      </c>
      <c r="CJ523" s="126">
        <f t="shared" si="907"/>
        <v>58064158.296151027</v>
      </c>
      <c r="CK523" s="126">
        <f t="shared" si="907"/>
        <v>0</v>
      </c>
      <c r="CL523" s="126">
        <f t="shared" si="907"/>
        <v>-160912337.32015103</v>
      </c>
      <c r="CM523" s="126">
        <f t="shared" si="907"/>
        <v>-4207196.5800000094</v>
      </c>
      <c r="CN523" s="126">
        <f t="shared" si="907"/>
        <v>147924363.15538156</v>
      </c>
      <c r="CO523" s="126">
        <f t="shared" ref="CO523:CP523" si="908">+CO453+CO455+CO466+CO483+CO492+CO494+CO520+CO522</f>
        <v>21621589.452835985</v>
      </c>
      <c r="CP523" s="126">
        <f t="shared" si="908"/>
        <v>5504837995.289897</v>
      </c>
      <c r="CQ523" s="126">
        <f t="shared" ref="CQ523:CR523" si="909">+CQ453+CQ455+CQ466+CQ483+CQ492+CQ494+CQ520+CQ522</f>
        <v>0</v>
      </c>
      <c r="CR523" s="126">
        <f t="shared" si="909"/>
        <v>0</v>
      </c>
      <c r="CS523" s="126">
        <f t="shared" ref="CS523:EK523" si="910">+CS453+CS455+CS466+CS483+CS492+CS494+CS520+CS522</f>
        <v>0</v>
      </c>
      <c r="CT523" s="126">
        <f t="shared" si="910"/>
        <v>21526388.995392021</v>
      </c>
      <c r="CU523" s="126">
        <f t="shared" si="910"/>
        <v>0</v>
      </c>
      <c r="CV523" s="126">
        <f t="shared" si="910"/>
        <v>0</v>
      </c>
      <c r="CW523" s="126">
        <f t="shared" si="910"/>
        <v>0</v>
      </c>
      <c r="CX523" s="126">
        <f t="shared" si="910"/>
        <v>0</v>
      </c>
      <c r="CY523" s="126">
        <f t="shared" si="910"/>
        <v>0</v>
      </c>
      <c r="CZ523" s="126">
        <f t="shared" si="910"/>
        <v>0</v>
      </c>
      <c r="DA523" s="126">
        <f t="shared" si="910"/>
        <v>0</v>
      </c>
      <c r="DB523" s="126">
        <f t="shared" si="910"/>
        <v>0</v>
      </c>
      <c r="DC523" s="126">
        <f t="shared" si="910"/>
        <v>0</v>
      </c>
      <c r="DD523" s="126">
        <f t="shared" si="910"/>
        <v>0</v>
      </c>
      <c r="DE523" s="126">
        <f t="shared" si="910"/>
        <v>0</v>
      </c>
      <c r="DF523" s="126">
        <f t="shared" si="910"/>
        <v>0</v>
      </c>
      <c r="DG523" s="126">
        <f t="shared" si="910"/>
        <v>0</v>
      </c>
      <c r="DH523" s="126">
        <f t="shared" si="910"/>
        <v>0</v>
      </c>
      <c r="DI523" s="126">
        <f t="shared" si="910"/>
        <v>0</v>
      </c>
      <c r="DJ523" s="126">
        <f t="shared" si="910"/>
        <v>0</v>
      </c>
      <c r="DK523" s="126">
        <f t="shared" si="910"/>
        <v>0</v>
      </c>
      <c r="DL523" s="126">
        <f t="shared" si="910"/>
        <v>0</v>
      </c>
      <c r="DM523" s="126">
        <f t="shared" si="910"/>
        <v>0</v>
      </c>
      <c r="DN523" s="126">
        <f t="shared" si="910"/>
        <v>0</v>
      </c>
      <c r="DO523" s="126">
        <f t="shared" si="910"/>
        <v>4198345.2148493472</v>
      </c>
      <c r="DP523" s="126">
        <f t="shared" si="910"/>
        <v>0</v>
      </c>
      <c r="DQ523" s="126">
        <f t="shared" si="910"/>
        <v>114711.35299124551</v>
      </c>
      <c r="DR523" s="126">
        <f t="shared" si="910"/>
        <v>0</v>
      </c>
      <c r="DS523" s="126">
        <f t="shared" si="910"/>
        <v>-414160548.26198125</v>
      </c>
      <c r="DT523" s="126">
        <f t="shared" si="910"/>
        <v>6292294.7435480002</v>
      </c>
      <c r="DU523" s="126">
        <f t="shared" si="910"/>
        <v>257327359.85496002</v>
      </c>
      <c r="DV523" s="126">
        <f t="shared" si="910"/>
        <v>2321616.9600000009</v>
      </c>
      <c r="DW523" s="126">
        <f t="shared" si="910"/>
        <v>89111459.948367998</v>
      </c>
      <c r="DX523" s="126">
        <f t="shared" si="910"/>
        <v>104456521.71575001</v>
      </c>
      <c r="DY523" s="126">
        <f t="shared" si="910"/>
        <v>0</v>
      </c>
      <c r="DZ523" s="126">
        <f t="shared" si="910"/>
        <v>0</v>
      </c>
      <c r="EA523" s="126">
        <f t="shared" si="910"/>
        <v>142280</v>
      </c>
      <c r="EB523" s="126">
        <f t="shared" si="910"/>
        <v>0</v>
      </c>
      <c r="EC523" s="126">
        <f t="shared" si="910"/>
        <v>-11947081.314286407</v>
      </c>
      <c r="ED523" s="126">
        <f t="shared" si="910"/>
        <v>113868.55999999994</v>
      </c>
      <c r="EE523" s="126">
        <f t="shared" si="910"/>
        <v>0</v>
      </c>
      <c r="EF523" s="126">
        <f t="shared" si="910"/>
        <v>1742015.2007266018</v>
      </c>
      <c r="EG523" s="126">
        <f t="shared" si="910"/>
        <v>65921512.41941943</v>
      </c>
      <c r="EH523" s="126">
        <f t="shared" si="910"/>
        <v>0</v>
      </c>
      <c r="EI523" s="126">
        <f t="shared" si="910"/>
        <v>-38618085.089419425</v>
      </c>
      <c r="EJ523" s="126">
        <f t="shared" si="910"/>
        <v>-7972251.3400000408</v>
      </c>
      <c r="EK523" s="126">
        <f t="shared" si="910"/>
        <v>80570408.96031788</v>
      </c>
      <c r="EL523" s="126">
        <f t="shared" ref="EL523" si="911">+EL453+EL455+EL466+EL483+EL492+EL494+EL520+EL522</f>
        <v>5585408404.2502098</v>
      </c>
      <c r="EM523" s="126">
        <f t="shared" ref="EM523:EN523" si="912">+EM453+EM455+EM466+EM483+EM492+EM494+EM520+EM522</f>
        <v>0</v>
      </c>
      <c r="EN523" s="126">
        <f t="shared" si="912"/>
        <v>0</v>
      </c>
      <c r="EO523" s="126">
        <f t="shared" ref="EO523:GG523" si="913">+EO453+EO455+EO466+EO483+EO492+EO494+EO520+EO522</f>
        <v>0</v>
      </c>
      <c r="EP523" s="126">
        <f t="shared" si="913"/>
        <v>10098693.721887633</v>
      </c>
      <c r="EQ523" s="126">
        <f t="shared" si="913"/>
        <v>0</v>
      </c>
      <c r="ER523" s="126">
        <f t="shared" si="913"/>
        <v>0</v>
      </c>
      <c r="ES523" s="126">
        <f t="shared" si="913"/>
        <v>0</v>
      </c>
      <c r="ET523" s="126">
        <f t="shared" si="913"/>
        <v>0</v>
      </c>
      <c r="EU523" s="126">
        <f t="shared" si="913"/>
        <v>0</v>
      </c>
      <c r="EV523" s="126">
        <f t="shared" si="913"/>
        <v>0</v>
      </c>
      <c r="EW523" s="126">
        <f t="shared" si="913"/>
        <v>0</v>
      </c>
      <c r="EX523" s="126">
        <f t="shared" si="913"/>
        <v>0</v>
      </c>
      <c r="EY523" s="126">
        <f t="shared" si="913"/>
        <v>0</v>
      </c>
      <c r="EZ523" s="126">
        <f t="shared" si="913"/>
        <v>0</v>
      </c>
      <c r="FA523" s="126">
        <f t="shared" si="913"/>
        <v>0</v>
      </c>
      <c r="FB523" s="126">
        <f t="shared" si="913"/>
        <v>0</v>
      </c>
      <c r="FC523" s="126">
        <f t="shared" si="913"/>
        <v>0</v>
      </c>
      <c r="FD523" s="126">
        <f t="shared" si="913"/>
        <v>0</v>
      </c>
      <c r="FE523" s="126">
        <f t="shared" si="913"/>
        <v>0</v>
      </c>
      <c r="FF523" s="126">
        <f t="shared" si="913"/>
        <v>0</v>
      </c>
      <c r="FG523" s="126">
        <f t="shared" si="913"/>
        <v>0</v>
      </c>
      <c r="FH523" s="126">
        <f t="shared" si="913"/>
        <v>0</v>
      </c>
      <c r="FI523" s="126">
        <f t="shared" si="913"/>
        <v>1743384.3323934791</v>
      </c>
      <c r="FJ523" s="126">
        <f t="shared" si="913"/>
        <v>0</v>
      </c>
      <c r="FK523" s="126">
        <f t="shared" si="913"/>
        <v>-242607.00961800106</v>
      </c>
      <c r="FL523" s="126">
        <f t="shared" si="913"/>
        <v>0</v>
      </c>
      <c r="FM523" s="126">
        <f t="shared" si="913"/>
        <v>-401557.55471202888</v>
      </c>
      <c r="FN523" s="126">
        <f t="shared" si="913"/>
        <v>0</v>
      </c>
      <c r="FO523" s="126">
        <f t="shared" si="913"/>
        <v>-195386564.26574332</v>
      </c>
      <c r="FP523" s="126">
        <f t="shared" si="913"/>
        <v>6185965.0190380011</v>
      </c>
      <c r="FQ523" s="126">
        <f t="shared" si="913"/>
        <v>174642002.14264998</v>
      </c>
      <c r="FR523" s="126">
        <f t="shared" si="913"/>
        <v>3146660.8700000024</v>
      </c>
      <c r="FS523" s="126">
        <f t="shared" si="913"/>
        <v>17890263.581616011</v>
      </c>
      <c r="FT523" s="126">
        <f t="shared" si="913"/>
        <v>54806639.016327985</v>
      </c>
      <c r="FU523" s="126">
        <f t="shared" si="913"/>
        <v>0</v>
      </c>
      <c r="FV523" s="126">
        <f t="shared" si="913"/>
        <v>0</v>
      </c>
      <c r="FW523" s="126">
        <f t="shared" si="913"/>
        <v>79070.325399998896</v>
      </c>
      <c r="FX523" s="126">
        <f t="shared" si="913"/>
        <v>0</v>
      </c>
      <c r="FY523" s="126">
        <f t="shared" si="913"/>
        <v>-6069072.8816929832</v>
      </c>
      <c r="FZ523" s="126">
        <f t="shared" si="913"/>
        <v>50175.311134722244</v>
      </c>
      <c r="GA523" s="126">
        <f t="shared" si="913"/>
        <v>0</v>
      </c>
      <c r="GB523" s="126">
        <f t="shared" si="913"/>
        <v>-771787.50036631664</v>
      </c>
      <c r="GC523" s="126">
        <f t="shared" si="913"/>
        <v>10775509.003744295</v>
      </c>
      <c r="GD523" s="126">
        <f t="shared" si="913"/>
        <v>0</v>
      </c>
      <c r="GE523" s="126">
        <f t="shared" si="913"/>
        <v>0</v>
      </c>
      <c r="GF523" s="126">
        <f t="shared" si="913"/>
        <v>-2880746.5800000094</v>
      </c>
      <c r="GG523" s="126">
        <f t="shared" si="913"/>
        <v>73666027.53205952</v>
      </c>
      <c r="GH523" s="126">
        <f t="shared" ref="GH523:GJ523" si="914">+GH453+GH455+GH466+GH483+GH492+GH494+GH520+GH522</f>
        <v>5659074431.7822723</v>
      </c>
      <c r="GI523" s="126">
        <f t="shared" si="914"/>
        <v>0</v>
      </c>
      <c r="GJ523" s="126">
        <f t="shared" si="914"/>
        <v>5659074431.7822723</v>
      </c>
      <c r="GU523" s="126">
        <v>5483216405.8370609</v>
      </c>
      <c r="GV523" s="123">
        <f t="shared" si="887"/>
        <v>0</v>
      </c>
      <c r="GX523" s="126">
        <v>-176471829.88565361</v>
      </c>
      <c r="GY523" s="123">
        <f t="shared" si="835"/>
        <v>0</v>
      </c>
    </row>
    <row r="524" spans="1:207" s="23" customFormat="1" x14ac:dyDescent="0.25">
      <c r="A524" s="83">
        <f>ROW()</f>
        <v>524</v>
      </c>
      <c r="B524" s="66"/>
      <c r="C524" s="8"/>
      <c r="D524" s="65"/>
    </row>
    <row r="525" spans="1:207" x14ac:dyDescent="0.25">
      <c r="A525" s="83">
        <f>ROW()</f>
        <v>525</v>
      </c>
      <c r="B525" s="308" t="s">
        <v>360</v>
      </c>
      <c r="C525" s="309"/>
      <c r="D525" s="310"/>
    </row>
    <row r="526" spans="1:207" x14ac:dyDescent="0.25">
      <c r="A526" s="83">
        <f>ROW()</f>
        <v>526</v>
      </c>
      <c r="B526" s="308" t="s">
        <v>72</v>
      </c>
      <c r="C526" s="309"/>
      <c r="D526" s="310"/>
    </row>
    <row r="527" spans="1:207" x14ac:dyDescent="0.25">
      <c r="A527" s="83">
        <f>ROW()</f>
        <v>527</v>
      </c>
      <c r="B527" s="317" t="s">
        <v>73</v>
      </c>
      <c r="C527" s="318"/>
      <c r="D527" s="319"/>
    </row>
    <row r="528" spans="1:207" x14ac:dyDescent="0.25">
      <c r="A528" s="83">
        <f>ROW()</f>
        <v>528</v>
      </c>
      <c r="E528" s="137"/>
      <c r="GU528" s="194"/>
    </row>
    <row r="529" spans="1:206" x14ac:dyDescent="0.25">
      <c r="A529" s="83">
        <f>ROW()</f>
        <v>529</v>
      </c>
      <c r="GH529" s="183"/>
      <c r="GJ529" s="183"/>
      <c r="GK529" s="183"/>
    </row>
    <row r="530" spans="1:206" s="168" customFormat="1" x14ac:dyDescent="0.25">
      <c r="A530" s="7"/>
      <c r="B530" s="7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U530"/>
      <c r="GX530"/>
    </row>
    <row r="531" spans="1:206" s="168" customFormat="1" x14ac:dyDescent="0.25">
      <c r="A531" s="7"/>
      <c r="B531" s="7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U531"/>
      <c r="GX531"/>
    </row>
    <row r="532" spans="1:206" s="168" customFormat="1" x14ac:dyDescent="0.25">
      <c r="A532" s="7"/>
      <c r="B532" s="7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U532"/>
      <c r="GX532"/>
    </row>
    <row r="533" spans="1:206" s="168" customFormat="1" x14ac:dyDescent="0.25">
      <c r="A533" s="7"/>
      <c r="B533" s="7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U533"/>
      <c r="GX533"/>
    </row>
    <row r="534" spans="1:206" s="168" customFormat="1" x14ac:dyDescent="0.25">
      <c r="A534" s="7"/>
      <c r="B534" s="7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U534"/>
      <c r="GX534"/>
    </row>
    <row r="535" spans="1:206" s="168" customFormat="1" x14ac:dyDescent="0.25">
      <c r="A535" s="7"/>
      <c r="B535" s="7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U535"/>
      <c r="GX535"/>
    </row>
    <row r="536" spans="1:206" s="46" customFormat="1" x14ac:dyDescent="0.25">
      <c r="A536" s="7"/>
      <c r="B536" s="7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U536"/>
      <c r="GX536"/>
    </row>
    <row r="537" spans="1:206" s="46" customFormat="1" x14ac:dyDescent="0.25">
      <c r="A537" s="7"/>
      <c r="B537" s="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U537"/>
      <c r="GX537"/>
    </row>
    <row r="538" spans="1:206" s="46" customFormat="1" x14ac:dyDescent="0.25">
      <c r="A538" s="23"/>
      <c r="B538" s="23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U538"/>
      <c r="GX538"/>
    </row>
    <row r="539" spans="1:206" s="46" customFormat="1" x14ac:dyDescent="0.25">
      <c r="A539" s="23"/>
      <c r="B539" s="23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U539"/>
      <c r="GX539"/>
    </row>
    <row r="540" spans="1:206" s="46" customFormat="1" x14ac:dyDescent="0.25">
      <c r="A540" s="23"/>
      <c r="B540" s="23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U540"/>
      <c r="GX540"/>
    </row>
    <row r="541" spans="1:206" s="46" customFormat="1" x14ac:dyDescent="0.25">
      <c r="A541" s="23"/>
      <c r="B541" s="23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U541"/>
      <c r="GX541"/>
    </row>
    <row r="542" spans="1:206" s="46" customFormat="1" x14ac:dyDescent="0.25">
      <c r="A542" s="23"/>
      <c r="B542" s="23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U542"/>
      <c r="GX542"/>
    </row>
    <row r="543" spans="1:206" s="46" customFormat="1" x14ac:dyDescent="0.25">
      <c r="A543" s="23"/>
      <c r="B543" s="2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U543"/>
      <c r="GX543"/>
    </row>
    <row r="544" spans="1:206" s="46" customFormat="1" x14ac:dyDescent="0.25">
      <c r="A544" s="23"/>
      <c r="B544" s="23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U544"/>
      <c r="GX544"/>
    </row>
    <row r="545" spans="1:206" s="46" customFormat="1" x14ac:dyDescent="0.25">
      <c r="A545" s="23"/>
      <c r="B545" s="23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U545"/>
      <c r="GX545"/>
    </row>
    <row r="546" spans="1:206" s="23" customFormat="1" x14ac:dyDescent="0.25">
      <c r="A546" s="7"/>
      <c r="B546" s="7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U546"/>
      <c r="GX546"/>
    </row>
    <row r="547" spans="1:206" s="23" customFormat="1" x14ac:dyDescent="0.25">
      <c r="A547" s="7"/>
      <c r="B547" s="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U547"/>
      <c r="GX547"/>
    </row>
    <row r="548" spans="1:206" s="23" customFormat="1" x14ac:dyDescent="0.25">
      <c r="A548" s="7"/>
      <c r="B548" s="7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U548"/>
      <c r="GX548"/>
    </row>
    <row r="549" spans="1:206" s="23" customFormat="1" x14ac:dyDescent="0.25">
      <c r="A549" s="7"/>
      <c r="B549" s="7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U549"/>
      <c r="GX549"/>
    </row>
    <row r="550" spans="1:206" s="23" customFormat="1" x14ac:dyDescent="0.25">
      <c r="A550" s="7"/>
      <c r="B550" s="7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U550"/>
      <c r="GX550"/>
    </row>
    <row r="551" spans="1:206" s="23" customFormat="1" x14ac:dyDescent="0.25">
      <c r="A551" s="7"/>
      <c r="B551" s="7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U551"/>
      <c r="GX551"/>
    </row>
    <row r="552" spans="1:206" s="23" customFormat="1" x14ac:dyDescent="0.25">
      <c r="A552" s="7"/>
      <c r="B552" s="7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U552"/>
      <c r="GX552"/>
    </row>
    <row r="553" spans="1:206" s="23" customFormat="1" x14ac:dyDescent="0.25">
      <c r="A553" s="7"/>
      <c r="B553" s="7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U553"/>
      <c r="GX553"/>
    </row>
    <row r="554" spans="1:206" s="23" customFormat="1" x14ac:dyDescent="0.25">
      <c r="A554" s="7"/>
      <c r="B554" s="7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U554"/>
      <c r="GX554"/>
    </row>
    <row r="555" spans="1:206" s="23" customFormat="1" x14ac:dyDescent="0.25">
      <c r="A555" s="7"/>
      <c r="B555" s="7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U555"/>
      <c r="GX555"/>
    </row>
    <row r="556" spans="1:206" s="23" customFormat="1" x14ac:dyDescent="0.25">
      <c r="A556" s="7"/>
      <c r="B556" s="7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U556"/>
      <c r="GX556"/>
    </row>
    <row r="557" spans="1:206" s="23" customFormat="1" x14ac:dyDescent="0.25">
      <c r="A557" s="7"/>
      <c r="B557" s="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U557"/>
      <c r="GX557"/>
    </row>
    <row r="558" spans="1:206" s="23" customFormat="1" x14ac:dyDescent="0.25">
      <c r="A558" s="7"/>
      <c r="B558" s="7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U558"/>
      <c r="GX558"/>
    </row>
    <row r="559" spans="1:206" s="23" customFormat="1" x14ac:dyDescent="0.25">
      <c r="A559" s="7"/>
      <c r="B559" s="7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U559"/>
      <c r="GX559"/>
    </row>
    <row r="560" spans="1:206" s="23" customFormat="1" x14ac:dyDescent="0.25">
      <c r="A560" s="7"/>
      <c r="B560" s="7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U560"/>
      <c r="GX560"/>
    </row>
    <row r="561" spans="1:206" s="23" customFormat="1" x14ac:dyDescent="0.25">
      <c r="A561" s="7"/>
      <c r="B561" s="7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U561"/>
      <c r="GX561"/>
    </row>
    <row r="562" spans="1:206" s="23" customFormat="1" x14ac:dyDescent="0.25">
      <c r="A562" s="7"/>
      <c r="B562" s="7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U562"/>
      <c r="GX562"/>
    </row>
    <row r="563" spans="1:206" s="23" customFormat="1" x14ac:dyDescent="0.25">
      <c r="A563" s="7"/>
      <c r="B563" s="7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U563"/>
      <c r="GX563"/>
    </row>
    <row r="564" spans="1:206" s="23" customFormat="1" x14ac:dyDescent="0.25">
      <c r="A564" s="7"/>
      <c r="B564" s="7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U564"/>
      <c r="GX564"/>
    </row>
    <row r="565" spans="1:206" s="23" customFormat="1" x14ac:dyDescent="0.25">
      <c r="A565" s="7"/>
      <c r="B565" s="7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U565"/>
      <c r="GX565"/>
    </row>
    <row r="566" spans="1:206" s="23" customFormat="1" x14ac:dyDescent="0.25">
      <c r="A566" s="7"/>
      <c r="B566" s="7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U566"/>
      <c r="GX566"/>
    </row>
    <row r="567" spans="1:206" s="23" customFormat="1" x14ac:dyDescent="0.25">
      <c r="A567" s="7"/>
      <c r="B567" s="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U567"/>
      <c r="GX567"/>
    </row>
    <row r="568" spans="1:206" s="23" customFormat="1" x14ac:dyDescent="0.25">
      <c r="A568" s="7"/>
      <c r="B568" s="7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U568"/>
      <c r="GX568"/>
    </row>
    <row r="569" spans="1:206" s="23" customFormat="1" x14ac:dyDescent="0.25">
      <c r="A569" s="7"/>
      <c r="B569" s="7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U569"/>
      <c r="GX569"/>
    </row>
    <row r="570" spans="1:206" s="23" customFormat="1" x14ac:dyDescent="0.25">
      <c r="A570" s="7"/>
      <c r="B570" s="7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U570"/>
      <c r="GX570"/>
    </row>
    <row r="571" spans="1:206" s="23" customFormat="1" x14ac:dyDescent="0.25">
      <c r="A571" s="7"/>
      <c r="B571" s="7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U571"/>
      <c r="GX571"/>
    </row>
    <row r="572" spans="1:206" s="23" customFormat="1" x14ac:dyDescent="0.25">
      <c r="A572" s="7"/>
      <c r="B572" s="7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U572"/>
      <c r="GX572"/>
    </row>
    <row r="573" spans="1:206" s="23" customFormat="1" x14ac:dyDescent="0.25">
      <c r="A573" s="7"/>
      <c r="B573" s="7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U573"/>
      <c r="GX573"/>
    </row>
    <row r="574" spans="1:206" s="23" customFormat="1" x14ac:dyDescent="0.25">
      <c r="A574" s="7"/>
      <c r="B574" s="7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U574"/>
      <c r="GX574"/>
    </row>
    <row r="575" spans="1:206" s="23" customFormat="1" x14ac:dyDescent="0.25">
      <c r="A575" s="7"/>
      <c r="B575" s="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U575"/>
      <c r="GX575"/>
    </row>
    <row r="576" spans="1:206" s="23" customFormat="1" x14ac:dyDescent="0.25">
      <c r="A576" s="7"/>
      <c r="B576" s="7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U576"/>
      <c r="GX576"/>
    </row>
    <row r="577" spans="3:206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U577"/>
      <c r="GX577"/>
    </row>
    <row r="578" spans="3:206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U578"/>
      <c r="GX578"/>
    </row>
    <row r="579" spans="3:206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U579"/>
      <c r="GX579"/>
    </row>
    <row r="580" spans="3:206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U580"/>
      <c r="GX580"/>
    </row>
    <row r="581" spans="3:206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U581"/>
      <c r="GX581"/>
    </row>
    <row r="582" spans="3:206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U582"/>
      <c r="GX582"/>
    </row>
    <row r="583" spans="3:206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U583"/>
      <c r="GX583"/>
    </row>
    <row r="584" spans="3:206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U584"/>
      <c r="GX584"/>
    </row>
    <row r="585" spans="3:206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U585"/>
      <c r="GX585"/>
    </row>
    <row r="586" spans="3:206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U586"/>
      <c r="GX586"/>
    </row>
    <row r="587" spans="3:206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U587"/>
      <c r="GX587"/>
    </row>
    <row r="588" spans="3:206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U588"/>
      <c r="GX588"/>
    </row>
    <row r="589" spans="3:206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U589"/>
      <c r="GX589"/>
    </row>
    <row r="590" spans="3:206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U590"/>
      <c r="GX590"/>
    </row>
    <row r="591" spans="3:206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U591"/>
      <c r="GX591"/>
    </row>
    <row r="592" spans="3:206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U592"/>
      <c r="GX592"/>
    </row>
    <row r="593" spans="3:206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U593"/>
      <c r="GX593"/>
    </row>
    <row r="594" spans="3:206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U594"/>
      <c r="GX594"/>
    </row>
    <row r="595" spans="3:206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U595"/>
      <c r="GX595"/>
    </row>
    <row r="596" spans="3:206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U596"/>
      <c r="GX596"/>
    </row>
    <row r="597" spans="3:206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U597"/>
      <c r="GX597"/>
    </row>
    <row r="598" spans="3:206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U598"/>
      <c r="GX598"/>
    </row>
    <row r="599" spans="3:206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U599"/>
      <c r="GX599"/>
    </row>
    <row r="600" spans="3:206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U600"/>
      <c r="GX600"/>
    </row>
    <row r="601" spans="3:206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U601"/>
      <c r="GX601"/>
    </row>
    <row r="602" spans="3:206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U602"/>
      <c r="GX602"/>
    </row>
    <row r="603" spans="3:206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U603"/>
      <c r="GX603"/>
    </row>
    <row r="604" spans="3:206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U604"/>
      <c r="GX604"/>
    </row>
    <row r="605" spans="3:206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U605"/>
      <c r="GX605"/>
    </row>
    <row r="606" spans="3:206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U606"/>
      <c r="GX606"/>
    </row>
    <row r="607" spans="3:206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U607"/>
      <c r="GX607"/>
    </row>
    <row r="608" spans="3:206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U608"/>
      <c r="GX608"/>
    </row>
    <row r="609" spans="3:206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U609"/>
      <c r="GX609"/>
    </row>
    <row r="610" spans="3:206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U610"/>
      <c r="GX610"/>
    </row>
    <row r="611" spans="3:206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U611"/>
      <c r="GX611"/>
    </row>
    <row r="612" spans="3:206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U612"/>
      <c r="GX612"/>
    </row>
    <row r="613" spans="3:206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U613"/>
      <c r="GX613"/>
    </row>
    <row r="614" spans="3:206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U614"/>
      <c r="GX614"/>
    </row>
    <row r="615" spans="3:206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U615"/>
      <c r="GX615"/>
    </row>
    <row r="616" spans="3:206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U616"/>
      <c r="GX616"/>
    </row>
    <row r="617" spans="3:206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U617"/>
      <c r="GX617"/>
    </row>
    <row r="618" spans="3:206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U618"/>
      <c r="GX618"/>
    </row>
    <row r="619" spans="3:206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U619"/>
      <c r="GX619"/>
    </row>
    <row r="620" spans="3:206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U620"/>
      <c r="GX620"/>
    </row>
    <row r="621" spans="3:206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U621"/>
      <c r="GX621"/>
    </row>
    <row r="622" spans="3:206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U622"/>
      <c r="GX622"/>
    </row>
    <row r="623" spans="3:206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U623"/>
      <c r="GX623"/>
    </row>
    <row r="624" spans="3:206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U624"/>
      <c r="GX624"/>
    </row>
    <row r="625" spans="3:206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U625"/>
      <c r="GX625"/>
    </row>
    <row r="626" spans="3:206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U626"/>
      <c r="GX626"/>
    </row>
    <row r="627" spans="3:206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U627"/>
      <c r="GX627"/>
    </row>
    <row r="628" spans="3:206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U628"/>
      <c r="GX628"/>
    </row>
    <row r="629" spans="3:206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U629"/>
      <c r="GX629"/>
    </row>
    <row r="630" spans="3:206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U630"/>
      <c r="GX630"/>
    </row>
    <row r="631" spans="3:206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U631"/>
      <c r="GX631"/>
    </row>
    <row r="632" spans="3:206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U632"/>
      <c r="GX632"/>
    </row>
    <row r="633" spans="3:206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U633"/>
      <c r="GX633"/>
    </row>
    <row r="634" spans="3:206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U634"/>
      <c r="GX634"/>
    </row>
    <row r="635" spans="3:206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U635"/>
      <c r="GX635"/>
    </row>
  </sheetData>
  <mergeCells count="91">
    <mergeCell ref="B527:D527"/>
    <mergeCell ref="B492:D492"/>
    <mergeCell ref="B494:D494"/>
    <mergeCell ref="B495:B519"/>
    <mergeCell ref="B520:D520"/>
    <mergeCell ref="B522:D522"/>
    <mergeCell ref="B523:D523"/>
    <mergeCell ref="B466:D466"/>
    <mergeCell ref="B467:B482"/>
    <mergeCell ref="B137:B141"/>
    <mergeCell ref="B525:D525"/>
    <mergeCell ref="B526:D526"/>
    <mergeCell ref="B484:B491"/>
    <mergeCell ref="B442:D442"/>
    <mergeCell ref="B443:B446"/>
    <mergeCell ref="B447:D447"/>
    <mergeCell ref="B448:B451"/>
    <mergeCell ref="B452:D452"/>
    <mergeCell ref="B483:D483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53:D453"/>
    <mergeCell ref="B455:D455"/>
    <mergeCell ref="B456:B465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205:B210"/>
    <mergeCell ref="B136:D136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3:D3"/>
    <mergeCell ref="B4:D4"/>
    <mergeCell ref="B6:D6"/>
    <mergeCell ref="B7:B27"/>
    <mergeCell ref="C13:D13"/>
    <mergeCell ref="C15:D15"/>
    <mergeCell ref="C17:D17"/>
    <mergeCell ref="C27:D27"/>
  </mergeCells>
  <conditionalFormatting sqref="E1 E2:EK2">
    <cfRule type="cellIs" dxfId="132" priority="55" operator="notEqual">
      <formula>0</formula>
    </cfRule>
  </conditionalFormatting>
  <conditionalFormatting sqref="F1:H1">
    <cfRule type="cellIs" dxfId="131" priority="54" operator="notEqual">
      <formula>0</formula>
    </cfRule>
  </conditionalFormatting>
  <conditionalFormatting sqref="I1:AR1">
    <cfRule type="cellIs" dxfId="130" priority="53" operator="notEqual">
      <formula>0</formula>
    </cfRule>
  </conditionalFormatting>
  <conditionalFormatting sqref="AS1:CM1">
    <cfRule type="cellIs" dxfId="129" priority="52" operator="notEqual">
      <formula>0</formula>
    </cfRule>
  </conditionalFormatting>
  <conditionalFormatting sqref="CN1:CP1">
    <cfRule type="cellIs" dxfId="128" priority="51" operator="notEqual">
      <formula>0</formula>
    </cfRule>
  </conditionalFormatting>
  <conditionalFormatting sqref="CQ1">
    <cfRule type="cellIs" dxfId="127" priority="39" operator="notEqual">
      <formula>0</formula>
    </cfRule>
  </conditionalFormatting>
  <conditionalFormatting sqref="CR1:EK1">
    <cfRule type="cellIs" dxfId="126" priority="38" operator="notEqual">
      <formula>0</formula>
    </cfRule>
  </conditionalFormatting>
  <conditionalFormatting sqref="EM2:FP2">
    <cfRule type="cellIs" dxfId="125" priority="32" operator="notEqual">
      <formula>0</formula>
    </cfRule>
  </conditionalFormatting>
  <conditionalFormatting sqref="EM1:FP1">
    <cfRule type="cellIs" dxfId="124" priority="31" operator="notEqual">
      <formula>0</formula>
    </cfRule>
  </conditionalFormatting>
  <conditionalFormatting sqref="FQ2:GF2">
    <cfRule type="cellIs" dxfId="123" priority="30" operator="notEqual">
      <formula>0</formula>
    </cfRule>
  </conditionalFormatting>
  <conditionalFormatting sqref="FQ1:GF1">
    <cfRule type="cellIs" dxfId="122" priority="29" operator="notEqual">
      <formula>0</formula>
    </cfRule>
  </conditionalFormatting>
  <conditionalFormatting sqref="EL1">
    <cfRule type="cellIs" dxfId="121" priority="28" operator="notEqual">
      <formula>0</formula>
    </cfRule>
  </conditionalFormatting>
  <conditionalFormatting sqref="GG1">
    <cfRule type="cellIs" dxfId="120" priority="27" operator="notEqual">
      <formula>0</formula>
    </cfRule>
  </conditionalFormatting>
  <conditionalFormatting sqref="GH1:GH2">
    <cfRule type="cellIs" dxfId="119" priority="26" operator="notEqual">
      <formula>0</formula>
    </cfRule>
  </conditionalFormatting>
  <conditionalFormatting sqref="GI1:GI2">
    <cfRule type="cellIs" dxfId="118" priority="25" operator="notEqual">
      <formula>0</formula>
    </cfRule>
  </conditionalFormatting>
  <conditionalFormatting sqref="GJ1">
    <cfRule type="cellIs" dxfId="117" priority="24" operator="notEqual">
      <formula>0</formula>
    </cfRule>
  </conditionalFormatting>
  <conditionalFormatting sqref="EL2">
    <cfRule type="cellIs" dxfId="116" priority="23" operator="notEqual">
      <formula>0</formula>
    </cfRule>
  </conditionalFormatting>
  <conditionalFormatting sqref="GG2">
    <cfRule type="cellIs" dxfId="115" priority="22" operator="notEqual">
      <formula>0</formula>
    </cfRule>
  </conditionalFormatting>
  <conditionalFormatting sqref="GJ2">
    <cfRule type="cellIs" dxfId="114" priority="21" operator="notEqual">
      <formula>0</formula>
    </cfRule>
  </conditionalFormatting>
  <conditionalFormatting sqref="GK28">
    <cfRule type="cellIs" dxfId="113" priority="20" operator="notEqual">
      <formula>0</formula>
    </cfRule>
  </conditionalFormatting>
  <conditionalFormatting sqref="GK30">
    <cfRule type="cellIs" dxfId="112" priority="19" operator="notEqual">
      <formula>0</formula>
    </cfRule>
  </conditionalFormatting>
  <conditionalFormatting sqref="GK77">
    <cfRule type="cellIs" dxfId="111" priority="18" operator="notEqual">
      <formula>0</formula>
    </cfRule>
  </conditionalFormatting>
  <conditionalFormatting sqref="GK92">
    <cfRule type="cellIs" dxfId="110" priority="17" operator="notEqual">
      <formula>0</formula>
    </cfRule>
  </conditionalFormatting>
  <conditionalFormatting sqref="GK79">
    <cfRule type="cellIs" dxfId="109" priority="16" operator="notEqual">
      <formula>0</formula>
    </cfRule>
  </conditionalFormatting>
  <conditionalFormatting sqref="GK107">
    <cfRule type="cellIs" dxfId="108" priority="15" operator="notEqual">
      <formula>0</formula>
    </cfRule>
  </conditionalFormatting>
  <conditionalFormatting sqref="GK130">
    <cfRule type="cellIs" dxfId="107" priority="14" operator="notEqual">
      <formula>0</formula>
    </cfRule>
  </conditionalFormatting>
  <conditionalFormatting sqref="GK136">
    <cfRule type="cellIs" dxfId="106" priority="13" operator="notEqual">
      <formula>0</formula>
    </cfRule>
  </conditionalFormatting>
  <conditionalFormatting sqref="GK142">
    <cfRule type="cellIs" dxfId="105" priority="12" operator="notEqual">
      <formula>0</formula>
    </cfRule>
  </conditionalFormatting>
  <conditionalFormatting sqref="GK157">
    <cfRule type="cellIs" dxfId="104" priority="11" operator="notEqual">
      <formula>0</formula>
    </cfRule>
  </conditionalFormatting>
  <conditionalFormatting sqref="GK172">
    <cfRule type="cellIs" dxfId="103" priority="10" operator="notEqual">
      <formula>0</formula>
    </cfRule>
  </conditionalFormatting>
  <conditionalFormatting sqref="GK190">
    <cfRule type="cellIs" dxfId="102" priority="9" operator="notEqual">
      <formula>0</formula>
    </cfRule>
  </conditionalFormatting>
  <conditionalFormatting sqref="GK211">
    <cfRule type="cellIs" dxfId="101" priority="7" operator="notEqual">
      <formula>0</formula>
    </cfRule>
  </conditionalFormatting>
  <conditionalFormatting sqref="GK228 GK230">
    <cfRule type="cellIs" dxfId="100" priority="6" operator="notEqual">
      <formula>0</formula>
    </cfRule>
  </conditionalFormatting>
  <conditionalFormatting sqref="GK194">
    <cfRule type="cellIs" dxfId="99" priority="5" operator="notEqual">
      <formula>0</formula>
    </cfRule>
  </conditionalFormatting>
  <conditionalFormatting sqref="A1:A2">
    <cfRule type="cellIs" dxfId="98" priority="4" operator="notEqual">
      <formula>0</formula>
    </cfRule>
  </conditionalFormatting>
  <conditionalFormatting sqref="GU1:GU2">
    <cfRule type="cellIs" dxfId="97" priority="3" operator="notEqual">
      <formula>0</formula>
    </cfRule>
  </conditionalFormatting>
  <conditionalFormatting sqref="GX2">
    <cfRule type="cellIs" dxfId="96" priority="2" operator="notEqual">
      <formula>0</formula>
    </cfRule>
  </conditionalFormatting>
  <conditionalFormatting sqref="GX1">
    <cfRule type="cellIs" dxfId="95" priority="1" operator="notEqual">
      <formula>0</formula>
    </cfRule>
  </conditionalFormatting>
  <pageMargins left="0.7" right="0.7" top="0.75" bottom="0.75" header="0.3" footer="0.3"/>
  <pageSetup scale="65" orientation="landscape" horizontalDpi="1200" verticalDpi="1200" r:id="rId1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R7" activePane="bottomRight" state="frozen"/>
      <selection pane="topRight" activeCell="E1" sqref="E1"/>
      <selection pane="bottomLeft" activeCell="A7" sqref="A7"/>
      <selection pane="bottomRight" activeCell="E1" sqref="E1:AZ2"/>
    </sheetView>
  </sheetViews>
  <sheetFormatPr defaultColWidth="8.5703125" defaultRowHeight="15.75" outlineLevelRow="4" x14ac:dyDescent="0.25"/>
  <cols>
    <col min="1" max="1" width="8.5703125" style="7"/>
    <col min="2" max="2" width="38.140625" style="7" customWidth="1"/>
    <col min="3" max="3" width="53.140625" style="7" customWidth="1"/>
    <col min="4" max="4" width="12.7109375" style="7" customWidth="1"/>
    <col min="5" max="5" width="28.5703125" style="7" customWidth="1"/>
    <col min="6" max="6" width="27.140625" style="7" customWidth="1"/>
    <col min="7" max="7" width="38.42578125" style="7" customWidth="1"/>
    <col min="8" max="8" width="31.5703125" style="7" customWidth="1"/>
    <col min="9" max="10" width="19.42578125" style="7" customWidth="1"/>
    <col min="11" max="11" width="18.7109375" style="7" customWidth="1"/>
    <col min="12" max="12" width="19.5703125" style="7" customWidth="1"/>
    <col min="13" max="13" width="15.85546875" style="7" customWidth="1"/>
    <col min="14" max="14" width="23.7109375" style="7" bestFit="1" customWidth="1"/>
    <col min="15" max="15" width="22.5703125" style="7" customWidth="1"/>
    <col min="16" max="16" width="16" style="7" customWidth="1"/>
    <col min="17" max="17" width="20" style="7" customWidth="1"/>
    <col min="18" max="18" width="36" style="7" customWidth="1"/>
    <col min="19" max="19" width="33.7109375" style="7" customWidth="1"/>
    <col min="20" max="20" width="39.7109375" style="7" customWidth="1"/>
    <col min="21" max="21" width="17.85546875" style="7" customWidth="1"/>
    <col min="22" max="22" width="16" style="7" customWidth="1"/>
    <col min="23" max="23" width="17.42578125" style="7" customWidth="1"/>
    <col min="24" max="24" width="25.28515625" style="7" bestFit="1" customWidth="1"/>
    <col min="25" max="25" width="29.140625" style="7" bestFit="1" customWidth="1"/>
    <col min="26" max="26" width="17.85546875" style="7" customWidth="1"/>
    <col min="27" max="27" width="19.28515625" style="7" customWidth="1"/>
    <col min="28" max="28" width="26.28515625" style="7" customWidth="1"/>
    <col min="29" max="29" width="28" style="7" bestFit="1" customWidth="1"/>
    <col min="30" max="30" width="16.140625" style="7" bestFit="1" customWidth="1"/>
    <col min="31" max="31" width="33.5703125" style="7" bestFit="1" customWidth="1"/>
    <col min="32" max="32" width="17.28515625" style="7" bestFit="1" customWidth="1"/>
    <col min="33" max="33" width="33.28515625" style="7" bestFit="1" customWidth="1"/>
    <col min="34" max="34" width="39.42578125" style="7" bestFit="1" customWidth="1"/>
    <col min="35" max="38" width="21.28515625" style="7" customWidth="1"/>
    <col min="39" max="40" width="16.42578125" style="7" bestFit="1" customWidth="1"/>
    <col min="41" max="41" width="20.7109375" style="7" bestFit="1" customWidth="1"/>
    <col min="42" max="42" width="35.7109375" style="7" bestFit="1" customWidth="1"/>
    <col min="43" max="43" width="29.85546875" style="7" bestFit="1" customWidth="1"/>
    <col min="44" max="44" width="15" style="7" bestFit="1" customWidth="1"/>
    <col min="45" max="45" width="35.28515625" style="7" customWidth="1"/>
    <col min="46" max="46" width="19.5703125" style="7" customWidth="1"/>
    <col min="47" max="47" width="24.85546875" style="7" bestFit="1" customWidth="1"/>
    <col min="48" max="48" width="11.5703125" style="7" bestFit="1" customWidth="1"/>
    <col min="49" max="49" width="31.42578125" style="7" bestFit="1" customWidth="1"/>
    <col min="50" max="50" width="28" style="7" bestFit="1" customWidth="1"/>
    <col min="51" max="51" width="30.7109375" style="7" bestFit="1" customWidth="1"/>
    <col min="52" max="52" width="31.5703125" style="7" customWidth="1"/>
    <col min="53" max="54" width="30.7109375" style="7" customWidth="1"/>
    <col min="55" max="55" width="15.7109375" style="7" bestFit="1" customWidth="1"/>
    <col min="56" max="56" width="35.42578125" style="7" bestFit="1" customWidth="1"/>
    <col min="57" max="58" width="17.42578125" style="7" bestFit="1" customWidth="1"/>
    <col min="59" max="59" width="16.85546875" style="7" bestFit="1" customWidth="1"/>
    <col min="60" max="16384" width="8.5703125" style="7"/>
  </cols>
  <sheetData>
    <row r="1" spans="1:56" x14ac:dyDescent="0.25">
      <c r="A1" s="133">
        <f>SUM(E1:BB1)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</row>
    <row r="2" spans="1:56" x14ac:dyDescent="0.25">
      <c r="A2" s="133">
        <f>SUM(E2:BB2)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/>
      <c r="BB2" s="133">
        <v>0</v>
      </c>
    </row>
    <row r="3" spans="1:56" ht="26.25" x14ac:dyDescent="0.4">
      <c r="B3" s="253" t="s">
        <v>368</v>
      </c>
      <c r="C3" s="253"/>
      <c r="D3" s="253"/>
      <c r="E3" s="123"/>
      <c r="F3" s="150" t="s">
        <v>631</v>
      </c>
      <c r="G3" s="150" t="s">
        <v>631</v>
      </c>
      <c r="H3" s="150" t="s">
        <v>631</v>
      </c>
      <c r="I3" s="150" t="s">
        <v>631</v>
      </c>
      <c r="J3" s="150" t="s">
        <v>631</v>
      </c>
      <c r="K3" s="150" t="s">
        <v>631</v>
      </c>
      <c r="L3" s="150" t="s">
        <v>631</v>
      </c>
      <c r="M3" s="150" t="s">
        <v>631</v>
      </c>
      <c r="N3" s="150" t="s">
        <v>631</v>
      </c>
      <c r="O3" s="150" t="s">
        <v>631</v>
      </c>
      <c r="P3" s="150" t="s">
        <v>631</v>
      </c>
      <c r="Q3" s="150" t="s">
        <v>631</v>
      </c>
      <c r="R3" s="150" t="s">
        <v>631</v>
      </c>
      <c r="S3" s="150" t="s">
        <v>631</v>
      </c>
      <c r="T3" s="150" t="s">
        <v>631</v>
      </c>
      <c r="U3" s="150" t="s">
        <v>631</v>
      </c>
      <c r="V3" s="150" t="s">
        <v>631</v>
      </c>
      <c r="W3" s="150" t="s">
        <v>631</v>
      </c>
      <c r="X3" s="150" t="s">
        <v>631</v>
      </c>
      <c r="Y3" s="150" t="s">
        <v>631</v>
      </c>
      <c r="Z3" s="150" t="s">
        <v>631</v>
      </c>
      <c r="AA3" s="150" t="s">
        <v>631</v>
      </c>
      <c r="AB3" s="150" t="s">
        <v>631</v>
      </c>
      <c r="AC3" s="150" t="s">
        <v>631</v>
      </c>
      <c r="AD3" s="150" t="s">
        <v>631</v>
      </c>
      <c r="AE3" s="150" t="s">
        <v>631</v>
      </c>
      <c r="AF3" s="150" t="s">
        <v>631</v>
      </c>
      <c r="AG3" s="150" t="s">
        <v>631</v>
      </c>
      <c r="AH3" s="150" t="s">
        <v>631</v>
      </c>
      <c r="AI3" s="150" t="s">
        <v>631</v>
      </c>
      <c r="AJ3" s="150" t="s">
        <v>631</v>
      </c>
      <c r="AK3" s="150" t="s">
        <v>631</v>
      </c>
      <c r="AL3" s="150" t="s">
        <v>631</v>
      </c>
      <c r="AM3" s="150" t="s">
        <v>631</v>
      </c>
      <c r="AN3" s="150" t="s">
        <v>631</v>
      </c>
      <c r="AO3" s="150" t="s">
        <v>631</v>
      </c>
      <c r="AP3" s="150" t="s">
        <v>631</v>
      </c>
      <c r="AQ3" s="150" t="s">
        <v>631</v>
      </c>
      <c r="AR3" s="150" t="s">
        <v>631</v>
      </c>
      <c r="AS3" s="150" t="s">
        <v>631</v>
      </c>
      <c r="AT3" s="150" t="s">
        <v>631</v>
      </c>
      <c r="AU3" s="150" t="s">
        <v>631</v>
      </c>
      <c r="AV3" s="150" t="s">
        <v>631</v>
      </c>
      <c r="AW3" s="150" t="s">
        <v>631</v>
      </c>
      <c r="AX3" s="150" t="s">
        <v>631</v>
      </c>
      <c r="AY3" s="150" t="s">
        <v>631</v>
      </c>
      <c r="AZ3" s="150" t="s">
        <v>631</v>
      </c>
      <c r="BA3" s="150" t="s">
        <v>631</v>
      </c>
      <c r="BB3" s="150" t="s">
        <v>631</v>
      </c>
    </row>
    <row r="4" spans="1:56" s="175" customFormat="1" x14ac:dyDescent="0.25">
      <c r="A4" s="175" t="s">
        <v>90</v>
      </c>
      <c r="B4" s="254" t="s">
        <v>91</v>
      </c>
      <c r="C4" s="254"/>
      <c r="D4" s="254"/>
      <c r="E4" s="175" t="s">
        <v>92</v>
      </c>
      <c r="F4" s="159">
        <v>45627</v>
      </c>
      <c r="G4" s="159">
        <v>45627</v>
      </c>
      <c r="H4" s="159">
        <v>45627</v>
      </c>
      <c r="I4" s="159">
        <v>45627</v>
      </c>
      <c r="J4" s="159">
        <v>45627</v>
      </c>
      <c r="K4" s="159">
        <v>45627</v>
      </c>
      <c r="L4" s="159">
        <v>45627</v>
      </c>
      <c r="M4" s="159">
        <v>45627</v>
      </c>
      <c r="N4" s="159">
        <v>45627</v>
      </c>
      <c r="O4" s="159">
        <v>45627</v>
      </c>
      <c r="P4" s="159">
        <v>45627</v>
      </c>
      <c r="Q4" s="159">
        <v>45627</v>
      </c>
      <c r="R4" s="159">
        <v>45627</v>
      </c>
      <c r="S4" s="159">
        <v>45627</v>
      </c>
      <c r="T4" s="159">
        <v>45627</v>
      </c>
      <c r="U4" s="159">
        <v>45627</v>
      </c>
      <c r="V4" s="159">
        <v>45627</v>
      </c>
      <c r="W4" s="159">
        <v>45627</v>
      </c>
      <c r="X4" s="159">
        <v>45627</v>
      </c>
      <c r="Y4" s="159">
        <v>45627</v>
      </c>
      <c r="Z4" s="159">
        <v>45627</v>
      </c>
      <c r="AA4" s="159">
        <v>45627</v>
      </c>
      <c r="AB4" s="159">
        <v>45627</v>
      </c>
      <c r="AC4" s="159">
        <v>45627</v>
      </c>
      <c r="AD4" s="159">
        <v>45627</v>
      </c>
      <c r="AE4" s="159">
        <v>45627</v>
      </c>
      <c r="AF4" s="159">
        <v>45627</v>
      </c>
      <c r="AG4" s="159">
        <v>45627</v>
      </c>
      <c r="AH4" s="159">
        <v>45627</v>
      </c>
      <c r="AI4" s="159">
        <v>45627</v>
      </c>
      <c r="AJ4" s="159">
        <v>45627</v>
      </c>
      <c r="AK4" s="159">
        <v>45627</v>
      </c>
      <c r="AL4" s="159">
        <v>45627</v>
      </c>
      <c r="AM4" s="159">
        <v>45627</v>
      </c>
      <c r="AN4" s="159">
        <v>45627</v>
      </c>
      <c r="AO4" s="159">
        <v>45627</v>
      </c>
      <c r="AP4" s="159">
        <v>45627</v>
      </c>
      <c r="AQ4" s="159">
        <v>45627</v>
      </c>
      <c r="AR4" s="159">
        <v>45627</v>
      </c>
      <c r="AS4" s="159">
        <v>45627</v>
      </c>
      <c r="AT4" s="159">
        <v>45627</v>
      </c>
      <c r="AU4" s="159">
        <v>45627</v>
      </c>
      <c r="AV4" s="159">
        <v>45627</v>
      </c>
      <c r="AW4" s="159">
        <v>45627</v>
      </c>
      <c r="AX4" s="159">
        <v>45627</v>
      </c>
      <c r="AY4" s="159">
        <v>45627</v>
      </c>
      <c r="AZ4" s="159">
        <v>45627</v>
      </c>
      <c r="BA4" s="159">
        <v>45627</v>
      </c>
      <c r="BB4" s="159">
        <v>45627</v>
      </c>
      <c r="BC4" s="200"/>
      <c r="BD4" s="200"/>
    </row>
    <row r="5" spans="1:56" s="9" customFormat="1" ht="63" x14ac:dyDescent="0.25">
      <c r="A5" s="9" t="s">
        <v>81</v>
      </c>
      <c r="B5" s="10"/>
      <c r="C5" s="11"/>
      <c r="D5" s="78" t="s">
        <v>0</v>
      </c>
      <c r="E5" s="16" t="s">
        <v>615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592</v>
      </c>
      <c r="AH5" s="158" t="s">
        <v>593</v>
      </c>
      <c r="AI5" s="162" t="s">
        <v>603</v>
      </c>
      <c r="AJ5" s="162" t="s">
        <v>594</v>
      </c>
      <c r="AK5" s="162" t="s">
        <v>595</v>
      </c>
      <c r="AL5" s="162" t="s">
        <v>596</v>
      </c>
      <c r="AM5" s="158" t="s">
        <v>577</v>
      </c>
      <c r="AN5" s="158" t="s">
        <v>578</v>
      </c>
      <c r="AO5" s="158" t="s">
        <v>579</v>
      </c>
      <c r="AP5" s="158" t="s">
        <v>580</v>
      </c>
      <c r="AQ5" s="158" t="s">
        <v>581</v>
      </c>
      <c r="AR5" s="158" t="s">
        <v>582</v>
      </c>
      <c r="AS5" s="158" t="s">
        <v>583</v>
      </c>
      <c r="AT5" s="158" t="s">
        <v>584</v>
      </c>
      <c r="AU5" s="158" t="s">
        <v>585</v>
      </c>
      <c r="AV5" s="158" t="s">
        <v>586</v>
      </c>
      <c r="AW5" s="158" t="s">
        <v>587</v>
      </c>
      <c r="AX5" s="158" t="s">
        <v>588</v>
      </c>
      <c r="AY5" s="169" t="s">
        <v>617</v>
      </c>
      <c r="AZ5" s="16" t="s">
        <v>632</v>
      </c>
      <c r="BA5" s="169" t="s">
        <v>364</v>
      </c>
      <c r="BB5" s="169" t="s">
        <v>365</v>
      </c>
    </row>
    <row r="6" spans="1:56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2023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6.29</v>
      </c>
      <c r="AH6" s="85">
        <v>6.3</v>
      </c>
      <c r="AI6" s="85">
        <v>6.31</v>
      </c>
      <c r="AJ6" s="85">
        <v>6.32</v>
      </c>
      <c r="AK6" s="85">
        <v>6.33</v>
      </c>
      <c r="AL6" s="85">
        <v>6.34</v>
      </c>
      <c r="AM6" s="85">
        <v>6.45</v>
      </c>
      <c r="AN6" s="85">
        <v>6.46</v>
      </c>
      <c r="AO6" s="85">
        <v>6.47</v>
      </c>
      <c r="AP6" s="85">
        <v>6.4799999999999995</v>
      </c>
      <c r="AQ6" s="85">
        <v>6.4899999999999993</v>
      </c>
      <c r="AR6" s="85">
        <v>6.4999999999999991</v>
      </c>
      <c r="AS6" s="85">
        <v>6.5099999999999989</v>
      </c>
      <c r="AT6" s="85">
        <v>6.5199999999999987</v>
      </c>
      <c r="AU6" s="85">
        <v>6.5299999999999985</v>
      </c>
      <c r="AV6" s="85">
        <v>6.5399999999999983</v>
      </c>
      <c r="AW6" s="85">
        <v>6.549999999999998</v>
      </c>
      <c r="AX6" s="85">
        <v>6.5599999999999978</v>
      </c>
      <c r="AY6" s="85"/>
      <c r="AZ6" s="85"/>
      <c r="BA6" s="85"/>
      <c r="BB6" s="85"/>
    </row>
    <row r="7" spans="1:56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Cross-Reference'!GH7</f>
        <v>1175893395.8918736</v>
      </c>
      <c r="F7" s="123">
        <v>19743262.745587826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>
        <f>SUM(F7:AX7)</f>
        <v>19743262.745587826</v>
      </c>
      <c r="AZ7" s="123">
        <f>AY7+E7</f>
        <v>1195636658.6374614</v>
      </c>
      <c r="BA7" s="123">
        <v>392679559.00128788</v>
      </c>
      <c r="BB7" s="123">
        <f>AZ7+BA7</f>
        <v>1588316217.6387494</v>
      </c>
    </row>
    <row r="8" spans="1:56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Cross-Reference'!GH8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8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>
        <f t="shared" ref="AY8:AY12" si="0">SUM(F8:AX8)</f>
        <v>0</v>
      </c>
      <c r="AZ8" s="124">
        <f t="shared" ref="AZ8:AZ26" si="1">AY8+E8</f>
        <v>883472684.37662911</v>
      </c>
      <c r="BA8" s="124"/>
      <c r="BB8" s="124">
        <f t="shared" ref="BB8:BB26" si="2">AZ8+BA8</f>
        <v>883472684.37662911</v>
      </c>
    </row>
    <row r="9" spans="1:56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Cross-Reference'!GH9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8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>
        <f>SUM(F9:AX9)</f>
        <v>0</v>
      </c>
      <c r="AZ9" s="124">
        <f t="shared" si="1"/>
        <v>17783746.199999999</v>
      </c>
      <c r="BA9" s="124"/>
      <c r="BB9" s="124">
        <f t="shared" si="2"/>
        <v>17783746.199999999</v>
      </c>
    </row>
    <row r="10" spans="1:56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Cross-Reference'!GH10</f>
        <v>0</v>
      </c>
      <c r="AA10" s="124"/>
      <c r="AM10" s="23"/>
      <c r="AY10" s="124">
        <f t="shared" si="0"/>
        <v>0</v>
      </c>
      <c r="AZ10" s="124">
        <f t="shared" si="1"/>
        <v>0</v>
      </c>
      <c r="BA10" s="124"/>
      <c r="BB10" s="124">
        <f t="shared" si="2"/>
        <v>0</v>
      </c>
    </row>
    <row r="11" spans="1:56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Cross-Reference'!GH11</f>
        <v>0</v>
      </c>
      <c r="AA11" s="124"/>
      <c r="AM11" s="23"/>
      <c r="AY11" s="124">
        <f t="shared" si="0"/>
        <v>0</v>
      </c>
      <c r="AZ11" s="124">
        <f t="shared" si="1"/>
        <v>0</v>
      </c>
      <c r="BA11" s="124"/>
      <c r="BB11" s="124">
        <f t="shared" si="2"/>
        <v>0</v>
      </c>
    </row>
    <row r="12" spans="1:56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Cross-Reference'!GH12</f>
        <v>0</v>
      </c>
      <c r="AA12" s="124"/>
      <c r="AM12" s="23"/>
      <c r="AY12" s="124">
        <f t="shared" si="0"/>
        <v>0</v>
      </c>
      <c r="AZ12" s="124">
        <f t="shared" si="1"/>
        <v>0</v>
      </c>
      <c r="BA12" s="124"/>
      <c r="BB12" s="124">
        <f t="shared" si="2"/>
        <v>0</v>
      </c>
    </row>
    <row r="13" spans="1:56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2077149826.4685028</v>
      </c>
      <c r="F13" s="125">
        <f t="shared" ref="F13:AW13" si="3">SUM(F7:F12)</f>
        <v>19743262.745587826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52">
        <f t="shared" si="3"/>
        <v>0</v>
      </c>
      <c r="AN13" s="125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>SUM(AX7:AX12)</f>
        <v>0</v>
      </c>
      <c r="AY13" s="125">
        <f>SUM(AX7:AY12)</f>
        <v>19743262.745587826</v>
      </c>
      <c r="AZ13" s="125">
        <f>SUM(AZ7:AZ12)</f>
        <v>2096893089.2140906</v>
      </c>
      <c r="BA13" s="125">
        <f t="shared" ref="BA13:BB13" si="4">SUM(BA7:BA12)</f>
        <v>392679559.00128788</v>
      </c>
      <c r="BB13" s="125">
        <f t="shared" si="4"/>
        <v>2489572648.2153783</v>
      </c>
    </row>
    <row r="14" spans="1:56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Cross-Reference'!GH14</f>
        <v>133354982.29377456</v>
      </c>
      <c r="F14" s="124">
        <v>1829931.7402674481</v>
      </c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8">
        <v>7133168.3280000091</v>
      </c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>
        <f t="shared" ref="AY14:AY26" si="5">SUM(F14:AX14)</f>
        <v>8963100.0682674572</v>
      </c>
      <c r="AZ14" s="124">
        <f t="shared" si="1"/>
        <v>142318082.36204201</v>
      </c>
      <c r="BA14" s="124"/>
      <c r="BB14" s="124">
        <f t="shared" si="2"/>
        <v>142318082.36204201</v>
      </c>
    </row>
    <row r="15" spans="1:56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133354982.29377456</v>
      </c>
      <c r="F15" s="125">
        <f t="shared" ref="F15:AX15" si="6">F14</f>
        <v>1829931.7402674481</v>
      </c>
      <c r="G15" s="125">
        <f t="shared" si="6"/>
        <v>0</v>
      </c>
      <c r="H15" s="125">
        <f t="shared" si="6"/>
        <v>0</v>
      </c>
      <c r="I15" s="125">
        <f t="shared" si="6"/>
        <v>0</v>
      </c>
      <c r="J15" s="125">
        <f t="shared" si="6"/>
        <v>0</v>
      </c>
      <c r="K15" s="125">
        <f t="shared" si="6"/>
        <v>0</v>
      </c>
      <c r="L15" s="125">
        <f t="shared" si="6"/>
        <v>0</v>
      </c>
      <c r="M15" s="125">
        <f t="shared" si="6"/>
        <v>0</v>
      </c>
      <c r="N15" s="125">
        <f t="shared" si="6"/>
        <v>0</v>
      </c>
      <c r="O15" s="125">
        <f t="shared" si="6"/>
        <v>0</v>
      </c>
      <c r="P15" s="125">
        <f t="shared" si="6"/>
        <v>0</v>
      </c>
      <c r="Q15" s="125">
        <f t="shared" si="6"/>
        <v>0</v>
      </c>
      <c r="R15" s="125">
        <f t="shared" si="6"/>
        <v>0</v>
      </c>
      <c r="S15" s="125">
        <f t="shared" si="6"/>
        <v>0</v>
      </c>
      <c r="T15" s="125">
        <f t="shared" si="6"/>
        <v>0</v>
      </c>
      <c r="U15" s="125">
        <f t="shared" si="6"/>
        <v>0</v>
      </c>
      <c r="V15" s="125">
        <f t="shared" si="6"/>
        <v>0</v>
      </c>
      <c r="W15" s="125">
        <f t="shared" si="6"/>
        <v>0</v>
      </c>
      <c r="X15" s="125">
        <f t="shared" si="6"/>
        <v>0</v>
      </c>
      <c r="Y15" s="125">
        <f t="shared" si="6"/>
        <v>0</v>
      </c>
      <c r="Z15" s="125">
        <f t="shared" si="6"/>
        <v>0</v>
      </c>
      <c r="AA15" s="125">
        <f t="shared" si="6"/>
        <v>0</v>
      </c>
      <c r="AB15" s="125">
        <f t="shared" si="6"/>
        <v>0</v>
      </c>
      <c r="AC15" s="125">
        <f t="shared" si="6"/>
        <v>0</v>
      </c>
      <c r="AD15" s="125">
        <f t="shared" si="6"/>
        <v>0</v>
      </c>
      <c r="AE15" s="125">
        <f t="shared" si="6"/>
        <v>0</v>
      </c>
      <c r="AF15" s="125">
        <f t="shared" si="6"/>
        <v>0</v>
      </c>
      <c r="AG15" s="125">
        <f t="shared" si="6"/>
        <v>0</v>
      </c>
      <c r="AH15" s="125">
        <f t="shared" si="6"/>
        <v>0</v>
      </c>
      <c r="AI15" s="125">
        <f t="shared" si="6"/>
        <v>0</v>
      </c>
      <c r="AJ15" s="125">
        <f t="shared" si="6"/>
        <v>0</v>
      </c>
      <c r="AK15" s="125">
        <f t="shared" si="6"/>
        <v>0</v>
      </c>
      <c r="AL15" s="125">
        <f t="shared" si="6"/>
        <v>0</v>
      </c>
      <c r="AM15" s="152">
        <f t="shared" si="6"/>
        <v>7133168.3280000091</v>
      </c>
      <c r="AN15" s="125">
        <f t="shared" si="6"/>
        <v>0</v>
      </c>
      <c r="AO15" s="125">
        <f t="shared" si="6"/>
        <v>0</v>
      </c>
      <c r="AP15" s="125">
        <f t="shared" si="6"/>
        <v>0</v>
      </c>
      <c r="AQ15" s="125">
        <f t="shared" si="6"/>
        <v>0</v>
      </c>
      <c r="AR15" s="125">
        <f t="shared" si="6"/>
        <v>0</v>
      </c>
      <c r="AS15" s="125">
        <f t="shared" si="6"/>
        <v>0</v>
      </c>
      <c r="AT15" s="125">
        <f t="shared" si="6"/>
        <v>0</v>
      </c>
      <c r="AU15" s="125">
        <f t="shared" si="6"/>
        <v>0</v>
      </c>
      <c r="AV15" s="125">
        <f t="shared" si="6"/>
        <v>0</v>
      </c>
      <c r="AW15" s="125">
        <f t="shared" si="6"/>
        <v>0</v>
      </c>
      <c r="AX15" s="125">
        <f t="shared" si="6"/>
        <v>0</v>
      </c>
      <c r="AY15" s="125">
        <f>AY14</f>
        <v>8963100.0682674572</v>
      </c>
      <c r="AZ15" s="125">
        <f>AZ14</f>
        <v>142318082.36204201</v>
      </c>
      <c r="BA15" s="125">
        <f t="shared" ref="BA15:BB15" si="7">BA14</f>
        <v>0</v>
      </c>
      <c r="BB15" s="125">
        <f t="shared" si="7"/>
        <v>142318082.36204201</v>
      </c>
    </row>
    <row r="16" spans="1:56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Cross-Reference'!GH16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8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>
        <f t="shared" si="5"/>
        <v>0</v>
      </c>
      <c r="AZ16" s="124">
        <f t="shared" si="1"/>
        <v>0</v>
      </c>
      <c r="BA16" s="124"/>
      <c r="BB16" s="124">
        <f t="shared" si="2"/>
        <v>0</v>
      </c>
    </row>
    <row r="17" spans="1:56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AX17" si="8">F16</f>
        <v>0</v>
      </c>
      <c r="G17" s="125">
        <f t="shared" si="8"/>
        <v>0</v>
      </c>
      <c r="H17" s="125">
        <f t="shared" si="8"/>
        <v>0</v>
      </c>
      <c r="I17" s="125">
        <f t="shared" si="8"/>
        <v>0</v>
      </c>
      <c r="J17" s="125">
        <f t="shared" si="8"/>
        <v>0</v>
      </c>
      <c r="K17" s="125">
        <f t="shared" si="8"/>
        <v>0</v>
      </c>
      <c r="L17" s="125">
        <f t="shared" si="8"/>
        <v>0</v>
      </c>
      <c r="M17" s="125">
        <f t="shared" si="8"/>
        <v>0</v>
      </c>
      <c r="N17" s="125">
        <f t="shared" si="8"/>
        <v>0</v>
      </c>
      <c r="O17" s="125">
        <f t="shared" si="8"/>
        <v>0</v>
      </c>
      <c r="P17" s="125">
        <f t="shared" si="8"/>
        <v>0</v>
      </c>
      <c r="Q17" s="125">
        <f t="shared" si="8"/>
        <v>0</v>
      </c>
      <c r="R17" s="125">
        <f t="shared" si="8"/>
        <v>0</v>
      </c>
      <c r="S17" s="125">
        <f t="shared" si="8"/>
        <v>0</v>
      </c>
      <c r="T17" s="125">
        <f t="shared" si="8"/>
        <v>0</v>
      </c>
      <c r="U17" s="125">
        <f t="shared" si="8"/>
        <v>0</v>
      </c>
      <c r="V17" s="125">
        <f t="shared" si="8"/>
        <v>0</v>
      </c>
      <c r="W17" s="125">
        <f t="shared" si="8"/>
        <v>0</v>
      </c>
      <c r="X17" s="125">
        <f t="shared" si="8"/>
        <v>0</v>
      </c>
      <c r="Y17" s="125">
        <f t="shared" si="8"/>
        <v>0</v>
      </c>
      <c r="Z17" s="125">
        <f t="shared" si="8"/>
        <v>0</v>
      </c>
      <c r="AA17" s="125">
        <f t="shared" si="8"/>
        <v>0</v>
      </c>
      <c r="AB17" s="125">
        <f t="shared" si="8"/>
        <v>0</v>
      </c>
      <c r="AC17" s="125">
        <f t="shared" si="8"/>
        <v>0</v>
      </c>
      <c r="AD17" s="125">
        <f t="shared" si="8"/>
        <v>0</v>
      </c>
      <c r="AE17" s="125">
        <f t="shared" si="8"/>
        <v>0</v>
      </c>
      <c r="AF17" s="125">
        <f t="shared" si="8"/>
        <v>0</v>
      </c>
      <c r="AG17" s="125">
        <f t="shared" si="8"/>
        <v>0</v>
      </c>
      <c r="AH17" s="125">
        <f t="shared" si="8"/>
        <v>0</v>
      </c>
      <c r="AI17" s="125">
        <f t="shared" si="8"/>
        <v>0</v>
      </c>
      <c r="AJ17" s="125">
        <f t="shared" si="8"/>
        <v>0</v>
      </c>
      <c r="AK17" s="125">
        <f t="shared" si="8"/>
        <v>0</v>
      </c>
      <c r="AL17" s="125">
        <f t="shared" si="8"/>
        <v>0</v>
      </c>
      <c r="AM17" s="152">
        <f t="shared" si="8"/>
        <v>0</v>
      </c>
      <c r="AN17" s="125">
        <f t="shared" si="8"/>
        <v>0</v>
      </c>
      <c r="AO17" s="125">
        <f t="shared" si="8"/>
        <v>0</v>
      </c>
      <c r="AP17" s="125">
        <f t="shared" si="8"/>
        <v>0</v>
      </c>
      <c r="AQ17" s="125">
        <f t="shared" si="8"/>
        <v>0</v>
      </c>
      <c r="AR17" s="125">
        <f t="shared" si="8"/>
        <v>0</v>
      </c>
      <c r="AS17" s="125">
        <f t="shared" si="8"/>
        <v>0</v>
      </c>
      <c r="AT17" s="125">
        <f t="shared" si="8"/>
        <v>0</v>
      </c>
      <c r="AU17" s="125">
        <f t="shared" si="8"/>
        <v>0</v>
      </c>
      <c r="AV17" s="125">
        <f t="shared" si="8"/>
        <v>0</v>
      </c>
      <c r="AW17" s="125">
        <f t="shared" si="8"/>
        <v>0</v>
      </c>
      <c r="AX17" s="125">
        <f t="shared" si="8"/>
        <v>0</v>
      </c>
      <c r="AY17" s="125">
        <f>AY16</f>
        <v>0</v>
      </c>
      <c r="AZ17" s="125">
        <f>AZ16</f>
        <v>0</v>
      </c>
      <c r="BA17" s="125">
        <f t="shared" ref="BA17:BB17" si="9">BA16</f>
        <v>0</v>
      </c>
      <c r="BB17" s="125">
        <f t="shared" si="9"/>
        <v>0</v>
      </c>
    </row>
    <row r="18" spans="1:56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Cross-Reference'!GH18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8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>
        <f t="shared" si="5"/>
        <v>0</v>
      </c>
      <c r="AZ18" s="124">
        <f t="shared" si="1"/>
        <v>1910851.3254166665</v>
      </c>
      <c r="BA18" s="124"/>
      <c r="BB18" s="124">
        <f t="shared" si="2"/>
        <v>1910851.3254166665</v>
      </c>
    </row>
    <row r="19" spans="1:56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Cross-Reference'!GH19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8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>
        <f t="shared" si="5"/>
        <v>0</v>
      </c>
      <c r="AZ19" s="124">
        <f t="shared" si="1"/>
        <v>13176103.092332017</v>
      </c>
      <c r="BA19" s="124"/>
      <c r="BB19" s="124">
        <f t="shared" si="2"/>
        <v>13176103.092332017</v>
      </c>
    </row>
    <row r="20" spans="1:56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Cross-Reference'!GH20</f>
        <v>0</v>
      </c>
      <c r="AA20" s="124"/>
      <c r="AM20" s="23"/>
      <c r="AY20" s="124">
        <f t="shared" si="5"/>
        <v>0</v>
      </c>
      <c r="AZ20" s="124">
        <f t="shared" si="1"/>
        <v>0</v>
      </c>
      <c r="BA20" s="124"/>
      <c r="BB20" s="124">
        <f t="shared" si="2"/>
        <v>0</v>
      </c>
    </row>
    <row r="21" spans="1:56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Cross-Reference'!GH21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8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>
        <f t="shared" si="5"/>
        <v>0</v>
      </c>
      <c r="AZ21" s="124">
        <f t="shared" si="1"/>
        <v>17704795.23</v>
      </c>
      <c r="BA21" s="124"/>
      <c r="BB21" s="124">
        <f t="shared" si="2"/>
        <v>17704795.23</v>
      </c>
    </row>
    <row r="22" spans="1:56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Cross-Reference'!GH22</f>
        <v>0</v>
      </c>
      <c r="AA22" s="124"/>
      <c r="AM22" s="23"/>
      <c r="AY22" s="124">
        <f t="shared" si="5"/>
        <v>0</v>
      </c>
      <c r="AZ22" s="124">
        <f t="shared" si="1"/>
        <v>0</v>
      </c>
      <c r="BA22" s="124"/>
      <c r="BB22" s="124">
        <f t="shared" si="2"/>
        <v>0</v>
      </c>
    </row>
    <row r="23" spans="1:56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Cross-Reference'!GH23</f>
        <v>37350855.419762939</v>
      </c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8">
        <v>-13697511.82141586</v>
      </c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>
        <f t="shared" si="5"/>
        <v>-13697511.82141586</v>
      </c>
      <c r="AZ23" s="124">
        <f t="shared" si="1"/>
        <v>23653343.598347079</v>
      </c>
      <c r="BA23" s="124"/>
      <c r="BB23" s="124">
        <f t="shared" si="2"/>
        <v>23653343.598347079</v>
      </c>
    </row>
    <row r="24" spans="1:56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Cross-Reference'!GH24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8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>
        <f t="shared" si="5"/>
        <v>0</v>
      </c>
      <c r="AZ24" s="124">
        <f t="shared" si="1"/>
        <v>19282437.129999999</v>
      </c>
      <c r="BA24" s="124"/>
      <c r="BB24" s="124">
        <f t="shared" si="2"/>
        <v>19282437.129999999</v>
      </c>
    </row>
    <row r="25" spans="1:56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Cross-Reference'!GH25</f>
        <v>0</v>
      </c>
      <c r="AA25" s="124"/>
      <c r="AM25" s="23"/>
      <c r="AY25" s="124">
        <f t="shared" si="5"/>
        <v>0</v>
      </c>
      <c r="AZ25" s="124">
        <f t="shared" si="1"/>
        <v>0</v>
      </c>
      <c r="BA25" s="124"/>
      <c r="BB25" s="124">
        <f t="shared" si="2"/>
        <v>0</v>
      </c>
    </row>
    <row r="26" spans="1:56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Cross-Reference'!GH26</f>
        <v>0</v>
      </c>
      <c r="AA26" s="124"/>
      <c r="AM26" s="23"/>
      <c r="AY26" s="124">
        <f t="shared" si="5"/>
        <v>0</v>
      </c>
      <c r="AZ26" s="124">
        <f t="shared" si="1"/>
        <v>0</v>
      </c>
      <c r="BA26" s="124"/>
      <c r="BB26" s="124">
        <f t="shared" si="2"/>
        <v>0</v>
      </c>
    </row>
    <row r="27" spans="1:56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89425042.197511613</v>
      </c>
      <c r="F27" s="125">
        <f t="shared" ref="F27:AX27" si="10">SUM(F18:F26)</f>
        <v>0</v>
      </c>
      <c r="G27" s="125">
        <f t="shared" si="10"/>
        <v>0</v>
      </c>
      <c r="H27" s="125">
        <f>SUM(H18:H26)</f>
        <v>0</v>
      </c>
      <c r="I27" s="125">
        <f t="shared" si="10"/>
        <v>0</v>
      </c>
      <c r="J27" s="125">
        <f t="shared" si="10"/>
        <v>0</v>
      </c>
      <c r="K27" s="125">
        <f t="shared" si="10"/>
        <v>0</v>
      </c>
      <c r="L27" s="125">
        <f t="shared" si="10"/>
        <v>0</v>
      </c>
      <c r="M27" s="125">
        <f t="shared" si="10"/>
        <v>0</v>
      </c>
      <c r="N27" s="125">
        <f t="shared" si="10"/>
        <v>0</v>
      </c>
      <c r="O27" s="125">
        <f t="shared" si="10"/>
        <v>0</v>
      </c>
      <c r="P27" s="125">
        <f t="shared" si="10"/>
        <v>0</v>
      </c>
      <c r="Q27" s="125">
        <f t="shared" si="10"/>
        <v>0</v>
      </c>
      <c r="R27" s="125">
        <f t="shared" si="10"/>
        <v>0</v>
      </c>
      <c r="S27" s="125">
        <f t="shared" si="10"/>
        <v>0</v>
      </c>
      <c r="T27" s="125">
        <f t="shared" si="10"/>
        <v>0</v>
      </c>
      <c r="U27" s="125">
        <f t="shared" si="10"/>
        <v>0</v>
      </c>
      <c r="V27" s="125">
        <f t="shared" si="10"/>
        <v>0</v>
      </c>
      <c r="W27" s="125">
        <f t="shared" si="10"/>
        <v>0</v>
      </c>
      <c r="X27" s="125">
        <f t="shared" si="10"/>
        <v>0</v>
      </c>
      <c r="Y27" s="125">
        <f t="shared" si="10"/>
        <v>0</v>
      </c>
      <c r="Z27" s="125">
        <f t="shared" si="10"/>
        <v>0</v>
      </c>
      <c r="AA27" s="125">
        <f t="shared" ref="AA27" si="11">SUM(AA18:AA26)</f>
        <v>0</v>
      </c>
      <c r="AB27" s="125">
        <f t="shared" si="10"/>
        <v>0</v>
      </c>
      <c r="AC27" s="125">
        <f t="shared" si="10"/>
        <v>0</v>
      </c>
      <c r="AD27" s="125">
        <f t="shared" si="10"/>
        <v>0</v>
      </c>
      <c r="AE27" s="125">
        <f t="shared" si="10"/>
        <v>0</v>
      </c>
      <c r="AF27" s="125">
        <f t="shared" si="10"/>
        <v>0</v>
      </c>
      <c r="AG27" s="125">
        <f t="shared" si="10"/>
        <v>0</v>
      </c>
      <c r="AH27" s="125">
        <f t="shared" si="10"/>
        <v>0</v>
      </c>
      <c r="AI27" s="125">
        <f t="shared" si="10"/>
        <v>0</v>
      </c>
      <c r="AJ27" s="125">
        <f t="shared" si="10"/>
        <v>0</v>
      </c>
      <c r="AK27" s="125">
        <f t="shared" si="10"/>
        <v>0</v>
      </c>
      <c r="AL27" s="125">
        <f t="shared" si="10"/>
        <v>0</v>
      </c>
      <c r="AM27" s="152">
        <f t="shared" si="10"/>
        <v>-13697511.82141586</v>
      </c>
      <c r="AN27" s="125">
        <f t="shared" si="10"/>
        <v>0</v>
      </c>
      <c r="AO27" s="125">
        <f t="shared" si="10"/>
        <v>0</v>
      </c>
      <c r="AP27" s="125">
        <f t="shared" si="10"/>
        <v>0</v>
      </c>
      <c r="AQ27" s="125">
        <f t="shared" si="10"/>
        <v>0</v>
      </c>
      <c r="AR27" s="125">
        <f t="shared" si="10"/>
        <v>0</v>
      </c>
      <c r="AS27" s="125">
        <f t="shared" si="10"/>
        <v>0</v>
      </c>
      <c r="AT27" s="125">
        <f t="shared" si="10"/>
        <v>0</v>
      </c>
      <c r="AU27" s="125">
        <f t="shared" si="10"/>
        <v>0</v>
      </c>
      <c r="AV27" s="125">
        <f t="shared" si="10"/>
        <v>0</v>
      </c>
      <c r="AW27" s="125">
        <f t="shared" si="10"/>
        <v>0</v>
      </c>
      <c r="AX27" s="125">
        <f t="shared" si="10"/>
        <v>0</v>
      </c>
      <c r="AY27" s="125">
        <f>SUM(AX18:AY26)</f>
        <v>-13697511.82141586</v>
      </c>
      <c r="AZ27" s="125">
        <f>SUM(AZ18:AZ26)</f>
        <v>75727530.376095757</v>
      </c>
      <c r="BA27" s="125">
        <f t="shared" ref="BA27:BB27" si="12">SUM(BA18:BA26)</f>
        <v>0</v>
      </c>
      <c r="BB27" s="125">
        <f t="shared" si="12"/>
        <v>75727530.376095757</v>
      </c>
    </row>
    <row r="28" spans="1:56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2299929850.9597888</v>
      </c>
      <c r="F28" s="126">
        <f t="shared" ref="F28:AX28" si="13">F13+F15+F17+F27</f>
        <v>21573194.485855274</v>
      </c>
      <c r="G28" s="126">
        <f t="shared" si="13"/>
        <v>0</v>
      </c>
      <c r="H28" s="126">
        <f t="shared" si="13"/>
        <v>0</v>
      </c>
      <c r="I28" s="126">
        <f t="shared" si="13"/>
        <v>0</v>
      </c>
      <c r="J28" s="126">
        <f t="shared" si="13"/>
        <v>0</v>
      </c>
      <c r="K28" s="126">
        <f t="shared" si="13"/>
        <v>0</v>
      </c>
      <c r="L28" s="126">
        <f t="shared" si="13"/>
        <v>0</v>
      </c>
      <c r="M28" s="126">
        <f t="shared" si="13"/>
        <v>0</v>
      </c>
      <c r="N28" s="126">
        <f t="shared" si="13"/>
        <v>0</v>
      </c>
      <c r="O28" s="126">
        <f t="shared" si="13"/>
        <v>0</v>
      </c>
      <c r="P28" s="126">
        <f t="shared" si="13"/>
        <v>0</v>
      </c>
      <c r="Q28" s="126">
        <f t="shared" si="13"/>
        <v>0</v>
      </c>
      <c r="R28" s="126">
        <f t="shared" si="13"/>
        <v>0</v>
      </c>
      <c r="S28" s="126">
        <f t="shared" si="13"/>
        <v>0</v>
      </c>
      <c r="T28" s="126">
        <f t="shared" si="13"/>
        <v>0</v>
      </c>
      <c r="U28" s="126">
        <f t="shared" si="13"/>
        <v>0</v>
      </c>
      <c r="V28" s="126">
        <f t="shared" si="13"/>
        <v>0</v>
      </c>
      <c r="W28" s="126">
        <f t="shared" si="13"/>
        <v>0</v>
      </c>
      <c r="X28" s="126">
        <f t="shared" si="13"/>
        <v>0</v>
      </c>
      <c r="Y28" s="126">
        <f t="shared" si="13"/>
        <v>0</v>
      </c>
      <c r="Z28" s="126">
        <f t="shared" si="13"/>
        <v>0</v>
      </c>
      <c r="AA28" s="126">
        <f t="shared" si="13"/>
        <v>0</v>
      </c>
      <c r="AB28" s="126">
        <f t="shared" si="13"/>
        <v>0</v>
      </c>
      <c r="AC28" s="126">
        <f t="shared" si="13"/>
        <v>0</v>
      </c>
      <c r="AD28" s="126">
        <f t="shared" si="13"/>
        <v>0</v>
      </c>
      <c r="AE28" s="126">
        <f t="shared" si="13"/>
        <v>0</v>
      </c>
      <c r="AF28" s="126">
        <f t="shared" si="13"/>
        <v>0</v>
      </c>
      <c r="AG28" s="126">
        <f t="shared" si="13"/>
        <v>0</v>
      </c>
      <c r="AH28" s="126">
        <f t="shared" si="13"/>
        <v>0</v>
      </c>
      <c r="AI28" s="126">
        <f t="shared" si="13"/>
        <v>0</v>
      </c>
      <c r="AJ28" s="126">
        <f t="shared" si="13"/>
        <v>0</v>
      </c>
      <c r="AK28" s="126">
        <f t="shared" si="13"/>
        <v>0</v>
      </c>
      <c r="AL28" s="126">
        <f t="shared" si="13"/>
        <v>0</v>
      </c>
      <c r="AM28" s="126">
        <f t="shared" si="13"/>
        <v>-6564343.4934158511</v>
      </c>
      <c r="AN28" s="126">
        <f t="shared" si="13"/>
        <v>0</v>
      </c>
      <c r="AO28" s="126">
        <f t="shared" si="13"/>
        <v>0</v>
      </c>
      <c r="AP28" s="126">
        <f t="shared" si="13"/>
        <v>0</v>
      </c>
      <c r="AQ28" s="126">
        <f t="shared" si="13"/>
        <v>0</v>
      </c>
      <c r="AR28" s="126">
        <f t="shared" si="13"/>
        <v>0</v>
      </c>
      <c r="AS28" s="126">
        <f t="shared" si="13"/>
        <v>0</v>
      </c>
      <c r="AT28" s="126">
        <f t="shared" si="13"/>
        <v>0</v>
      </c>
      <c r="AU28" s="126">
        <f t="shared" si="13"/>
        <v>0</v>
      </c>
      <c r="AV28" s="126">
        <f t="shared" si="13"/>
        <v>0</v>
      </c>
      <c r="AW28" s="126">
        <f t="shared" si="13"/>
        <v>0</v>
      </c>
      <c r="AX28" s="126">
        <f t="shared" si="13"/>
        <v>0</v>
      </c>
      <c r="AY28" s="126">
        <f>AY13+AY15+AY17+AY27</f>
        <v>15008850.992439423</v>
      </c>
      <c r="AZ28" s="126">
        <f>AZ13+AZ15+AZ17+AZ27</f>
        <v>2314938701.9522285</v>
      </c>
      <c r="BA28" s="126">
        <f t="shared" ref="BA28:BB28" si="14">BA13+BA15+BA17+BA27</f>
        <v>392679559.00128788</v>
      </c>
      <c r="BB28" s="126">
        <f t="shared" si="14"/>
        <v>2707618260.953516</v>
      </c>
      <c r="BC28" s="133">
        <v>0</v>
      </c>
      <c r="BD28" s="195" t="s">
        <v>658</v>
      </c>
    </row>
    <row r="29" spans="1:56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Cross-Reference'!GH29</f>
        <v>1034458.3500670242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8">
        <v>1025.0872961360803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-33659.55599735165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>
        <v>6093.4084400631327</v>
      </c>
      <c r="AN29" s="124"/>
      <c r="AO29" s="124"/>
      <c r="AP29" s="124"/>
      <c r="AQ29" s="124"/>
      <c r="AR29" s="124"/>
      <c r="AS29" s="124"/>
      <c r="AT29" s="124"/>
      <c r="AU29" s="124">
        <v>-1872.6616544985882</v>
      </c>
      <c r="AV29" s="124"/>
      <c r="AW29" s="124"/>
      <c r="AX29" s="124"/>
      <c r="AY29" s="124">
        <f>SUM(F29:AX29)</f>
        <v>-28413.721915651025</v>
      </c>
      <c r="AZ29" s="124">
        <f t="shared" ref="AZ29:AZ43" si="15">AY29+E29</f>
        <v>1006044.6281513732</v>
      </c>
      <c r="BA29" s="124"/>
      <c r="BB29" s="124">
        <f t="shared" ref="BB29:BB43" si="16">AZ29+BA29</f>
        <v>1006044.6281513732</v>
      </c>
    </row>
    <row r="30" spans="1:56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Cross-Reference'!GH30</f>
        <v>47133028.890000001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8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8">
        <v>-3075189.9299999923</v>
      </c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>
        <f t="shared" ref="AY30:AY37" si="17">SUM(F30:AX30)</f>
        <v>-3075189.9299999923</v>
      </c>
      <c r="AZ30" s="124">
        <f t="shared" si="15"/>
        <v>44057838.960000008</v>
      </c>
      <c r="BA30" s="124"/>
      <c r="BB30" s="124">
        <f t="shared" si="16"/>
        <v>44057838.960000008</v>
      </c>
      <c r="BC30" s="133">
        <v>0</v>
      </c>
      <c r="BD30" s="7" t="s">
        <v>652</v>
      </c>
    </row>
    <row r="31" spans="1:56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Cross-Reference'!GH31</f>
        <v>2047938.3428887757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8">
        <v>9.2688763880991836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41632.547210277757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>
        <v>34647.583662171084</v>
      </c>
      <c r="AN31" s="124"/>
      <c r="AO31" s="124"/>
      <c r="AP31" s="124"/>
      <c r="AQ31" s="124"/>
      <c r="AR31" s="124"/>
      <c r="AS31" s="124"/>
      <c r="AT31" s="124"/>
      <c r="AU31" s="124">
        <v>-73742.164133324288</v>
      </c>
      <c r="AV31" s="124"/>
      <c r="AW31" s="124"/>
      <c r="AX31" s="124"/>
      <c r="AY31" s="124">
        <f t="shared" si="17"/>
        <v>2547.2356155126472</v>
      </c>
      <c r="AZ31" s="124">
        <f t="shared" si="15"/>
        <v>2050485.5785042883</v>
      </c>
      <c r="BA31" s="124"/>
      <c r="BB31" s="124">
        <f t="shared" si="16"/>
        <v>2050485.5785042883</v>
      </c>
    </row>
    <row r="32" spans="1:56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Cross-Reference'!GH32</f>
        <v>0</v>
      </c>
      <c r="P32" s="23"/>
      <c r="AA32" s="124"/>
      <c r="AY32" s="124">
        <f t="shared" si="17"/>
        <v>0</v>
      </c>
      <c r="AZ32" s="124">
        <f t="shared" si="15"/>
        <v>0</v>
      </c>
      <c r="BA32" s="124"/>
      <c r="BB32" s="124">
        <f t="shared" si="16"/>
        <v>0</v>
      </c>
    </row>
    <row r="33" spans="1:54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Cross-Reference'!GH33</f>
        <v>0</v>
      </c>
      <c r="P33" s="23"/>
      <c r="AA33" s="124"/>
      <c r="AY33" s="124">
        <f t="shared" si="17"/>
        <v>0</v>
      </c>
      <c r="AZ33" s="124">
        <f t="shared" si="15"/>
        <v>0</v>
      </c>
      <c r="BA33" s="124"/>
      <c r="BB33" s="124">
        <f t="shared" si="16"/>
        <v>0</v>
      </c>
    </row>
    <row r="34" spans="1:54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Cross-Reference'!GH34</f>
        <v>1437247.8064991795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8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25672.830963491695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>
        <v>6874.7032067250357</v>
      </c>
      <c r="AN34" s="124"/>
      <c r="AO34" s="124"/>
      <c r="AP34" s="124"/>
      <c r="AQ34" s="124"/>
      <c r="AR34" s="124"/>
      <c r="AS34" s="124"/>
      <c r="AT34" s="124"/>
      <c r="AU34" s="124">
        <v>-2889.8006764000747</v>
      </c>
      <c r="AV34" s="124"/>
      <c r="AW34" s="124"/>
      <c r="AX34" s="124"/>
      <c r="AY34" s="124">
        <f t="shared" si="17"/>
        <v>29657.733493816657</v>
      </c>
      <c r="AZ34" s="124">
        <f t="shared" si="15"/>
        <v>1466905.539992996</v>
      </c>
      <c r="BA34" s="124"/>
      <c r="BB34" s="124">
        <f t="shared" si="16"/>
        <v>1466905.539992996</v>
      </c>
    </row>
    <row r="35" spans="1:54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Cross-Reference'!GH35</f>
        <v>-2916964.9509692481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8">
        <v>2798.2896558031662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-1551.8794132112525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>
        <v>52186.049276810947</v>
      </c>
      <c r="AN35" s="124"/>
      <c r="AO35" s="124"/>
      <c r="AP35" s="124"/>
      <c r="AQ35" s="124"/>
      <c r="AR35" s="124"/>
      <c r="AS35" s="124"/>
      <c r="AT35" s="124"/>
      <c r="AU35" s="124">
        <v>-103127.52734586783</v>
      </c>
      <c r="AV35" s="124"/>
      <c r="AW35" s="124"/>
      <c r="AX35" s="124"/>
      <c r="AY35" s="124">
        <f t="shared" si="17"/>
        <v>-49695.067826464969</v>
      </c>
      <c r="AZ35" s="124">
        <f t="shared" si="15"/>
        <v>-2966660.0187957129</v>
      </c>
      <c r="BA35" s="124"/>
      <c r="BB35" s="124">
        <f t="shared" si="16"/>
        <v>-2966660.0187957129</v>
      </c>
    </row>
    <row r="36" spans="1:54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Cross-Reference'!GH36</f>
        <v>-32649.028365905582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8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0.25288514547719387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>
        <v>-8.7606954108372354E-2</v>
      </c>
      <c r="AN36" s="124"/>
      <c r="AO36" s="124"/>
      <c r="AP36" s="124"/>
      <c r="AQ36" s="124"/>
      <c r="AR36" s="124"/>
      <c r="AS36" s="124"/>
      <c r="AT36" s="124"/>
      <c r="AU36" s="124">
        <v>-668.84618990882882</v>
      </c>
      <c r="AV36" s="124"/>
      <c r="AW36" s="124"/>
      <c r="AX36" s="124"/>
      <c r="AY36" s="124">
        <f t="shared" si="17"/>
        <v>-668.68091171746005</v>
      </c>
      <c r="AZ36" s="124">
        <f t="shared" si="15"/>
        <v>-33317.709277623042</v>
      </c>
      <c r="BA36" s="124"/>
      <c r="BB36" s="124">
        <f t="shared" si="16"/>
        <v>-33317.709277623042</v>
      </c>
    </row>
    <row r="37" spans="1:54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Cross-Reference'!GH37</f>
        <v>0</v>
      </c>
      <c r="P37" s="23"/>
      <c r="AA37" s="124"/>
      <c r="AY37" s="124">
        <f t="shared" si="17"/>
        <v>0</v>
      </c>
      <c r="AZ37" s="124">
        <f t="shared" si="15"/>
        <v>0</v>
      </c>
      <c r="BA37" s="124"/>
      <c r="BB37" s="124">
        <f t="shared" si="16"/>
        <v>0</v>
      </c>
    </row>
    <row r="38" spans="1:54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48703059.410119824</v>
      </c>
      <c r="F38" s="125">
        <f t="shared" ref="F38:AX38" si="18">SUM(F29:F37)</f>
        <v>0</v>
      </c>
      <c r="G38" s="125">
        <f t="shared" si="18"/>
        <v>0</v>
      </c>
      <c r="H38" s="125">
        <f t="shared" si="18"/>
        <v>0</v>
      </c>
      <c r="I38" s="125">
        <f t="shared" si="18"/>
        <v>0</v>
      </c>
      <c r="J38" s="125">
        <f t="shared" si="18"/>
        <v>0</v>
      </c>
      <c r="K38" s="125">
        <f t="shared" si="18"/>
        <v>0</v>
      </c>
      <c r="L38" s="125">
        <f t="shared" si="18"/>
        <v>0</v>
      </c>
      <c r="M38" s="125">
        <f t="shared" si="18"/>
        <v>0</v>
      </c>
      <c r="N38" s="125">
        <f t="shared" si="18"/>
        <v>0</v>
      </c>
      <c r="O38" s="125">
        <f t="shared" si="18"/>
        <v>0</v>
      </c>
      <c r="P38" s="152">
        <f t="shared" si="18"/>
        <v>3832.645828327346</v>
      </c>
      <c r="Q38" s="125">
        <f t="shared" si="18"/>
        <v>0</v>
      </c>
      <c r="R38" s="125">
        <f t="shared" si="18"/>
        <v>0</v>
      </c>
      <c r="S38" s="125">
        <f t="shared" si="18"/>
        <v>0</v>
      </c>
      <c r="T38" s="125">
        <f t="shared" si="18"/>
        <v>0</v>
      </c>
      <c r="U38" s="125">
        <f t="shared" si="18"/>
        <v>0</v>
      </c>
      <c r="V38" s="125">
        <f t="shared" si="18"/>
        <v>0</v>
      </c>
      <c r="W38" s="125">
        <f t="shared" si="18"/>
        <v>0</v>
      </c>
      <c r="X38" s="125">
        <f t="shared" si="18"/>
        <v>0</v>
      </c>
      <c r="Y38" s="125">
        <f t="shared" si="18"/>
        <v>0</v>
      </c>
      <c r="Z38" s="125">
        <f t="shared" si="18"/>
        <v>0</v>
      </c>
      <c r="AA38" s="125">
        <f t="shared" ref="AA38" si="19">SUM(AA29:AA37)</f>
        <v>32094.195648352026</v>
      </c>
      <c r="AB38" s="125">
        <f t="shared" si="18"/>
        <v>0</v>
      </c>
      <c r="AC38" s="125">
        <f t="shared" si="18"/>
        <v>0</v>
      </c>
      <c r="AD38" s="125">
        <f t="shared" si="18"/>
        <v>0</v>
      </c>
      <c r="AE38" s="125">
        <f t="shared" si="18"/>
        <v>0</v>
      </c>
      <c r="AF38" s="125">
        <f t="shared" si="18"/>
        <v>0</v>
      </c>
      <c r="AG38" s="125">
        <f t="shared" si="18"/>
        <v>0</v>
      </c>
      <c r="AH38" s="125">
        <f t="shared" si="18"/>
        <v>0</v>
      </c>
      <c r="AI38" s="125">
        <f t="shared" si="18"/>
        <v>0</v>
      </c>
      <c r="AJ38" s="125">
        <f t="shared" si="18"/>
        <v>0</v>
      </c>
      <c r="AK38" s="125">
        <f t="shared" si="18"/>
        <v>0</v>
      </c>
      <c r="AL38" s="125">
        <f t="shared" si="18"/>
        <v>0</v>
      </c>
      <c r="AM38" s="125">
        <f t="shared" si="18"/>
        <v>-2975388.273021176</v>
      </c>
      <c r="AN38" s="125">
        <f t="shared" si="18"/>
        <v>0</v>
      </c>
      <c r="AO38" s="125">
        <f t="shared" si="18"/>
        <v>0</v>
      </c>
      <c r="AP38" s="125">
        <f t="shared" si="18"/>
        <v>0</v>
      </c>
      <c r="AQ38" s="125">
        <f t="shared" si="18"/>
        <v>0</v>
      </c>
      <c r="AR38" s="125">
        <f t="shared" si="18"/>
        <v>0</v>
      </c>
      <c r="AS38" s="125">
        <f t="shared" si="18"/>
        <v>0</v>
      </c>
      <c r="AT38" s="125">
        <f t="shared" si="18"/>
        <v>0</v>
      </c>
      <c r="AU38" s="125">
        <f t="shared" si="18"/>
        <v>-182300.99999999962</v>
      </c>
      <c r="AV38" s="125">
        <f t="shared" si="18"/>
        <v>0</v>
      </c>
      <c r="AW38" s="125">
        <f t="shared" si="18"/>
        <v>0</v>
      </c>
      <c r="AX38" s="125">
        <f t="shared" si="18"/>
        <v>0</v>
      </c>
      <c r="AY38" s="125">
        <f>SUM(AX29:AY37)</f>
        <v>-3121762.4315444962</v>
      </c>
      <c r="AZ38" s="125">
        <f>SUM(AZ29:AZ37)</f>
        <v>45581296.978575327</v>
      </c>
      <c r="BA38" s="125">
        <f t="shared" ref="BA38:BB38" si="20">SUM(BA29:BA37)</f>
        <v>0</v>
      </c>
      <c r="BB38" s="125">
        <f t="shared" si="20"/>
        <v>45581296.978575327</v>
      </c>
    </row>
    <row r="39" spans="1:54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Cross-Reference'!GH39</f>
        <v>51266.821347945748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8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13314.229379700635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>
        <v>5442.5071205073691</v>
      </c>
      <c r="AN39" s="124"/>
      <c r="AO39" s="124"/>
      <c r="AP39" s="124"/>
      <c r="AQ39" s="124"/>
      <c r="AR39" s="124"/>
      <c r="AS39" s="124"/>
      <c r="AT39" s="124"/>
      <c r="AU39" s="124">
        <v>-17968.66488149215</v>
      </c>
      <c r="AV39" s="124"/>
      <c r="AW39" s="124"/>
      <c r="AX39" s="124"/>
      <c r="AY39" s="124">
        <f>SUM(F39:AX39)</f>
        <v>788.07161871585413</v>
      </c>
      <c r="AZ39" s="124">
        <f t="shared" si="15"/>
        <v>52054.892966661602</v>
      </c>
      <c r="BA39" s="124"/>
      <c r="BB39" s="124">
        <f t="shared" si="16"/>
        <v>52054.892966661602</v>
      </c>
    </row>
    <row r="40" spans="1:54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Cross-Reference'!GH40</f>
        <v>95751.196441522101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13024.425899137379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>
        <v>6530.2621634717889</v>
      </c>
      <c r="AN40" s="124"/>
      <c r="AO40" s="124"/>
      <c r="AP40" s="124"/>
      <c r="AQ40" s="124"/>
      <c r="AR40" s="124"/>
      <c r="AS40" s="124"/>
      <c r="AT40" s="124"/>
      <c r="AU40" s="124">
        <v>-25519.991106391419</v>
      </c>
      <c r="AV40" s="124"/>
      <c r="AW40" s="124"/>
      <c r="AX40" s="124"/>
      <c r="AY40" s="124">
        <f t="shared" ref="AY40:AY43" si="21">SUM(F40:AX40)</f>
        <v>-5965.3030437822526</v>
      </c>
      <c r="AZ40" s="124">
        <f t="shared" si="15"/>
        <v>89785.893397739856</v>
      </c>
      <c r="BA40" s="124"/>
      <c r="BB40" s="124">
        <f t="shared" si="16"/>
        <v>89785.893397739856</v>
      </c>
    </row>
    <row r="41" spans="1:54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Cross-Reference'!GH41</f>
        <v>2121787.3376153614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128417.07652745722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>
        <v>47277.103135565892</v>
      </c>
      <c r="AN41" s="124"/>
      <c r="AO41" s="124"/>
      <c r="AP41" s="124"/>
      <c r="AQ41" s="124"/>
      <c r="AR41" s="124"/>
      <c r="AS41" s="124"/>
      <c r="AT41" s="124"/>
      <c r="AU41" s="124">
        <v>-162192.78705155849</v>
      </c>
      <c r="AV41" s="124"/>
      <c r="AW41" s="124"/>
      <c r="AX41" s="124"/>
      <c r="AY41" s="124">
        <f t="shared" si="21"/>
        <v>13501.392611464602</v>
      </c>
      <c r="AZ41" s="124">
        <f t="shared" si="15"/>
        <v>2135288.7302268259</v>
      </c>
      <c r="BA41" s="124"/>
      <c r="BB41" s="124">
        <f t="shared" si="16"/>
        <v>2135288.7302268259</v>
      </c>
    </row>
    <row r="42" spans="1:54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Cross-Reference'!GH42</f>
        <v>2830528.7003438836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1305028.7899443442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>
        <v>24906.514538797586</v>
      </c>
      <c r="AN42" s="124"/>
      <c r="AO42" s="124"/>
      <c r="AP42" s="124"/>
      <c r="AQ42" s="124"/>
      <c r="AR42" s="124"/>
      <c r="AS42" s="124"/>
      <c r="AT42" s="124"/>
      <c r="AU42" s="124">
        <v>-1514659.834663799</v>
      </c>
      <c r="AV42" s="124"/>
      <c r="AW42" s="124"/>
      <c r="AX42" s="124"/>
      <c r="AY42" s="124">
        <f t="shared" si="21"/>
        <v>-184724.53018065728</v>
      </c>
      <c r="AZ42" s="124">
        <f t="shared" si="15"/>
        <v>2645804.1701632263</v>
      </c>
      <c r="BA42" s="124"/>
      <c r="BB42" s="124">
        <f t="shared" si="16"/>
        <v>2645804.1701632263</v>
      </c>
    </row>
    <row r="43" spans="1:54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Cross-Reference'!GH43</f>
        <v>1056890.6381030043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-103073.66781534534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>
        <v>9485.8462587954564</v>
      </c>
      <c r="AN43" s="124"/>
      <c r="AO43" s="124"/>
      <c r="AP43" s="124"/>
      <c r="AQ43" s="124"/>
      <c r="AR43" s="124"/>
      <c r="AS43" s="124"/>
      <c r="AT43" s="124"/>
      <c r="AU43" s="124">
        <v>-21972.222296758089</v>
      </c>
      <c r="AV43" s="124"/>
      <c r="AW43" s="124"/>
      <c r="AX43" s="124"/>
      <c r="AY43" s="124">
        <f t="shared" si="21"/>
        <v>-115560.04385330797</v>
      </c>
      <c r="AZ43" s="124">
        <f t="shared" si="15"/>
        <v>941330.59424969635</v>
      </c>
      <c r="BA43" s="124"/>
      <c r="BB43" s="124">
        <f t="shared" si="16"/>
        <v>941330.59424969635</v>
      </c>
    </row>
    <row r="44" spans="1:54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6156224.6938517168</v>
      </c>
      <c r="F44" s="125">
        <f t="shared" ref="F44:AX44" si="22">SUM(F39:F43)</f>
        <v>0</v>
      </c>
      <c r="G44" s="125">
        <f t="shared" si="22"/>
        <v>0</v>
      </c>
      <c r="H44" s="125">
        <f t="shared" si="22"/>
        <v>0</v>
      </c>
      <c r="I44" s="125">
        <f t="shared" si="22"/>
        <v>0</v>
      </c>
      <c r="J44" s="125">
        <f t="shared" si="22"/>
        <v>0</v>
      </c>
      <c r="K44" s="125">
        <f t="shared" si="22"/>
        <v>0</v>
      </c>
      <c r="L44" s="125">
        <f t="shared" si="22"/>
        <v>0</v>
      </c>
      <c r="M44" s="125">
        <f t="shared" si="22"/>
        <v>0</v>
      </c>
      <c r="N44" s="125">
        <f t="shared" si="22"/>
        <v>0</v>
      </c>
      <c r="O44" s="125">
        <f t="shared" si="22"/>
        <v>0</v>
      </c>
      <c r="P44" s="125">
        <f t="shared" si="22"/>
        <v>0</v>
      </c>
      <c r="Q44" s="125">
        <f t="shared" si="22"/>
        <v>0</v>
      </c>
      <c r="R44" s="125">
        <f t="shared" si="22"/>
        <v>0</v>
      </c>
      <c r="S44" s="125">
        <f t="shared" si="22"/>
        <v>0</v>
      </c>
      <c r="T44" s="125">
        <f t="shared" si="22"/>
        <v>0</v>
      </c>
      <c r="U44" s="125">
        <f t="shared" si="22"/>
        <v>0</v>
      </c>
      <c r="V44" s="125">
        <f t="shared" si="22"/>
        <v>0</v>
      </c>
      <c r="W44" s="125">
        <f t="shared" si="22"/>
        <v>0</v>
      </c>
      <c r="X44" s="125">
        <f t="shared" si="22"/>
        <v>0</v>
      </c>
      <c r="Y44" s="125">
        <f t="shared" si="22"/>
        <v>0</v>
      </c>
      <c r="Z44" s="125">
        <f t="shared" si="22"/>
        <v>0</v>
      </c>
      <c r="AA44" s="125">
        <f t="shared" ref="AA44" si="23">SUM(AA39:AA43)</f>
        <v>1356710.8539352941</v>
      </c>
      <c r="AB44" s="125">
        <f t="shared" si="22"/>
        <v>0</v>
      </c>
      <c r="AC44" s="125">
        <f t="shared" si="22"/>
        <v>0</v>
      </c>
      <c r="AD44" s="125">
        <f t="shared" si="22"/>
        <v>0</v>
      </c>
      <c r="AE44" s="125">
        <f t="shared" si="22"/>
        <v>0</v>
      </c>
      <c r="AF44" s="125">
        <f t="shared" si="22"/>
        <v>0</v>
      </c>
      <c r="AG44" s="125">
        <f t="shared" si="22"/>
        <v>0</v>
      </c>
      <c r="AH44" s="125">
        <f t="shared" si="22"/>
        <v>0</v>
      </c>
      <c r="AI44" s="125">
        <f t="shared" si="22"/>
        <v>0</v>
      </c>
      <c r="AJ44" s="125">
        <f t="shared" si="22"/>
        <v>0</v>
      </c>
      <c r="AK44" s="125">
        <f t="shared" si="22"/>
        <v>0</v>
      </c>
      <c r="AL44" s="125">
        <f t="shared" si="22"/>
        <v>0</v>
      </c>
      <c r="AM44" s="125">
        <f t="shared" si="22"/>
        <v>93642.233217138084</v>
      </c>
      <c r="AN44" s="125">
        <f t="shared" si="22"/>
        <v>0</v>
      </c>
      <c r="AO44" s="125">
        <f t="shared" si="22"/>
        <v>0</v>
      </c>
      <c r="AP44" s="125">
        <f t="shared" si="22"/>
        <v>0</v>
      </c>
      <c r="AQ44" s="125">
        <f t="shared" si="22"/>
        <v>0</v>
      </c>
      <c r="AR44" s="125">
        <f t="shared" si="22"/>
        <v>0</v>
      </c>
      <c r="AS44" s="125">
        <f t="shared" si="22"/>
        <v>0</v>
      </c>
      <c r="AT44" s="125">
        <f t="shared" si="22"/>
        <v>0</v>
      </c>
      <c r="AU44" s="125">
        <f t="shared" si="22"/>
        <v>-1742313.4999999991</v>
      </c>
      <c r="AV44" s="125">
        <f t="shared" si="22"/>
        <v>0</v>
      </c>
      <c r="AW44" s="125">
        <f t="shared" si="22"/>
        <v>0</v>
      </c>
      <c r="AX44" s="125">
        <f t="shared" si="22"/>
        <v>0</v>
      </c>
      <c r="AY44" s="125">
        <f>SUM(AX39:AY43)</f>
        <v>-291960.41284756706</v>
      </c>
      <c r="AZ44" s="125">
        <f>SUM(AZ39:AZ43)</f>
        <v>5864264.2810041504</v>
      </c>
      <c r="BA44" s="125">
        <f t="shared" ref="BA44:BB44" si="24">SUM(BA39:BA43)</f>
        <v>0</v>
      </c>
      <c r="BB44" s="125">
        <f t="shared" si="24"/>
        <v>5864264.2810041504</v>
      </c>
    </row>
    <row r="45" spans="1:54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54859284.103971541</v>
      </c>
      <c r="F45" s="127">
        <f t="shared" ref="F45:AX45" si="25">F38+F44</f>
        <v>0</v>
      </c>
      <c r="G45" s="127">
        <f t="shared" si="25"/>
        <v>0</v>
      </c>
      <c r="H45" s="127">
        <f t="shared" si="25"/>
        <v>0</v>
      </c>
      <c r="I45" s="127">
        <f t="shared" si="25"/>
        <v>0</v>
      </c>
      <c r="J45" s="127">
        <f t="shared" si="25"/>
        <v>0</v>
      </c>
      <c r="K45" s="127">
        <f t="shared" si="25"/>
        <v>0</v>
      </c>
      <c r="L45" s="127">
        <f t="shared" si="25"/>
        <v>0</v>
      </c>
      <c r="M45" s="127">
        <f t="shared" si="25"/>
        <v>0</v>
      </c>
      <c r="N45" s="127">
        <f t="shared" si="25"/>
        <v>0</v>
      </c>
      <c r="O45" s="127">
        <f t="shared" si="25"/>
        <v>0</v>
      </c>
      <c r="P45" s="127">
        <f t="shared" si="25"/>
        <v>3832.645828327346</v>
      </c>
      <c r="Q45" s="127">
        <f t="shared" si="25"/>
        <v>0</v>
      </c>
      <c r="R45" s="127">
        <f t="shared" si="25"/>
        <v>0</v>
      </c>
      <c r="S45" s="127">
        <f t="shared" si="25"/>
        <v>0</v>
      </c>
      <c r="T45" s="127">
        <f t="shared" si="25"/>
        <v>0</v>
      </c>
      <c r="U45" s="127">
        <f t="shared" si="25"/>
        <v>0</v>
      </c>
      <c r="V45" s="127">
        <f t="shared" si="25"/>
        <v>0</v>
      </c>
      <c r="W45" s="127">
        <f t="shared" si="25"/>
        <v>0</v>
      </c>
      <c r="X45" s="127">
        <f t="shared" si="25"/>
        <v>0</v>
      </c>
      <c r="Y45" s="127">
        <f t="shared" si="25"/>
        <v>0</v>
      </c>
      <c r="Z45" s="127">
        <f t="shared" si="25"/>
        <v>0</v>
      </c>
      <c r="AA45" s="127">
        <f t="shared" si="25"/>
        <v>1388805.049583646</v>
      </c>
      <c r="AB45" s="127">
        <f t="shared" si="25"/>
        <v>0</v>
      </c>
      <c r="AC45" s="127">
        <f t="shared" si="25"/>
        <v>0</v>
      </c>
      <c r="AD45" s="127">
        <f t="shared" si="25"/>
        <v>0</v>
      </c>
      <c r="AE45" s="127">
        <f t="shared" si="25"/>
        <v>0</v>
      </c>
      <c r="AF45" s="127">
        <f t="shared" si="25"/>
        <v>0</v>
      </c>
      <c r="AG45" s="127">
        <f t="shared" si="25"/>
        <v>0</v>
      </c>
      <c r="AH45" s="127">
        <f t="shared" si="25"/>
        <v>0</v>
      </c>
      <c r="AI45" s="127">
        <f t="shared" si="25"/>
        <v>0</v>
      </c>
      <c r="AJ45" s="127">
        <f t="shared" si="25"/>
        <v>0</v>
      </c>
      <c r="AK45" s="127">
        <f t="shared" si="25"/>
        <v>0</v>
      </c>
      <c r="AL45" s="127">
        <f t="shared" si="25"/>
        <v>0</v>
      </c>
      <c r="AM45" s="127">
        <f t="shared" si="25"/>
        <v>-2881746.0398040381</v>
      </c>
      <c r="AN45" s="127">
        <f t="shared" si="25"/>
        <v>0</v>
      </c>
      <c r="AO45" s="127">
        <f t="shared" si="25"/>
        <v>0</v>
      </c>
      <c r="AP45" s="127">
        <f t="shared" si="25"/>
        <v>0</v>
      </c>
      <c r="AQ45" s="127">
        <f t="shared" si="25"/>
        <v>0</v>
      </c>
      <c r="AR45" s="127">
        <f t="shared" si="25"/>
        <v>0</v>
      </c>
      <c r="AS45" s="127">
        <f t="shared" si="25"/>
        <v>0</v>
      </c>
      <c r="AT45" s="127">
        <f t="shared" si="25"/>
        <v>0</v>
      </c>
      <c r="AU45" s="127">
        <f t="shared" si="25"/>
        <v>-1924614.4999999986</v>
      </c>
      <c r="AV45" s="127">
        <f t="shared" si="25"/>
        <v>0</v>
      </c>
      <c r="AW45" s="127">
        <f t="shared" si="25"/>
        <v>0</v>
      </c>
      <c r="AX45" s="127">
        <f t="shared" si="25"/>
        <v>0</v>
      </c>
      <c r="AY45" s="127">
        <f>AY38+AY44</f>
        <v>-3413722.8443920631</v>
      </c>
      <c r="AZ45" s="127">
        <f>AZ38+AZ44</f>
        <v>51445561.25957948</v>
      </c>
      <c r="BA45" s="127">
        <f t="shared" ref="BA45:BB45" si="26">BA38+BA44</f>
        <v>0</v>
      </c>
      <c r="BB45" s="127">
        <f t="shared" si="26"/>
        <v>51445561.25957948</v>
      </c>
    </row>
    <row r="46" spans="1:54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Cross-Reference'!GH46</f>
        <v>2725992.5126056932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8">
        <v>31571.479322783809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44671.362623772118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>
        <v>8397.3162095216521</v>
      </c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>
        <f t="shared" ref="AY46:AY77" si="27">SUM(F46:AX46)</f>
        <v>84640.158156077581</v>
      </c>
      <c r="AZ46" s="124">
        <f t="shared" ref="AZ46:AZ57" si="28">AY46+E46</f>
        <v>2810632.6707617706</v>
      </c>
      <c r="BA46" s="124"/>
      <c r="BB46" s="124">
        <f t="shared" ref="BB46:BB57" si="29">AZ46+BA46</f>
        <v>2810632.6707617706</v>
      </c>
    </row>
    <row r="47" spans="1:54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Cross-Reference'!GH47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8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>
        <v>0</v>
      </c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>
        <f t="shared" si="27"/>
        <v>0</v>
      </c>
      <c r="AZ47" s="124">
        <f t="shared" si="28"/>
        <v>0</v>
      </c>
      <c r="BA47" s="124"/>
      <c r="BB47" s="124">
        <f t="shared" si="29"/>
        <v>0</v>
      </c>
    </row>
    <row r="48" spans="1:54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Cross-Reference'!GH48</f>
        <v>3234084.9223335176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8">
        <v>31214.780328142791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113404.63761369511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>
        <v>14242.134224261759</v>
      </c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>
        <f t="shared" si="27"/>
        <v>158861.55216609969</v>
      </c>
      <c r="AZ48" s="124">
        <f t="shared" si="28"/>
        <v>3392946.4744996172</v>
      </c>
      <c r="BA48" s="124"/>
      <c r="BB48" s="124">
        <f t="shared" si="29"/>
        <v>3392946.4744996172</v>
      </c>
    </row>
    <row r="49" spans="1:56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Cross-Reference'!GH49</f>
        <v>413240.52751766122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8">
        <v>3436.2450625063861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-4572.2152907999698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>
        <v>1207.4476440906501</v>
      </c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>
        <f t="shared" si="27"/>
        <v>71.477415797066442</v>
      </c>
      <c r="AZ49" s="124">
        <f t="shared" si="28"/>
        <v>413312.00493345829</v>
      </c>
      <c r="BA49" s="124"/>
      <c r="BB49" s="124">
        <f t="shared" si="29"/>
        <v>413312.00493345829</v>
      </c>
    </row>
    <row r="50" spans="1:56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Cross-Reference'!GH50</f>
        <v>4102631.1774669522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8">
        <v>25771.097408555292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90208.032652765047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>
        <v>10878.489499030375</v>
      </c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>
        <f t="shared" si="27"/>
        <v>126857.61956035071</v>
      </c>
      <c r="AZ50" s="124">
        <f t="shared" si="28"/>
        <v>4229488.7970273029</v>
      </c>
      <c r="BA50" s="124"/>
      <c r="BB50" s="124">
        <f t="shared" si="29"/>
        <v>4229488.7970273029</v>
      </c>
    </row>
    <row r="51" spans="1:56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Cross-Reference'!GH51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8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>
        <v>0</v>
      </c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>
        <f t="shared" si="27"/>
        <v>0</v>
      </c>
      <c r="AZ51" s="124">
        <f t="shared" si="28"/>
        <v>0</v>
      </c>
      <c r="BA51" s="124"/>
      <c r="BB51" s="124">
        <f t="shared" si="29"/>
        <v>0</v>
      </c>
    </row>
    <row r="52" spans="1:56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10475949.139923826</v>
      </c>
      <c r="F52" s="125">
        <f t="shared" ref="F52:AX52" si="30">SUM(F46:F51)</f>
        <v>0</v>
      </c>
      <c r="G52" s="125">
        <f t="shared" si="30"/>
        <v>0</v>
      </c>
      <c r="H52" s="125">
        <f t="shared" si="30"/>
        <v>0</v>
      </c>
      <c r="I52" s="125">
        <f t="shared" si="30"/>
        <v>0</v>
      </c>
      <c r="J52" s="125">
        <f t="shared" si="30"/>
        <v>0</v>
      </c>
      <c r="K52" s="125">
        <f t="shared" si="30"/>
        <v>0</v>
      </c>
      <c r="L52" s="125">
        <f t="shared" si="30"/>
        <v>0</v>
      </c>
      <c r="M52" s="125">
        <f t="shared" si="30"/>
        <v>0</v>
      </c>
      <c r="N52" s="125">
        <f t="shared" si="30"/>
        <v>0</v>
      </c>
      <c r="O52" s="125">
        <f t="shared" si="30"/>
        <v>0</v>
      </c>
      <c r="P52" s="125">
        <f t="shared" si="30"/>
        <v>91993.602121988268</v>
      </c>
      <c r="Q52" s="125">
        <f t="shared" si="30"/>
        <v>0</v>
      </c>
      <c r="R52" s="125">
        <f t="shared" si="30"/>
        <v>0</v>
      </c>
      <c r="S52" s="125">
        <f t="shared" si="30"/>
        <v>0</v>
      </c>
      <c r="T52" s="125">
        <f t="shared" si="30"/>
        <v>0</v>
      </c>
      <c r="U52" s="125">
        <f t="shared" si="30"/>
        <v>0</v>
      </c>
      <c r="V52" s="125">
        <f t="shared" si="30"/>
        <v>0</v>
      </c>
      <c r="W52" s="125">
        <f t="shared" si="30"/>
        <v>0</v>
      </c>
      <c r="X52" s="125">
        <f t="shared" si="30"/>
        <v>0</v>
      </c>
      <c r="Y52" s="125">
        <f t="shared" si="30"/>
        <v>0</v>
      </c>
      <c r="Z52" s="125">
        <f t="shared" si="30"/>
        <v>0</v>
      </c>
      <c r="AA52" s="125">
        <f t="shared" ref="AA52" si="31">SUM(AA46:AA51)</f>
        <v>243711.81759943231</v>
      </c>
      <c r="AB52" s="125">
        <f t="shared" si="30"/>
        <v>0</v>
      </c>
      <c r="AC52" s="125">
        <f t="shared" si="30"/>
        <v>0</v>
      </c>
      <c r="AD52" s="125">
        <f t="shared" si="30"/>
        <v>0</v>
      </c>
      <c r="AE52" s="125">
        <f t="shared" si="30"/>
        <v>0</v>
      </c>
      <c r="AF52" s="125">
        <f t="shared" si="30"/>
        <v>0</v>
      </c>
      <c r="AG52" s="125">
        <f t="shared" si="30"/>
        <v>0</v>
      </c>
      <c r="AH52" s="125">
        <f t="shared" si="30"/>
        <v>0</v>
      </c>
      <c r="AI52" s="125">
        <f t="shared" si="30"/>
        <v>0</v>
      </c>
      <c r="AJ52" s="125">
        <f t="shared" si="30"/>
        <v>0</v>
      </c>
      <c r="AK52" s="125">
        <f t="shared" si="30"/>
        <v>0</v>
      </c>
      <c r="AL52" s="125">
        <f t="shared" si="30"/>
        <v>0</v>
      </c>
      <c r="AM52" s="125">
        <f t="shared" si="30"/>
        <v>34725.387576904439</v>
      </c>
      <c r="AN52" s="125">
        <f t="shared" si="30"/>
        <v>0</v>
      </c>
      <c r="AO52" s="125">
        <f t="shared" si="30"/>
        <v>0</v>
      </c>
      <c r="AP52" s="125">
        <f t="shared" si="30"/>
        <v>0</v>
      </c>
      <c r="AQ52" s="125">
        <f t="shared" si="30"/>
        <v>0</v>
      </c>
      <c r="AR52" s="125">
        <f t="shared" si="30"/>
        <v>0</v>
      </c>
      <c r="AS52" s="125">
        <f t="shared" si="30"/>
        <v>0</v>
      </c>
      <c r="AT52" s="125">
        <f t="shared" si="30"/>
        <v>0</v>
      </c>
      <c r="AU52" s="125">
        <f t="shared" si="30"/>
        <v>0</v>
      </c>
      <c r="AV52" s="125">
        <f t="shared" si="30"/>
        <v>0</v>
      </c>
      <c r="AW52" s="125">
        <f t="shared" si="30"/>
        <v>0</v>
      </c>
      <c r="AX52" s="125">
        <f t="shared" si="30"/>
        <v>0</v>
      </c>
      <c r="AY52" s="125">
        <f>SUM(AX46:AY51)</f>
        <v>370430.80729832506</v>
      </c>
      <c r="AZ52" s="125">
        <f>SUM(AZ46:AZ51)</f>
        <v>10846379.947222149</v>
      </c>
      <c r="BA52" s="125">
        <f t="shared" ref="BA52:BB52" si="32">SUM(BA46:BA51)</f>
        <v>0</v>
      </c>
      <c r="BB52" s="125">
        <f t="shared" si="32"/>
        <v>10846379.947222149</v>
      </c>
    </row>
    <row r="53" spans="1:56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Cross-Reference'!GH53</f>
        <v>941.82187611493282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-667.69643429499411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>
        <v>703.80787430061901</v>
      </c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>
        <f t="shared" si="27"/>
        <v>36.1114400056249</v>
      </c>
      <c r="AZ53" s="124">
        <f t="shared" si="28"/>
        <v>977.93331612055772</v>
      </c>
      <c r="BA53" s="124"/>
      <c r="BB53" s="124">
        <f t="shared" si="29"/>
        <v>977.93331612055772</v>
      </c>
    </row>
    <row r="54" spans="1:56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Cross-Reference'!GH54</f>
        <v>382534.75868984632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21186.459630222584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>
        <v>1629.1445175399683</v>
      </c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>
        <f t="shared" si="27"/>
        <v>22815.604147762551</v>
      </c>
      <c r="AZ54" s="124">
        <f t="shared" si="28"/>
        <v>405350.36283760885</v>
      </c>
      <c r="BA54" s="124"/>
      <c r="BB54" s="124">
        <f t="shared" si="29"/>
        <v>405350.36283760885</v>
      </c>
    </row>
    <row r="55" spans="1:56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Cross-Reference'!GH55</f>
        <v>580608.56972740754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-92260.030045844906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>
        <v>1995.6352713238907</v>
      </c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>
        <f t="shared" si="27"/>
        <v>-90264.394774521017</v>
      </c>
      <c r="AZ55" s="124">
        <f t="shared" si="28"/>
        <v>490344.17495288653</v>
      </c>
      <c r="BA55" s="124"/>
      <c r="BB55" s="124">
        <f t="shared" si="29"/>
        <v>490344.17495288653</v>
      </c>
    </row>
    <row r="56" spans="1:56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Cross-Reference'!GH56</f>
        <v>1351563.482806378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167133.76964219869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>
        <v>4660.0936478584435</v>
      </c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>
        <f t="shared" si="27"/>
        <v>171793.86329005714</v>
      </c>
      <c r="AZ56" s="124">
        <f t="shared" si="28"/>
        <v>1523357.3460964351</v>
      </c>
      <c r="BA56" s="124"/>
      <c r="BB56" s="124">
        <f t="shared" si="29"/>
        <v>1523357.3460964351</v>
      </c>
    </row>
    <row r="57" spans="1:56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Cross-Reference'!GH57</f>
        <v>4612887.9544469062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-218728.66389555018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>
        <v>12209.881363367042</v>
      </c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>
        <f t="shared" si="27"/>
        <v>-206518.78253218313</v>
      </c>
      <c r="AZ57" s="124">
        <f t="shared" si="28"/>
        <v>4406369.1719147228</v>
      </c>
      <c r="BA57" s="124"/>
      <c r="BB57" s="124">
        <f t="shared" si="29"/>
        <v>4406369.1719147228</v>
      </c>
    </row>
    <row r="58" spans="1:56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6928536.5875466531</v>
      </c>
      <c r="F58" s="125">
        <f t="shared" ref="F58:AX58" si="33">SUM(F53:F57)</f>
        <v>0</v>
      </c>
      <c r="G58" s="125">
        <f t="shared" si="33"/>
        <v>0</v>
      </c>
      <c r="H58" s="125">
        <f t="shared" si="33"/>
        <v>0</v>
      </c>
      <c r="I58" s="125">
        <f t="shared" si="33"/>
        <v>0</v>
      </c>
      <c r="J58" s="125">
        <f t="shared" si="33"/>
        <v>0</v>
      </c>
      <c r="K58" s="125">
        <f t="shared" si="33"/>
        <v>0</v>
      </c>
      <c r="L58" s="125">
        <f t="shared" si="33"/>
        <v>0</v>
      </c>
      <c r="M58" s="125">
        <f t="shared" si="33"/>
        <v>0</v>
      </c>
      <c r="N58" s="125">
        <f t="shared" si="33"/>
        <v>0</v>
      </c>
      <c r="O58" s="125">
        <f t="shared" si="33"/>
        <v>0</v>
      </c>
      <c r="P58" s="125">
        <f t="shared" si="33"/>
        <v>0</v>
      </c>
      <c r="Q58" s="125">
        <f t="shared" si="33"/>
        <v>0</v>
      </c>
      <c r="R58" s="125">
        <f t="shared" si="33"/>
        <v>0</v>
      </c>
      <c r="S58" s="125">
        <f t="shared" si="33"/>
        <v>0</v>
      </c>
      <c r="T58" s="125">
        <f t="shared" si="33"/>
        <v>0</v>
      </c>
      <c r="U58" s="125">
        <f t="shared" si="33"/>
        <v>0</v>
      </c>
      <c r="V58" s="125">
        <f t="shared" si="33"/>
        <v>0</v>
      </c>
      <c r="W58" s="125">
        <f t="shared" si="33"/>
        <v>0</v>
      </c>
      <c r="X58" s="125">
        <f t="shared" si="33"/>
        <v>0</v>
      </c>
      <c r="Y58" s="125">
        <f t="shared" si="33"/>
        <v>0</v>
      </c>
      <c r="Z58" s="125">
        <f t="shared" si="33"/>
        <v>0</v>
      </c>
      <c r="AA58" s="125">
        <f t="shared" ref="AA58" si="34">SUM(AA53:AA57)</f>
        <v>-123336.16110326881</v>
      </c>
      <c r="AB58" s="125">
        <f t="shared" si="33"/>
        <v>0</v>
      </c>
      <c r="AC58" s="125">
        <f t="shared" si="33"/>
        <v>0</v>
      </c>
      <c r="AD58" s="125">
        <f t="shared" si="33"/>
        <v>0</v>
      </c>
      <c r="AE58" s="125">
        <f t="shared" si="33"/>
        <v>0</v>
      </c>
      <c r="AF58" s="125">
        <f t="shared" si="33"/>
        <v>0</v>
      </c>
      <c r="AG58" s="125">
        <f t="shared" si="33"/>
        <v>0</v>
      </c>
      <c r="AH58" s="125">
        <f t="shared" si="33"/>
        <v>0</v>
      </c>
      <c r="AI58" s="125">
        <f t="shared" si="33"/>
        <v>0</v>
      </c>
      <c r="AJ58" s="125">
        <f t="shared" si="33"/>
        <v>0</v>
      </c>
      <c r="AK58" s="125">
        <f t="shared" si="33"/>
        <v>0</v>
      </c>
      <c r="AL58" s="125">
        <f t="shared" si="33"/>
        <v>0</v>
      </c>
      <c r="AM58" s="125">
        <f t="shared" si="33"/>
        <v>21198.562674389963</v>
      </c>
      <c r="AN58" s="125">
        <f t="shared" si="33"/>
        <v>0</v>
      </c>
      <c r="AO58" s="125">
        <f t="shared" si="33"/>
        <v>0</v>
      </c>
      <c r="AP58" s="125">
        <f t="shared" si="33"/>
        <v>0</v>
      </c>
      <c r="AQ58" s="125">
        <f t="shared" si="33"/>
        <v>0</v>
      </c>
      <c r="AR58" s="125">
        <f t="shared" si="33"/>
        <v>0</v>
      </c>
      <c r="AS58" s="125">
        <f t="shared" si="33"/>
        <v>0</v>
      </c>
      <c r="AT58" s="125">
        <f t="shared" si="33"/>
        <v>0</v>
      </c>
      <c r="AU58" s="125">
        <f t="shared" si="33"/>
        <v>0</v>
      </c>
      <c r="AV58" s="125">
        <f t="shared" si="33"/>
        <v>0</v>
      </c>
      <c r="AW58" s="125">
        <f t="shared" si="33"/>
        <v>0</v>
      </c>
      <c r="AX58" s="125">
        <f t="shared" si="33"/>
        <v>0</v>
      </c>
      <c r="AY58" s="125">
        <f>SUM(AX53:AY57)</f>
        <v>-102137.59842887883</v>
      </c>
      <c r="AZ58" s="125">
        <f>SUM(AZ53:AZ57)</f>
        <v>6826398.9891177732</v>
      </c>
      <c r="BA58" s="125">
        <f t="shared" ref="BA58:BB58" si="35">SUM(BA53:BA57)</f>
        <v>0</v>
      </c>
      <c r="BB58" s="125">
        <f t="shared" si="35"/>
        <v>6826398.9891177732</v>
      </c>
    </row>
    <row r="59" spans="1:56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17404485.72747048</v>
      </c>
      <c r="F59" s="127">
        <f t="shared" ref="F59:AX59" si="36">F52+F58</f>
        <v>0</v>
      </c>
      <c r="G59" s="127">
        <f t="shared" si="36"/>
        <v>0</v>
      </c>
      <c r="H59" s="127">
        <f t="shared" si="36"/>
        <v>0</v>
      </c>
      <c r="I59" s="127">
        <f t="shared" si="36"/>
        <v>0</v>
      </c>
      <c r="J59" s="127">
        <f t="shared" si="36"/>
        <v>0</v>
      </c>
      <c r="K59" s="127">
        <f t="shared" si="36"/>
        <v>0</v>
      </c>
      <c r="L59" s="127">
        <f t="shared" si="36"/>
        <v>0</v>
      </c>
      <c r="M59" s="127">
        <f t="shared" si="36"/>
        <v>0</v>
      </c>
      <c r="N59" s="127">
        <f t="shared" si="36"/>
        <v>0</v>
      </c>
      <c r="O59" s="127">
        <f t="shared" si="36"/>
        <v>0</v>
      </c>
      <c r="P59" s="127">
        <f t="shared" si="36"/>
        <v>91993.602121988268</v>
      </c>
      <c r="Q59" s="127">
        <f t="shared" si="36"/>
        <v>0</v>
      </c>
      <c r="R59" s="127">
        <f t="shared" si="36"/>
        <v>0</v>
      </c>
      <c r="S59" s="127">
        <f t="shared" si="36"/>
        <v>0</v>
      </c>
      <c r="T59" s="127">
        <f t="shared" si="36"/>
        <v>0</v>
      </c>
      <c r="U59" s="127">
        <f t="shared" si="36"/>
        <v>0</v>
      </c>
      <c r="V59" s="127">
        <f t="shared" si="36"/>
        <v>0</v>
      </c>
      <c r="W59" s="127">
        <f t="shared" si="36"/>
        <v>0</v>
      </c>
      <c r="X59" s="127">
        <f t="shared" si="36"/>
        <v>0</v>
      </c>
      <c r="Y59" s="127">
        <f t="shared" si="36"/>
        <v>0</v>
      </c>
      <c r="Z59" s="127">
        <f t="shared" si="36"/>
        <v>0</v>
      </c>
      <c r="AA59" s="127">
        <f t="shared" si="36"/>
        <v>120375.6564961635</v>
      </c>
      <c r="AB59" s="127">
        <f t="shared" si="36"/>
        <v>0</v>
      </c>
      <c r="AC59" s="127">
        <f t="shared" si="36"/>
        <v>0</v>
      </c>
      <c r="AD59" s="127">
        <f t="shared" si="36"/>
        <v>0</v>
      </c>
      <c r="AE59" s="127">
        <f t="shared" si="36"/>
        <v>0</v>
      </c>
      <c r="AF59" s="127">
        <f t="shared" si="36"/>
        <v>0</v>
      </c>
      <c r="AG59" s="127">
        <f t="shared" si="36"/>
        <v>0</v>
      </c>
      <c r="AH59" s="127">
        <f t="shared" si="36"/>
        <v>0</v>
      </c>
      <c r="AI59" s="127">
        <f t="shared" si="36"/>
        <v>0</v>
      </c>
      <c r="AJ59" s="127">
        <f t="shared" si="36"/>
        <v>0</v>
      </c>
      <c r="AK59" s="127">
        <f t="shared" si="36"/>
        <v>0</v>
      </c>
      <c r="AL59" s="127">
        <f t="shared" si="36"/>
        <v>0</v>
      </c>
      <c r="AM59" s="127">
        <f t="shared" si="36"/>
        <v>55923.950251294402</v>
      </c>
      <c r="AN59" s="127">
        <f t="shared" si="36"/>
        <v>0</v>
      </c>
      <c r="AO59" s="127">
        <f t="shared" si="36"/>
        <v>0</v>
      </c>
      <c r="AP59" s="127">
        <f t="shared" si="36"/>
        <v>0</v>
      </c>
      <c r="AQ59" s="127">
        <f t="shared" si="36"/>
        <v>0</v>
      </c>
      <c r="AR59" s="127">
        <f t="shared" si="36"/>
        <v>0</v>
      </c>
      <c r="AS59" s="127">
        <f t="shared" si="36"/>
        <v>0</v>
      </c>
      <c r="AT59" s="127">
        <f t="shared" si="36"/>
        <v>0</v>
      </c>
      <c r="AU59" s="127">
        <f t="shared" si="36"/>
        <v>0</v>
      </c>
      <c r="AV59" s="127">
        <f t="shared" si="36"/>
        <v>0</v>
      </c>
      <c r="AW59" s="127">
        <f t="shared" si="36"/>
        <v>0</v>
      </c>
      <c r="AX59" s="127">
        <f t="shared" si="36"/>
        <v>0</v>
      </c>
      <c r="AY59" s="127">
        <f>AY52+AY58</f>
        <v>268293.20886944624</v>
      </c>
      <c r="AZ59" s="127">
        <f>AZ52+AZ58</f>
        <v>17672778.936339922</v>
      </c>
      <c r="BA59" s="127">
        <f t="shared" ref="BA59:BB59" si="37">BA52+BA58</f>
        <v>0</v>
      </c>
      <c r="BB59" s="127">
        <f t="shared" si="37"/>
        <v>17672778.936339922</v>
      </c>
    </row>
    <row r="60" spans="1:56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Cross-Reference'!GH60</f>
        <v>5411589.9076905157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8">
        <v>61531.650797725066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55169.255489467643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>
        <v>19189.67372243739</v>
      </c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>
        <f t="shared" si="27"/>
        <v>135890.5800096301</v>
      </c>
      <c r="AZ60" s="124">
        <f t="shared" ref="AZ60:AZ71" si="38">AY60+E60</f>
        <v>5547480.4877001457</v>
      </c>
      <c r="BA60" s="124"/>
      <c r="BB60" s="124">
        <f t="shared" ref="BB60:BB71" si="39">AZ60+BA60</f>
        <v>5547480.4877001457</v>
      </c>
    </row>
    <row r="61" spans="1:56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Cross-Reference'!GH61</f>
        <v>211780599.1982111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8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8">
        <v>-4195098.3606211841</v>
      </c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>
        <f t="shared" si="27"/>
        <v>-4195098.3606211841</v>
      </c>
      <c r="AZ61" s="124">
        <f t="shared" si="38"/>
        <v>207585500.83758992</v>
      </c>
      <c r="BA61" s="124"/>
      <c r="BB61" s="124">
        <f t="shared" si="39"/>
        <v>207585500.83758992</v>
      </c>
      <c r="BD61" s="7" t="s">
        <v>652</v>
      </c>
    </row>
    <row r="62" spans="1:56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Cross-Reference'!GH62</f>
        <v>18598228.35209807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8">
        <v>106490.65590833763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278819.70706398413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>
        <v>57929.940128224785</v>
      </c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>
        <f t="shared" si="27"/>
        <v>443240.30310054653</v>
      </c>
      <c r="AZ62" s="124">
        <f t="shared" si="38"/>
        <v>19041468.655198615</v>
      </c>
      <c r="BA62" s="124"/>
      <c r="BB62" s="124">
        <f t="shared" si="39"/>
        <v>19041468.655198615</v>
      </c>
    </row>
    <row r="63" spans="1:56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Cross-Reference'!GH63</f>
        <v>0</v>
      </c>
      <c r="P63" s="23"/>
      <c r="AA63" s="124"/>
      <c r="AY63" s="124">
        <f t="shared" si="27"/>
        <v>0</v>
      </c>
      <c r="AZ63" s="124">
        <f t="shared" si="38"/>
        <v>0</v>
      </c>
      <c r="BA63" s="124"/>
      <c r="BB63" s="124">
        <f t="shared" si="39"/>
        <v>0</v>
      </c>
    </row>
    <row r="64" spans="1:56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Cross-Reference'!GH64</f>
        <v>4651405.0096362559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8">
        <v>13401.283502570264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146028.15047422331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>
        <v>15683.858248962575</v>
      </c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>
        <f t="shared" si="27"/>
        <v>175113.29222575616</v>
      </c>
      <c r="AZ64" s="124">
        <f t="shared" si="38"/>
        <v>4826518.3018620117</v>
      </c>
      <c r="BA64" s="124"/>
      <c r="BB64" s="124">
        <f t="shared" si="39"/>
        <v>4826518.3018620117</v>
      </c>
    </row>
    <row r="65" spans="1:56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Cross-Reference'!GH65</f>
        <v>7310013.3136266638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8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89101.250800697133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>
        <v>38632.573604877936</v>
      </c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>
        <f t="shared" si="27"/>
        <v>127733.82440557507</v>
      </c>
      <c r="AZ65" s="124">
        <f t="shared" si="38"/>
        <v>7437747.1380322389</v>
      </c>
      <c r="BA65" s="124"/>
      <c r="BB65" s="124">
        <f t="shared" si="39"/>
        <v>7437747.1380322389</v>
      </c>
    </row>
    <row r="66" spans="1:56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247751835.78126264</v>
      </c>
      <c r="F66" s="125">
        <f t="shared" ref="F66:AX66" si="40">SUM(F60:F65)</f>
        <v>0</v>
      </c>
      <c r="G66" s="125">
        <f t="shared" si="40"/>
        <v>0</v>
      </c>
      <c r="H66" s="125">
        <f t="shared" si="40"/>
        <v>0</v>
      </c>
      <c r="I66" s="125">
        <f t="shared" si="40"/>
        <v>0</v>
      </c>
      <c r="J66" s="125">
        <f t="shared" si="40"/>
        <v>0</v>
      </c>
      <c r="K66" s="125">
        <f t="shared" si="40"/>
        <v>0</v>
      </c>
      <c r="L66" s="125">
        <f t="shared" si="40"/>
        <v>0</v>
      </c>
      <c r="M66" s="125">
        <f t="shared" si="40"/>
        <v>0</v>
      </c>
      <c r="N66" s="125">
        <f t="shared" si="40"/>
        <v>0</v>
      </c>
      <c r="O66" s="125">
        <f t="shared" si="40"/>
        <v>0</v>
      </c>
      <c r="P66" s="152">
        <f t="shared" si="40"/>
        <v>181423.59020863296</v>
      </c>
      <c r="Q66" s="125">
        <f t="shared" si="40"/>
        <v>0</v>
      </c>
      <c r="R66" s="125">
        <f t="shared" si="40"/>
        <v>0</v>
      </c>
      <c r="S66" s="125">
        <f t="shared" si="40"/>
        <v>0</v>
      </c>
      <c r="T66" s="125">
        <f t="shared" si="40"/>
        <v>0</v>
      </c>
      <c r="U66" s="125">
        <f t="shared" si="40"/>
        <v>0</v>
      </c>
      <c r="V66" s="125">
        <f t="shared" si="40"/>
        <v>0</v>
      </c>
      <c r="W66" s="125">
        <f t="shared" si="40"/>
        <v>0</v>
      </c>
      <c r="X66" s="125">
        <f t="shared" si="40"/>
        <v>0</v>
      </c>
      <c r="Y66" s="125">
        <f t="shared" si="40"/>
        <v>0</v>
      </c>
      <c r="Z66" s="125">
        <f t="shared" si="40"/>
        <v>0</v>
      </c>
      <c r="AA66" s="125">
        <f t="shared" ref="AA66" si="41">SUM(AA60:AA65)</f>
        <v>569118.36382837221</v>
      </c>
      <c r="AB66" s="125">
        <f t="shared" si="40"/>
        <v>0</v>
      </c>
      <c r="AC66" s="125">
        <f t="shared" si="40"/>
        <v>0</v>
      </c>
      <c r="AD66" s="125">
        <f t="shared" si="40"/>
        <v>0</v>
      </c>
      <c r="AE66" s="125">
        <f t="shared" si="40"/>
        <v>0</v>
      </c>
      <c r="AF66" s="125">
        <f t="shared" si="40"/>
        <v>0</v>
      </c>
      <c r="AG66" s="125">
        <f t="shared" si="40"/>
        <v>0</v>
      </c>
      <c r="AH66" s="125">
        <f t="shared" si="40"/>
        <v>0</v>
      </c>
      <c r="AI66" s="125">
        <f t="shared" si="40"/>
        <v>0</v>
      </c>
      <c r="AJ66" s="125">
        <f t="shared" si="40"/>
        <v>0</v>
      </c>
      <c r="AK66" s="125">
        <f t="shared" si="40"/>
        <v>0</v>
      </c>
      <c r="AL66" s="125">
        <f t="shared" si="40"/>
        <v>0</v>
      </c>
      <c r="AM66" s="125">
        <f t="shared" si="40"/>
        <v>-4063662.314916681</v>
      </c>
      <c r="AN66" s="125">
        <f t="shared" si="40"/>
        <v>0</v>
      </c>
      <c r="AO66" s="125">
        <f t="shared" si="40"/>
        <v>0</v>
      </c>
      <c r="AP66" s="125">
        <f t="shared" si="40"/>
        <v>0</v>
      </c>
      <c r="AQ66" s="125">
        <f t="shared" si="40"/>
        <v>0</v>
      </c>
      <c r="AR66" s="125">
        <f t="shared" si="40"/>
        <v>0</v>
      </c>
      <c r="AS66" s="125">
        <f t="shared" si="40"/>
        <v>0</v>
      </c>
      <c r="AT66" s="125">
        <f t="shared" si="40"/>
        <v>0</v>
      </c>
      <c r="AU66" s="125">
        <f t="shared" si="40"/>
        <v>0</v>
      </c>
      <c r="AV66" s="125">
        <f t="shared" si="40"/>
        <v>0</v>
      </c>
      <c r="AW66" s="125">
        <f t="shared" si="40"/>
        <v>0</v>
      </c>
      <c r="AX66" s="125">
        <f t="shared" si="40"/>
        <v>0</v>
      </c>
      <c r="AY66" s="125">
        <f>SUM(AX60:AY65)</f>
        <v>-3313120.3608796764</v>
      </c>
      <c r="AZ66" s="125">
        <f>SUM(AZ60:AZ65)</f>
        <v>244438715.42038289</v>
      </c>
      <c r="BA66" s="125">
        <f t="shared" ref="BA66:BB66" si="42">SUM(BA60:BA65)</f>
        <v>0</v>
      </c>
      <c r="BB66" s="125">
        <f t="shared" si="42"/>
        <v>244438715.42038289</v>
      </c>
    </row>
    <row r="67" spans="1:56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Cross-Reference'!GH67</f>
        <v>302187.51875751599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11375.416697381588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>
        <v>1911.3429371456905</v>
      </c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>
        <f t="shared" si="27"/>
        <v>13286.75963452728</v>
      </c>
      <c r="AZ67" s="124">
        <f t="shared" si="38"/>
        <v>315474.27839204326</v>
      </c>
      <c r="BA67" s="124"/>
      <c r="BB67" s="124">
        <f t="shared" si="39"/>
        <v>315474.27839204326</v>
      </c>
    </row>
    <row r="68" spans="1:56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Cross-Reference'!GH68</f>
        <v>1308284.9598062416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-126214.72919334262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>
        <v>4839.489353111253</v>
      </c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>
        <f t="shared" si="27"/>
        <v>-121375.23984023137</v>
      </c>
      <c r="AZ68" s="124">
        <f t="shared" si="38"/>
        <v>1186909.7199660102</v>
      </c>
      <c r="BA68" s="124"/>
      <c r="BB68" s="124">
        <f t="shared" si="39"/>
        <v>1186909.7199660102</v>
      </c>
    </row>
    <row r="69" spans="1:56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Cross-Reference'!GH69</f>
        <v>30926999.781792037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-1750442.8942386955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>
        <v>116441.18730800049</v>
      </c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>
        <f t="shared" si="27"/>
        <v>-1634001.7069306951</v>
      </c>
      <c r="AZ69" s="124">
        <f t="shared" si="38"/>
        <v>29292998.07486134</v>
      </c>
      <c r="BA69" s="124"/>
      <c r="BB69" s="124">
        <f t="shared" si="39"/>
        <v>29292998.07486134</v>
      </c>
    </row>
    <row r="70" spans="1:56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Cross-Reference'!GH70</f>
        <v>0</v>
      </c>
      <c r="AA70" s="124"/>
      <c r="AY70" s="124">
        <f t="shared" si="27"/>
        <v>0</v>
      </c>
      <c r="AZ70" s="124">
        <f t="shared" si="38"/>
        <v>0</v>
      </c>
      <c r="BA70" s="124"/>
      <c r="BB70" s="124">
        <f t="shared" si="39"/>
        <v>0</v>
      </c>
    </row>
    <row r="71" spans="1:56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Cross-Reference'!GH71</f>
        <v>1684726.7006130065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-491964.83833796321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>
        <v>6468.544381700247</v>
      </c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>
        <f t="shared" si="27"/>
        <v>-485496.29395626299</v>
      </c>
      <c r="AZ71" s="124">
        <f t="shared" si="38"/>
        <v>1199230.4066567435</v>
      </c>
      <c r="BA71" s="124"/>
      <c r="BB71" s="124">
        <f t="shared" si="39"/>
        <v>1199230.4066567435</v>
      </c>
    </row>
    <row r="72" spans="1:56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34222198.9609688</v>
      </c>
      <c r="F72" s="125">
        <f t="shared" ref="F72:AX72" si="43">SUM(F67:F71)</f>
        <v>0</v>
      </c>
      <c r="G72" s="125">
        <f t="shared" si="43"/>
        <v>0</v>
      </c>
      <c r="H72" s="125">
        <f t="shared" si="43"/>
        <v>0</v>
      </c>
      <c r="I72" s="125">
        <f t="shared" si="43"/>
        <v>0</v>
      </c>
      <c r="J72" s="125">
        <f t="shared" si="43"/>
        <v>0</v>
      </c>
      <c r="K72" s="125">
        <f t="shared" si="43"/>
        <v>0</v>
      </c>
      <c r="L72" s="125">
        <f t="shared" si="43"/>
        <v>0</v>
      </c>
      <c r="M72" s="125">
        <f t="shared" si="43"/>
        <v>0</v>
      </c>
      <c r="N72" s="125">
        <f t="shared" si="43"/>
        <v>0</v>
      </c>
      <c r="O72" s="125">
        <f t="shared" si="43"/>
        <v>0</v>
      </c>
      <c r="P72" s="125">
        <f t="shared" si="43"/>
        <v>0</v>
      </c>
      <c r="Q72" s="125">
        <f t="shared" si="43"/>
        <v>0</v>
      </c>
      <c r="R72" s="125">
        <f t="shared" si="43"/>
        <v>0</v>
      </c>
      <c r="S72" s="125">
        <f t="shared" si="43"/>
        <v>0</v>
      </c>
      <c r="T72" s="125">
        <f t="shared" si="43"/>
        <v>0</v>
      </c>
      <c r="U72" s="125">
        <f t="shared" si="43"/>
        <v>0</v>
      </c>
      <c r="V72" s="125">
        <f t="shared" si="43"/>
        <v>0</v>
      </c>
      <c r="W72" s="125">
        <f t="shared" si="43"/>
        <v>0</v>
      </c>
      <c r="X72" s="125">
        <f t="shared" si="43"/>
        <v>0</v>
      </c>
      <c r="Y72" s="125">
        <f t="shared" si="43"/>
        <v>0</v>
      </c>
      <c r="Z72" s="125">
        <f t="shared" si="43"/>
        <v>0</v>
      </c>
      <c r="AA72" s="125">
        <f t="shared" ref="AA72" si="44">SUM(AA67:AA71)</f>
        <v>-2357247.0450726198</v>
      </c>
      <c r="AB72" s="125">
        <f t="shared" si="43"/>
        <v>0</v>
      </c>
      <c r="AC72" s="125">
        <f t="shared" si="43"/>
        <v>0</v>
      </c>
      <c r="AD72" s="125">
        <f t="shared" si="43"/>
        <v>0</v>
      </c>
      <c r="AE72" s="125">
        <f t="shared" si="43"/>
        <v>0</v>
      </c>
      <c r="AF72" s="125">
        <f t="shared" si="43"/>
        <v>0</v>
      </c>
      <c r="AG72" s="125">
        <f t="shared" si="43"/>
        <v>0</v>
      </c>
      <c r="AH72" s="125">
        <f t="shared" si="43"/>
        <v>0</v>
      </c>
      <c r="AI72" s="125">
        <f t="shared" si="43"/>
        <v>0</v>
      </c>
      <c r="AJ72" s="125">
        <f t="shared" si="43"/>
        <v>0</v>
      </c>
      <c r="AK72" s="125">
        <f t="shared" si="43"/>
        <v>0</v>
      </c>
      <c r="AL72" s="125">
        <f t="shared" si="43"/>
        <v>0</v>
      </c>
      <c r="AM72" s="125">
        <f t="shared" si="43"/>
        <v>129660.56397995769</v>
      </c>
      <c r="AN72" s="125">
        <f t="shared" si="43"/>
        <v>0</v>
      </c>
      <c r="AO72" s="125">
        <f t="shared" si="43"/>
        <v>0</v>
      </c>
      <c r="AP72" s="125">
        <f t="shared" si="43"/>
        <v>0</v>
      </c>
      <c r="AQ72" s="125">
        <f t="shared" si="43"/>
        <v>0</v>
      </c>
      <c r="AR72" s="125">
        <f t="shared" si="43"/>
        <v>0</v>
      </c>
      <c r="AS72" s="125">
        <f t="shared" si="43"/>
        <v>0</v>
      </c>
      <c r="AT72" s="125">
        <f t="shared" si="43"/>
        <v>0</v>
      </c>
      <c r="AU72" s="125">
        <f t="shared" si="43"/>
        <v>0</v>
      </c>
      <c r="AV72" s="125">
        <f t="shared" si="43"/>
        <v>0</v>
      </c>
      <c r="AW72" s="125">
        <f t="shared" si="43"/>
        <v>0</v>
      </c>
      <c r="AX72" s="125">
        <f t="shared" si="43"/>
        <v>0</v>
      </c>
      <c r="AY72" s="125">
        <f>SUM(AX67:AY71)</f>
        <v>-2227586.4810926621</v>
      </c>
      <c r="AZ72" s="125">
        <f>SUM(AZ67:AZ71)</f>
        <v>31994612.479876135</v>
      </c>
      <c r="BA72" s="125">
        <f t="shared" ref="BA72:BB72" si="45">SUM(BA67:BA71)</f>
        <v>0</v>
      </c>
      <c r="BB72" s="125">
        <f t="shared" si="45"/>
        <v>31994612.479876135</v>
      </c>
    </row>
    <row r="73" spans="1:56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281974034.74223143</v>
      </c>
      <c r="F73" s="127">
        <f t="shared" ref="F73:AX73" si="46">F66+F72</f>
        <v>0</v>
      </c>
      <c r="G73" s="127">
        <f t="shared" si="46"/>
        <v>0</v>
      </c>
      <c r="H73" s="127">
        <f t="shared" si="46"/>
        <v>0</v>
      </c>
      <c r="I73" s="127">
        <f t="shared" si="46"/>
        <v>0</v>
      </c>
      <c r="J73" s="127">
        <f t="shared" si="46"/>
        <v>0</v>
      </c>
      <c r="K73" s="127">
        <f t="shared" si="46"/>
        <v>0</v>
      </c>
      <c r="L73" s="127">
        <f t="shared" si="46"/>
        <v>0</v>
      </c>
      <c r="M73" s="127">
        <f t="shared" si="46"/>
        <v>0</v>
      </c>
      <c r="N73" s="127">
        <f t="shared" si="46"/>
        <v>0</v>
      </c>
      <c r="O73" s="127">
        <f t="shared" si="46"/>
        <v>0</v>
      </c>
      <c r="P73" s="127">
        <f t="shared" si="46"/>
        <v>181423.59020863296</v>
      </c>
      <c r="Q73" s="127">
        <f t="shared" si="46"/>
        <v>0</v>
      </c>
      <c r="R73" s="127">
        <f t="shared" si="46"/>
        <v>0</v>
      </c>
      <c r="S73" s="127">
        <f t="shared" si="46"/>
        <v>0</v>
      </c>
      <c r="T73" s="127">
        <f t="shared" si="46"/>
        <v>0</v>
      </c>
      <c r="U73" s="127">
        <f t="shared" si="46"/>
        <v>0</v>
      </c>
      <c r="V73" s="127">
        <f t="shared" si="46"/>
        <v>0</v>
      </c>
      <c r="W73" s="127">
        <f t="shared" si="46"/>
        <v>0</v>
      </c>
      <c r="X73" s="127">
        <f t="shared" si="46"/>
        <v>0</v>
      </c>
      <c r="Y73" s="127">
        <f t="shared" si="46"/>
        <v>0</v>
      </c>
      <c r="Z73" s="127">
        <f t="shared" si="46"/>
        <v>0</v>
      </c>
      <c r="AA73" s="127">
        <f t="shared" si="46"/>
        <v>-1788128.6812442476</v>
      </c>
      <c r="AB73" s="127">
        <f t="shared" si="46"/>
        <v>0</v>
      </c>
      <c r="AC73" s="127">
        <f t="shared" si="46"/>
        <v>0</v>
      </c>
      <c r="AD73" s="127">
        <f t="shared" si="46"/>
        <v>0</v>
      </c>
      <c r="AE73" s="127">
        <f t="shared" si="46"/>
        <v>0</v>
      </c>
      <c r="AF73" s="127">
        <f t="shared" si="46"/>
        <v>0</v>
      </c>
      <c r="AG73" s="127">
        <f t="shared" si="46"/>
        <v>0</v>
      </c>
      <c r="AH73" s="127">
        <f t="shared" si="46"/>
        <v>0</v>
      </c>
      <c r="AI73" s="127">
        <f t="shared" si="46"/>
        <v>0</v>
      </c>
      <c r="AJ73" s="127">
        <f t="shared" si="46"/>
        <v>0</v>
      </c>
      <c r="AK73" s="127">
        <f t="shared" si="46"/>
        <v>0</v>
      </c>
      <c r="AL73" s="127">
        <f t="shared" si="46"/>
        <v>0</v>
      </c>
      <c r="AM73" s="127">
        <f t="shared" si="46"/>
        <v>-3934001.7509367233</v>
      </c>
      <c r="AN73" s="127">
        <f t="shared" si="46"/>
        <v>0</v>
      </c>
      <c r="AO73" s="127">
        <f t="shared" si="46"/>
        <v>0</v>
      </c>
      <c r="AP73" s="127">
        <f t="shared" si="46"/>
        <v>0</v>
      </c>
      <c r="AQ73" s="127">
        <f t="shared" si="46"/>
        <v>0</v>
      </c>
      <c r="AR73" s="127">
        <f t="shared" si="46"/>
        <v>0</v>
      </c>
      <c r="AS73" s="127">
        <f t="shared" si="46"/>
        <v>0</v>
      </c>
      <c r="AT73" s="127">
        <f t="shared" si="46"/>
        <v>0</v>
      </c>
      <c r="AU73" s="127">
        <f t="shared" si="46"/>
        <v>0</v>
      </c>
      <c r="AV73" s="127">
        <f t="shared" si="46"/>
        <v>0</v>
      </c>
      <c r="AW73" s="127">
        <f t="shared" si="46"/>
        <v>0</v>
      </c>
      <c r="AX73" s="127">
        <f t="shared" si="46"/>
        <v>0</v>
      </c>
      <c r="AY73" s="127">
        <f>AY66+AY72</f>
        <v>-5540706.841972338</v>
      </c>
      <c r="AZ73" s="127">
        <f>AZ66+AZ72</f>
        <v>276433327.90025902</v>
      </c>
      <c r="BA73" s="127">
        <f t="shared" ref="BA73:BB73" si="47">BA66+BA72</f>
        <v>0</v>
      </c>
      <c r="BB73" s="127">
        <f t="shared" si="47"/>
        <v>276433327.90025902</v>
      </c>
    </row>
    <row r="74" spans="1:56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Cross-Reference'!GH74</f>
        <v>667450951.19452906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8">
        <v>6278380.5463446137</v>
      </c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>
        <f t="shared" si="27"/>
        <v>6278380.5463446137</v>
      </c>
      <c r="AZ74" s="124">
        <f t="shared" ref="AZ74:AZ77" si="48">AY74+E74</f>
        <v>673729331.74087369</v>
      </c>
      <c r="BA74" s="124"/>
      <c r="BB74" s="124">
        <f t="shared" ref="BB74:BB77" si="49">AZ74+BA74</f>
        <v>673729331.74087369</v>
      </c>
      <c r="BD74" s="7" t="s">
        <v>653</v>
      </c>
    </row>
    <row r="75" spans="1:56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Cross-Reference'!GH75</f>
        <v>0</v>
      </c>
      <c r="AA75" s="124"/>
      <c r="AY75" s="124">
        <f t="shared" si="27"/>
        <v>0</v>
      </c>
      <c r="AZ75" s="124">
        <f t="shared" si="48"/>
        <v>0</v>
      </c>
      <c r="BA75" s="124"/>
      <c r="BB75" s="124">
        <f t="shared" si="49"/>
        <v>0</v>
      </c>
    </row>
    <row r="76" spans="1:56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Cross-Reference'!GH76</f>
        <v>37427.589195873443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1697.6917539798305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>
        <v>134.61923581894467</v>
      </c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>
        <f t="shared" si="27"/>
        <v>1832.3109897987752</v>
      </c>
      <c r="AZ76" s="124">
        <f t="shared" si="48"/>
        <v>39259.900185672217</v>
      </c>
      <c r="BA76" s="124"/>
      <c r="BB76" s="124">
        <f t="shared" si="49"/>
        <v>39259.900185672217</v>
      </c>
    </row>
    <row r="77" spans="1:56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Cross-Reference'!GH77</f>
        <v>14211030.738035645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8">
        <v>92001.293667426624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8">
        <v>365255.8456660565</v>
      </c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>
        <f t="shared" si="27"/>
        <v>457257.13933348312</v>
      </c>
      <c r="AZ77" s="124">
        <f t="shared" si="48"/>
        <v>14668287.877369128</v>
      </c>
      <c r="BA77" s="124"/>
      <c r="BB77" s="124">
        <f t="shared" si="49"/>
        <v>14668287.877369128</v>
      </c>
      <c r="BC77" s="133">
        <v>0</v>
      </c>
      <c r="BD77" s="7" t="s">
        <v>653</v>
      </c>
    </row>
    <row r="78" spans="1:56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681699409.52176058</v>
      </c>
      <c r="F78" s="127">
        <f t="shared" ref="F78:AX78" si="50">SUM(F74:F77)</f>
        <v>0</v>
      </c>
      <c r="G78" s="127">
        <f t="shared" si="50"/>
        <v>0</v>
      </c>
      <c r="H78" s="127">
        <f t="shared" si="50"/>
        <v>0</v>
      </c>
      <c r="I78" s="127">
        <f t="shared" si="50"/>
        <v>0</v>
      </c>
      <c r="J78" s="127">
        <f t="shared" si="50"/>
        <v>0</v>
      </c>
      <c r="K78" s="127">
        <f t="shared" si="50"/>
        <v>0</v>
      </c>
      <c r="L78" s="127">
        <f t="shared" si="50"/>
        <v>0</v>
      </c>
      <c r="M78" s="127">
        <f t="shared" si="50"/>
        <v>0</v>
      </c>
      <c r="N78" s="127">
        <f t="shared" si="50"/>
        <v>0</v>
      </c>
      <c r="O78" s="127">
        <f t="shared" si="50"/>
        <v>0</v>
      </c>
      <c r="P78" s="127">
        <f t="shared" si="50"/>
        <v>92001.293667426624</v>
      </c>
      <c r="Q78" s="127">
        <f t="shared" si="50"/>
        <v>0</v>
      </c>
      <c r="R78" s="127">
        <f t="shared" si="50"/>
        <v>0</v>
      </c>
      <c r="S78" s="127">
        <f t="shared" si="50"/>
        <v>0</v>
      </c>
      <c r="T78" s="127">
        <f t="shared" si="50"/>
        <v>0</v>
      </c>
      <c r="U78" s="127">
        <f t="shared" si="50"/>
        <v>0</v>
      </c>
      <c r="V78" s="127">
        <f t="shared" si="50"/>
        <v>0</v>
      </c>
      <c r="W78" s="127">
        <f t="shared" si="50"/>
        <v>0</v>
      </c>
      <c r="X78" s="127">
        <f t="shared" si="50"/>
        <v>0</v>
      </c>
      <c r="Y78" s="127">
        <f t="shared" si="50"/>
        <v>0</v>
      </c>
      <c r="Z78" s="127">
        <f t="shared" si="50"/>
        <v>0</v>
      </c>
      <c r="AA78" s="127">
        <f t="shared" ref="AA78" si="51">SUM(AA74:AA77)</f>
        <v>1697.6917539798305</v>
      </c>
      <c r="AB78" s="127">
        <f t="shared" si="50"/>
        <v>0</v>
      </c>
      <c r="AC78" s="127">
        <f t="shared" si="50"/>
        <v>0</v>
      </c>
      <c r="AD78" s="127">
        <f t="shared" si="50"/>
        <v>0</v>
      </c>
      <c r="AE78" s="127">
        <f t="shared" si="50"/>
        <v>0</v>
      </c>
      <c r="AF78" s="127">
        <f t="shared" si="50"/>
        <v>0</v>
      </c>
      <c r="AG78" s="127">
        <f t="shared" si="50"/>
        <v>0</v>
      </c>
      <c r="AH78" s="127">
        <f t="shared" si="50"/>
        <v>0</v>
      </c>
      <c r="AI78" s="127">
        <f t="shared" si="50"/>
        <v>0</v>
      </c>
      <c r="AJ78" s="127">
        <f t="shared" si="50"/>
        <v>0</v>
      </c>
      <c r="AK78" s="127">
        <f t="shared" si="50"/>
        <v>0</v>
      </c>
      <c r="AL78" s="127">
        <f t="shared" si="50"/>
        <v>0</v>
      </c>
      <c r="AM78" s="127">
        <f t="shared" si="50"/>
        <v>6643771.0112464894</v>
      </c>
      <c r="AN78" s="127">
        <f t="shared" si="50"/>
        <v>0</v>
      </c>
      <c r="AO78" s="127">
        <f t="shared" si="50"/>
        <v>0</v>
      </c>
      <c r="AP78" s="127">
        <f t="shared" si="50"/>
        <v>0</v>
      </c>
      <c r="AQ78" s="127">
        <f t="shared" si="50"/>
        <v>0</v>
      </c>
      <c r="AR78" s="127">
        <f t="shared" si="50"/>
        <v>0</v>
      </c>
      <c r="AS78" s="127">
        <f t="shared" si="50"/>
        <v>0</v>
      </c>
      <c r="AT78" s="127">
        <f t="shared" si="50"/>
        <v>0</v>
      </c>
      <c r="AU78" s="127">
        <f t="shared" si="50"/>
        <v>0</v>
      </c>
      <c r="AV78" s="127">
        <f t="shared" si="50"/>
        <v>0</v>
      </c>
      <c r="AW78" s="127">
        <f t="shared" si="50"/>
        <v>0</v>
      </c>
      <c r="AX78" s="127">
        <f t="shared" si="50"/>
        <v>0</v>
      </c>
      <c r="AY78" s="127">
        <f>SUM(AX74:AY77)</f>
        <v>6737469.9966678955</v>
      </c>
      <c r="AZ78" s="127">
        <f>SUM(AZ74:AZ77)</f>
        <v>688436879.51842856</v>
      </c>
      <c r="BA78" s="127">
        <f t="shared" ref="BA78:BB78" si="52">SUM(BA74:BA77)</f>
        <v>0</v>
      </c>
      <c r="BB78" s="127">
        <f t="shared" si="52"/>
        <v>688436879.51842856</v>
      </c>
    </row>
    <row r="79" spans="1:56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1035937214.0954341</v>
      </c>
      <c r="F79" s="126">
        <f t="shared" ref="F79:AX79" si="53">F45+F59+F73+F78</f>
        <v>0</v>
      </c>
      <c r="G79" s="126">
        <f t="shared" si="53"/>
        <v>0</v>
      </c>
      <c r="H79" s="126">
        <f t="shared" si="53"/>
        <v>0</v>
      </c>
      <c r="I79" s="126">
        <f t="shared" si="53"/>
        <v>0</v>
      </c>
      <c r="J79" s="126">
        <f t="shared" si="53"/>
        <v>0</v>
      </c>
      <c r="K79" s="126">
        <f t="shared" si="53"/>
        <v>0</v>
      </c>
      <c r="L79" s="126">
        <f t="shared" si="53"/>
        <v>0</v>
      </c>
      <c r="M79" s="126">
        <f t="shared" si="53"/>
        <v>0</v>
      </c>
      <c r="N79" s="126">
        <f t="shared" si="53"/>
        <v>0</v>
      </c>
      <c r="O79" s="126">
        <f t="shared" si="53"/>
        <v>0</v>
      </c>
      <c r="P79" s="126">
        <f t="shared" si="53"/>
        <v>369251.1318263752</v>
      </c>
      <c r="Q79" s="126">
        <f t="shared" si="53"/>
        <v>0</v>
      </c>
      <c r="R79" s="126">
        <f t="shared" si="53"/>
        <v>0</v>
      </c>
      <c r="S79" s="126">
        <f t="shared" si="53"/>
        <v>0</v>
      </c>
      <c r="T79" s="126">
        <f t="shared" si="53"/>
        <v>0</v>
      </c>
      <c r="U79" s="126">
        <f t="shared" si="53"/>
        <v>0</v>
      </c>
      <c r="V79" s="126">
        <f t="shared" si="53"/>
        <v>0</v>
      </c>
      <c r="W79" s="126">
        <f t="shared" si="53"/>
        <v>0</v>
      </c>
      <c r="X79" s="126">
        <f t="shared" si="53"/>
        <v>0</v>
      </c>
      <c r="Y79" s="126">
        <f t="shared" si="53"/>
        <v>0</v>
      </c>
      <c r="Z79" s="126">
        <f t="shared" si="53"/>
        <v>0</v>
      </c>
      <c r="AA79" s="126">
        <f t="shared" si="53"/>
        <v>-277250.2834104583</v>
      </c>
      <c r="AB79" s="126">
        <f t="shared" si="53"/>
        <v>0</v>
      </c>
      <c r="AC79" s="126">
        <f t="shared" si="53"/>
        <v>0</v>
      </c>
      <c r="AD79" s="126">
        <f t="shared" si="53"/>
        <v>0</v>
      </c>
      <c r="AE79" s="126">
        <f t="shared" si="53"/>
        <v>0</v>
      </c>
      <c r="AF79" s="126">
        <f t="shared" si="53"/>
        <v>0</v>
      </c>
      <c r="AG79" s="126">
        <f t="shared" si="53"/>
        <v>0</v>
      </c>
      <c r="AH79" s="126">
        <f t="shared" si="53"/>
        <v>0</v>
      </c>
      <c r="AI79" s="126">
        <f t="shared" si="53"/>
        <v>0</v>
      </c>
      <c r="AJ79" s="126">
        <f t="shared" si="53"/>
        <v>0</v>
      </c>
      <c r="AK79" s="126">
        <f t="shared" si="53"/>
        <v>0</v>
      </c>
      <c r="AL79" s="126">
        <f t="shared" si="53"/>
        <v>0</v>
      </c>
      <c r="AM79" s="126">
        <f t="shared" si="53"/>
        <v>-116052.82924297825</v>
      </c>
      <c r="AN79" s="126">
        <f t="shared" si="53"/>
        <v>0</v>
      </c>
      <c r="AO79" s="126">
        <f t="shared" si="53"/>
        <v>0</v>
      </c>
      <c r="AP79" s="126">
        <f t="shared" si="53"/>
        <v>0</v>
      </c>
      <c r="AQ79" s="126">
        <f t="shared" si="53"/>
        <v>0</v>
      </c>
      <c r="AR79" s="126">
        <f t="shared" si="53"/>
        <v>0</v>
      </c>
      <c r="AS79" s="126">
        <f t="shared" si="53"/>
        <v>0</v>
      </c>
      <c r="AT79" s="126">
        <f t="shared" si="53"/>
        <v>0</v>
      </c>
      <c r="AU79" s="126">
        <f t="shared" si="53"/>
        <v>-1924614.4999999986</v>
      </c>
      <c r="AV79" s="126">
        <f t="shared" si="53"/>
        <v>0</v>
      </c>
      <c r="AW79" s="126">
        <f t="shared" si="53"/>
        <v>0</v>
      </c>
      <c r="AX79" s="126">
        <f t="shared" si="53"/>
        <v>0</v>
      </c>
      <c r="AY79" s="126">
        <f>AY45+AY59+AY73+AY78</f>
        <v>-1948666.4808270596</v>
      </c>
      <c r="AZ79" s="126">
        <f>AZ45+AZ59+AZ73+AZ78</f>
        <v>1033988547.614607</v>
      </c>
      <c r="BA79" s="126">
        <f t="shared" ref="BA79:BB79" si="54">BA45+BA59+BA73+BA78</f>
        <v>0</v>
      </c>
      <c r="BB79" s="126">
        <f t="shared" si="54"/>
        <v>1033988547.614607</v>
      </c>
      <c r="BC79" s="133">
        <v>0</v>
      </c>
      <c r="BD79" s="195" t="s">
        <v>655</v>
      </c>
    </row>
    <row r="80" spans="1:56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Cross-Reference'!GH80</f>
        <v>4557537.6254325742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8">
        <v>38955.572577059414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142228.01297138911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>
        <f>SUM(F80:AX80)</f>
        <v>181183.58554844852</v>
      </c>
      <c r="AZ80" s="124">
        <f t="shared" ref="AZ80:AZ105" si="55">AY80+E80</f>
        <v>4738721.2109810226</v>
      </c>
      <c r="BA80" s="124"/>
      <c r="BB80" s="124">
        <f t="shared" ref="BB80:BB105" si="56">AZ80+BA80</f>
        <v>4738721.2109810226</v>
      </c>
    </row>
    <row r="81" spans="1:56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Cross-Reference'!GH81</f>
        <v>194643.676898873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8">
        <v>9944.2065585236342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3013.0913075341377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>
        <f t="shared" ref="AY81:AY94" si="57">SUM(F81:AX81)</f>
        <v>12957.297866057772</v>
      </c>
      <c r="AZ81" s="124">
        <f t="shared" si="55"/>
        <v>207600.97476493078</v>
      </c>
      <c r="BA81" s="124"/>
      <c r="BB81" s="124">
        <f t="shared" si="56"/>
        <v>207600.97476493078</v>
      </c>
    </row>
    <row r="82" spans="1:56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Cross-Reference'!GH82</f>
        <v>2968189.4577866136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8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88798.970823962707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>
        <f t="shared" si="57"/>
        <v>88798.970823962707</v>
      </c>
      <c r="AZ82" s="124">
        <f t="shared" si="55"/>
        <v>3056988.4286105763</v>
      </c>
      <c r="BA82" s="124"/>
      <c r="BB82" s="124">
        <f t="shared" si="56"/>
        <v>3056988.4286105763</v>
      </c>
    </row>
    <row r="83" spans="1:56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Cross-Reference'!GH83</f>
        <v>1348452.9170826466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8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39491.543037542375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>
        <f t="shared" si="57"/>
        <v>39491.543037542375</v>
      </c>
      <c r="AZ83" s="124">
        <f t="shared" si="55"/>
        <v>1387944.460120189</v>
      </c>
      <c r="BA83" s="124"/>
      <c r="BB83" s="124">
        <f t="shared" si="56"/>
        <v>1387944.460120189</v>
      </c>
    </row>
    <row r="84" spans="1:56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Cross-Reference'!GH84</f>
        <v>0</v>
      </c>
      <c r="P84" s="23"/>
      <c r="AA84" s="124"/>
      <c r="AY84" s="124">
        <f t="shared" si="57"/>
        <v>0</v>
      </c>
      <c r="AZ84" s="124">
        <f t="shared" si="55"/>
        <v>0</v>
      </c>
      <c r="BA84" s="124"/>
      <c r="BB84" s="124">
        <f t="shared" si="56"/>
        <v>0</v>
      </c>
    </row>
    <row r="85" spans="1:56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Cross-Reference'!GH85</f>
        <v>2379005.7292651837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8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40939.617729134392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>
        <f t="shared" si="57"/>
        <v>40939.617729134392</v>
      </c>
      <c r="AZ85" s="124">
        <f t="shared" si="55"/>
        <v>2419945.3469943181</v>
      </c>
      <c r="BA85" s="124"/>
      <c r="BB85" s="124">
        <f t="shared" si="56"/>
        <v>2419945.3469943181</v>
      </c>
    </row>
    <row r="86" spans="1:56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Cross-Reference'!GH86</f>
        <v>0</v>
      </c>
      <c r="P86" s="23"/>
      <c r="AA86" s="124"/>
      <c r="AY86" s="124">
        <f t="shared" si="57"/>
        <v>0</v>
      </c>
      <c r="AZ86" s="124">
        <f t="shared" si="55"/>
        <v>0</v>
      </c>
      <c r="BA86" s="124"/>
      <c r="BB86" s="124">
        <f t="shared" si="56"/>
        <v>0</v>
      </c>
    </row>
    <row r="87" spans="1:56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Cross-Reference'!GH87</f>
        <v>2205014.2665119702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8">
        <v>17524.529586733617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57821.189434133936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>
        <f t="shared" si="57"/>
        <v>75345.719020867546</v>
      </c>
      <c r="AZ87" s="124">
        <f t="shared" si="55"/>
        <v>2280359.9855328379</v>
      </c>
      <c r="BA87" s="124"/>
      <c r="BB87" s="124">
        <f t="shared" si="56"/>
        <v>2280359.9855328379</v>
      </c>
    </row>
    <row r="88" spans="1:56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Cross-Reference'!GH88</f>
        <v>82296.197420287048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8">
        <v>981.01141300229199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3104.0542507858627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>
        <f t="shared" si="57"/>
        <v>4085.0656637881548</v>
      </c>
      <c r="AZ88" s="124">
        <f t="shared" si="55"/>
        <v>86381.26308407521</v>
      </c>
      <c r="BA88" s="124"/>
      <c r="BB88" s="124">
        <f t="shared" si="56"/>
        <v>86381.26308407521</v>
      </c>
    </row>
    <row r="89" spans="1:56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Cross-Reference'!GH89</f>
        <v>1419757.8546963446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8">
        <v>8608.0282249563861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38102.296250901651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>
        <f t="shared" si="57"/>
        <v>46710.32447585804</v>
      </c>
      <c r="AZ89" s="124">
        <f t="shared" si="55"/>
        <v>1466468.1791722027</v>
      </c>
      <c r="BA89" s="124"/>
      <c r="BB89" s="124">
        <f t="shared" si="56"/>
        <v>1466468.1791722027</v>
      </c>
    </row>
    <row r="90" spans="1:56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Cross-Reference'!GH90</f>
        <v>789608.31724917644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8">
        <v>1731.8581346315773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19417.681565965875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>
        <f t="shared" si="57"/>
        <v>21149.539700597452</v>
      </c>
      <c r="AZ90" s="124">
        <f t="shared" si="55"/>
        <v>810757.85694977385</v>
      </c>
      <c r="BA90" s="124"/>
      <c r="BB90" s="124">
        <f t="shared" si="56"/>
        <v>810757.85694977385</v>
      </c>
    </row>
    <row r="91" spans="1:56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Cross-Reference'!GH91</f>
        <v>0</v>
      </c>
      <c r="P91" s="23"/>
      <c r="AA91" s="124"/>
      <c r="AY91" s="124">
        <f t="shared" si="57"/>
        <v>0</v>
      </c>
      <c r="AZ91" s="124">
        <f t="shared" si="55"/>
        <v>0</v>
      </c>
      <c r="BA91" s="124"/>
      <c r="BB91" s="124">
        <f t="shared" si="56"/>
        <v>0</v>
      </c>
    </row>
    <row r="92" spans="1:56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Cross-Reference'!GH92</f>
        <v>135862200.25238866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8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8">
        <v>4907659.3330300152</v>
      </c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>
        <f t="shared" si="57"/>
        <v>4907659.3330300152</v>
      </c>
      <c r="AZ92" s="124">
        <f t="shared" si="55"/>
        <v>140769859.58541867</v>
      </c>
      <c r="BA92" s="124"/>
      <c r="BB92" s="124">
        <f t="shared" si="56"/>
        <v>140769859.58541867</v>
      </c>
      <c r="BC92" s="133">
        <v>0</v>
      </c>
      <c r="BD92" s="7" t="s">
        <v>654</v>
      </c>
    </row>
    <row r="93" spans="1:56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Cross-Reference'!GH93</f>
        <v>2205899.2724184571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8">
        <v>32739.964300893189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55090.664103977848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>
        <f t="shared" si="57"/>
        <v>87830.628404871037</v>
      </c>
      <c r="AZ93" s="124">
        <f t="shared" si="55"/>
        <v>2293729.9008233282</v>
      </c>
      <c r="BA93" s="124"/>
      <c r="BB93" s="124">
        <f t="shared" si="56"/>
        <v>2293729.9008233282</v>
      </c>
    </row>
    <row r="94" spans="1:56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Cross-Reference'!GH94</f>
        <v>367585.02228552976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8">
        <v>3805.2944768470884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7062.378849673958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>
        <f t="shared" si="57"/>
        <v>10867.673326521046</v>
      </c>
      <c r="AZ94" s="124">
        <f t="shared" si="55"/>
        <v>378452.69561205083</v>
      </c>
      <c r="BA94" s="124"/>
      <c r="BB94" s="124">
        <f t="shared" si="56"/>
        <v>378452.69561205083</v>
      </c>
    </row>
    <row r="95" spans="1:56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154380190.58943632</v>
      </c>
      <c r="F95" s="125">
        <f t="shared" ref="F95:AX95" si="58">SUM(F80:F94)</f>
        <v>0</v>
      </c>
      <c r="G95" s="125">
        <f t="shared" si="58"/>
        <v>0</v>
      </c>
      <c r="H95" s="125">
        <f t="shared" si="58"/>
        <v>0</v>
      </c>
      <c r="I95" s="125">
        <f t="shared" si="58"/>
        <v>0</v>
      </c>
      <c r="J95" s="125">
        <f t="shared" si="58"/>
        <v>0</v>
      </c>
      <c r="K95" s="125">
        <f t="shared" si="58"/>
        <v>0</v>
      </c>
      <c r="L95" s="125">
        <f t="shared" si="58"/>
        <v>0</v>
      </c>
      <c r="M95" s="125">
        <f t="shared" si="58"/>
        <v>0</v>
      </c>
      <c r="N95" s="125">
        <f t="shared" si="58"/>
        <v>0</v>
      </c>
      <c r="O95" s="125">
        <f t="shared" si="58"/>
        <v>0</v>
      </c>
      <c r="P95" s="152">
        <f t="shared" si="58"/>
        <v>114290.4652726472</v>
      </c>
      <c r="Q95" s="125">
        <f t="shared" si="58"/>
        <v>0</v>
      </c>
      <c r="R95" s="125">
        <f t="shared" si="58"/>
        <v>0</v>
      </c>
      <c r="S95" s="125">
        <f t="shared" si="58"/>
        <v>0</v>
      </c>
      <c r="T95" s="125">
        <f t="shared" si="58"/>
        <v>0</v>
      </c>
      <c r="U95" s="125">
        <f t="shared" si="58"/>
        <v>0</v>
      </c>
      <c r="V95" s="125">
        <f t="shared" si="58"/>
        <v>0</v>
      </c>
      <c r="W95" s="125">
        <f t="shared" si="58"/>
        <v>0</v>
      </c>
      <c r="X95" s="125">
        <f t="shared" si="58"/>
        <v>0</v>
      </c>
      <c r="Y95" s="125">
        <f t="shared" si="58"/>
        <v>0</v>
      </c>
      <c r="Z95" s="125">
        <f t="shared" si="58"/>
        <v>0</v>
      </c>
      <c r="AA95" s="125">
        <f t="shared" si="58"/>
        <v>495069.50032500183</v>
      </c>
      <c r="AB95" s="125">
        <f t="shared" si="58"/>
        <v>0</v>
      </c>
      <c r="AC95" s="125">
        <f t="shared" si="58"/>
        <v>0</v>
      </c>
      <c r="AD95" s="125">
        <f t="shared" si="58"/>
        <v>0</v>
      </c>
      <c r="AE95" s="125">
        <f t="shared" si="58"/>
        <v>0</v>
      </c>
      <c r="AF95" s="125">
        <f t="shared" si="58"/>
        <v>0</v>
      </c>
      <c r="AG95" s="125">
        <f t="shared" si="58"/>
        <v>0</v>
      </c>
      <c r="AH95" s="125">
        <f t="shared" si="58"/>
        <v>0</v>
      </c>
      <c r="AI95" s="125">
        <f t="shared" si="58"/>
        <v>0</v>
      </c>
      <c r="AJ95" s="125">
        <f t="shared" si="58"/>
        <v>0</v>
      </c>
      <c r="AK95" s="125">
        <f t="shared" si="58"/>
        <v>0</v>
      </c>
      <c r="AL95" s="125">
        <f t="shared" si="58"/>
        <v>0</v>
      </c>
      <c r="AM95" s="125">
        <f t="shared" si="58"/>
        <v>4907659.3330300152</v>
      </c>
      <c r="AN95" s="125">
        <f t="shared" si="58"/>
        <v>0</v>
      </c>
      <c r="AO95" s="125">
        <f t="shared" si="58"/>
        <v>0</v>
      </c>
      <c r="AP95" s="125">
        <f t="shared" si="58"/>
        <v>0</v>
      </c>
      <c r="AQ95" s="125">
        <f t="shared" si="58"/>
        <v>0</v>
      </c>
      <c r="AR95" s="125">
        <f t="shared" si="58"/>
        <v>0</v>
      </c>
      <c r="AS95" s="125">
        <f t="shared" si="58"/>
        <v>0</v>
      </c>
      <c r="AT95" s="125">
        <f t="shared" si="58"/>
        <v>0</v>
      </c>
      <c r="AU95" s="125">
        <f t="shared" si="58"/>
        <v>0</v>
      </c>
      <c r="AV95" s="125">
        <f t="shared" si="58"/>
        <v>0</v>
      </c>
      <c r="AW95" s="125">
        <f t="shared" si="58"/>
        <v>0</v>
      </c>
      <c r="AX95" s="125">
        <f t="shared" si="58"/>
        <v>0</v>
      </c>
      <c r="AY95" s="125">
        <f>SUM(AX80:AY94)</f>
        <v>5517019.2986276643</v>
      </c>
      <c r="AZ95" s="125">
        <f>SUM(AZ80:AZ94)</f>
        <v>159897209.88806397</v>
      </c>
      <c r="BA95" s="125">
        <f t="shared" ref="BA95:BB95" si="59">SUM(BA80:BA94)</f>
        <v>0</v>
      </c>
      <c r="BB95" s="125">
        <f t="shared" si="59"/>
        <v>159897209.88806397</v>
      </c>
    </row>
    <row r="96" spans="1:56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Cross-Reference'!GH96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8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>
        <f>SUM(F96:AX96)</f>
        <v>0</v>
      </c>
      <c r="AZ96" s="124">
        <f t="shared" si="55"/>
        <v>0</v>
      </c>
      <c r="BA96" s="124"/>
      <c r="BB96" s="124">
        <f t="shared" si="56"/>
        <v>0</v>
      </c>
    </row>
    <row r="97" spans="1:56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Cross-Reference'!GH97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8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>
        <f t="shared" ref="AY97:AY117" si="60">SUM(F97:AX97)</f>
        <v>0</v>
      </c>
      <c r="AZ97" s="124">
        <f t="shared" si="55"/>
        <v>0</v>
      </c>
      <c r="BA97" s="124"/>
      <c r="BB97" s="124">
        <f t="shared" si="56"/>
        <v>0</v>
      </c>
    </row>
    <row r="98" spans="1:56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Cross-Reference'!GH98</f>
        <v>0</v>
      </c>
      <c r="P98" s="23"/>
      <c r="AA98" s="124"/>
      <c r="AY98" s="124">
        <f t="shared" si="60"/>
        <v>0</v>
      </c>
      <c r="AZ98" s="124">
        <f t="shared" si="55"/>
        <v>0</v>
      </c>
      <c r="BA98" s="124"/>
      <c r="BB98" s="124">
        <f t="shared" si="56"/>
        <v>0</v>
      </c>
    </row>
    <row r="99" spans="1:56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Cross-Reference'!GH99</f>
        <v>103397.240201992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8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1779.3330365053553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>
        <f t="shared" si="60"/>
        <v>1779.3330365053553</v>
      </c>
      <c r="AZ99" s="124">
        <f t="shared" si="55"/>
        <v>105176.57323849735</v>
      </c>
      <c r="BA99" s="124"/>
      <c r="BB99" s="124">
        <f t="shared" si="56"/>
        <v>105176.57323849735</v>
      </c>
    </row>
    <row r="100" spans="1:56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Cross-Reference'!GH100</f>
        <v>0</v>
      </c>
      <c r="P100" s="23"/>
      <c r="AA100" s="124"/>
      <c r="AY100" s="124">
        <f t="shared" si="60"/>
        <v>0</v>
      </c>
      <c r="AZ100" s="124">
        <f t="shared" si="55"/>
        <v>0</v>
      </c>
      <c r="BA100" s="124"/>
      <c r="BB100" s="124">
        <f t="shared" si="56"/>
        <v>0</v>
      </c>
    </row>
    <row r="101" spans="1:56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Cross-Reference'!GH101</f>
        <v>0</v>
      </c>
      <c r="P101" s="23"/>
      <c r="AA101" s="124"/>
      <c r="AY101" s="124">
        <f t="shared" si="60"/>
        <v>0</v>
      </c>
      <c r="AZ101" s="124">
        <f t="shared" si="55"/>
        <v>0</v>
      </c>
      <c r="BA101" s="124"/>
      <c r="BB101" s="124">
        <f t="shared" si="56"/>
        <v>0</v>
      </c>
    </row>
    <row r="102" spans="1:56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Cross-Reference'!GH102</f>
        <v>2251977.8004170442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8">
        <v>23695.247021339208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64009.920289685484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>
        <f t="shared" si="60"/>
        <v>87705.167311024692</v>
      </c>
      <c r="AZ102" s="124">
        <f t="shared" si="55"/>
        <v>2339682.9677280691</v>
      </c>
      <c r="BA102" s="124"/>
      <c r="BB102" s="124">
        <f t="shared" si="56"/>
        <v>2339682.9677280691</v>
      </c>
    </row>
    <row r="103" spans="1:56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Cross-Reference'!GH103</f>
        <v>7974570.4904637821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8">
        <v>7660.5609461814656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144540.98696510866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>
        <f t="shared" si="60"/>
        <v>152201.54791129014</v>
      </c>
      <c r="AZ103" s="124">
        <f t="shared" si="55"/>
        <v>8126772.0383750722</v>
      </c>
      <c r="BA103" s="124"/>
      <c r="BB103" s="124">
        <f t="shared" si="56"/>
        <v>8126772.0383750722</v>
      </c>
    </row>
    <row r="104" spans="1:56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Cross-Reference'!GH104</f>
        <v>5879.405857787654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8">
        <v>86.083759331525627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129.58398656919508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>
        <f t="shared" si="60"/>
        <v>215.66774590072072</v>
      </c>
      <c r="AZ104" s="124">
        <f t="shared" si="55"/>
        <v>6095.0736036883745</v>
      </c>
      <c r="BA104" s="124"/>
      <c r="BB104" s="124">
        <f t="shared" si="56"/>
        <v>6095.0736036883745</v>
      </c>
    </row>
    <row r="105" spans="1:56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Cross-Reference'!GH105</f>
        <v>76485.523678944577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8">
        <v>1273.8325623348228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3043.0332577715453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>
        <f t="shared" si="60"/>
        <v>4316.8658201063681</v>
      </c>
      <c r="AZ105" s="124">
        <f t="shared" si="55"/>
        <v>80802.389499050943</v>
      </c>
      <c r="BA105" s="124"/>
      <c r="BB105" s="124">
        <f t="shared" si="56"/>
        <v>80802.389499050943</v>
      </c>
    </row>
    <row r="106" spans="1:56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10412310.460619552</v>
      </c>
      <c r="F106" s="125">
        <f t="shared" ref="F106:AX106" si="61">SUM(F96:F105)</f>
        <v>0</v>
      </c>
      <c r="G106" s="125">
        <f t="shared" si="61"/>
        <v>0</v>
      </c>
      <c r="H106" s="125">
        <f t="shared" si="61"/>
        <v>0</v>
      </c>
      <c r="I106" s="125">
        <f t="shared" si="61"/>
        <v>0</v>
      </c>
      <c r="J106" s="125">
        <f t="shared" si="61"/>
        <v>0</v>
      </c>
      <c r="K106" s="125">
        <f t="shared" si="61"/>
        <v>0</v>
      </c>
      <c r="L106" s="125">
        <f t="shared" si="61"/>
        <v>0</v>
      </c>
      <c r="M106" s="125">
        <f t="shared" si="61"/>
        <v>0</v>
      </c>
      <c r="N106" s="125">
        <f t="shared" si="61"/>
        <v>0</v>
      </c>
      <c r="O106" s="125">
        <f t="shared" si="61"/>
        <v>0</v>
      </c>
      <c r="P106" s="152">
        <f t="shared" si="61"/>
        <v>32715.724289187026</v>
      </c>
      <c r="Q106" s="125">
        <f t="shared" si="61"/>
        <v>0</v>
      </c>
      <c r="R106" s="125">
        <f t="shared" si="61"/>
        <v>0</v>
      </c>
      <c r="S106" s="125">
        <f t="shared" si="61"/>
        <v>0</v>
      </c>
      <c r="T106" s="125">
        <f t="shared" si="61"/>
        <v>0</v>
      </c>
      <c r="U106" s="125">
        <f t="shared" si="61"/>
        <v>0</v>
      </c>
      <c r="V106" s="125">
        <f t="shared" si="61"/>
        <v>0</v>
      </c>
      <c r="W106" s="125">
        <f t="shared" si="61"/>
        <v>0</v>
      </c>
      <c r="X106" s="125">
        <f t="shared" si="61"/>
        <v>0</v>
      </c>
      <c r="Y106" s="125">
        <f t="shared" si="61"/>
        <v>0</v>
      </c>
      <c r="Z106" s="125">
        <f t="shared" si="61"/>
        <v>0</v>
      </c>
      <c r="AA106" s="125">
        <f t="shared" si="61"/>
        <v>213502.85753564024</v>
      </c>
      <c r="AB106" s="125">
        <f t="shared" si="61"/>
        <v>0</v>
      </c>
      <c r="AC106" s="125">
        <f t="shared" si="61"/>
        <v>0</v>
      </c>
      <c r="AD106" s="125">
        <f t="shared" si="61"/>
        <v>0</v>
      </c>
      <c r="AE106" s="125">
        <f t="shared" si="61"/>
        <v>0</v>
      </c>
      <c r="AF106" s="125">
        <f t="shared" si="61"/>
        <v>0</v>
      </c>
      <c r="AG106" s="125">
        <f t="shared" si="61"/>
        <v>0</v>
      </c>
      <c r="AH106" s="125">
        <f t="shared" si="61"/>
        <v>0</v>
      </c>
      <c r="AI106" s="125">
        <f t="shared" si="61"/>
        <v>0</v>
      </c>
      <c r="AJ106" s="125">
        <f t="shared" si="61"/>
        <v>0</v>
      </c>
      <c r="AK106" s="125">
        <f t="shared" si="61"/>
        <v>0</v>
      </c>
      <c r="AL106" s="125">
        <f t="shared" si="61"/>
        <v>0</v>
      </c>
      <c r="AM106" s="125">
        <f t="shared" si="61"/>
        <v>0</v>
      </c>
      <c r="AN106" s="125">
        <f t="shared" si="61"/>
        <v>0</v>
      </c>
      <c r="AO106" s="125">
        <f t="shared" si="61"/>
        <v>0</v>
      </c>
      <c r="AP106" s="125">
        <f t="shared" si="61"/>
        <v>0</v>
      </c>
      <c r="AQ106" s="125">
        <f t="shared" si="61"/>
        <v>0</v>
      </c>
      <c r="AR106" s="125">
        <f t="shared" si="61"/>
        <v>0</v>
      </c>
      <c r="AS106" s="125">
        <f t="shared" si="61"/>
        <v>0</v>
      </c>
      <c r="AT106" s="125">
        <f t="shared" si="61"/>
        <v>0</v>
      </c>
      <c r="AU106" s="125">
        <f t="shared" si="61"/>
        <v>0</v>
      </c>
      <c r="AV106" s="125">
        <f t="shared" si="61"/>
        <v>0</v>
      </c>
      <c r="AW106" s="125">
        <f t="shared" si="61"/>
        <v>0</v>
      </c>
      <c r="AX106" s="125">
        <f t="shared" si="61"/>
        <v>0</v>
      </c>
      <c r="AY106" s="125">
        <f>SUM(AX96:AY105)</f>
        <v>246218.5818248273</v>
      </c>
      <c r="AZ106" s="125">
        <f>SUM(AZ96:AZ105)</f>
        <v>10658529.042444378</v>
      </c>
      <c r="BA106" s="125">
        <f t="shared" ref="BA106:BB106" si="62">SUM(BA96:BA105)</f>
        <v>0</v>
      </c>
      <c r="BB106" s="125">
        <f t="shared" si="62"/>
        <v>10658529.042444378</v>
      </c>
    </row>
    <row r="107" spans="1:56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164792501.05005586</v>
      </c>
      <c r="F107" s="126">
        <f t="shared" ref="F107:AX107" si="63">+F95+F106</f>
        <v>0</v>
      </c>
      <c r="G107" s="126">
        <f t="shared" si="63"/>
        <v>0</v>
      </c>
      <c r="H107" s="126">
        <f t="shared" si="63"/>
        <v>0</v>
      </c>
      <c r="I107" s="126">
        <f t="shared" si="63"/>
        <v>0</v>
      </c>
      <c r="J107" s="126">
        <f t="shared" si="63"/>
        <v>0</v>
      </c>
      <c r="K107" s="126">
        <f t="shared" si="63"/>
        <v>0</v>
      </c>
      <c r="L107" s="126">
        <f t="shared" si="63"/>
        <v>0</v>
      </c>
      <c r="M107" s="126">
        <f t="shared" si="63"/>
        <v>0</v>
      </c>
      <c r="N107" s="126">
        <f t="shared" si="63"/>
        <v>0</v>
      </c>
      <c r="O107" s="126">
        <f t="shared" si="63"/>
        <v>0</v>
      </c>
      <c r="P107" s="126">
        <f t="shared" si="63"/>
        <v>147006.18956183421</v>
      </c>
      <c r="Q107" s="126">
        <f t="shared" si="63"/>
        <v>0</v>
      </c>
      <c r="R107" s="126">
        <f t="shared" si="63"/>
        <v>0</v>
      </c>
      <c r="S107" s="126">
        <f t="shared" si="63"/>
        <v>0</v>
      </c>
      <c r="T107" s="126">
        <f t="shared" si="63"/>
        <v>0</v>
      </c>
      <c r="U107" s="126">
        <f t="shared" si="63"/>
        <v>0</v>
      </c>
      <c r="V107" s="126">
        <f t="shared" si="63"/>
        <v>0</v>
      </c>
      <c r="W107" s="126">
        <f t="shared" si="63"/>
        <v>0</v>
      </c>
      <c r="X107" s="126">
        <f t="shared" si="63"/>
        <v>0</v>
      </c>
      <c r="Y107" s="126">
        <f t="shared" si="63"/>
        <v>0</v>
      </c>
      <c r="Z107" s="126">
        <f t="shared" si="63"/>
        <v>0</v>
      </c>
      <c r="AA107" s="126">
        <f t="shared" si="63"/>
        <v>708572.35786064202</v>
      </c>
      <c r="AB107" s="126">
        <f t="shared" si="63"/>
        <v>0</v>
      </c>
      <c r="AC107" s="126">
        <f t="shared" si="63"/>
        <v>0</v>
      </c>
      <c r="AD107" s="126">
        <f t="shared" si="63"/>
        <v>0</v>
      </c>
      <c r="AE107" s="126">
        <f t="shared" si="63"/>
        <v>0</v>
      </c>
      <c r="AF107" s="126">
        <f t="shared" si="63"/>
        <v>0</v>
      </c>
      <c r="AG107" s="126">
        <f t="shared" si="63"/>
        <v>0</v>
      </c>
      <c r="AH107" s="126">
        <f t="shared" si="63"/>
        <v>0</v>
      </c>
      <c r="AI107" s="126">
        <f t="shared" si="63"/>
        <v>0</v>
      </c>
      <c r="AJ107" s="126">
        <f t="shared" si="63"/>
        <v>0</v>
      </c>
      <c r="AK107" s="126">
        <f t="shared" si="63"/>
        <v>0</v>
      </c>
      <c r="AL107" s="126">
        <f t="shared" si="63"/>
        <v>0</v>
      </c>
      <c r="AM107" s="126">
        <f t="shared" si="63"/>
        <v>4907659.3330300152</v>
      </c>
      <c r="AN107" s="126">
        <f t="shared" si="63"/>
        <v>0</v>
      </c>
      <c r="AO107" s="126">
        <f t="shared" si="63"/>
        <v>0</v>
      </c>
      <c r="AP107" s="126">
        <f t="shared" si="63"/>
        <v>0</v>
      </c>
      <c r="AQ107" s="126">
        <f t="shared" si="63"/>
        <v>0</v>
      </c>
      <c r="AR107" s="126">
        <f t="shared" si="63"/>
        <v>0</v>
      </c>
      <c r="AS107" s="126">
        <f t="shared" si="63"/>
        <v>0</v>
      </c>
      <c r="AT107" s="126">
        <f t="shared" si="63"/>
        <v>0</v>
      </c>
      <c r="AU107" s="126">
        <f t="shared" si="63"/>
        <v>0</v>
      </c>
      <c r="AV107" s="126">
        <f t="shared" si="63"/>
        <v>0</v>
      </c>
      <c r="AW107" s="126">
        <f t="shared" si="63"/>
        <v>0</v>
      </c>
      <c r="AX107" s="126">
        <f t="shared" si="63"/>
        <v>0</v>
      </c>
      <c r="AY107" s="126">
        <f>+AY95+AY106</f>
        <v>5763237.8804524913</v>
      </c>
      <c r="AZ107" s="126">
        <f>+AZ95+AZ106</f>
        <v>170555738.93050835</v>
      </c>
      <c r="BA107" s="126">
        <f t="shared" ref="BA107:BB107" si="64">+BA95+BA106</f>
        <v>0</v>
      </c>
      <c r="BB107" s="126">
        <f t="shared" si="64"/>
        <v>170555738.93050835</v>
      </c>
      <c r="BC107" s="133">
        <v>0</v>
      </c>
      <c r="BD107" s="195" t="s">
        <v>660</v>
      </c>
    </row>
    <row r="108" spans="1:56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Cross-Reference'!GH108</f>
        <v>6959018.5850119684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8">
        <v>35368.0411258694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170351.7604079647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>
        <f>SUM(F108:AX108)</f>
        <v>205719.80153383411</v>
      </c>
      <c r="AZ108" s="124">
        <f t="shared" ref="AZ108:AZ128" si="65">AY108+E108</f>
        <v>7164738.3865458025</v>
      </c>
      <c r="BA108" s="124"/>
      <c r="BB108" s="124">
        <f t="shared" ref="BB108:BB128" si="66">AZ108+BA108</f>
        <v>7164738.3865458025</v>
      </c>
    </row>
    <row r="109" spans="1:56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Cross-Reference'!GH109</f>
        <v>1741745.0946712133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8">
        <v>18343.518480341256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64861.329231562093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>
        <f t="shared" si="60"/>
        <v>83204.847711903349</v>
      </c>
      <c r="AZ109" s="124">
        <f t="shared" si="65"/>
        <v>1824949.9423831166</v>
      </c>
      <c r="BA109" s="124"/>
      <c r="BB109" s="124">
        <f t="shared" si="66"/>
        <v>1824949.9423831166</v>
      </c>
    </row>
    <row r="110" spans="1:56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Cross-Reference'!GH110</f>
        <v>2052923.7735160231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8">
        <v>11457.24622221571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54767.752324875444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>
        <f t="shared" si="60"/>
        <v>66224.998547091149</v>
      </c>
      <c r="AZ110" s="124">
        <f t="shared" si="65"/>
        <v>2119148.7720631142</v>
      </c>
      <c r="BA110" s="124"/>
      <c r="BB110" s="124">
        <f t="shared" si="66"/>
        <v>2119148.7720631142</v>
      </c>
    </row>
    <row r="111" spans="1:56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Cross-Reference'!GH111</f>
        <v>3826189.3878070996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8">
        <v>19469.043311797341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96207.943718682043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>
        <f t="shared" si="60"/>
        <v>115676.98703047939</v>
      </c>
      <c r="AZ111" s="124">
        <f t="shared" si="65"/>
        <v>3941866.3748375792</v>
      </c>
      <c r="BA111" s="124"/>
      <c r="BB111" s="124">
        <f t="shared" si="66"/>
        <v>3941866.3748375792</v>
      </c>
    </row>
    <row r="112" spans="1:56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Cross-Reference'!GH112</f>
        <v>4515313.4801130798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8">
        <v>3126.9260481156912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68815.722580687143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>
        <f t="shared" si="60"/>
        <v>71942.648628802839</v>
      </c>
      <c r="AZ112" s="124">
        <f t="shared" si="65"/>
        <v>4587256.1287418827</v>
      </c>
      <c r="BA112" s="124"/>
      <c r="BB112" s="124">
        <f t="shared" si="66"/>
        <v>4587256.1287418827</v>
      </c>
    </row>
    <row r="113" spans="1:54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Cross-Reference'!GH113</f>
        <v>175000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8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3500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>
        <f t="shared" si="60"/>
        <v>3500</v>
      </c>
      <c r="AZ113" s="124">
        <f t="shared" si="65"/>
        <v>178500</v>
      </c>
      <c r="BA113" s="124"/>
      <c r="BB113" s="124">
        <f t="shared" si="66"/>
        <v>178500</v>
      </c>
    </row>
    <row r="114" spans="1:54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Cross-Reference'!GH114</f>
        <v>4035928.2351313047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8">
        <v>15138.812387473959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128618.39550554147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>
        <f t="shared" si="60"/>
        <v>143757.20789301544</v>
      </c>
      <c r="AZ114" s="124">
        <f t="shared" si="65"/>
        <v>4179685.4430243201</v>
      </c>
      <c r="BA114" s="124"/>
      <c r="BB114" s="124">
        <f t="shared" si="66"/>
        <v>4179685.4430243201</v>
      </c>
    </row>
    <row r="115" spans="1:54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Cross-Reference'!GH115</f>
        <v>3428289.8500013244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8">
        <v>48748.582964422887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117527.50741206342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>
        <f t="shared" si="60"/>
        <v>166276.0903764863</v>
      </c>
      <c r="AZ115" s="124">
        <f t="shared" si="65"/>
        <v>3594565.940377811</v>
      </c>
      <c r="BA115" s="124"/>
      <c r="BB115" s="124">
        <f t="shared" si="66"/>
        <v>3594565.940377811</v>
      </c>
    </row>
    <row r="116" spans="1:54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Cross-Reference'!GH116</f>
        <v>12392680.62263912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8">
        <v>95394.112954716882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645151.9441587124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>
        <f t="shared" si="60"/>
        <v>740546.0571134293</v>
      </c>
      <c r="AZ116" s="124">
        <f t="shared" si="65"/>
        <v>13133226.679752549</v>
      </c>
      <c r="BA116" s="124"/>
      <c r="BB116" s="124">
        <f t="shared" si="66"/>
        <v>13133226.679752549</v>
      </c>
    </row>
    <row r="117" spans="1:54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Cross-Reference'!GH117</f>
        <v>1382460.6739011249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8">
        <v>1132.4108228829375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8336.2755069120321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>
        <f t="shared" si="60"/>
        <v>9468.6863297949694</v>
      </c>
      <c r="AZ117" s="124">
        <f t="shared" si="65"/>
        <v>1391929.3602309199</v>
      </c>
      <c r="BA117" s="124"/>
      <c r="BB117" s="124">
        <f t="shared" si="66"/>
        <v>1391929.3602309199</v>
      </c>
    </row>
    <row r="118" spans="1:54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40509549.702792257</v>
      </c>
      <c r="F118" s="125">
        <f t="shared" ref="F118:AX118" si="67">SUM(F108:F117)</f>
        <v>0</v>
      </c>
      <c r="G118" s="125">
        <f t="shared" si="67"/>
        <v>0</v>
      </c>
      <c r="H118" s="125">
        <f t="shared" si="67"/>
        <v>0</v>
      </c>
      <c r="I118" s="125">
        <f t="shared" si="67"/>
        <v>0</v>
      </c>
      <c r="J118" s="125">
        <f t="shared" si="67"/>
        <v>0</v>
      </c>
      <c r="K118" s="125">
        <f t="shared" si="67"/>
        <v>0</v>
      </c>
      <c r="L118" s="125">
        <f t="shared" si="67"/>
        <v>0</v>
      </c>
      <c r="M118" s="125">
        <f t="shared" si="67"/>
        <v>0</v>
      </c>
      <c r="N118" s="125">
        <f t="shared" si="67"/>
        <v>0</v>
      </c>
      <c r="O118" s="125">
        <f t="shared" si="67"/>
        <v>0</v>
      </c>
      <c r="P118" s="152">
        <f t="shared" si="67"/>
        <v>248178.69431783605</v>
      </c>
      <c r="Q118" s="125">
        <f t="shared" si="67"/>
        <v>0</v>
      </c>
      <c r="R118" s="125">
        <f t="shared" si="67"/>
        <v>0</v>
      </c>
      <c r="S118" s="125">
        <f t="shared" si="67"/>
        <v>0</v>
      </c>
      <c r="T118" s="125">
        <f t="shared" si="67"/>
        <v>0</v>
      </c>
      <c r="U118" s="125">
        <f t="shared" si="67"/>
        <v>0</v>
      </c>
      <c r="V118" s="125">
        <f t="shared" si="67"/>
        <v>0</v>
      </c>
      <c r="W118" s="125">
        <f t="shared" si="67"/>
        <v>0</v>
      </c>
      <c r="X118" s="125">
        <f t="shared" si="67"/>
        <v>0</v>
      </c>
      <c r="Y118" s="125">
        <f t="shared" si="67"/>
        <v>0</v>
      </c>
      <c r="Z118" s="125">
        <f t="shared" si="67"/>
        <v>0</v>
      </c>
      <c r="AA118" s="125">
        <f t="shared" si="67"/>
        <v>1358138.6308470007</v>
      </c>
      <c r="AB118" s="125">
        <f t="shared" si="67"/>
        <v>0</v>
      </c>
      <c r="AC118" s="125">
        <f t="shared" si="67"/>
        <v>0</v>
      </c>
      <c r="AD118" s="125">
        <f t="shared" si="67"/>
        <v>0</v>
      </c>
      <c r="AE118" s="125">
        <f t="shared" si="67"/>
        <v>0</v>
      </c>
      <c r="AF118" s="125">
        <f t="shared" si="67"/>
        <v>0</v>
      </c>
      <c r="AG118" s="125">
        <f t="shared" si="67"/>
        <v>0</v>
      </c>
      <c r="AH118" s="125">
        <f t="shared" si="67"/>
        <v>0</v>
      </c>
      <c r="AI118" s="125">
        <f t="shared" si="67"/>
        <v>0</v>
      </c>
      <c r="AJ118" s="125">
        <f t="shared" si="67"/>
        <v>0</v>
      </c>
      <c r="AK118" s="125">
        <f t="shared" si="67"/>
        <v>0</v>
      </c>
      <c r="AL118" s="125">
        <f t="shared" si="67"/>
        <v>0</v>
      </c>
      <c r="AM118" s="125">
        <f t="shared" si="67"/>
        <v>0</v>
      </c>
      <c r="AN118" s="125">
        <f t="shared" si="67"/>
        <v>0</v>
      </c>
      <c r="AO118" s="125">
        <f t="shared" si="67"/>
        <v>0</v>
      </c>
      <c r="AP118" s="125">
        <f t="shared" si="67"/>
        <v>0</v>
      </c>
      <c r="AQ118" s="125">
        <f t="shared" si="67"/>
        <v>0</v>
      </c>
      <c r="AR118" s="125">
        <f t="shared" si="67"/>
        <v>0</v>
      </c>
      <c r="AS118" s="125">
        <f t="shared" si="67"/>
        <v>0</v>
      </c>
      <c r="AT118" s="125">
        <f t="shared" si="67"/>
        <v>0</v>
      </c>
      <c r="AU118" s="125">
        <f t="shared" si="67"/>
        <v>0</v>
      </c>
      <c r="AV118" s="125">
        <f t="shared" si="67"/>
        <v>0</v>
      </c>
      <c r="AW118" s="125">
        <f t="shared" si="67"/>
        <v>0</v>
      </c>
      <c r="AX118" s="125">
        <f t="shared" si="67"/>
        <v>0</v>
      </c>
      <c r="AY118" s="125">
        <f>SUM(AX108:AY117)</f>
        <v>1606317.3251648368</v>
      </c>
      <c r="AZ118" s="125">
        <f>SUM(AZ108:AZ117)</f>
        <v>42115867.027957097</v>
      </c>
      <c r="BA118" s="125">
        <f t="shared" ref="BA118:BB118" si="68">SUM(BA108:BA117)</f>
        <v>0</v>
      </c>
      <c r="BB118" s="125">
        <f t="shared" si="68"/>
        <v>42115867.027957097</v>
      </c>
    </row>
    <row r="119" spans="1:54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Cross-Reference'!GH119</f>
        <v>577058.60451378347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8">
        <v>120.06608376677038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10406.352366892505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>
        <f>SUM(F119:AX119)</f>
        <v>10526.418450659276</v>
      </c>
      <c r="AZ119" s="124">
        <f t="shared" si="65"/>
        <v>587585.02296444273</v>
      </c>
      <c r="BA119" s="124"/>
      <c r="BB119" s="124">
        <f t="shared" si="66"/>
        <v>587585.02296444273</v>
      </c>
    </row>
    <row r="120" spans="1:54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Cross-Reference'!GH120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8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>
        <f t="shared" ref="AY120:AY183" si="69">SUM(F120:AX120)</f>
        <v>0</v>
      </c>
      <c r="AZ120" s="124">
        <f t="shared" si="65"/>
        <v>0</v>
      </c>
      <c r="BA120" s="124"/>
      <c r="BB120" s="124">
        <f t="shared" si="66"/>
        <v>0</v>
      </c>
    </row>
    <row r="121" spans="1:54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Cross-Reference'!GH121</f>
        <v>2371462.9841537857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8">
        <v>20984.286553275462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62056.955869042315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>
        <f t="shared" si="69"/>
        <v>83041.24242231778</v>
      </c>
      <c r="AZ121" s="124">
        <f t="shared" si="65"/>
        <v>2454504.2265761034</v>
      </c>
      <c r="BA121" s="124"/>
      <c r="BB121" s="124">
        <f t="shared" si="66"/>
        <v>2454504.2265761034</v>
      </c>
    </row>
    <row r="122" spans="1:54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Cross-Reference'!GH122</f>
        <v>0</v>
      </c>
      <c r="P122" s="23"/>
      <c r="AA122" s="124"/>
      <c r="AY122" s="124">
        <f t="shared" si="69"/>
        <v>0</v>
      </c>
      <c r="AZ122" s="124">
        <f t="shared" si="65"/>
        <v>0</v>
      </c>
      <c r="BA122" s="124"/>
      <c r="BB122" s="124">
        <f t="shared" si="66"/>
        <v>0</v>
      </c>
    </row>
    <row r="123" spans="1:54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Cross-Reference'!GH123</f>
        <v>42715325.179466218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8">
        <v>82343.488620649601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734084.15265962481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>
        <f t="shared" si="69"/>
        <v>816427.64128027437</v>
      </c>
      <c r="AZ123" s="124">
        <f t="shared" si="65"/>
        <v>43531752.820746489</v>
      </c>
      <c r="BA123" s="124"/>
      <c r="BB123" s="124">
        <f t="shared" si="66"/>
        <v>43531752.820746489</v>
      </c>
    </row>
    <row r="124" spans="1:54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Cross-Reference'!GH124</f>
        <v>9193367.6026634816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8">
        <v>36269.540588124495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239986.70162742026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>
        <f t="shared" si="69"/>
        <v>276256.24221554474</v>
      </c>
      <c r="AZ124" s="124">
        <f t="shared" si="65"/>
        <v>9469623.8448790256</v>
      </c>
      <c r="BA124" s="124"/>
      <c r="BB124" s="124">
        <f t="shared" si="66"/>
        <v>9469623.8448790256</v>
      </c>
    </row>
    <row r="125" spans="1:54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Cross-Reference'!GH125</f>
        <v>100194.86175729299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8">
        <v>733.98232261256442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3137.7160596905742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>
        <f t="shared" si="69"/>
        <v>3871.6983823031387</v>
      </c>
      <c r="AZ125" s="124">
        <f t="shared" si="65"/>
        <v>104066.56013959613</v>
      </c>
      <c r="BA125" s="124"/>
      <c r="BB125" s="124">
        <f t="shared" si="66"/>
        <v>104066.56013959613</v>
      </c>
    </row>
    <row r="126" spans="1:54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Cross-Reference'!GH126</f>
        <v>2233401.0310230614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8">
        <v>4509.4696952059721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46592.27063668007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>
        <f t="shared" si="69"/>
        <v>51101.740331886045</v>
      </c>
      <c r="AZ126" s="124">
        <f t="shared" si="65"/>
        <v>2284502.7713549472</v>
      </c>
      <c r="BA126" s="124"/>
      <c r="BB126" s="124">
        <f t="shared" si="66"/>
        <v>2284502.7713549472</v>
      </c>
    </row>
    <row r="127" spans="1:54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Cross-Reference'!GH127</f>
        <v>659304.5147130501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8">
        <v>7036.6258354271404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21416.113442735514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>
        <f t="shared" si="69"/>
        <v>28452.739278162655</v>
      </c>
      <c r="AZ127" s="124">
        <f t="shared" si="65"/>
        <v>687757.2539912127</v>
      </c>
      <c r="BA127" s="124"/>
      <c r="BB127" s="124">
        <f t="shared" si="66"/>
        <v>687757.2539912127</v>
      </c>
    </row>
    <row r="128" spans="1:54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Cross-Reference'!GH128</f>
        <v>0</v>
      </c>
      <c r="P128" s="128">
        <v>0</v>
      </c>
      <c r="AA128" s="124"/>
      <c r="AY128" s="124">
        <f t="shared" si="69"/>
        <v>0</v>
      </c>
      <c r="AZ128" s="124">
        <f t="shared" si="65"/>
        <v>0</v>
      </c>
      <c r="BA128" s="124"/>
      <c r="BB128" s="124">
        <f t="shared" si="66"/>
        <v>0</v>
      </c>
    </row>
    <row r="129" spans="1:56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57850114.778290674</v>
      </c>
      <c r="F129" s="125">
        <f t="shared" ref="F129:AX129" si="70">SUM(F119:F128)</f>
        <v>0</v>
      </c>
      <c r="G129" s="125">
        <f t="shared" si="70"/>
        <v>0</v>
      </c>
      <c r="H129" s="125">
        <f t="shared" si="70"/>
        <v>0</v>
      </c>
      <c r="I129" s="125">
        <f t="shared" si="70"/>
        <v>0</v>
      </c>
      <c r="J129" s="125">
        <f t="shared" si="70"/>
        <v>0</v>
      </c>
      <c r="K129" s="125">
        <f t="shared" si="70"/>
        <v>0</v>
      </c>
      <c r="L129" s="125">
        <f t="shared" si="70"/>
        <v>0</v>
      </c>
      <c r="M129" s="125">
        <f t="shared" si="70"/>
        <v>0</v>
      </c>
      <c r="N129" s="125">
        <f t="shared" si="70"/>
        <v>0</v>
      </c>
      <c r="O129" s="125">
        <f t="shared" si="70"/>
        <v>0</v>
      </c>
      <c r="P129" s="152">
        <f t="shared" si="70"/>
        <v>151997.45969906202</v>
      </c>
      <c r="Q129" s="125">
        <f t="shared" si="70"/>
        <v>0</v>
      </c>
      <c r="R129" s="125">
        <f t="shared" si="70"/>
        <v>0</v>
      </c>
      <c r="S129" s="125">
        <f t="shared" si="70"/>
        <v>0</v>
      </c>
      <c r="T129" s="125">
        <f t="shared" si="70"/>
        <v>0</v>
      </c>
      <c r="U129" s="125">
        <f t="shared" si="70"/>
        <v>0</v>
      </c>
      <c r="V129" s="125">
        <f t="shared" si="70"/>
        <v>0</v>
      </c>
      <c r="W129" s="125">
        <f t="shared" si="70"/>
        <v>0</v>
      </c>
      <c r="X129" s="125">
        <f t="shared" si="70"/>
        <v>0</v>
      </c>
      <c r="Y129" s="125">
        <f t="shared" si="70"/>
        <v>0</v>
      </c>
      <c r="Z129" s="125">
        <f t="shared" si="70"/>
        <v>0</v>
      </c>
      <c r="AA129" s="125">
        <f t="shared" si="70"/>
        <v>1117680.2626620859</v>
      </c>
      <c r="AB129" s="125">
        <f t="shared" si="70"/>
        <v>0</v>
      </c>
      <c r="AC129" s="125">
        <f t="shared" si="70"/>
        <v>0</v>
      </c>
      <c r="AD129" s="125">
        <f t="shared" si="70"/>
        <v>0</v>
      </c>
      <c r="AE129" s="125">
        <f t="shared" si="70"/>
        <v>0</v>
      </c>
      <c r="AF129" s="125">
        <f t="shared" si="70"/>
        <v>0</v>
      </c>
      <c r="AG129" s="125">
        <f t="shared" si="70"/>
        <v>0</v>
      </c>
      <c r="AH129" s="125">
        <f t="shared" si="70"/>
        <v>0</v>
      </c>
      <c r="AI129" s="125">
        <f t="shared" si="70"/>
        <v>0</v>
      </c>
      <c r="AJ129" s="125">
        <f t="shared" si="70"/>
        <v>0</v>
      </c>
      <c r="AK129" s="125">
        <f t="shared" si="70"/>
        <v>0</v>
      </c>
      <c r="AL129" s="125">
        <f t="shared" si="70"/>
        <v>0</v>
      </c>
      <c r="AM129" s="125">
        <f t="shared" si="70"/>
        <v>0</v>
      </c>
      <c r="AN129" s="125">
        <f t="shared" si="70"/>
        <v>0</v>
      </c>
      <c r="AO129" s="125">
        <f t="shared" si="70"/>
        <v>0</v>
      </c>
      <c r="AP129" s="125">
        <f t="shared" si="70"/>
        <v>0</v>
      </c>
      <c r="AQ129" s="125">
        <f t="shared" si="70"/>
        <v>0</v>
      </c>
      <c r="AR129" s="125">
        <f t="shared" si="70"/>
        <v>0</v>
      </c>
      <c r="AS129" s="125">
        <f t="shared" si="70"/>
        <v>0</v>
      </c>
      <c r="AT129" s="125">
        <f t="shared" si="70"/>
        <v>0</v>
      </c>
      <c r="AU129" s="125">
        <f t="shared" si="70"/>
        <v>0</v>
      </c>
      <c r="AV129" s="125">
        <f t="shared" si="70"/>
        <v>0</v>
      </c>
      <c r="AW129" s="125">
        <f t="shared" si="70"/>
        <v>0</v>
      </c>
      <c r="AX129" s="125">
        <f t="shared" si="70"/>
        <v>0</v>
      </c>
      <c r="AY129" s="125">
        <f>SUM(AX119:AY128)</f>
        <v>1269677.7223611479</v>
      </c>
      <c r="AZ129" s="125">
        <f>SUM(AZ119:AZ128)</f>
        <v>59119792.500651821</v>
      </c>
      <c r="BA129" s="125">
        <f t="shared" ref="BA129:BB129" si="71">SUM(BA119:BA128)</f>
        <v>0</v>
      </c>
      <c r="BB129" s="125">
        <f t="shared" si="71"/>
        <v>59119792.500651821</v>
      </c>
    </row>
    <row r="130" spans="1:56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98359664.481082931</v>
      </c>
      <c r="F130" s="126">
        <f t="shared" ref="F130:AX130" si="72">+F118+F129</f>
        <v>0</v>
      </c>
      <c r="G130" s="126">
        <f t="shared" si="72"/>
        <v>0</v>
      </c>
      <c r="H130" s="126">
        <f t="shared" si="72"/>
        <v>0</v>
      </c>
      <c r="I130" s="126">
        <f t="shared" si="72"/>
        <v>0</v>
      </c>
      <c r="J130" s="126">
        <f t="shared" si="72"/>
        <v>0</v>
      </c>
      <c r="K130" s="126">
        <f t="shared" si="72"/>
        <v>0</v>
      </c>
      <c r="L130" s="126">
        <f t="shared" si="72"/>
        <v>0</v>
      </c>
      <c r="M130" s="126">
        <f t="shared" si="72"/>
        <v>0</v>
      </c>
      <c r="N130" s="126">
        <f t="shared" si="72"/>
        <v>0</v>
      </c>
      <c r="O130" s="126">
        <f t="shared" si="72"/>
        <v>0</v>
      </c>
      <c r="P130" s="126">
        <f t="shared" si="72"/>
        <v>400176.15401689807</v>
      </c>
      <c r="Q130" s="126">
        <f t="shared" si="72"/>
        <v>0</v>
      </c>
      <c r="R130" s="126">
        <f t="shared" si="72"/>
        <v>0</v>
      </c>
      <c r="S130" s="126">
        <f t="shared" si="72"/>
        <v>0</v>
      </c>
      <c r="T130" s="126">
        <f t="shared" si="72"/>
        <v>0</v>
      </c>
      <c r="U130" s="126">
        <f t="shared" si="72"/>
        <v>0</v>
      </c>
      <c r="V130" s="126">
        <f t="shared" si="72"/>
        <v>0</v>
      </c>
      <c r="W130" s="126">
        <f t="shared" si="72"/>
        <v>0</v>
      </c>
      <c r="X130" s="126">
        <f t="shared" si="72"/>
        <v>0</v>
      </c>
      <c r="Y130" s="126">
        <f t="shared" si="72"/>
        <v>0</v>
      </c>
      <c r="Z130" s="126">
        <f t="shared" si="72"/>
        <v>0</v>
      </c>
      <c r="AA130" s="126">
        <f t="shared" ref="AA130" si="73">AA118+AA129</f>
        <v>2475818.8935090867</v>
      </c>
      <c r="AB130" s="126">
        <f t="shared" si="72"/>
        <v>0</v>
      </c>
      <c r="AC130" s="126">
        <f t="shared" si="72"/>
        <v>0</v>
      </c>
      <c r="AD130" s="126">
        <f t="shared" si="72"/>
        <v>0</v>
      </c>
      <c r="AE130" s="126">
        <f t="shared" si="72"/>
        <v>0</v>
      </c>
      <c r="AF130" s="126">
        <f t="shared" si="72"/>
        <v>0</v>
      </c>
      <c r="AG130" s="126">
        <f t="shared" si="72"/>
        <v>0</v>
      </c>
      <c r="AH130" s="126">
        <f t="shared" si="72"/>
        <v>0</v>
      </c>
      <c r="AI130" s="126">
        <f t="shared" si="72"/>
        <v>0</v>
      </c>
      <c r="AJ130" s="126">
        <f t="shared" si="72"/>
        <v>0</v>
      </c>
      <c r="AK130" s="126">
        <f t="shared" si="72"/>
        <v>0</v>
      </c>
      <c r="AL130" s="126">
        <f t="shared" si="72"/>
        <v>0</v>
      </c>
      <c r="AM130" s="126">
        <f t="shared" si="72"/>
        <v>0</v>
      </c>
      <c r="AN130" s="126">
        <f t="shared" si="72"/>
        <v>0</v>
      </c>
      <c r="AO130" s="126">
        <f t="shared" si="72"/>
        <v>0</v>
      </c>
      <c r="AP130" s="126">
        <f t="shared" si="72"/>
        <v>0</v>
      </c>
      <c r="AQ130" s="126">
        <f t="shared" si="72"/>
        <v>0</v>
      </c>
      <c r="AR130" s="126">
        <f t="shared" si="72"/>
        <v>0</v>
      </c>
      <c r="AS130" s="126">
        <f t="shared" si="72"/>
        <v>0</v>
      </c>
      <c r="AT130" s="126">
        <f t="shared" si="72"/>
        <v>0</v>
      </c>
      <c r="AU130" s="126">
        <f t="shared" si="72"/>
        <v>0</v>
      </c>
      <c r="AV130" s="126">
        <f t="shared" si="72"/>
        <v>0</v>
      </c>
      <c r="AW130" s="126">
        <f t="shared" si="72"/>
        <v>0</v>
      </c>
      <c r="AX130" s="126">
        <f t="shared" si="72"/>
        <v>0</v>
      </c>
      <c r="AY130" s="126">
        <f>AY118+AY129</f>
        <v>2875995.0475259847</v>
      </c>
      <c r="AZ130" s="126">
        <f>AZ118+AZ129</f>
        <v>101235659.52860892</v>
      </c>
      <c r="BA130" s="126">
        <f t="shared" ref="BA130:BB130" si="74">BA118+BA129</f>
        <v>0</v>
      </c>
      <c r="BB130" s="126">
        <f t="shared" si="74"/>
        <v>101235659.52860892</v>
      </c>
      <c r="BC130" s="133">
        <v>0</v>
      </c>
      <c r="BD130" s="195" t="s">
        <v>661</v>
      </c>
    </row>
    <row r="131" spans="1:56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Cross-Reference'!GH131</f>
        <v>174936.82277209644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8">
        <v>2036.0816813400224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4759.0882845050946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>
        <f t="shared" si="69"/>
        <v>6795.1699658451171</v>
      </c>
      <c r="AZ131" s="124">
        <f t="shared" ref="AZ131:AZ197" si="75">AY131+E131</f>
        <v>181731.99273794156</v>
      </c>
      <c r="BA131" s="124"/>
      <c r="BB131" s="124">
        <f t="shared" ref="BB131:BB197" si="76">AZ131+BA131</f>
        <v>181731.99273794156</v>
      </c>
    </row>
    <row r="132" spans="1:56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Cross-Reference'!GH132</f>
        <v>13387421.736581303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8">
        <v>1587.8128715283779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243481.57275502384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>
        <f t="shared" si="69"/>
        <v>245069.38562655222</v>
      </c>
      <c r="AZ132" s="124">
        <f t="shared" si="75"/>
        <v>13632491.122207856</v>
      </c>
      <c r="BA132" s="124"/>
      <c r="BB132" s="124">
        <f t="shared" si="76"/>
        <v>13632491.122207856</v>
      </c>
    </row>
    <row r="133" spans="1:56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Cross-Reference'!GH133</f>
        <v>24081118.979192119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8">
        <v>102334.25171426075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695006.13382714987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>
        <f t="shared" si="69"/>
        <v>797340.38554141065</v>
      </c>
      <c r="AZ133" s="124">
        <f t="shared" si="75"/>
        <v>24878459.364733528</v>
      </c>
      <c r="BA133" s="124"/>
      <c r="BB133" s="124">
        <f t="shared" si="76"/>
        <v>24878459.364733528</v>
      </c>
    </row>
    <row r="134" spans="1:56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Cross-Reference'!GH134</f>
        <v>14936533.44339209</v>
      </c>
      <c r="F134" s="124">
        <v>155262.28071470041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8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2657.8655386101454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>
        <f t="shared" si="69"/>
        <v>157920.14625331055</v>
      </c>
      <c r="AZ134" s="124">
        <f t="shared" si="75"/>
        <v>15094453.589645401</v>
      </c>
      <c r="BA134" s="124">
        <v>2826114.7861322691</v>
      </c>
      <c r="BB134" s="124">
        <f t="shared" si="76"/>
        <v>17920568.375777669</v>
      </c>
    </row>
    <row r="135" spans="1:56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Cross-Reference'!GH135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8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>
        <f t="shared" si="69"/>
        <v>0</v>
      </c>
      <c r="AZ135" s="124">
        <f t="shared" si="75"/>
        <v>0</v>
      </c>
      <c r="BA135" s="124"/>
      <c r="BB135" s="124">
        <f t="shared" si="76"/>
        <v>0</v>
      </c>
    </row>
    <row r="136" spans="1:56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52580010.98193761</v>
      </c>
      <c r="F136" s="126">
        <f t="shared" ref="F136:AX136" si="77">SUM(F131:F135)</f>
        <v>155262.28071470041</v>
      </c>
      <c r="G136" s="126">
        <f t="shared" si="77"/>
        <v>0</v>
      </c>
      <c r="H136" s="126">
        <f t="shared" si="77"/>
        <v>0</v>
      </c>
      <c r="I136" s="126">
        <f t="shared" si="77"/>
        <v>0</v>
      </c>
      <c r="J136" s="126">
        <f t="shared" si="77"/>
        <v>0</v>
      </c>
      <c r="K136" s="126">
        <f t="shared" si="77"/>
        <v>0</v>
      </c>
      <c r="L136" s="126">
        <f t="shared" si="77"/>
        <v>0</v>
      </c>
      <c r="M136" s="126">
        <f t="shared" si="77"/>
        <v>0</v>
      </c>
      <c r="N136" s="126">
        <f t="shared" si="77"/>
        <v>0</v>
      </c>
      <c r="O136" s="126">
        <f t="shared" si="77"/>
        <v>0</v>
      </c>
      <c r="P136" s="126">
        <f t="shared" si="77"/>
        <v>105958.14626712915</v>
      </c>
      <c r="Q136" s="126">
        <f t="shared" si="77"/>
        <v>0</v>
      </c>
      <c r="R136" s="126">
        <f t="shared" si="77"/>
        <v>0</v>
      </c>
      <c r="S136" s="126">
        <f t="shared" si="77"/>
        <v>0</v>
      </c>
      <c r="T136" s="126">
        <f t="shared" si="77"/>
        <v>0</v>
      </c>
      <c r="U136" s="126">
        <f t="shared" si="77"/>
        <v>0</v>
      </c>
      <c r="V136" s="126">
        <f t="shared" si="77"/>
        <v>0</v>
      </c>
      <c r="W136" s="126">
        <f t="shared" si="77"/>
        <v>0</v>
      </c>
      <c r="X136" s="126">
        <f t="shared" si="77"/>
        <v>0</v>
      </c>
      <c r="Y136" s="126">
        <f t="shared" si="77"/>
        <v>0</v>
      </c>
      <c r="Z136" s="126">
        <f t="shared" si="77"/>
        <v>0</v>
      </c>
      <c r="AA136" s="126">
        <f t="shared" ref="AA136" si="78">SUM(AA131:AA135)</f>
        <v>945904.66040528892</v>
      </c>
      <c r="AB136" s="126">
        <f t="shared" si="77"/>
        <v>0</v>
      </c>
      <c r="AC136" s="126">
        <f t="shared" si="77"/>
        <v>0</v>
      </c>
      <c r="AD136" s="126">
        <f t="shared" si="77"/>
        <v>0</v>
      </c>
      <c r="AE136" s="126">
        <f t="shared" si="77"/>
        <v>0</v>
      </c>
      <c r="AF136" s="126">
        <f t="shared" si="77"/>
        <v>0</v>
      </c>
      <c r="AG136" s="126">
        <f t="shared" si="77"/>
        <v>0</v>
      </c>
      <c r="AH136" s="126">
        <f t="shared" si="77"/>
        <v>0</v>
      </c>
      <c r="AI136" s="126">
        <f t="shared" si="77"/>
        <v>0</v>
      </c>
      <c r="AJ136" s="126">
        <f t="shared" si="77"/>
        <v>0</v>
      </c>
      <c r="AK136" s="126">
        <f t="shared" si="77"/>
        <v>0</v>
      </c>
      <c r="AL136" s="126">
        <f t="shared" si="77"/>
        <v>0</v>
      </c>
      <c r="AM136" s="126">
        <f t="shared" si="77"/>
        <v>0</v>
      </c>
      <c r="AN136" s="126">
        <f t="shared" si="77"/>
        <v>0</v>
      </c>
      <c r="AO136" s="126">
        <f t="shared" si="77"/>
        <v>0</v>
      </c>
      <c r="AP136" s="126">
        <f t="shared" si="77"/>
        <v>0</v>
      </c>
      <c r="AQ136" s="126">
        <f t="shared" si="77"/>
        <v>0</v>
      </c>
      <c r="AR136" s="126">
        <f t="shared" si="77"/>
        <v>0</v>
      </c>
      <c r="AS136" s="126">
        <f t="shared" si="77"/>
        <v>0</v>
      </c>
      <c r="AT136" s="126">
        <f t="shared" si="77"/>
        <v>0</v>
      </c>
      <c r="AU136" s="126">
        <f t="shared" si="77"/>
        <v>0</v>
      </c>
      <c r="AV136" s="126">
        <f t="shared" si="77"/>
        <v>0</v>
      </c>
      <c r="AW136" s="126">
        <f t="shared" si="77"/>
        <v>0</v>
      </c>
      <c r="AX136" s="126">
        <f t="shared" si="77"/>
        <v>0</v>
      </c>
      <c r="AY136" s="126">
        <f>SUM(AX131:AY135)</f>
        <v>1207125.0873871185</v>
      </c>
      <c r="AZ136" s="126">
        <f>SUM(AZ131:AZ135)</f>
        <v>53787136.069324724</v>
      </c>
      <c r="BA136" s="126">
        <f t="shared" ref="BA136:BB136" si="79">SUM(BA131:BA135)</f>
        <v>2826114.7861322691</v>
      </c>
      <c r="BB136" s="126">
        <f t="shared" si="79"/>
        <v>56613250.855456993</v>
      </c>
      <c r="BC136" s="133">
        <v>0</v>
      </c>
      <c r="BD136" s="195" t="s">
        <v>662</v>
      </c>
    </row>
    <row r="137" spans="1:56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Cross-Reference'!GH137</f>
        <v>0</v>
      </c>
      <c r="AA137" s="124"/>
      <c r="AY137" s="124">
        <f t="shared" si="69"/>
        <v>0</v>
      </c>
      <c r="AZ137" s="124">
        <f t="shared" si="75"/>
        <v>0</v>
      </c>
      <c r="BA137" s="124"/>
      <c r="BB137" s="124">
        <f t="shared" si="76"/>
        <v>0</v>
      </c>
    </row>
    <row r="138" spans="1:56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Cross-Reference'!GH138</f>
        <v>8617590.4118250925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8">
        <v>19455.338551794135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856847.59291966632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>
        <f t="shared" si="69"/>
        <v>876302.9314714605</v>
      </c>
      <c r="AZ138" s="124">
        <f t="shared" si="75"/>
        <v>9493893.3432965539</v>
      </c>
      <c r="BA138" s="124"/>
      <c r="BB138" s="124">
        <f t="shared" si="76"/>
        <v>9493893.3432965539</v>
      </c>
    </row>
    <row r="139" spans="1:56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Cross-Reference'!GH139</f>
        <v>1756441.3043554083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8">
        <v>15458.878985080331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37703.270718389424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>
        <f t="shared" si="69"/>
        <v>53162.149703469753</v>
      </c>
      <c r="AZ139" s="124">
        <f t="shared" si="75"/>
        <v>1809603.4540588781</v>
      </c>
      <c r="BA139" s="124"/>
      <c r="BB139" s="124">
        <f t="shared" si="76"/>
        <v>1809603.4540588781</v>
      </c>
    </row>
    <row r="140" spans="1:56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Cross-Reference'!GH140</f>
        <v>124.47170148481263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8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4.1081353728653482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>
        <f t="shared" si="69"/>
        <v>4.1081353728653482</v>
      </c>
      <c r="AZ140" s="124">
        <f t="shared" si="75"/>
        <v>128.57983685767798</v>
      </c>
      <c r="BA140" s="124"/>
      <c r="BB140" s="124">
        <f t="shared" si="76"/>
        <v>128.57983685767798</v>
      </c>
    </row>
    <row r="141" spans="1:56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Cross-Reference'!GH141</f>
        <v>840901.27867799357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8">
        <v>8805.4747221303187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30232.473365322687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>
        <f t="shared" si="69"/>
        <v>39037.948087453005</v>
      </c>
      <c r="AZ141" s="124">
        <f t="shared" si="75"/>
        <v>879939.2267654466</v>
      </c>
      <c r="BA141" s="124"/>
      <c r="BB141" s="124">
        <f t="shared" si="76"/>
        <v>879939.2267654466</v>
      </c>
    </row>
    <row r="142" spans="1:56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11215057.46655998</v>
      </c>
      <c r="F142" s="126">
        <f t="shared" ref="F142:AX142" si="80">SUM(F137:F141)</f>
        <v>0</v>
      </c>
      <c r="G142" s="126">
        <f t="shared" si="80"/>
        <v>0</v>
      </c>
      <c r="H142" s="126">
        <f t="shared" si="80"/>
        <v>0</v>
      </c>
      <c r="I142" s="126">
        <f t="shared" si="80"/>
        <v>0</v>
      </c>
      <c r="J142" s="126">
        <f t="shared" si="80"/>
        <v>0</v>
      </c>
      <c r="K142" s="126">
        <f t="shared" si="80"/>
        <v>0</v>
      </c>
      <c r="L142" s="126">
        <f t="shared" si="80"/>
        <v>0</v>
      </c>
      <c r="M142" s="126">
        <f t="shared" si="80"/>
        <v>0</v>
      </c>
      <c r="N142" s="126">
        <f t="shared" si="80"/>
        <v>0</v>
      </c>
      <c r="O142" s="126">
        <f t="shared" si="80"/>
        <v>0</v>
      </c>
      <c r="P142" s="126">
        <f t="shared" si="80"/>
        <v>43719.692259004783</v>
      </c>
      <c r="Q142" s="126">
        <f t="shared" si="80"/>
        <v>0</v>
      </c>
      <c r="R142" s="126">
        <f t="shared" si="80"/>
        <v>0</v>
      </c>
      <c r="S142" s="126">
        <f t="shared" si="80"/>
        <v>0</v>
      </c>
      <c r="T142" s="126">
        <f t="shared" si="80"/>
        <v>0</v>
      </c>
      <c r="U142" s="126">
        <f t="shared" si="80"/>
        <v>0</v>
      </c>
      <c r="V142" s="126">
        <f t="shared" si="80"/>
        <v>0</v>
      </c>
      <c r="W142" s="126">
        <f t="shared" si="80"/>
        <v>0</v>
      </c>
      <c r="X142" s="126">
        <f t="shared" si="80"/>
        <v>0</v>
      </c>
      <c r="Y142" s="126">
        <f t="shared" si="80"/>
        <v>0</v>
      </c>
      <c r="Z142" s="126">
        <f t="shared" si="80"/>
        <v>0</v>
      </c>
      <c r="AA142" s="126">
        <f t="shared" ref="AA142" si="81">SUM(AA137:AA141)</f>
        <v>924787.4451387513</v>
      </c>
      <c r="AB142" s="126">
        <f t="shared" si="80"/>
        <v>0</v>
      </c>
      <c r="AC142" s="126">
        <f t="shared" si="80"/>
        <v>0</v>
      </c>
      <c r="AD142" s="126">
        <f t="shared" si="80"/>
        <v>0</v>
      </c>
      <c r="AE142" s="126">
        <f t="shared" si="80"/>
        <v>0</v>
      </c>
      <c r="AF142" s="126">
        <f t="shared" si="80"/>
        <v>0</v>
      </c>
      <c r="AG142" s="126">
        <f t="shared" si="80"/>
        <v>0</v>
      </c>
      <c r="AH142" s="126">
        <f t="shared" si="80"/>
        <v>0</v>
      </c>
      <c r="AI142" s="126">
        <f t="shared" si="80"/>
        <v>0</v>
      </c>
      <c r="AJ142" s="126">
        <f t="shared" si="80"/>
        <v>0</v>
      </c>
      <c r="AK142" s="126">
        <f t="shared" si="80"/>
        <v>0</v>
      </c>
      <c r="AL142" s="126">
        <f t="shared" si="80"/>
        <v>0</v>
      </c>
      <c r="AM142" s="126">
        <f t="shared" si="80"/>
        <v>0</v>
      </c>
      <c r="AN142" s="126">
        <f t="shared" si="80"/>
        <v>0</v>
      </c>
      <c r="AO142" s="126">
        <f t="shared" si="80"/>
        <v>0</v>
      </c>
      <c r="AP142" s="126">
        <f t="shared" si="80"/>
        <v>0</v>
      </c>
      <c r="AQ142" s="126">
        <f t="shared" si="80"/>
        <v>0</v>
      </c>
      <c r="AR142" s="126">
        <f t="shared" si="80"/>
        <v>0</v>
      </c>
      <c r="AS142" s="126">
        <f t="shared" si="80"/>
        <v>0</v>
      </c>
      <c r="AT142" s="126">
        <f t="shared" si="80"/>
        <v>0</v>
      </c>
      <c r="AU142" s="126">
        <f t="shared" si="80"/>
        <v>0</v>
      </c>
      <c r="AV142" s="126">
        <f t="shared" si="80"/>
        <v>0</v>
      </c>
      <c r="AW142" s="126">
        <f t="shared" si="80"/>
        <v>0</v>
      </c>
      <c r="AX142" s="126">
        <f t="shared" si="80"/>
        <v>0</v>
      </c>
      <c r="AY142" s="126">
        <f>SUM(AX137:AY141)</f>
        <v>968507.1373977561</v>
      </c>
      <c r="AZ142" s="126">
        <f>SUM(AZ137:AZ141)</f>
        <v>12183564.603957737</v>
      </c>
      <c r="BA142" s="126">
        <f t="shared" ref="BA142:BB142" si="82">SUM(BA137:BA141)</f>
        <v>0</v>
      </c>
      <c r="BB142" s="126">
        <f t="shared" si="82"/>
        <v>12183564.603957737</v>
      </c>
      <c r="BC142" s="133">
        <v>0</v>
      </c>
      <c r="BD142" s="195" t="s">
        <v>663</v>
      </c>
    </row>
    <row r="143" spans="1:56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Cross-Reference'!GH143</f>
        <v>92900728.454546034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8">
        <v>451143.66797802871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4277763.4023149461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>
        <f t="shared" si="69"/>
        <v>4728907.0702929748</v>
      </c>
      <c r="AZ143" s="124">
        <f t="shared" si="75"/>
        <v>97629635.524839014</v>
      </c>
      <c r="BA143" s="124"/>
      <c r="BB143" s="124">
        <f t="shared" si="76"/>
        <v>97629635.524839014</v>
      </c>
    </row>
    <row r="144" spans="1:56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Cross-Reference'!GH144</f>
        <v>8051078.0591462255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8">
        <v>102.47633866002569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82986.536350288428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>
        <f t="shared" si="69"/>
        <v>83089.012688948453</v>
      </c>
      <c r="AZ144" s="124">
        <f t="shared" si="75"/>
        <v>8134167.0718351742</v>
      </c>
      <c r="BA144" s="124"/>
      <c r="BB144" s="124">
        <f t="shared" si="76"/>
        <v>8134167.0718351742</v>
      </c>
    </row>
    <row r="145" spans="1:56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Cross-Reference'!GH145</f>
        <v>-21712777.058226991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8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167012.57099830732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>
        <f t="shared" si="69"/>
        <v>167012.57099830732</v>
      </c>
      <c r="AZ145" s="124">
        <f t="shared" si="75"/>
        <v>-21545764.487228684</v>
      </c>
      <c r="BA145" s="124"/>
      <c r="BB145" s="124">
        <f t="shared" si="76"/>
        <v>-21545764.487228684</v>
      </c>
    </row>
    <row r="146" spans="1:56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Cross-Reference'!GH146</f>
        <v>16331614.806836445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8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-260994.31577560678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>
        <f t="shared" si="69"/>
        <v>-260994.31577560678</v>
      </c>
      <c r="AZ146" s="124">
        <f t="shared" si="75"/>
        <v>16070620.491060838</v>
      </c>
      <c r="BA146" s="124"/>
      <c r="BB146" s="124">
        <f t="shared" si="76"/>
        <v>16070620.491060838</v>
      </c>
    </row>
    <row r="147" spans="1:56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Cross-Reference'!GH147</f>
        <v>4518025.8603957789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8">
        <v>1211.9873931555253</v>
      </c>
      <c r="Q147" s="124"/>
      <c r="R147" s="124"/>
      <c r="S147" s="137"/>
      <c r="T147" s="124"/>
      <c r="U147" s="124"/>
      <c r="V147" s="124"/>
      <c r="W147" s="124"/>
      <c r="X147" s="124"/>
      <c r="Y147" s="124"/>
      <c r="Z147" s="124"/>
      <c r="AA147" s="124">
        <v>27995.139638143592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>
        <f t="shared" si="69"/>
        <v>29207.127031299118</v>
      </c>
      <c r="AZ147" s="124">
        <f t="shared" si="75"/>
        <v>4547232.9874270782</v>
      </c>
      <c r="BA147" s="124"/>
      <c r="BB147" s="124">
        <f t="shared" si="76"/>
        <v>4547232.9874270782</v>
      </c>
    </row>
    <row r="148" spans="1:56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Cross-Reference'!GH148</f>
        <v>7350527.663796965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8">
        <v>4775.9237162745721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70900.274790093303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>
        <f t="shared" si="69"/>
        <v>75676.198506367873</v>
      </c>
      <c r="AZ148" s="124">
        <f t="shared" si="75"/>
        <v>7426203.8623033334</v>
      </c>
      <c r="BA148" s="124"/>
      <c r="BB148" s="124">
        <f t="shared" si="76"/>
        <v>7426203.8623033334</v>
      </c>
    </row>
    <row r="149" spans="1:56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Cross-Reference'!GH149</f>
        <v>32691554.496902946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8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927629.47350758687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>
        <f t="shared" si="69"/>
        <v>927629.47350758687</v>
      </c>
      <c r="AZ149" s="124">
        <f t="shared" si="75"/>
        <v>33619183.970410533</v>
      </c>
      <c r="BA149" s="124"/>
      <c r="BB149" s="124">
        <f t="shared" si="76"/>
        <v>33619183.970410533</v>
      </c>
    </row>
    <row r="150" spans="1:56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Cross-Reference'!GH150</f>
        <v>0</v>
      </c>
      <c r="P150" s="23"/>
      <c r="AA150" s="124"/>
      <c r="AY150" s="124">
        <f t="shared" si="69"/>
        <v>0</v>
      </c>
      <c r="AZ150" s="124">
        <f t="shared" si="75"/>
        <v>0</v>
      </c>
      <c r="BA150" s="124"/>
      <c r="BB150" s="124">
        <f t="shared" si="76"/>
        <v>0</v>
      </c>
    </row>
    <row r="151" spans="1:56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Cross-Reference'!GH151</f>
        <v>6447427.1702348348</v>
      </c>
      <c r="F151" s="124">
        <v>43146.388971710549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8">
        <v>178.58105701635048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35959.849052935839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>
        <f t="shared" si="69"/>
        <v>79284.819081662747</v>
      </c>
      <c r="AZ151" s="124">
        <f t="shared" si="75"/>
        <v>6526711.9893164979</v>
      </c>
      <c r="BA151" s="124">
        <v>785359.11800257582</v>
      </c>
      <c r="BB151" s="124">
        <f t="shared" si="76"/>
        <v>7312071.1073190738</v>
      </c>
    </row>
    <row r="152" spans="1:56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Cross-Reference'!GH152</f>
        <v>0</v>
      </c>
      <c r="P152" s="23"/>
      <c r="AA152" s="124"/>
      <c r="AY152" s="124">
        <f t="shared" si="69"/>
        <v>0</v>
      </c>
      <c r="AZ152" s="124">
        <f t="shared" si="75"/>
        <v>0</v>
      </c>
      <c r="BA152" s="124"/>
      <c r="BB152" s="124">
        <f t="shared" si="76"/>
        <v>0</v>
      </c>
    </row>
    <row r="153" spans="1:56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Cross-Reference'!GH153</f>
        <v>4124.3688934914144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8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-141.60209955061191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>
        <f t="shared" si="69"/>
        <v>-141.60209955061191</v>
      </c>
      <c r="AZ153" s="124">
        <f t="shared" si="75"/>
        <v>3982.7667939408025</v>
      </c>
      <c r="BA153" s="124"/>
      <c r="BB153" s="124">
        <f t="shared" si="76"/>
        <v>3982.7667939408025</v>
      </c>
    </row>
    <row r="154" spans="1:56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Cross-Reference'!GH154</f>
        <v>25103526.238746494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8">
        <v>-350.46543676089595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1706146.0982408375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>
        <f t="shared" si="69"/>
        <v>1705795.6328040767</v>
      </c>
      <c r="AZ154" s="124">
        <f t="shared" si="75"/>
        <v>26809321.871550571</v>
      </c>
      <c r="BA154" s="124"/>
      <c r="BB154" s="124">
        <f t="shared" si="76"/>
        <v>26809321.871550571</v>
      </c>
    </row>
    <row r="155" spans="1:56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Cross-Reference'!GH155</f>
        <v>5184683.8440044913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8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203740.47596190963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>
        <f t="shared" si="69"/>
        <v>203740.47596190963</v>
      </c>
      <c r="AZ155" s="124">
        <f t="shared" si="75"/>
        <v>5388424.319966401</v>
      </c>
      <c r="BA155" s="124"/>
      <c r="BB155" s="124">
        <f t="shared" si="76"/>
        <v>5388424.319966401</v>
      </c>
    </row>
    <row r="156" spans="1:56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Cross-Reference'!GH156</f>
        <v>20088745.030523859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8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401228.27790403366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>
        <f t="shared" si="69"/>
        <v>401228.27790403366</v>
      </c>
      <c r="AZ156" s="124">
        <f t="shared" si="75"/>
        <v>20489973.308427893</v>
      </c>
      <c r="BA156" s="124"/>
      <c r="BB156" s="124">
        <f t="shared" si="76"/>
        <v>20489973.308427893</v>
      </c>
    </row>
    <row r="157" spans="1:56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196959258.93580058</v>
      </c>
      <c r="F157" s="126">
        <f t="shared" ref="F157:AX157" si="83">SUM(F143:F156)</f>
        <v>43146.388971710549</v>
      </c>
      <c r="G157" s="126">
        <f t="shared" si="83"/>
        <v>0</v>
      </c>
      <c r="H157" s="126">
        <f t="shared" si="83"/>
        <v>0</v>
      </c>
      <c r="I157" s="126">
        <f t="shared" si="83"/>
        <v>0</v>
      </c>
      <c r="J157" s="126">
        <f t="shared" si="83"/>
        <v>0</v>
      </c>
      <c r="K157" s="126">
        <f t="shared" si="83"/>
        <v>0</v>
      </c>
      <c r="L157" s="126">
        <f t="shared" si="83"/>
        <v>0</v>
      </c>
      <c r="M157" s="126">
        <f t="shared" si="83"/>
        <v>0</v>
      </c>
      <c r="N157" s="126">
        <f t="shared" si="83"/>
        <v>0</v>
      </c>
      <c r="O157" s="126">
        <f t="shared" si="83"/>
        <v>0</v>
      </c>
      <c r="P157" s="126">
        <f t="shared" si="83"/>
        <v>457062.17104637425</v>
      </c>
      <c r="Q157" s="126">
        <f t="shared" si="83"/>
        <v>0</v>
      </c>
      <c r="R157" s="126">
        <f t="shared" si="83"/>
        <v>0</v>
      </c>
      <c r="S157" s="126">
        <f t="shared" si="83"/>
        <v>0</v>
      </c>
      <c r="T157" s="126">
        <f t="shared" si="83"/>
        <v>0</v>
      </c>
      <c r="U157" s="126">
        <f t="shared" si="83"/>
        <v>0</v>
      </c>
      <c r="V157" s="126">
        <f t="shared" si="83"/>
        <v>0</v>
      </c>
      <c r="W157" s="126">
        <f t="shared" si="83"/>
        <v>0</v>
      </c>
      <c r="X157" s="126">
        <f t="shared" si="83"/>
        <v>0</v>
      </c>
      <c r="Y157" s="126">
        <f t="shared" si="83"/>
        <v>0</v>
      </c>
      <c r="Z157" s="126">
        <f t="shared" si="83"/>
        <v>0</v>
      </c>
      <c r="AA157" s="126">
        <f t="shared" ref="AA157" si="84">SUM(AA143:AA156)</f>
        <v>7640226.1808839245</v>
      </c>
      <c r="AB157" s="126">
        <f t="shared" si="83"/>
        <v>0</v>
      </c>
      <c r="AC157" s="126">
        <f t="shared" si="83"/>
        <v>0</v>
      </c>
      <c r="AD157" s="126">
        <f t="shared" si="83"/>
        <v>0</v>
      </c>
      <c r="AE157" s="126">
        <f t="shared" si="83"/>
        <v>0</v>
      </c>
      <c r="AF157" s="126">
        <f t="shared" si="83"/>
        <v>0</v>
      </c>
      <c r="AG157" s="126">
        <f t="shared" si="83"/>
        <v>0</v>
      </c>
      <c r="AH157" s="126">
        <f t="shared" si="83"/>
        <v>0</v>
      </c>
      <c r="AI157" s="126">
        <f t="shared" si="83"/>
        <v>0</v>
      </c>
      <c r="AJ157" s="126">
        <f t="shared" si="83"/>
        <v>0</v>
      </c>
      <c r="AK157" s="126">
        <f t="shared" si="83"/>
        <v>0</v>
      </c>
      <c r="AL157" s="126">
        <f t="shared" si="83"/>
        <v>0</v>
      </c>
      <c r="AM157" s="126">
        <f t="shared" si="83"/>
        <v>0</v>
      </c>
      <c r="AN157" s="126">
        <f t="shared" si="83"/>
        <v>0</v>
      </c>
      <c r="AO157" s="126">
        <f t="shared" si="83"/>
        <v>0</v>
      </c>
      <c r="AP157" s="126">
        <f t="shared" si="83"/>
        <v>0</v>
      </c>
      <c r="AQ157" s="126">
        <f t="shared" si="83"/>
        <v>0</v>
      </c>
      <c r="AR157" s="126">
        <f t="shared" si="83"/>
        <v>0</v>
      </c>
      <c r="AS157" s="126">
        <f t="shared" si="83"/>
        <v>0</v>
      </c>
      <c r="AT157" s="126">
        <f t="shared" si="83"/>
        <v>0</v>
      </c>
      <c r="AU157" s="126">
        <f t="shared" si="83"/>
        <v>0</v>
      </c>
      <c r="AV157" s="126">
        <f t="shared" si="83"/>
        <v>0</v>
      </c>
      <c r="AW157" s="126">
        <f t="shared" si="83"/>
        <v>0</v>
      </c>
      <c r="AX157" s="126">
        <f t="shared" si="83"/>
        <v>0</v>
      </c>
      <c r="AY157" s="126">
        <f>SUM(AX143:AY156)</f>
        <v>8140434.7409020113</v>
      </c>
      <c r="AZ157" s="126">
        <f>SUM(AZ143:AZ156)</f>
        <v>205099693.67670259</v>
      </c>
      <c r="BA157" s="126">
        <f t="shared" ref="BA157:BB157" si="85">SUM(BA143:BA156)</f>
        <v>785359.11800257582</v>
      </c>
      <c r="BB157" s="126">
        <f t="shared" si="85"/>
        <v>205885052.79470518</v>
      </c>
      <c r="BC157" s="133">
        <v>0</v>
      </c>
      <c r="BD157" s="195" t="s">
        <v>657</v>
      </c>
    </row>
    <row r="158" spans="1:56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Cross-Reference'!GH158</f>
        <v>-4648052.1748272395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36"/>
      <c r="Z158" s="128"/>
      <c r="AB158" s="128"/>
      <c r="AC158" s="128"/>
      <c r="AD158" s="128"/>
      <c r="AE158" s="128"/>
      <c r="AF158" s="128"/>
      <c r="AG158" s="128">
        <v>-11698429.322766013</v>
      </c>
      <c r="AH158" s="128">
        <v>-3990460.5011839992</v>
      </c>
      <c r="AI158" s="124">
        <v>819048.54</v>
      </c>
      <c r="AJ158" s="124"/>
      <c r="AK158" s="124"/>
      <c r="AL158" s="124">
        <v>17516.399999999994</v>
      </c>
      <c r="AM158" s="128"/>
      <c r="AN158" s="128"/>
      <c r="AO158" s="128"/>
      <c r="AP158" s="128"/>
      <c r="AQ158" s="128"/>
      <c r="AR158" s="128"/>
      <c r="AS158" s="128"/>
      <c r="AT158" s="128"/>
      <c r="AU158" s="128">
        <v>-578649.06000000238</v>
      </c>
      <c r="AV158" s="128"/>
      <c r="AW158" s="128"/>
      <c r="AX158" s="128"/>
      <c r="AY158" s="124">
        <f t="shared" si="69"/>
        <v>-15430973.943950014</v>
      </c>
      <c r="AZ158" s="124">
        <f t="shared" si="75"/>
        <v>-20079026.118777253</v>
      </c>
      <c r="BA158" s="124"/>
      <c r="BB158" s="124">
        <f t="shared" si="76"/>
        <v>-20079026.118777253</v>
      </c>
    </row>
    <row r="159" spans="1:56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Cross-Reference'!GH159</f>
        <v>20876661.508692995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124"/>
      <c r="AB159" s="23"/>
      <c r="AC159" s="23"/>
      <c r="AD159" s="23"/>
      <c r="AE159" s="23"/>
      <c r="AF159" s="23"/>
      <c r="AG159" s="23"/>
      <c r="AH159" s="23"/>
      <c r="AI159" s="124"/>
      <c r="AJ159" s="124"/>
      <c r="AK159" s="124">
        <v>0</v>
      </c>
      <c r="AL159" s="124">
        <v>52047.689999999806</v>
      </c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124">
        <f t="shared" si="69"/>
        <v>52047.689999999806</v>
      </c>
      <c r="AZ159" s="124">
        <f t="shared" si="75"/>
        <v>20928709.198692996</v>
      </c>
      <c r="BA159" s="124"/>
      <c r="BB159" s="124">
        <f t="shared" si="76"/>
        <v>20928709.198692996</v>
      </c>
    </row>
    <row r="160" spans="1:56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Cross-Reference'!GH160</f>
        <v>86285057.294209003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124"/>
      <c r="AB160" s="23"/>
      <c r="AC160" s="23"/>
      <c r="AD160" s="23"/>
      <c r="AE160" s="23"/>
      <c r="AF160" s="23"/>
      <c r="AG160" s="23"/>
      <c r="AH160" s="23"/>
      <c r="AI160" s="124"/>
      <c r="AJ160" s="124"/>
      <c r="AK160" s="124">
        <v>526720.61999999953</v>
      </c>
      <c r="AL160" s="124">
        <v>1511687.01</v>
      </c>
      <c r="AM160" s="23"/>
      <c r="AN160" s="23"/>
      <c r="AO160" s="46"/>
      <c r="AP160" s="23"/>
      <c r="AQ160" s="23"/>
      <c r="AR160" s="23"/>
      <c r="AS160" s="23"/>
      <c r="AT160" s="23"/>
      <c r="AU160" s="23"/>
      <c r="AV160" s="23"/>
      <c r="AW160" s="23"/>
      <c r="AX160" s="23"/>
      <c r="AY160" s="124">
        <f t="shared" si="69"/>
        <v>2038407.6299999994</v>
      </c>
      <c r="AZ160" s="124">
        <f t="shared" si="75"/>
        <v>88323464.924208999</v>
      </c>
      <c r="BA160" s="124"/>
      <c r="BB160" s="124">
        <f t="shared" si="76"/>
        <v>88323464.924208999</v>
      </c>
    </row>
    <row r="161" spans="1:56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Cross-Reference'!GH161</f>
        <v>42268912.631086998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124"/>
      <c r="AB161" s="23"/>
      <c r="AC161" s="23"/>
      <c r="AD161" s="23"/>
      <c r="AE161" s="23"/>
      <c r="AF161" s="23"/>
      <c r="AG161" s="23"/>
      <c r="AH161" s="23"/>
      <c r="AI161" s="124">
        <v>1687183.9800000021</v>
      </c>
      <c r="AJ161" s="124">
        <v>20414.700000000204</v>
      </c>
      <c r="AK161" s="124">
        <v>2103992.6200000006</v>
      </c>
      <c r="AL161" s="124">
        <v>514924.15000000014</v>
      </c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124">
        <f t="shared" si="69"/>
        <v>4326515.450000003</v>
      </c>
      <c r="AZ161" s="124">
        <f t="shared" si="75"/>
        <v>46595428.081087001</v>
      </c>
      <c r="BA161" s="124"/>
      <c r="BB161" s="124">
        <f t="shared" si="76"/>
        <v>46595428.081087001</v>
      </c>
    </row>
    <row r="162" spans="1:56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Cross-Reference'!GH162</f>
        <v>171757213.67545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24"/>
      <c r="AB162" s="23"/>
      <c r="AC162" s="23"/>
      <c r="AD162" s="23"/>
      <c r="AE162" s="23"/>
      <c r="AF162" s="23"/>
      <c r="AG162" s="23"/>
      <c r="AH162" s="23"/>
      <c r="AI162" s="124">
        <v>17472048.589999981</v>
      </c>
      <c r="AJ162" s="124">
        <v>145104.26000000024</v>
      </c>
      <c r="AK162" s="124">
        <v>234809.08000000002</v>
      </c>
      <c r="AL162" s="124">
        <v>1128450.5299999998</v>
      </c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124">
        <f t="shared" si="69"/>
        <v>18980412.459999982</v>
      </c>
      <c r="AZ162" s="124">
        <f t="shared" si="75"/>
        <v>190737626.13544998</v>
      </c>
      <c r="BA162" s="124"/>
      <c r="BB162" s="124">
        <f t="shared" si="76"/>
        <v>190737626.13544998</v>
      </c>
    </row>
    <row r="163" spans="1:56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Cross-Reference'!GH163</f>
        <v>18097112.055916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124"/>
      <c r="AB163" s="23"/>
      <c r="AC163" s="23"/>
      <c r="AD163" s="23"/>
      <c r="AE163" s="23"/>
      <c r="AF163" s="23"/>
      <c r="AG163" s="23"/>
      <c r="AH163" s="23"/>
      <c r="AI163" s="124">
        <v>1614037.1199999987</v>
      </c>
      <c r="AJ163" s="124">
        <v>76113.81</v>
      </c>
      <c r="AK163" s="124">
        <v>47765.270000000019</v>
      </c>
      <c r="AL163" s="124">
        <v>316332.77999999904</v>
      </c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124">
        <f t="shared" si="69"/>
        <v>2054248.9799999979</v>
      </c>
      <c r="AZ163" s="124">
        <f t="shared" si="75"/>
        <v>20151361.035915997</v>
      </c>
      <c r="BA163" s="124"/>
      <c r="BB163" s="124">
        <f t="shared" si="76"/>
        <v>20151361.035915997</v>
      </c>
    </row>
    <row r="164" spans="1:56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Cross-Reference'!GH164</f>
        <v>21428544.761938684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124"/>
      <c r="AB164" s="23"/>
      <c r="AC164" s="23"/>
      <c r="AD164" s="23"/>
      <c r="AE164" s="23"/>
      <c r="AF164" s="23"/>
      <c r="AG164" s="23"/>
      <c r="AH164" s="23"/>
      <c r="AI164" s="124">
        <v>2489754.1390260002</v>
      </c>
      <c r="AJ164" s="124">
        <v>0</v>
      </c>
      <c r="AK164" s="124">
        <v>8266.4296259999992</v>
      </c>
      <c r="AL164" s="124">
        <v>388831.84666200005</v>
      </c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124">
        <f t="shared" si="69"/>
        <v>2886852.4153140001</v>
      </c>
      <c r="AZ164" s="124">
        <f t="shared" si="75"/>
        <v>24315397.177252684</v>
      </c>
      <c r="BA164" s="124"/>
      <c r="BB164" s="124">
        <f t="shared" si="76"/>
        <v>24315397.177252684</v>
      </c>
    </row>
    <row r="165" spans="1:56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Cross-Reference'!GH165</f>
        <v>-3390243.4982240098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36"/>
      <c r="Z165" s="128"/>
      <c r="AA165" s="124"/>
      <c r="AB165" s="128"/>
      <c r="AC165" s="128"/>
      <c r="AD165" s="128"/>
      <c r="AE165" s="128"/>
      <c r="AF165" s="128"/>
      <c r="AG165" s="128"/>
      <c r="AH165" s="128"/>
      <c r="AI165" s="124"/>
      <c r="AJ165" s="124"/>
      <c r="AK165" s="124"/>
      <c r="AL165" s="124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4">
        <f t="shared" si="69"/>
        <v>0</v>
      </c>
      <c r="AZ165" s="124">
        <f t="shared" si="75"/>
        <v>-3390243.4982240098</v>
      </c>
      <c r="BA165" s="124"/>
      <c r="BB165" s="124">
        <f t="shared" si="76"/>
        <v>-3390243.4982240098</v>
      </c>
    </row>
    <row r="166" spans="1:56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Cross-Reference'!GH166</f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24"/>
      <c r="AB166" s="23"/>
      <c r="AC166" s="23"/>
      <c r="AD166" s="23"/>
      <c r="AE166" s="23"/>
      <c r="AF166" s="23"/>
      <c r="AG166" s="23"/>
      <c r="AH166" s="23"/>
      <c r="AI166" s="124"/>
      <c r="AJ166" s="124"/>
      <c r="AK166" s="124"/>
      <c r="AL166" s="124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124">
        <f t="shared" si="69"/>
        <v>0</v>
      </c>
      <c r="AZ166" s="124">
        <f t="shared" si="75"/>
        <v>3218715.36</v>
      </c>
      <c r="BA166" s="124"/>
      <c r="BB166" s="124">
        <f t="shared" si="76"/>
        <v>3218715.36</v>
      </c>
    </row>
    <row r="167" spans="1:56" ht="31.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Cross-Reference'!GH167</f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124"/>
      <c r="AB167" s="23"/>
      <c r="AC167" s="23"/>
      <c r="AD167" s="23"/>
      <c r="AE167" s="23"/>
      <c r="AF167" s="23"/>
      <c r="AG167" s="23"/>
      <c r="AH167" s="23"/>
      <c r="AI167" s="124"/>
      <c r="AJ167" s="124"/>
      <c r="AK167" s="124"/>
      <c r="AL167" s="124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124">
        <f t="shared" si="69"/>
        <v>0</v>
      </c>
      <c r="AZ167" s="124">
        <f t="shared" si="75"/>
        <v>36848.030000000006</v>
      </c>
      <c r="BA167" s="124"/>
      <c r="BB167" s="124">
        <f t="shared" si="76"/>
        <v>36848.030000000006</v>
      </c>
    </row>
    <row r="168" spans="1:56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Cross-Reference'!GH168</f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124"/>
      <c r="AB168" s="23"/>
      <c r="AC168" s="23"/>
      <c r="AD168" s="23"/>
      <c r="AE168" s="23"/>
      <c r="AF168" s="23"/>
      <c r="AG168" s="23"/>
      <c r="AH168" s="23"/>
      <c r="AI168" s="124"/>
      <c r="AJ168" s="124"/>
      <c r="AK168" s="124"/>
      <c r="AL168" s="124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124">
        <f t="shared" si="69"/>
        <v>0</v>
      </c>
      <c r="AZ168" s="124">
        <f t="shared" si="75"/>
        <v>99495.209999999977</v>
      </c>
      <c r="BA168" s="124"/>
      <c r="BB168" s="124">
        <f t="shared" si="76"/>
        <v>99495.209999999977</v>
      </c>
    </row>
    <row r="169" spans="1:56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Cross-Reference'!GH169</f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124"/>
      <c r="AB169" s="23"/>
      <c r="AC169" s="23"/>
      <c r="AD169" s="23"/>
      <c r="AE169" s="23"/>
      <c r="AF169" s="23"/>
      <c r="AG169" s="23"/>
      <c r="AH169" s="23"/>
      <c r="AI169" s="124"/>
      <c r="AJ169" s="124"/>
      <c r="AK169" s="124"/>
      <c r="AL169" s="124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124">
        <f t="shared" si="69"/>
        <v>0</v>
      </c>
      <c r="AZ169" s="124">
        <f t="shared" si="75"/>
        <v>0</v>
      </c>
      <c r="BA169" s="124"/>
      <c r="BB169" s="124">
        <f t="shared" si="76"/>
        <v>0</v>
      </c>
    </row>
    <row r="170" spans="1:56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Cross-Reference'!GH170</f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24"/>
      <c r="AB170" s="23"/>
      <c r="AC170" s="23"/>
      <c r="AD170" s="23"/>
      <c r="AE170" s="23"/>
      <c r="AF170" s="23"/>
      <c r="AG170" s="23"/>
      <c r="AH170" s="23"/>
      <c r="AI170" s="124"/>
      <c r="AJ170" s="124"/>
      <c r="AK170" s="124"/>
      <c r="AL170" s="124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124">
        <f t="shared" si="69"/>
        <v>0</v>
      </c>
      <c r="AZ170" s="124">
        <f t="shared" si="75"/>
        <v>35184.898223999997</v>
      </c>
      <c r="BA170" s="124"/>
      <c r="BB170" s="124">
        <f t="shared" si="76"/>
        <v>35184.898223999997</v>
      </c>
    </row>
    <row r="171" spans="1:56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Cross-Reference'!GH171</f>
        <v>0</v>
      </c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124"/>
      <c r="AB171" s="23"/>
      <c r="AC171" s="23"/>
      <c r="AD171" s="23"/>
      <c r="AE171" s="23"/>
      <c r="AF171" s="23"/>
      <c r="AG171" s="23"/>
      <c r="AH171" s="23"/>
      <c r="AI171" s="124"/>
      <c r="AJ171" s="124"/>
      <c r="AK171" s="124"/>
      <c r="AL171" s="124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124">
        <f t="shared" si="69"/>
        <v>0</v>
      </c>
      <c r="AZ171" s="124">
        <f t="shared" si="75"/>
        <v>0</v>
      </c>
      <c r="BA171" s="124"/>
      <c r="BB171" s="124">
        <f t="shared" si="76"/>
        <v>0</v>
      </c>
    </row>
    <row r="172" spans="1:56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356065449.75246644</v>
      </c>
      <c r="F172" s="126">
        <f t="shared" ref="F172:AX172" si="86">SUM(F158:F171)</f>
        <v>0</v>
      </c>
      <c r="G172" s="126">
        <f t="shared" si="86"/>
        <v>0</v>
      </c>
      <c r="H172" s="126">
        <f t="shared" si="86"/>
        <v>0</v>
      </c>
      <c r="I172" s="126">
        <f t="shared" si="86"/>
        <v>0</v>
      </c>
      <c r="J172" s="126">
        <f t="shared" si="86"/>
        <v>0</v>
      </c>
      <c r="K172" s="126">
        <f t="shared" si="86"/>
        <v>0</v>
      </c>
      <c r="L172" s="126">
        <f t="shared" si="86"/>
        <v>0</v>
      </c>
      <c r="M172" s="126">
        <f t="shared" si="86"/>
        <v>0</v>
      </c>
      <c r="N172" s="126">
        <f t="shared" si="86"/>
        <v>0</v>
      </c>
      <c r="O172" s="126">
        <f t="shared" si="86"/>
        <v>0</v>
      </c>
      <c r="P172" s="126">
        <f t="shared" si="86"/>
        <v>0</v>
      </c>
      <c r="Q172" s="126">
        <f t="shared" si="86"/>
        <v>0</v>
      </c>
      <c r="R172" s="126">
        <f t="shared" si="86"/>
        <v>0</v>
      </c>
      <c r="S172" s="126">
        <f t="shared" si="86"/>
        <v>0</v>
      </c>
      <c r="T172" s="126">
        <f t="shared" si="86"/>
        <v>0</v>
      </c>
      <c r="U172" s="126">
        <f t="shared" si="86"/>
        <v>0</v>
      </c>
      <c r="V172" s="126">
        <f t="shared" si="86"/>
        <v>0</v>
      </c>
      <c r="W172" s="126">
        <f t="shared" si="86"/>
        <v>0</v>
      </c>
      <c r="X172" s="126">
        <f t="shared" si="86"/>
        <v>0</v>
      </c>
      <c r="Y172" s="126">
        <f t="shared" si="86"/>
        <v>0</v>
      </c>
      <c r="Z172" s="126">
        <f t="shared" si="86"/>
        <v>0</v>
      </c>
      <c r="AA172" s="126">
        <f t="shared" si="86"/>
        <v>0</v>
      </c>
      <c r="AB172" s="126">
        <f t="shared" si="86"/>
        <v>0</v>
      </c>
      <c r="AC172" s="126">
        <f t="shared" si="86"/>
        <v>0</v>
      </c>
      <c r="AD172" s="126">
        <f t="shared" si="86"/>
        <v>0</v>
      </c>
      <c r="AE172" s="126">
        <f t="shared" si="86"/>
        <v>0</v>
      </c>
      <c r="AF172" s="126">
        <f t="shared" si="86"/>
        <v>0</v>
      </c>
      <c r="AG172" s="126">
        <f t="shared" si="86"/>
        <v>-11698429.322766013</v>
      </c>
      <c r="AH172" s="126">
        <f t="shared" si="86"/>
        <v>-3990460.5011839992</v>
      </c>
      <c r="AI172" s="126">
        <f t="shared" si="86"/>
        <v>24082072.369025983</v>
      </c>
      <c r="AJ172" s="126">
        <f t="shared" si="86"/>
        <v>241632.77000000046</v>
      </c>
      <c r="AK172" s="126">
        <f t="shared" si="86"/>
        <v>2921554.0196260004</v>
      </c>
      <c r="AL172" s="126">
        <f t="shared" si="86"/>
        <v>3929790.4066619985</v>
      </c>
      <c r="AM172" s="126">
        <f t="shared" si="86"/>
        <v>0</v>
      </c>
      <c r="AN172" s="126">
        <f t="shared" si="86"/>
        <v>0</v>
      </c>
      <c r="AO172" s="126">
        <f t="shared" si="86"/>
        <v>0</v>
      </c>
      <c r="AP172" s="126">
        <f t="shared" si="86"/>
        <v>0</v>
      </c>
      <c r="AQ172" s="126">
        <f t="shared" si="86"/>
        <v>0</v>
      </c>
      <c r="AR172" s="126">
        <f t="shared" si="86"/>
        <v>0</v>
      </c>
      <c r="AS172" s="126">
        <f t="shared" si="86"/>
        <v>0</v>
      </c>
      <c r="AT172" s="126">
        <f t="shared" si="86"/>
        <v>0</v>
      </c>
      <c r="AU172" s="126">
        <f t="shared" si="86"/>
        <v>-578649.06000000238</v>
      </c>
      <c r="AV172" s="126">
        <f t="shared" si="86"/>
        <v>0</v>
      </c>
      <c r="AW172" s="126">
        <f t="shared" si="86"/>
        <v>0</v>
      </c>
      <c r="AX172" s="126">
        <f t="shared" si="86"/>
        <v>0</v>
      </c>
      <c r="AY172" s="126">
        <f>SUM(AX158:AY171)</f>
        <v>14907510.681363968</v>
      </c>
      <c r="AZ172" s="126">
        <f>SUM(AZ158:AZ171)</f>
        <v>370972960.43383038</v>
      </c>
      <c r="BA172" s="126">
        <f t="shared" ref="BA172:BB172" si="87">SUM(BA158:BA171)</f>
        <v>0</v>
      </c>
      <c r="BB172" s="126">
        <f t="shared" si="87"/>
        <v>370972960.43383038</v>
      </c>
      <c r="BC172" s="133">
        <v>0</v>
      </c>
      <c r="BD172" s="195" t="s">
        <v>664</v>
      </c>
    </row>
    <row r="173" spans="1:56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Cross-Reference'!GH173</f>
        <v>-14253248.447273996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36"/>
      <c r="Z173" s="128"/>
      <c r="AB173" s="128"/>
      <c r="AC173" s="128"/>
      <c r="AD173" s="128"/>
      <c r="AE173" s="128"/>
      <c r="AF173" s="128"/>
      <c r="AG173" s="128">
        <v>-8242668.5420480072</v>
      </c>
      <c r="AH173" s="128">
        <v>-42612.342551999995</v>
      </c>
      <c r="AI173" s="124">
        <v>6483407.3843800034</v>
      </c>
      <c r="AJ173" s="124">
        <v>71876.820000000007</v>
      </c>
      <c r="AK173" s="124">
        <v>384924.36095399997</v>
      </c>
      <c r="AL173" s="124">
        <v>13333803.599940002</v>
      </c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4">
        <f t="shared" si="69"/>
        <v>11988731.280673999</v>
      </c>
      <c r="AZ173" s="124">
        <f t="shared" si="75"/>
        <v>-2264517.1665999964</v>
      </c>
      <c r="BA173" s="124"/>
      <c r="BB173" s="124">
        <f t="shared" si="76"/>
        <v>-2264517.1665999964</v>
      </c>
    </row>
    <row r="174" spans="1:56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Cross-Reference'!GH174</f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124"/>
      <c r="AB174" s="23"/>
      <c r="AC174" s="23"/>
      <c r="AD174" s="23"/>
      <c r="AE174" s="23"/>
      <c r="AF174" s="23"/>
      <c r="AG174" s="23"/>
      <c r="AH174" s="23"/>
      <c r="AI174" s="124"/>
      <c r="AJ174" s="124"/>
      <c r="AK174" s="124"/>
      <c r="AL174" s="124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124">
        <f t="shared" si="69"/>
        <v>0</v>
      </c>
      <c r="AZ174" s="124">
        <f t="shared" si="75"/>
        <v>1197256.75</v>
      </c>
      <c r="BA174" s="124"/>
      <c r="BB174" s="124">
        <f t="shared" si="76"/>
        <v>1197256.75</v>
      </c>
    </row>
    <row r="175" spans="1:56" ht="31.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Cross-Reference'!GH175</f>
        <v>0</v>
      </c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124"/>
      <c r="AB175" s="23"/>
      <c r="AC175" s="23"/>
      <c r="AD175" s="23"/>
      <c r="AE175" s="23"/>
      <c r="AF175" s="23"/>
      <c r="AG175" s="23"/>
      <c r="AH175" s="23"/>
      <c r="AI175" s="124"/>
      <c r="AJ175" s="124"/>
      <c r="AK175" s="124"/>
      <c r="AL175" s="124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124">
        <f t="shared" si="69"/>
        <v>0</v>
      </c>
      <c r="AZ175" s="124">
        <f t="shared" si="75"/>
        <v>0</v>
      </c>
      <c r="BA175" s="124"/>
      <c r="BB175" s="124">
        <f t="shared" si="76"/>
        <v>0</v>
      </c>
    </row>
    <row r="176" spans="1:56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Cross-Reference'!GH176</f>
        <v>0</v>
      </c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124"/>
      <c r="AB176" s="23"/>
      <c r="AC176" s="23"/>
      <c r="AD176" s="23"/>
      <c r="AE176" s="23"/>
      <c r="AF176" s="23"/>
      <c r="AG176" s="23"/>
      <c r="AH176" s="23"/>
      <c r="AI176" s="124"/>
      <c r="AJ176" s="124"/>
      <c r="AK176" s="124"/>
      <c r="AL176" s="124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124">
        <f t="shared" si="69"/>
        <v>0</v>
      </c>
      <c r="AZ176" s="124">
        <f t="shared" si="75"/>
        <v>0</v>
      </c>
      <c r="BA176" s="124"/>
      <c r="BB176" s="124">
        <f t="shared" si="76"/>
        <v>0</v>
      </c>
    </row>
    <row r="177" spans="1:56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Cross-Reference'!GH177</f>
        <v>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124"/>
      <c r="AB177" s="23"/>
      <c r="AC177" s="23"/>
      <c r="AD177" s="23"/>
      <c r="AE177" s="23"/>
      <c r="AF177" s="23"/>
      <c r="AG177" s="23"/>
      <c r="AH177" s="23"/>
      <c r="AI177" s="124"/>
      <c r="AJ177" s="124"/>
      <c r="AK177" s="124"/>
      <c r="AL177" s="124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124">
        <f t="shared" si="69"/>
        <v>0</v>
      </c>
      <c r="AZ177" s="124">
        <f t="shared" si="75"/>
        <v>0</v>
      </c>
      <c r="BA177" s="124"/>
      <c r="BB177" s="124">
        <f t="shared" si="76"/>
        <v>0</v>
      </c>
    </row>
    <row r="178" spans="1:56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Cross-Reference'!GH178</f>
        <v>14579429.449999999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124"/>
      <c r="AB178" s="23"/>
      <c r="AC178" s="23"/>
      <c r="AD178" s="23"/>
      <c r="AE178" s="23"/>
      <c r="AF178" s="23"/>
      <c r="AG178" s="23"/>
      <c r="AH178" s="23"/>
      <c r="AI178" s="124"/>
      <c r="AJ178" s="124"/>
      <c r="AK178" s="124"/>
      <c r="AL178" s="124"/>
      <c r="AM178" s="23"/>
      <c r="AN178" s="23"/>
      <c r="AO178" s="23"/>
      <c r="AP178" s="23"/>
      <c r="AQ178" s="23"/>
      <c r="AR178" s="209">
        <v>99634.989999999918</v>
      </c>
      <c r="AS178" s="23"/>
      <c r="AT178" s="23"/>
      <c r="AU178" s="23"/>
      <c r="AV178" s="23"/>
      <c r="AW178" s="23"/>
      <c r="AX178" s="23"/>
      <c r="AY178" s="124">
        <f t="shared" si="69"/>
        <v>99634.989999999918</v>
      </c>
      <c r="AZ178" s="124">
        <f t="shared" si="75"/>
        <v>14679064.439999999</v>
      </c>
      <c r="BA178" s="124"/>
      <c r="BB178" s="124">
        <f t="shared" si="76"/>
        <v>14679064.439999999</v>
      </c>
    </row>
    <row r="179" spans="1:56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Cross-Reference'!GH179</f>
        <v>65273020.645392001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124"/>
      <c r="AB179" s="128"/>
      <c r="AC179" s="23"/>
      <c r="AD179" s="23"/>
      <c r="AE179" s="23"/>
      <c r="AF179" s="23"/>
      <c r="AG179" s="23"/>
      <c r="AH179" s="23"/>
      <c r="AI179" s="124"/>
      <c r="AJ179" s="124"/>
      <c r="AK179" s="124"/>
      <c r="AL179" s="124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124">
        <f t="shared" si="69"/>
        <v>0</v>
      </c>
      <c r="AZ179" s="124">
        <f t="shared" si="75"/>
        <v>65273020.645392001</v>
      </c>
      <c r="BA179" s="124"/>
      <c r="BB179" s="124">
        <f t="shared" si="76"/>
        <v>65273020.645392001</v>
      </c>
    </row>
    <row r="180" spans="1:56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Cross-Reference'!GH180</f>
        <v>0</v>
      </c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124"/>
      <c r="AB180" s="23"/>
      <c r="AC180" s="23"/>
      <c r="AD180" s="23"/>
      <c r="AE180" s="23"/>
      <c r="AF180" s="23"/>
      <c r="AG180" s="23"/>
      <c r="AH180" s="23"/>
      <c r="AI180" s="124"/>
      <c r="AJ180" s="124"/>
      <c r="AK180" s="124"/>
      <c r="AL180" s="124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124">
        <f t="shared" si="69"/>
        <v>0</v>
      </c>
      <c r="AZ180" s="124">
        <f t="shared" si="75"/>
        <v>0</v>
      </c>
      <c r="BA180" s="124"/>
      <c r="BB180" s="124">
        <f t="shared" si="76"/>
        <v>0</v>
      </c>
    </row>
    <row r="181" spans="1:56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Cross-Reference'!GH181</f>
        <v>0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24"/>
      <c r="AB181" s="23"/>
      <c r="AC181" s="23"/>
      <c r="AD181" s="23"/>
      <c r="AE181" s="23"/>
      <c r="AF181" s="23"/>
      <c r="AG181" s="23"/>
      <c r="AH181" s="23"/>
      <c r="AI181" s="124"/>
      <c r="AJ181" s="124"/>
      <c r="AK181" s="124"/>
      <c r="AL181" s="124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124">
        <f t="shared" si="69"/>
        <v>0</v>
      </c>
      <c r="AZ181" s="124">
        <f t="shared" si="75"/>
        <v>0</v>
      </c>
      <c r="BA181" s="124"/>
      <c r="BB181" s="124">
        <f t="shared" si="76"/>
        <v>0</v>
      </c>
    </row>
    <row r="182" spans="1:56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Cross-Reference'!GH182</f>
        <v>0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124"/>
      <c r="AB182" s="23"/>
      <c r="AC182" s="23"/>
      <c r="AD182" s="23"/>
      <c r="AE182" s="23"/>
      <c r="AF182" s="23"/>
      <c r="AG182" s="23"/>
      <c r="AH182" s="23"/>
      <c r="AI182" s="124"/>
      <c r="AJ182" s="124"/>
      <c r="AK182" s="124"/>
      <c r="AL182" s="124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124">
        <f t="shared" si="69"/>
        <v>0</v>
      </c>
      <c r="AZ182" s="124">
        <f t="shared" si="75"/>
        <v>0</v>
      </c>
      <c r="BA182" s="124"/>
      <c r="BB182" s="124">
        <f t="shared" si="76"/>
        <v>0</v>
      </c>
    </row>
    <row r="183" spans="1:56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Cross-Reference'!GH183</f>
        <v>0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124"/>
      <c r="AB183" s="23"/>
      <c r="AC183" s="23"/>
      <c r="AD183" s="23"/>
      <c r="AE183" s="23"/>
      <c r="AF183" s="23"/>
      <c r="AG183" s="23"/>
      <c r="AH183" s="23"/>
      <c r="AI183" s="124"/>
      <c r="AJ183" s="124"/>
      <c r="AK183" s="124"/>
      <c r="AL183" s="124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124">
        <f t="shared" si="69"/>
        <v>0</v>
      </c>
      <c r="AZ183" s="124">
        <f t="shared" si="75"/>
        <v>0</v>
      </c>
      <c r="BA183" s="124"/>
      <c r="BB183" s="124">
        <f t="shared" si="76"/>
        <v>0</v>
      </c>
    </row>
    <row r="184" spans="1:56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Cross-Reference'!GH184</f>
        <v>0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124"/>
      <c r="AB184" s="23"/>
      <c r="AC184" s="23"/>
      <c r="AD184" s="23"/>
      <c r="AE184" s="23"/>
      <c r="AF184" s="23"/>
      <c r="AG184" s="23"/>
      <c r="AH184" s="23"/>
      <c r="AI184" s="124"/>
      <c r="AJ184" s="124"/>
      <c r="AK184" s="124"/>
      <c r="AL184" s="124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124">
        <f t="shared" ref="AY184:AY227" si="88">SUM(F184:AX184)</f>
        <v>0</v>
      </c>
      <c r="AZ184" s="124">
        <f t="shared" si="75"/>
        <v>0</v>
      </c>
      <c r="BA184" s="124"/>
      <c r="BB184" s="124">
        <f t="shared" si="76"/>
        <v>0</v>
      </c>
    </row>
    <row r="185" spans="1:56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Cross-Reference'!GH185</f>
        <v>0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24"/>
      <c r="AB185" s="23"/>
      <c r="AC185" s="23"/>
      <c r="AD185" s="23"/>
      <c r="AE185" s="23"/>
      <c r="AF185" s="23"/>
      <c r="AG185" s="23"/>
      <c r="AH185" s="23"/>
      <c r="AI185" s="124"/>
      <c r="AJ185" s="124"/>
      <c r="AK185" s="124"/>
      <c r="AL185" s="124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124">
        <f t="shared" si="88"/>
        <v>0</v>
      </c>
      <c r="AZ185" s="124">
        <f t="shared" si="75"/>
        <v>0</v>
      </c>
      <c r="BA185" s="124"/>
      <c r="BB185" s="124">
        <f t="shared" si="76"/>
        <v>0</v>
      </c>
    </row>
    <row r="186" spans="1:56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Cross-Reference'!GH186</f>
        <v>0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124"/>
      <c r="AB186" s="23"/>
      <c r="AC186" s="23"/>
      <c r="AD186" s="23"/>
      <c r="AE186" s="23"/>
      <c r="AF186" s="23"/>
      <c r="AG186" s="23"/>
      <c r="AH186" s="23"/>
      <c r="AI186" s="124"/>
      <c r="AJ186" s="124"/>
      <c r="AK186" s="124"/>
      <c r="AL186" s="124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124">
        <f t="shared" si="88"/>
        <v>0</v>
      </c>
      <c r="AZ186" s="124">
        <f t="shared" si="75"/>
        <v>0</v>
      </c>
      <c r="BA186" s="124"/>
      <c r="BB186" s="124">
        <f t="shared" si="76"/>
        <v>0</v>
      </c>
    </row>
    <row r="187" spans="1:56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Cross-Reference'!GH187</f>
        <v>9340112.4100000001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4"/>
      <c r="AB187" s="128"/>
      <c r="AC187" s="128"/>
      <c r="AD187" s="128"/>
      <c r="AE187" s="128"/>
      <c r="AF187" s="128"/>
      <c r="AG187" s="128"/>
      <c r="AH187" s="128"/>
      <c r="AI187" s="124"/>
      <c r="AJ187" s="124"/>
      <c r="AK187" s="124"/>
      <c r="AL187" s="124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4">
        <f t="shared" si="88"/>
        <v>0</v>
      </c>
      <c r="AZ187" s="124">
        <f t="shared" si="75"/>
        <v>9340112.4100000001</v>
      </c>
      <c r="BA187" s="124"/>
      <c r="BB187" s="124">
        <f t="shared" si="76"/>
        <v>9340112.4100000001</v>
      </c>
    </row>
    <row r="188" spans="1:56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Cross-Reference'!GH188</f>
        <v>0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124"/>
      <c r="AB188" s="23"/>
      <c r="AC188" s="23"/>
      <c r="AD188" s="23"/>
      <c r="AE188" s="23"/>
      <c r="AF188" s="23"/>
      <c r="AG188" s="23"/>
      <c r="AH188" s="23"/>
      <c r="AI188" s="124"/>
      <c r="AJ188" s="124"/>
      <c r="AK188" s="124"/>
      <c r="AL188" s="124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124">
        <f t="shared" si="88"/>
        <v>0</v>
      </c>
      <c r="AZ188" s="124">
        <f t="shared" si="75"/>
        <v>0</v>
      </c>
      <c r="BA188" s="124"/>
      <c r="BB188" s="124">
        <f t="shared" si="76"/>
        <v>0</v>
      </c>
    </row>
    <row r="189" spans="1:56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9">+D188</f>
        <v>406</v>
      </c>
      <c r="E189" s="128">
        <f>'A-RR Cross-Reference'!GH189</f>
        <v>0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24"/>
      <c r="AB189" s="23"/>
      <c r="AC189" s="23"/>
      <c r="AD189" s="23"/>
      <c r="AE189" s="23"/>
      <c r="AF189" s="23"/>
      <c r="AG189" s="23"/>
      <c r="AH189" s="23"/>
      <c r="AI189" s="124"/>
      <c r="AJ189" s="124"/>
      <c r="AK189" s="124"/>
      <c r="AL189" s="124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124">
        <f t="shared" si="88"/>
        <v>0</v>
      </c>
      <c r="AZ189" s="124">
        <f t="shared" si="75"/>
        <v>0</v>
      </c>
      <c r="BA189" s="124"/>
      <c r="BB189" s="124">
        <f t="shared" si="76"/>
        <v>0</v>
      </c>
    </row>
    <row r="190" spans="1:56" outlineLevel="3" x14ac:dyDescent="0.25">
      <c r="A190" s="83">
        <f>ROW()</f>
        <v>190</v>
      </c>
      <c r="B190" s="288"/>
      <c r="C190" s="113" t="s">
        <v>525</v>
      </c>
      <c r="D190" s="114">
        <f t="shared" si="89"/>
        <v>406</v>
      </c>
      <c r="E190" s="128">
        <f>'A-RR Cross-Reference'!GH190</f>
        <v>0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124"/>
      <c r="AB190" s="23"/>
      <c r="AC190" s="23"/>
      <c r="AD190" s="23"/>
      <c r="AE190" s="23"/>
      <c r="AF190" s="23"/>
      <c r="AG190" s="23"/>
      <c r="AH190" s="23"/>
      <c r="AI190" s="124"/>
      <c r="AJ190" s="124"/>
      <c r="AK190" s="124"/>
      <c r="AL190" s="124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124">
        <f t="shared" si="88"/>
        <v>0</v>
      </c>
      <c r="AZ190" s="124">
        <f t="shared" si="75"/>
        <v>0</v>
      </c>
      <c r="BA190" s="124"/>
      <c r="BB190" s="124">
        <f t="shared" si="76"/>
        <v>0</v>
      </c>
      <c r="BC190" s="133">
        <v>0</v>
      </c>
      <c r="BD190" s="195" t="s">
        <v>665</v>
      </c>
    </row>
    <row r="191" spans="1:56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Cross-Reference'!GH191</f>
        <v>34245089.440499999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4"/>
      <c r="AB191" s="128"/>
      <c r="AC191" s="128"/>
      <c r="AD191" s="128"/>
      <c r="AE191" s="128"/>
      <c r="AF191" s="128"/>
      <c r="AG191" s="128"/>
      <c r="AH191" s="128"/>
      <c r="AI191" s="124"/>
      <c r="AJ191" s="124"/>
      <c r="AK191" s="124"/>
      <c r="AL191" s="124"/>
      <c r="AM191" s="128"/>
      <c r="AN191" s="128"/>
      <c r="AO191" s="128"/>
      <c r="AP191" s="128"/>
      <c r="AQ191" s="128"/>
      <c r="AR191" s="128"/>
      <c r="AS191" s="136"/>
      <c r="AT191" s="128"/>
      <c r="AU191" s="128"/>
      <c r="AV191" s="128"/>
      <c r="AW191" s="128"/>
      <c r="AX191" s="128"/>
      <c r="AY191" s="124">
        <f t="shared" si="88"/>
        <v>0</v>
      </c>
      <c r="AZ191" s="124">
        <f t="shared" si="75"/>
        <v>34245089.440499999</v>
      </c>
      <c r="BA191" s="124"/>
      <c r="BB191" s="124">
        <f t="shared" si="76"/>
        <v>34245089.440499999</v>
      </c>
    </row>
    <row r="192" spans="1:56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Cross-Reference'!GH192</f>
        <v>0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124"/>
      <c r="AB192" s="23"/>
      <c r="AC192" s="23"/>
      <c r="AD192" s="23"/>
      <c r="AE192" s="23"/>
      <c r="AF192" s="23"/>
      <c r="AG192" s="23"/>
      <c r="AH192" s="23"/>
      <c r="AI192" s="124"/>
      <c r="AJ192" s="124"/>
      <c r="AK192" s="124"/>
      <c r="AL192" s="124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124">
        <f t="shared" si="88"/>
        <v>0</v>
      </c>
      <c r="AZ192" s="124">
        <f t="shared" si="75"/>
        <v>0</v>
      </c>
      <c r="BA192" s="124"/>
      <c r="BB192" s="124">
        <f t="shared" si="76"/>
        <v>0</v>
      </c>
    </row>
    <row r="193" spans="1:56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90">+D192</f>
        <v>407</v>
      </c>
      <c r="E193" s="128">
        <f>'A-RR Cross-Reference'!GH193</f>
        <v>310766.00840534508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124"/>
      <c r="AB193" s="128">
        <v>3418426.0924587958</v>
      </c>
      <c r="AC193" s="23"/>
      <c r="AD193" s="23"/>
      <c r="AE193" s="23"/>
      <c r="AF193" s="23"/>
      <c r="AG193" s="23"/>
      <c r="AH193" s="23"/>
      <c r="AI193" s="124"/>
      <c r="AJ193" s="124"/>
      <c r="AK193" s="124"/>
      <c r="AL193" s="124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124">
        <f t="shared" si="88"/>
        <v>3418426.0924587958</v>
      </c>
      <c r="AZ193" s="124">
        <f t="shared" si="75"/>
        <v>3729192.1008641408</v>
      </c>
      <c r="BA193" s="124"/>
      <c r="BB193" s="124">
        <f t="shared" si="76"/>
        <v>3729192.1008641408</v>
      </c>
    </row>
    <row r="194" spans="1:56" outlineLevel="3" x14ac:dyDescent="0.25">
      <c r="A194" s="83">
        <f>ROW()</f>
        <v>194</v>
      </c>
      <c r="B194" s="289"/>
      <c r="C194" s="115" t="s">
        <v>529</v>
      </c>
      <c r="D194" s="116">
        <f t="shared" si="90"/>
        <v>407</v>
      </c>
      <c r="E194" s="128">
        <f>'A-RR Cross-Reference'!GH194</f>
        <v>0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124"/>
      <c r="AB194" s="23"/>
      <c r="AC194" s="23"/>
      <c r="AD194" s="23"/>
      <c r="AE194" s="23"/>
      <c r="AF194" s="23"/>
      <c r="AG194" s="23"/>
      <c r="AH194" s="23"/>
      <c r="AI194" s="124"/>
      <c r="AJ194" s="124"/>
      <c r="AK194" s="124"/>
      <c r="AL194" s="124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124">
        <f t="shared" si="88"/>
        <v>0</v>
      </c>
      <c r="AZ194" s="124">
        <f t="shared" si="75"/>
        <v>0</v>
      </c>
      <c r="BA194" s="124"/>
      <c r="BB194" s="124">
        <f t="shared" si="76"/>
        <v>0</v>
      </c>
      <c r="BC194" s="133">
        <v>0</v>
      </c>
      <c r="BD194" s="195" t="s">
        <v>666</v>
      </c>
    </row>
    <row r="195" spans="1:56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110692426.25702335</v>
      </c>
      <c r="F195" s="126">
        <f t="shared" ref="F195:AX195" si="91">SUM(F173:F194)</f>
        <v>0</v>
      </c>
      <c r="G195" s="126">
        <f t="shared" si="91"/>
        <v>0</v>
      </c>
      <c r="H195" s="126">
        <f t="shared" si="91"/>
        <v>0</v>
      </c>
      <c r="I195" s="126">
        <f t="shared" si="91"/>
        <v>0</v>
      </c>
      <c r="J195" s="126">
        <f t="shared" si="91"/>
        <v>0</v>
      </c>
      <c r="K195" s="126">
        <f t="shared" si="91"/>
        <v>0</v>
      </c>
      <c r="L195" s="126">
        <f t="shared" si="91"/>
        <v>0</v>
      </c>
      <c r="M195" s="126">
        <f t="shared" si="91"/>
        <v>0</v>
      </c>
      <c r="N195" s="126">
        <f t="shared" si="91"/>
        <v>0</v>
      </c>
      <c r="O195" s="126">
        <f t="shared" si="91"/>
        <v>0</v>
      </c>
      <c r="P195" s="126">
        <f t="shared" si="91"/>
        <v>0</v>
      </c>
      <c r="Q195" s="126">
        <f t="shared" si="91"/>
        <v>0</v>
      </c>
      <c r="R195" s="126">
        <f t="shared" si="91"/>
        <v>0</v>
      </c>
      <c r="S195" s="126">
        <f t="shared" si="91"/>
        <v>0</v>
      </c>
      <c r="T195" s="126">
        <f t="shared" si="91"/>
        <v>0</v>
      </c>
      <c r="U195" s="126">
        <f t="shared" si="91"/>
        <v>0</v>
      </c>
      <c r="V195" s="126">
        <f t="shared" si="91"/>
        <v>0</v>
      </c>
      <c r="W195" s="126">
        <f t="shared" si="91"/>
        <v>0</v>
      </c>
      <c r="X195" s="126">
        <f t="shared" si="91"/>
        <v>0</v>
      </c>
      <c r="Y195" s="126">
        <f t="shared" si="91"/>
        <v>0</v>
      </c>
      <c r="Z195" s="126">
        <f t="shared" si="91"/>
        <v>0</v>
      </c>
      <c r="AA195" s="126">
        <f t="shared" si="91"/>
        <v>0</v>
      </c>
      <c r="AB195" s="126">
        <f t="shared" si="91"/>
        <v>3418426.0924587958</v>
      </c>
      <c r="AC195" s="126">
        <f t="shared" si="91"/>
        <v>0</v>
      </c>
      <c r="AD195" s="126">
        <f t="shared" si="91"/>
        <v>0</v>
      </c>
      <c r="AE195" s="126">
        <f t="shared" si="91"/>
        <v>0</v>
      </c>
      <c r="AF195" s="126">
        <f t="shared" si="91"/>
        <v>0</v>
      </c>
      <c r="AG195" s="126">
        <f t="shared" si="91"/>
        <v>-8242668.5420480072</v>
      </c>
      <c r="AH195" s="126">
        <f t="shared" si="91"/>
        <v>-42612.342551999995</v>
      </c>
      <c r="AI195" s="126">
        <f t="shared" si="91"/>
        <v>6483407.3843800034</v>
      </c>
      <c r="AJ195" s="126">
        <f t="shared" si="91"/>
        <v>71876.820000000007</v>
      </c>
      <c r="AK195" s="126">
        <f t="shared" si="91"/>
        <v>384924.36095399997</v>
      </c>
      <c r="AL195" s="126">
        <f t="shared" si="91"/>
        <v>13333803.599940002</v>
      </c>
      <c r="AM195" s="126">
        <f t="shared" si="91"/>
        <v>0</v>
      </c>
      <c r="AN195" s="126">
        <f t="shared" si="91"/>
        <v>0</v>
      </c>
      <c r="AO195" s="126">
        <f t="shared" si="91"/>
        <v>0</v>
      </c>
      <c r="AP195" s="126">
        <f t="shared" si="91"/>
        <v>0</v>
      </c>
      <c r="AQ195" s="126">
        <f t="shared" si="91"/>
        <v>0</v>
      </c>
      <c r="AR195" s="126">
        <f t="shared" si="91"/>
        <v>99634.989999999918</v>
      </c>
      <c r="AS195" s="126">
        <f t="shared" si="91"/>
        <v>0</v>
      </c>
      <c r="AT195" s="126">
        <f t="shared" si="91"/>
        <v>0</v>
      </c>
      <c r="AU195" s="126">
        <f t="shared" si="91"/>
        <v>0</v>
      </c>
      <c r="AV195" s="126">
        <f t="shared" si="91"/>
        <v>0</v>
      </c>
      <c r="AW195" s="126">
        <f t="shared" si="91"/>
        <v>0</v>
      </c>
      <c r="AX195" s="126">
        <f t="shared" si="91"/>
        <v>0</v>
      </c>
      <c r="AY195" s="126">
        <f>SUM(AX173:AY194)</f>
        <v>15506792.363132795</v>
      </c>
      <c r="AZ195" s="126">
        <f>SUM(AZ173:AZ194)</f>
        <v>126199218.62015614</v>
      </c>
      <c r="BA195" s="126">
        <f t="shared" ref="BA195:BB195" si="92">SUM(BA173:BA194)</f>
        <v>0</v>
      </c>
      <c r="BB195" s="126">
        <f t="shared" si="92"/>
        <v>126199218.62015614</v>
      </c>
    </row>
    <row r="196" spans="1:56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Cross-Reference'!GH196</f>
        <v>18037722.01061894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4"/>
      <c r="AB196" s="128"/>
      <c r="AC196" s="128"/>
      <c r="AD196" s="128"/>
      <c r="AE196" s="128"/>
      <c r="AF196" s="128"/>
      <c r="AG196" s="128"/>
      <c r="AH196" s="128"/>
      <c r="AI196" s="124"/>
      <c r="AJ196" s="124"/>
      <c r="AK196" s="124"/>
      <c r="AL196" s="124"/>
      <c r="AM196" s="128"/>
      <c r="AN196" s="128"/>
      <c r="AO196" s="128"/>
      <c r="AP196" s="128"/>
      <c r="AQ196" s="128">
        <v>-9768857.3679394089</v>
      </c>
      <c r="AR196" s="128"/>
      <c r="AS196" s="128"/>
      <c r="AT196" s="128">
        <v>178659.22804067837</v>
      </c>
      <c r="AU196" s="128"/>
      <c r="AV196" s="128"/>
      <c r="AW196" s="128"/>
      <c r="AX196" s="128"/>
      <c r="AY196" s="124">
        <f t="shared" si="88"/>
        <v>-9590198.1398987304</v>
      </c>
      <c r="AZ196" s="124">
        <f t="shared" si="75"/>
        <v>8447523.8707202096</v>
      </c>
      <c r="BA196" s="124"/>
      <c r="BB196" s="124">
        <f t="shared" si="76"/>
        <v>8447523.8707202096</v>
      </c>
    </row>
    <row r="197" spans="1:56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Cross-Reference'!GH197</f>
        <v>0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124"/>
      <c r="AB197" s="23"/>
      <c r="AC197" s="23"/>
      <c r="AD197" s="23"/>
      <c r="AE197" s="23"/>
      <c r="AF197" s="23"/>
      <c r="AG197" s="23"/>
      <c r="AH197" s="23"/>
      <c r="AI197" s="124"/>
      <c r="AJ197" s="124"/>
      <c r="AK197" s="124"/>
      <c r="AL197" s="124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124">
        <f t="shared" si="88"/>
        <v>0</v>
      </c>
      <c r="AZ197" s="124">
        <f t="shared" si="75"/>
        <v>0</v>
      </c>
      <c r="BA197" s="124"/>
      <c r="BB197" s="124">
        <f t="shared" si="76"/>
        <v>0</v>
      </c>
    </row>
    <row r="198" spans="1:56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93">+D197</f>
        <v>407.3</v>
      </c>
      <c r="E198" s="128">
        <f>'A-RR Cross-Reference'!GH198</f>
        <v>0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24"/>
      <c r="AB198" s="23"/>
      <c r="AC198" s="23"/>
      <c r="AD198" s="23"/>
      <c r="AE198" s="23"/>
      <c r="AF198" s="23"/>
      <c r="AG198" s="23"/>
      <c r="AH198" s="23"/>
      <c r="AI198" s="124"/>
      <c r="AJ198" s="124"/>
      <c r="AK198" s="124"/>
      <c r="AL198" s="124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124">
        <f t="shared" si="88"/>
        <v>0</v>
      </c>
      <c r="AZ198" s="124">
        <f t="shared" ref="AZ198:AZ227" si="94">AY198+E198</f>
        <v>0</v>
      </c>
      <c r="BA198" s="124"/>
      <c r="BB198" s="124">
        <f t="shared" ref="BB198:BB227" si="95">AZ198+BA198</f>
        <v>0</v>
      </c>
    </row>
    <row r="199" spans="1:56" outlineLevel="2" x14ac:dyDescent="0.25">
      <c r="A199" s="83">
        <f>ROW()</f>
        <v>199</v>
      </c>
      <c r="B199" s="290"/>
      <c r="C199" s="113" t="s">
        <v>533</v>
      </c>
      <c r="D199" s="114">
        <f t="shared" si="93"/>
        <v>407.3</v>
      </c>
      <c r="E199" s="128">
        <f>'A-RR Cross-Reference'!GH199</f>
        <v>3943873.7055484159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124"/>
      <c r="AB199" s="23"/>
      <c r="AC199" s="23"/>
      <c r="AD199" s="23"/>
      <c r="AE199" s="23"/>
      <c r="AF199" s="23"/>
      <c r="AG199" s="23"/>
      <c r="AH199" s="23"/>
      <c r="AI199" s="124"/>
      <c r="AJ199" s="124"/>
      <c r="AK199" s="124"/>
      <c r="AL199" s="124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124">
        <f t="shared" si="88"/>
        <v>0</v>
      </c>
      <c r="AZ199" s="124">
        <f t="shared" si="94"/>
        <v>3943873.7055484159</v>
      </c>
      <c r="BA199" s="124"/>
      <c r="BB199" s="124">
        <f t="shared" si="95"/>
        <v>3943873.7055484159</v>
      </c>
    </row>
    <row r="200" spans="1:56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Cross-Reference'!GH200</f>
        <v>3497469.6894595176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4"/>
      <c r="AB200" s="128"/>
      <c r="AC200" s="128"/>
      <c r="AD200" s="128"/>
      <c r="AE200" s="128"/>
      <c r="AF200" s="128"/>
      <c r="AG200" s="128"/>
      <c r="AH200" s="128"/>
      <c r="AI200" s="124"/>
      <c r="AJ200" s="124"/>
      <c r="AK200" s="124"/>
      <c r="AL200" s="124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4">
        <f t="shared" si="88"/>
        <v>0</v>
      </c>
      <c r="AZ200" s="124">
        <f t="shared" si="94"/>
        <v>3497469.6894595176</v>
      </c>
      <c r="BA200" s="124"/>
      <c r="BB200" s="124">
        <f t="shared" si="95"/>
        <v>3497469.6894595176</v>
      </c>
    </row>
    <row r="201" spans="1:56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Cross-Reference'!GH201</f>
        <v>0</v>
      </c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124"/>
      <c r="AB201" s="23"/>
      <c r="AC201" s="23"/>
      <c r="AD201" s="23"/>
      <c r="AE201" s="23"/>
      <c r="AF201" s="23"/>
      <c r="AG201" s="23"/>
      <c r="AH201" s="23"/>
      <c r="AI201" s="124"/>
      <c r="AJ201" s="124"/>
      <c r="AK201" s="124"/>
      <c r="AL201" s="124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124">
        <f t="shared" si="88"/>
        <v>0</v>
      </c>
      <c r="AZ201" s="124">
        <f t="shared" si="94"/>
        <v>0</v>
      </c>
      <c r="BA201" s="124"/>
      <c r="BB201" s="124">
        <f t="shared" si="95"/>
        <v>0</v>
      </c>
    </row>
    <row r="202" spans="1:56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96">+D201</f>
        <v>407.4</v>
      </c>
      <c r="E202" s="128">
        <f>'A-RR Cross-Reference'!GH202</f>
        <v>0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124"/>
      <c r="AB202" s="23"/>
      <c r="AC202" s="23"/>
      <c r="AD202" s="23"/>
      <c r="AE202" s="23"/>
      <c r="AF202" s="23"/>
      <c r="AG202" s="23"/>
      <c r="AH202" s="23"/>
      <c r="AI202" s="124"/>
      <c r="AJ202" s="124"/>
      <c r="AK202" s="124"/>
      <c r="AL202" s="124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124">
        <f t="shared" si="88"/>
        <v>0</v>
      </c>
      <c r="AZ202" s="124">
        <f t="shared" si="94"/>
        <v>0</v>
      </c>
      <c r="BA202" s="124"/>
      <c r="BB202" s="124">
        <f t="shared" si="95"/>
        <v>0</v>
      </c>
    </row>
    <row r="203" spans="1:56" outlineLevel="2" x14ac:dyDescent="0.25">
      <c r="A203" s="83">
        <f>ROW()</f>
        <v>203</v>
      </c>
      <c r="B203" s="290"/>
      <c r="C203" s="113" t="s">
        <v>537</v>
      </c>
      <c r="D203" s="114">
        <f t="shared" si="96"/>
        <v>407.4</v>
      </c>
      <c r="E203" s="128">
        <f>'A-RR Cross-Reference'!GH203</f>
        <v>-1089473.0612141662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124"/>
      <c r="AB203" s="23"/>
      <c r="AC203" s="23"/>
      <c r="AD203" s="23"/>
      <c r="AE203" s="23"/>
      <c r="AF203" s="23"/>
      <c r="AG203" s="23"/>
      <c r="AH203" s="23"/>
      <c r="AI203" s="124"/>
      <c r="AJ203" s="124"/>
      <c r="AK203" s="124"/>
      <c r="AL203" s="124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124">
        <f t="shared" si="88"/>
        <v>0</v>
      </c>
      <c r="AZ203" s="124">
        <f t="shared" si="94"/>
        <v>-1089473.0612141662</v>
      </c>
      <c r="BA203" s="124"/>
      <c r="BB203" s="124">
        <f t="shared" si="95"/>
        <v>-1089473.0612141662</v>
      </c>
    </row>
    <row r="204" spans="1:56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24389592.344412707</v>
      </c>
      <c r="F204" s="126">
        <f t="shared" ref="F204:AX204" si="97">SUM(F196:F203)</f>
        <v>0</v>
      </c>
      <c r="G204" s="126">
        <f t="shared" si="97"/>
        <v>0</v>
      </c>
      <c r="H204" s="126">
        <f t="shared" si="97"/>
        <v>0</v>
      </c>
      <c r="I204" s="126">
        <f t="shared" si="97"/>
        <v>0</v>
      </c>
      <c r="J204" s="126">
        <f t="shared" si="97"/>
        <v>0</v>
      </c>
      <c r="K204" s="126">
        <f t="shared" si="97"/>
        <v>0</v>
      </c>
      <c r="L204" s="126">
        <f t="shared" si="97"/>
        <v>0</v>
      </c>
      <c r="M204" s="126">
        <f t="shared" si="97"/>
        <v>0</v>
      </c>
      <c r="N204" s="126">
        <f t="shared" si="97"/>
        <v>0</v>
      </c>
      <c r="O204" s="126">
        <f t="shared" si="97"/>
        <v>0</v>
      </c>
      <c r="P204" s="126">
        <f t="shared" si="97"/>
        <v>0</v>
      </c>
      <c r="Q204" s="126">
        <f t="shared" si="97"/>
        <v>0</v>
      </c>
      <c r="R204" s="126">
        <f t="shared" si="97"/>
        <v>0</v>
      </c>
      <c r="S204" s="126">
        <f t="shared" si="97"/>
        <v>0</v>
      </c>
      <c r="T204" s="126">
        <f t="shared" si="97"/>
        <v>0</v>
      </c>
      <c r="U204" s="126">
        <f t="shared" si="97"/>
        <v>0</v>
      </c>
      <c r="V204" s="126">
        <f t="shared" si="97"/>
        <v>0</v>
      </c>
      <c r="W204" s="126">
        <f t="shared" si="97"/>
        <v>0</v>
      </c>
      <c r="X204" s="126">
        <f t="shared" si="97"/>
        <v>0</v>
      </c>
      <c r="Y204" s="126">
        <f t="shared" si="97"/>
        <v>0</v>
      </c>
      <c r="Z204" s="126">
        <f t="shared" si="97"/>
        <v>0</v>
      </c>
      <c r="AA204" s="126">
        <f t="shared" si="97"/>
        <v>0</v>
      </c>
      <c r="AB204" s="126">
        <f t="shared" si="97"/>
        <v>0</v>
      </c>
      <c r="AC204" s="126">
        <f t="shared" si="97"/>
        <v>0</v>
      </c>
      <c r="AD204" s="126">
        <f t="shared" si="97"/>
        <v>0</v>
      </c>
      <c r="AE204" s="126">
        <f t="shared" si="97"/>
        <v>0</v>
      </c>
      <c r="AF204" s="126">
        <f t="shared" si="97"/>
        <v>0</v>
      </c>
      <c r="AG204" s="126">
        <f t="shared" si="97"/>
        <v>0</v>
      </c>
      <c r="AH204" s="126">
        <f t="shared" si="97"/>
        <v>0</v>
      </c>
      <c r="AI204" s="126">
        <f t="shared" si="97"/>
        <v>0</v>
      </c>
      <c r="AJ204" s="126">
        <f t="shared" si="97"/>
        <v>0</v>
      </c>
      <c r="AK204" s="126">
        <f t="shared" si="97"/>
        <v>0</v>
      </c>
      <c r="AL204" s="126">
        <f t="shared" si="97"/>
        <v>0</v>
      </c>
      <c r="AM204" s="126">
        <f t="shared" si="97"/>
        <v>0</v>
      </c>
      <c r="AN204" s="126">
        <f t="shared" si="97"/>
        <v>0</v>
      </c>
      <c r="AO204" s="126">
        <f t="shared" si="97"/>
        <v>0</v>
      </c>
      <c r="AP204" s="126">
        <f t="shared" si="97"/>
        <v>0</v>
      </c>
      <c r="AQ204" s="126">
        <f t="shared" si="97"/>
        <v>-9768857.3679394089</v>
      </c>
      <c r="AR204" s="126">
        <f t="shared" si="97"/>
        <v>0</v>
      </c>
      <c r="AS204" s="126">
        <f t="shared" si="97"/>
        <v>0</v>
      </c>
      <c r="AT204" s="126">
        <f t="shared" si="97"/>
        <v>178659.22804067837</v>
      </c>
      <c r="AU204" s="126">
        <f t="shared" si="97"/>
        <v>0</v>
      </c>
      <c r="AV204" s="126">
        <f t="shared" si="97"/>
        <v>0</v>
      </c>
      <c r="AW204" s="126">
        <f t="shared" si="97"/>
        <v>0</v>
      </c>
      <c r="AX204" s="126">
        <f t="shared" si="97"/>
        <v>0</v>
      </c>
      <c r="AY204" s="126">
        <f>SUM(AX196:AY203)</f>
        <v>-9590198.1398987304</v>
      </c>
      <c r="AZ204" s="126">
        <f>SUM(AZ196:AZ203)</f>
        <v>14799394.204513976</v>
      </c>
      <c r="BA204" s="126">
        <f t="shared" ref="BA204:BB204" si="98">SUM(BA196:BA203)</f>
        <v>0</v>
      </c>
      <c r="BB204" s="126">
        <f t="shared" si="98"/>
        <v>14799394.204513976</v>
      </c>
      <c r="BC204" s="7"/>
      <c r="BD204" s="195" t="s">
        <v>667</v>
      </c>
    </row>
    <row r="205" spans="1:56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Cross-Reference'!GH205</f>
        <v>91061147.569175005</v>
      </c>
      <c r="F205" s="128">
        <v>829597.19395356462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>
        <v>138455.83785776532</v>
      </c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4">
        <v>334043.21696564928</v>
      </c>
      <c r="AB205" s="128"/>
      <c r="AC205" s="128"/>
      <c r="AD205" s="128"/>
      <c r="AE205" s="128"/>
      <c r="AF205" s="128"/>
      <c r="AG205" s="128"/>
      <c r="AH205" s="128"/>
      <c r="AI205" s="124"/>
      <c r="AJ205" s="124"/>
      <c r="AK205" s="124"/>
      <c r="AL205" s="124"/>
      <c r="AM205" s="128">
        <v>5785.7712328868756</v>
      </c>
      <c r="AN205" s="128">
        <v>-60605.032499999972</v>
      </c>
      <c r="AO205" s="128"/>
      <c r="AP205" s="128"/>
      <c r="AQ205" s="128"/>
      <c r="AR205" s="128"/>
      <c r="AS205" s="128"/>
      <c r="AT205" s="128"/>
      <c r="AU205" s="128">
        <v>60605.032499999972</v>
      </c>
      <c r="AV205" s="128"/>
      <c r="AW205" s="128"/>
      <c r="AX205" s="128"/>
      <c r="AY205" s="124">
        <f t="shared" si="88"/>
        <v>1307882.0200098662</v>
      </c>
      <c r="AZ205" s="124">
        <f t="shared" si="94"/>
        <v>92369029.589184865</v>
      </c>
      <c r="BA205" s="124">
        <v>15100492.441394527</v>
      </c>
      <c r="BB205" s="124">
        <f t="shared" si="95"/>
        <v>107469522.03057939</v>
      </c>
    </row>
    <row r="206" spans="1:56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Cross-Reference'!GH206</f>
        <v>-99328546.42602548</v>
      </c>
      <c r="F206" s="128">
        <v>4314489.6106652124</v>
      </c>
      <c r="G206" s="128"/>
      <c r="H206" s="128"/>
      <c r="I206" s="128">
        <v>467403.99771801173</v>
      </c>
      <c r="J206" s="128">
        <v>-1969431.357373487</v>
      </c>
      <c r="K206" s="128"/>
      <c r="L206" s="128"/>
      <c r="M206" s="128"/>
      <c r="N206" s="128"/>
      <c r="O206" s="128"/>
      <c r="P206" s="128">
        <v>-348942.15779542999</v>
      </c>
      <c r="Q206" s="128"/>
      <c r="R206" s="128"/>
      <c r="S206" s="128"/>
      <c r="T206" s="128"/>
      <c r="U206" s="128"/>
      <c r="V206" s="128"/>
      <c r="W206" s="128"/>
      <c r="X206" s="128"/>
      <c r="Y206" s="136"/>
      <c r="Z206" s="128"/>
      <c r="AA206" s="124">
        <v>-2677941.5189840859</v>
      </c>
      <c r="AB206" s="128">
        <v>-717869.47941634711</v>
      </c>
      <c r="AC206" s="128"/>
      <c r="AD206" s="128"/>
      <c r="AE206" s="128"/>
      <c r="AF206" s="128"/>
      <c r="AG206" s="128">
        <v>4187630.5516109443</v>
      </c>
      <c r="AH206" s="128">
        <v>846945.29718455987</v>
      </c>
      <c r="AI206" s="124">
        <v>-6418750.7482152553</v>
      </c>
      <c r="AJ206" s="124">
        <v>-65837.013900000049</v>
      </c>
      <c r="AK206" s="124">
        <v>-694360.45992179983</v>
      </c>
      <c r="AL206" s="124">
        <v>-3625354.7413864201</v>
      </c>
      <c r="AM206" s="128">
        <v>-2385964.5113715129</v>
      </c>
      <c r="AN206" s="128">
        <v>12727.056824999994</v>
      </c>
      <c r="AO206" s="128"/>
      <c r="AP206" s="128"/>
      <c r="AQ206" s="128">
        <v>2051460.0472672759</v>
      </c>
      <c r="AR206" s="128">
        <v>-20923.347899999982</v>
      </c>
      <c r="AS206" s="128"/>
      <c r="AT206" s="128">
        <v>-37518.437888542459</v>
      </c>
      <c r="AU206" s="128">
        <v>-200005.89922499936</v>
      </c>
      <c r="AV206" s="128"/>
      <c r="AW206" s="128"/>
      <c r="AX206" s="128"/>
      <c r="AY206" s="124">
        <f t="shared" si="88"/>
        <v>-7282243.1121068755</v>
      </c>
      <c r="AZ206" s="124">
        <f t="shared" si="94"/>
        <v>-106610789.53813235</v>
      </c>
      <c r="BA206" s="124">
        <v>78533163.043344572</v>
      </c>
      <c r="BB206" s="124">
        <f t="shared" si="95"/>
        <v>-28077626.494787782</v>
      </c>
    </row>
    <row r="207" spans="1:56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Cross-Reference'!GH207</f>
        <v>0</v>
      </c>
      <c r="F207" s="128"/>
      <c r="I207" s="128"/>
      <c r="R207" s="128"/>
      <c r="X207" s="128"/>
      <c r="AA207" s="124"/>
      <c r="AB207" s="128"/>
      <c r="AC207" s="128"/>
      <c r="AD207" s="128"/>
      <c r="AM207" s="23"/>
      <c r="AT207" s="128"/>
      <c r="AU207" s="128"/>
      <c r="AV207" s="128"/>
      <c r="AW207" s="128"/>
      <c r="AX207" s="128"/>
      <c r="AY207" s="124">
        <f t="shared" si="88"/>
        <v>0</v>
      </c>
      <c r="AZ207" s="124">
        <f t="shared" si="94"/>
        <v>0</v>
      </c>
      <c r="BA207" s="124"/>
      <c r="BB207" s="124">
        <f t="shared" si="95"/>
        <v>0</v>
      </c>
    </row>
    <row r="208" spans="1:56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Cross-Reference'!GH208</f>
        <v>268923536.72536206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36"/>
      <c r="Z208" s="128"/>
      <c r="AA208" s="124"/>
      <c r="AB208" s="128"/>
      <c r="AC208" s="128"/>
      <c r="AD208" s="128"/>
      <c r="AE208" s="128"/>
      <c r="AF208" s="128"/>
      <c r="AG208" s="128"/>
      <c r="AH208" s="128"/>
      <c r="AI208" s="124"/>
      <c r="AJ208" s="124"/>
      <c r="AK208" s="124"/>
      <c r="AL208" s="124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4">
        <f t="shared" si="88"/>
        <v>0</v>
      </c>
      <c r="AZ208" s="124">
        <f t="shared" si="94"/>
        <v>268923536.72536206</v>
      </c>
      <c r="BA208" s="124"/>
      <c r="BB208" s="124">
        <f t="shared" si="95"/>
        <v>268923536.72536206</v>
      </c>
    </row>
    <row r="209" spans="1:56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Cross-Reference'!GH209</f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36"/>
      <c r="Z209" s="128"/>
      <c r="AA209" s="124"/>
      <c r="AB209" s="128"/>
      <c r="AC209" s="128"/>
      <c r="AD209" s="128"/>
      <c r="AE209" s="128"/>
      <c r="AF209" s="128"/>
      <c r="AG209" s="128"/>
      <c r="AH209" s="128"/>
      <c r="AI209" s="124"/>
      <c r="AJ209" s="124"/>
      <c r="AK209" s="124"/>
      <c r="AL209" s="124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4">
        <f t="shared" si="88"/>
        <v>0</v>
      </c>
      <c r="AZ209" s="124">
        <f t="shared" si="94"/>
        <v>-181012914.90000001</v>
      </c>
      <c r="BA209" s="124"/>
      <c r="BB209" s="124">
        <f t="shared" si="95"/>
        <v>-181012914.90000001</v>
      </c>
    </row>
    <row r="210" spans="1:56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Cross-Reference'!GH210</f>
        <v>0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124"/>
      <c r="AB210" s="23"/>
      <c r="AC210" s="23"/>
      <c r="AD210" s="23"/>
      <c r="AE210" s="23"/>
      <c r="AF210" s="23"/>
      <c r="AG210" s="23"/>
      <c r="AH210" s="23"/>
      <c r="AI210" s="124"/>
      <c r="AJ210" s="124"/>
      <c r="AK210" s="124"/>
      <c r="AL210" s="124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124">
        <f t="shared" si="88"/>
        <v>0</v>
      </c>
      <c r="AZ210" s="124">
        <f t="shared" si="94"/>
        <v>0</v>
      </c>
      <c r="BA210" s="124"/>
      <c r="BB210" s="124">
        <f t="shared" si="95"/>
        <v>0</v>
      </c>
    </row>
    <row r="211" spans="1:56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79643222.968511581</v>
      </c>
      <c r="F211" s="126">
        <f t="shared" ref="F211:AX211" si="99">SUM(F205:F210)</f>
        <v>5144086.8046187768</v>
      </c>
      <c r="G211" s="126">
        <f t="shared" si="99"/>
        <v>0</v>
      </c>
      <c r="H211" s="126">
        <f t="shared" si="99"/>
        <v>0</v>
      </c>
      <c r="I211" s="126">
        <f t="shared" si="99"/>
        <v>467403.99771801173</v>
      </c>
      <c r="J211" s="126">
        <f t="shared" si="99"/>
        <v>-1969431.357373487</v>
      </c>
      <c r="K211" s="126">
        <f t="shared" si="99"/>
        <v>0</v>
      </c>
      <c r="L211" s="126">
        <f t="shared" si="99"/>
        <v>0</v>
      </c>
      <c r="M211" s="126">
        <f t="shared" si="99"/>
        <v>0</v>
      </c>
      <c r="N211" s="126">
        <f t="shared" si="99"/>
        <v>0</v>
      </c>
      <c r="O211" s="126">
        <f t="shared" si="99"/>
        <v>0</v>
      </c>
      <c r="P211" s="126">
        <f t="shared" si="99"/>
        <v>-210486.31993766467</v>
      </c>
      <c r="Q211" s="126">
        <f t="shared" si="99"/>
        <v>0</v>
      </c>
      <c r="R211" s="126">
        <f t="shared" si="99"/>
        <v>0</v>
      </c>
      <c r="S211" s="126">
        <f t="shared" si="99"/>
        <v>0</v>
      </c>
      <c r="T211" s="126">
        <f t="shared" si="99"/>
        <v>0</v>
      </c>
      <c r="U211" s="126">
        <f t="shared" si="99"/>
        <v>0</v>
      </c>
      <c r="V211" s="126">
        <f t="shared" si="99"/>
        <v>0</v>
      </c>
      <c r="W211" s="126">
        <f t="shared" si="99"/>
        <v>0</v>
      </c>
      <c r="X211" s="126">
        <f t="shared" si="99"/>
        <v>0</v>
      </c>
      <c r="Y211" s="126">
        <f t="shared" si="99"/>
        <v>0</v>
      </c>
      <c r="Z211" s="126">
        <f t="shared" si="99"/>
        <v>0</v>
      </c>
      <c r="AA211" s="126">
        <f t="shared" si="99"/>
        <v>-2343898.3020184366</v>
      </c>
      <c r="AB211" s="126">
        <f t="shared" si="99"/>
        <v>-717869.47941634711</v>
      </c>
      <c r="AC211" s="126">
        <f t="shared" si="99"/>
        <v>0</v>
      </c>
      <c r="AD211" s="126">
        <f t="shared" si="99"/>
        <v>0</v>
      </c>
      <c r="AE211" s="126">
        <f t="shared" si="99"/>
        <v>0</v>
      </c>
      <c r="AF211" s="126">
        <f t="shared" si="99"/>
        <v>0</v>
      </c>
      <c r="AG211" s="126">
        <f t="shared" si="99"/>
        <v>4187630.5516109443</v>
      </c>
      <c r="AH211" s="126">
        <f t="shared" si="99"/>
        <v>846945.29718455987</v>
      </c>
      <c r="AI211" s="126">
        <f t="shared" si="99"/>
        <v>-6418750.7482152553</v>
      </c>
      <c r="AJ211" s="126">
        <f t="shared" si="99"/>
        <v>-65837.013900000049</v>
      </c>
      <c r="AK211" s="126">
        <f t="shared" si="99"/>
        <v>-694360.45992179983</v>
      </c>
      <c r="AL211" s="126">
        <f t="shared" si="99"/>
        <v>-3625354.7413864201</v>
      </c>
      <c r="AM211" s="126">
        <f t="shared" si="99"/>
        <v>-2380178.7401386262</v>
      </c>
      <c r="AN211" s="126">
        <f t="shared" si="99"/>
        <v>-47877.97567499998</v>
      </c>
      <c r="AO211" s="126">
        <f t="shared" si="99"/>
        <v>0</v>
      </c>
      <c r="AP211" s="126">
        <f t="shared" si="99"/>
        <v>0</v>
      </c>
      <c r="AQ211" s="126">
        <f t="shared" si="99"/>
        <v>2051460.0472672759</v>
      </c>
      <c r="AR211" s="126">
        <f t="shared" si="99"/>
        <v>-20923.347899999982</v>
      </c>
      <c r="AS211" s="126">
        <f t="shared" si="99"/>
        <v>0</v>
      </c>
      <c r="AT211" s="126">
        <f t="shared" si="99"/>
        <v>-37518.437888542459</v>
      </c>
      <c r="AU211" s="126">
        <f t="shared" si="99"/>
        <v>-139400.86672499939</v>
      </c>
      <c r="AV211" s="126">
        <f t="shared" si="99"/>
        <v>0</v>
      </c>
      <c r="AW211" s="126">
        <f t="shared" si="99"/>
        <v>0</v>
      </c>
      <c r="AX211" s="126">
        <f t="shared" si="99"/>
        <v>0</v>
      </c>
      <c r="AY211" s="126">
        <f>SUM(AX205:AY210)</f>
        <v>-5974361.0920970095</v>
      </c>
      <c r="AZ211" s="126">
        <f>SUM(AZ205:AZ210)</f>
        <v>73668861.876414567</v>
      </c>
      <c r="BA211" s="126">
        <f t="shared" ref="BA211:BB211" si="100">SUM(BA205:BA210)</f>
        <v>93633655.484739095</v>
      </c>
      <c r="BB211" s="126">
        <f t="shared" si="100"/>
        <v>167302517.36115369</v>
      </c>
      <c r="BC211" s="133">
        <v>0</v>
      </c>
      <c r="BD211" s="195" t="s">
        <v>668</v>
      </c>
    </row>
    <row r="212" spans="1:56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Cross-Reference'!GH212</f>
        <v>0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4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4">
        <f t="shared" si="88"/>
        <v>0</v>
      </c>
      <c r="AZ212" s="124">
        <f t="shared" si="94"/>
        <v>0</v>
      </c>
      <c r="BA212" s="124"/>
      <c r="BB212" s="124">
        <f t="shared" si="95"/>
        <v>0</v>
      </c>
    </row>
    <row r="213" spans="1:56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Cross-Reference'!GH213</f>
        <v>0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124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124">
        <f t="shared" si="88"/>
        <v>0</v>
      </c>
      <c r="AZ213" s="124">
        <f t="shared" si="94"/>
        <v>0</v>
      </c>
      <c r="BA213" s="124"/>
      <c r="BB213" s="124">
        <f t="shared" si="95"/>
        <v>0</v>
      </c>
    </row>
    <row r="214" spans="1:56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101">+D213</f>
        <v>411.6</v>
      </c>
      <c r="E214" s="128">
        <f>'A-RR Cross-Reference'!GH214</f>
        <v>-628594.40333333332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124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124">
        <f t="shared" si="88"/>
        <v>0</v>
      </c>
      <c r="AZ214" s="124">
        <f t="shared" si="94"/>
        <v>-628594.40333333332</v>
      </c>
      <c r="BA214" s="124"/>
      <c r="BB214" s="124">
        <f t="shared" si="95"/>
        <v>-628594.40333333332</v>
      </c>
    </row>
    <row r="215" spans="1:56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101"/>
        <v>411.6</v>
      </c>
      <c r="E215" s="128">
        <f>'A-RR Cross-Reference'!GH215</f>
        <v>0</v>
      </c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124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124">
        <f t="shared" si="88"/>
        <v>0</v>
      </c>
      <c r="AZ215" s="124">
        <f t="shared" si="94"/>
        <v>0</v>
      </c>
      <c r="BA215" s="124"/>
      <c r="BB215" s="124">
        <f t="shared" si="95"/>
        <v>0</v>
      </c>
    </row>
    <row r="216" spans="1:56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Cross-Reference'!GH216</f>
        <v>0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4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4">
        <f t="shared" si="88"/>
        <v>0</v>
      </c>
      <c r="AZ216" s="124">
        <f t="shared" si="94"/>
        <v>0</v>
      </c>
      <c r="BA216" s="124"/>
      <c r="BB216" s="124">
        <f t="shared" si="95"/>
        <v>0</v>
      </c>
    </row>
    <row r="217" spans="1:56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Cross-Reference'!GH217</f>
        <v>0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24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124">
        <f t="shared" si="88"/>
        <v>0</v>
      </c>
      <c r="AZ217" s="124">
        <f t="shared" si="94"/>
        <v>0</v>
      </c>
      <c r="BA217" s="124"/>
      <c r="BB217" s="124">
        <f t="shared" si="95"/>
        <v>0</v>
      </c>
    </row>
    <row r="218" spans="1:56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102">+D217</f>
        <v>411.7</v>
      </c>
      <c r="E218" s="128">
        <f>'A-RR Cross-Reference'!GH218</f>
        <v>5671.0133333332187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124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124">
        <f t="shared" si="88"/>
        <v>0</v>
      </c>
      <c r="AZ218" s="124">
        <f t="shared" si="94"/>
        <v>5671.0133333332187</v>
      </c>
      <c r="BA218" s="124"/>
      <c r="BB218" s="124">
        <f t="shared" si="95"/>
        <v>5671.0133333332187</v>
      </c>
    </row>
    <row r="219" spans="1:56" outlineLevel="3" x14ac:dyDescent="0.25">
      <c r="A219" s="83">
        <f>ROW()</f>
        <v>219</v>
      </c>
      <c r="B219" s="290"/>
      <c r="C219" s="113" t="s">
        <v>545</v>
      </c>
      <c r="D219" s="114">
        <f t="shared" si="102"/>
        <v>411.7</v>
      </c>
      <c r="E219" s="128">
        <f>'A-RR Cross-Reference'!GH219</f>
        <v>0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124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124">
        <f t="shared" si="88"/>
        <v>0</v>
      </c>
      <c r="AZ219" s="124">
        <f t="shared" si="94"/>
        <v>0</v>
      </c>
      <c r="BA219" s="124"/>
      <c r="BB219" s="124">
        <f t="shared" si="95"/>
        <v>0</v>
      </c>
    </row>
    <row r="220" spans="1:56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Cross-Reference'!GH220</f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4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4">
        <f t="shared" si="88"/>
        <v>0</v>
      </c>
      <c r="AZ220" s="124">
        <f t="shared" si="94"/>
        <v>9.6300000000000008</v>
      </c>
      <c r="BA220" s="124"/>
      <c r="BB220" s="124">
        <f t="shared" si="95"/>
        <v>9.6300000000000008</v>
      </c>
    </row>
    <row r="221" spans="1:56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Cross-Reference'!GH221</f>
        <v>0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124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124">
        <f t="shared" si="88"/>
        <v>0</v>
      </c>
      <c r="AZ221" s="124">
        <f t="shared" si="94"/>
        <v>0</v>
      </c>
      <c r="BA221" s="124"/>
      <c r="BB221" s="124">
        <f t="shared" si="95"/>
        <v>0</v>
      </c>
    </row>
    <row r="222" spans="1:56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128">
        <f>'A-RR Cross-Reference'!GH222</f>
        <v>-1.170001458376646E-3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124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124">
        <f t="shared" si="88"/>
        <v>0</v>
      </c>
      <c r="AZ222" s="124">
        <f t="shared" si="94"/>
        <v>-1.170001458376646E-3</v>
      </c>
      <c r="BA222" s="124"/>
      <c r="BB222" s="124">
        <f t="shared" si="95"/>
        <v>-1.170001458376646E-3</v>
      </c>
    </row>
    <row r="223" spans="1:56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Cross-Reference'!GH223</f>
        <v>0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24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124">
        <f t="shared" si="88"/>
        <v>0</v>
      </c>
      <c r="AZ223" s="124">
        <f t="shared" si="94"/>
        <v>0</v>
      </c>
      <c r="BA223" s="124"/>
      <c r="BB223" s="124">
        <f t="shared" si="95"/>
        <v>0</v>
      </c>
    </row>
    <row r="224" spans="1:56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Cross-Reference'!GH224</f>
        <v>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24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124">
        <f t="shared" si="88"/>
        <v>0</v>
      </c>
      <c r="AZ224" s="124">
        <f t="shared" si="94"/>
        <v>0</v>
      </c>
      <c r="BA224" s="124"/>
      <c r="BB224" s="124">
        <f t="shared" si="95"/>
        <v>0</v>
      </c>
    </row>
    <row r="225" spans="1:56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Cross-Reference'!GH225</f>
        <v>0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124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124">
        <f t="shared" si="88"/>
        <v>0</v>
      </c>
      <c r="AZ225" s="124">
        <f t="shared" si="94"/>
        <v>0</v>
      </c>
      <c r="BA225" s="124"/>
      <c r="BB225" s="124">
        <f t="shared" si="95"/>
        <v>0</v>
      </c>
    </row>
    <row r="226" spans="1:56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Cross-Reference'!GH226</f>
        <v>0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124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24">
        <f t="shared" si="88"/>
        <v>0</v>
      </c>
      <c r="AZ226" s="124">
        <f t="shared" si="94"/>
        <v>0</v>
      </c>
      <c r="BA226" s="124"/>
      <c r="BB226" s="124">
        <f t="shared" si="95"/>
        <v>0</v>
      </c>
    </row>
    <row r="227" spans="1:56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Cross-Reference'!GH227</f>
        <v>0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124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124">
        <f t="shared" si="88"/>
        <v>0</v>
      </c>
      <c r="AZ227" s="124">
        <f t="shared" si="94"/>
        <v>0</v>
      </c>
      <c r="BA227" s="124"/>
      <c r="BB227" s="124">
        <f t="shared" si="95"/>
        <v>0</v>
      </c>
    </row>
    <row r="228" spans="1:56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AX228" si="103">SUM(F212:F227)</f>
        <v>0</v>
      </c>
      <c r="G228" s="126">
        <f t="shared" si="103"/>
        <v>0</v>
      </c>
      <c r="H228" s="126">
        <f t="shared" si="103"/>
        <v>0</v>
      </c>
      <c r="I228" s="126">
        <f t="shared" si="103"/>
        <v>0</v>
      </c>
      <c r="J228" s="126">
        <f t="shared" si="103"/>
        <v>0</v>
      </c>
      <c r="K228" s="126">
        <f t="shared" si="103"/>
        <v>0</v>
      </c>
      <c r="L228" s="126">
        <f t="shared" si="103"/>
        <v>0</v>
      </c>
      <c r="M228" s="126">
        <f t="shared" si="103"/>
        <v>0</v>
      </c>
      <c r="N228" s="126">
        <f t="shared" si="103"/>
        <v>0</v>
      </c>
      <c r="O228" s="126">
        <f t="shared" si="103"/>
        <v>0</v>
      </c>
      <c r="P228" s="126">
        <f t="shared" si="103"/>
        <v>0</v>
      </c>
      <c r="Q228" s="126">
        <f t="shared" si="103"/>
        <v>0</v>
      </c>
      <c r="R228" s="126">
        <f t="shared" si="103"/>
        <v>0</v>
      </c>
      <c r="S228" s="126">
        <f t="shared" si="103"/>
        <v>0</v>
      </c>
      <c r="T228" s="126">
        <f t="shared" si="103"/>
        <v>0</v>
      </c>
      <c r="U228" s="126">
        <f t="shared" si="103"/>
        <v>0</v>
      </c>
      <c r="V228" s="126">
        <f t="shared" si="103"/>
        <v>0</v>
      </c>
      <c r="W228" s="126">
        <f t="shared" si="103"/>
        <v>0</v>
      </c>
      <c r="X228" s="126">
        <f t="shared" si="103"/>
        <v>0</v>
      </c>
      <c r="Y228" s="126">
        <f t="shared" si="103"/>
        <v>0</v>
      </c>
      <c r="Z228" s="126">
        <f t="shared" si="103"/>
        <v>0</v>
      </c>
      <c r="AA228" s="126">
        <f t="shared" si="103"/>
        <v>0</v>
      </c>
      <c r="AB228" s="126">
        <f t="shared" si="103"/>
        <v>0</v>
      </c>
      <c r="AC228" s="126">
        <f t="shared" si="103"/>
        <v>0</v>
      </c>
      <c r="AD228" s="126">
        <f t="shared" si="103"/>
        <v>0</v>
      </c>
      <c r="AE228" s="126">
        <f t="shared" si="103"/>
        <v>0</v>
      </c>
      <c r="AF228" s="126">
        <f t="shared" si="103"/>
        <v>0</v>
      </c>
      <c r="AG228" s="126">
        <f t="shared" si="103"/>
        <v>0</v>
      </c>
      <c r="AH228" s="126">
        <f t="shared" si="103"/>
        <v>0</v>
      </c>
      <c r="AI228" s="126">
        <f t="shared" si="103"/>
        <v>0</v>
      </c>
      <c r="AJ228" s="126">
        <f t="shared" si="103"/>
        <v>0</v>
      </c>
      <c r="AK228" s="126">
        <f t="shared" si="103"/>
        <v>0</v>
      </c>
      <c r="AL228" s="126">
        <f t="shared" si="103"/>
        <v>0</v>
      </c>
      <c r="AM228" s="126">
        <f t="shared" si="103"/>
        <v>0</v>
      </c>
      <c r="AN228" s="126">
        <f t="shared" si="103"/>
        <v>0</v>
      </c>
      <c r="AO228" s="126">
        <f t="shared" si="103"/>
        <v>0</v>
      </c>
      <c r="AP228" s="126">
        <f t="shared" si="103"/>
        <v>0</v>
      </c>
      <c r="AQ228" s="126">
        <f t="shared" si="103"/>
        <v>0</v>
      </c>
      <c r="AR228" s="126">
        <f t="shared" si="103"/>
        <v>0</v>
      </c>
      <c r="AS228" s="126">
        <f t="shared" si="103"/>
        <v>0</v>
      </c>
      <c r="AT228" s="126">
        <f t="shared" si="103"/>
        <v>0</v>
      </c>
      <c r="AU228" s="126">
        <f t="shared" si="103"/>
        <v>0</v>
      </c>
      <c r="AV228" s="126">
        <f t="shared" si="103"/>
        <v>0</v>
      </c>
      <c r="AW228" s="126">
        <f t="shared" si="103"/>
        <v>0</v>
      </c>
      <c r="AX228" s="126">
        <f t="shared" si="103"/>
        <v>0</v>
      </c>
      <c r="AY228" s="126">
        <f>SUM(AX212:AY227)</f>
        <v>0</v>
      </c>
      <c r="AZ228" s="126">
        <f>SUM(AZ212:AZ227)</f>
        <v>-622913.76117000158</v>
      </c>
      <c r="BA228" s="126">
        <f t="shared" ref="BA228:BB228" si="104">SUM(BA212:BA227)</f>
        <v>0</v>
      </c>
      <c r="BB228" s="126">
        <f t="shared" si="104"/>
        <v>-622913.76117000158</v>
      </c>
      <c r="BC228" s="133">
        <v>0</v>
      </c>
      <c r="BD228" s="195" t="s">
        <v>667</v>
      </c>
    </row>
    <row r="229" spans="1:56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2130011484.5721152</v>
      </c>
      <c r="F229" s="129">
        <f t="shared" ref="F229:AX229" si="105">F79+F107+F130+F136+F142+F157+F172+F195+F204+F211+F228</f>
        <v>5342495.4743051874</v>
      </c>
      <c r="G229" s="129">
        <f t="shared" si="105"/>
        <v>0</v>
      </c>
      <c r="H229" s="129">
        <f t="shared" si="105"/>
        <v>0</v>
      </c>
      <c r="I229" s="129">
        <f t="shared" si="105"/>
        <v>467403.99771801173</v>
      </c>
      <c r="J229" s="129">
        <f t="shared" si="105"/>
        <v>-1969431.357373487</v>
      </c>
      <c r="K229" s="129">
        <f t="shared" si="105"/>
        <v>0</v>
      </c>
      <c r="L229" s="129">
        <f t="shared" si="105"/>
        <v>0</v>
      </c>
      <c r="M229" s="129">
        <f t="shared" si="105"/>
        <v>0</v>
      </c>
      <c r="N229" s="129">
        <f t="shared" si="105"/>
        <v>0</v>
      </c>
      <c r="O229" s="129">
        <f t="shared" si="105"/>
        <v>0</v>
      </c>
      <c r="P229" s="129">
        <f t="shared" si="105"/>
        <v>1312687.165039951</v>
      </c>
      <c r="Q229" s="129">
        <f t="shared" si="105"/>
        <v>0</v>
      </c>
      <c r="R229" s="129">
        <f t="shared" si="105"/>
        <v>0</v>
      </c>
      <c r="S229" s="129">
        <f t="shared" si="105"/>
        <v>0</v>
      </c>
      <c r="T229" s="129">
        <f t="shared" si="105"/>
        <v>0</v>
      </c>
      <c r="U229" s="129">
        <f t="shared" si="105"/>
        <v>0</v>
      </c>
      <c r="V229" s="129">
        <f t="shared" si="105"/>
        <v>0</v>
      </c>
      <c r="W229" s="129">
        <f t="shared" si="105"/>
        <v>0</v>
      </c>
      <c r="X229" s="129">
        <f t="shared" si="105"/>
        <v>0</v>
      </c>
      <c r="Y229" s="129">
        <f t="shared" si="105"/>
        <v>0</v>
      </c>
      <c r="Z229" s="129">
        <f t="shared" si="105"/>
        <v>0</v>
      </c>
      <c r="AA229" s="129">
        <f t="shared" si="105"/>
        <v>10074160.9523688</v>
      </c>
      <c r="AB229" s="129">
        <f t="shared" si="105"/>
        <v>2700556.6130424486</v>
      </c>
      <c r="AC229" s="129">
        <f t="shared" si="105"/>
        <v>0</v>
      </c>
      <c r="AD229" s="129">
        <f t="shared" si="105"/>
        <v>0</v>
      </c>
      <c r="AE229" s="129">
        <f t="shared" si="105"/>
        <v>0</v>
      </c>
      <c r="AF229" s="129">
        <f t="shared" si="105"/>
        <v>0</v>
      </c>
      <c r="AG229" s="129">
        <f t="shared" si="105"/>
        <v>-15753467.313203076</v>
      </c>
      <c r="AH229" s="129">
        <f t="shared" si="105"/>
        <v>-3186127.5465514394</v>
      </c>
      <c r="AI229" s="129">
        <f t="shared" si="105"/>
        <v>24146729.005190734</v>
      </c>
      <c r="AJ229" s="129">
        <f t="shared" si="105"/>
        <v>247672.57610000038</v>
      </c>
      <c r="AK229" s="129">
        <f t="shared" si="105"/>
        <v>2612117.920658201</v>
      </c>
      <c r="AL229" s="129">
        <f t="shared" si="105"/>
        <v>13638239.265215579</v>
      </c>
      <c r="AM229" s="129">
        <f t="shared" si="105"/>
        <v>2411427.7636484108</v>
      </c>
      <c r="AN229" s="129">
        <f t="shared" si="105"/>
        <v>-47877.97567499998</v>
      </c>
      <c r="AO229" s="129">
        <f t="shared" si="105"/>
        <v>0</v>
      </c>
      <c r="AP229" s="129">
        <f t="shared" si="105"/>
        <v>0</v>
      </c>
      <c r="AQ229" s="129">
        <f t="shared" si="105"/>
        <v>-7717397.320672133</v>
      </c>
      <c r="AR229" s="129">
        <f t="shared" si="105"/>
        <v>78711.642099999939</v>
      </c>
      <c r="AS229" s="129">
        <f t="shared" si="105"/>
        <v>0</v>
      </c>
      <c r="AT229" s="129">
        <f t="shared" si="105"/>
        <v>141140.79015213592</v>
      </c>
      <c r="AU229" s="129">
        <f t="shared" si="105"/>
        <v>-2642664.4267250001</v>
      </c>
      <c r="AV229" s="129">
        <f t="shared" si="105"/>
        <v>0</v>
      </c>
      <c r="AW229" s="129">
        <f t="shared" si="105"/>
        <v>0</v>
      </c>
      <c r="AX229" s="129">
        <f t="shared" si="105"/>
        <v>0</v>
      </c>
      <c r="AY229" s="129">
        <f>AY79+AY107+AY130+AY136+AY142+AY157+AY172+AY195+AY204+AY211+AY228</f>
        <v>31856377.225339327</v>
      </c>
      <c r="AZ229" s="129">
        <f>AZ79+AZ107+AZ130+AZ136+AZ142+AZ157+AZ172+AZ195+AZ204+AZ211+AZ228</f>
        <v>2161867861.7974544</v>
      </c>
      <c r="BA229" s="129">
        <f t="shared" ref="BA229" si="106">BA79+BA107+BA130+BA136+BA142+BA157+BA172+BA195+BA204+BA211+BA228</f>
        <v>97245129.388873935</v>
      </c>
      <c r="BB229" s="129">
        <f>BB79+BB107+BB130+BB136+BB142+BB157+BB172+BB195+BB204+BB211+BB228</f>
        <v>2259112991.1863284</v>
      </c>
    </row>
    <row r="230" spans="1:56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169918366.38767362</v>
      </c>
      <c r="F230" s="126">
        <f t="shared" ref="F230:AX230" si="107">F28-F229</f>
        <v>16230699.011550087</v>
      </c>
      <c r="G230" s="126">
        <f t="shared" si="107"/>
        <v>0</v>
      </c>
      <c r="H230" s="126">
        <f t="shared" si="107"/>
        <v>0</v>
      </c>
      <c r="I230" s="126">
        <f t="shared" si="107"/>
        <v>-467403.99771801173</v>
      </c>
      <c r="J230" s="126">
        <f t="shared" si="107"/>
        <v>1969431.357373487</v>
      </c>
      <c r="K230" s="126">
        <f t="shared" si="107"/>
        <v>0</v>
      </c>
      <c r="L230" s="126">
        <f t="shared" si="107"/>
        <v>0</v>
      </c>
      <c r="M230" s="126">
        <f t="shared" si="107"/>
        <v>0</v>
      </c>
      <c r="N230" s="126">
        <f t="shared" si="107"/>
        <v>0</v>
      </c>
      <c r="O230" s="126">
        <f t="shared" si="107"/>
        <v>0</v>
      </c>
      <c r="P230" s="126">
        <f t="shared" si="107"/>
        <v>-1312687.165039951</v>
      </c>
      <c r="Q230" s="126">
        <f t="shared" si="107"/>
        <v>0</v>
      </c>
      <c r="R230" s="126">
        <f t="shared" si="107"/>
        <v>0</v>
      </c>
      <c r="S230" s="126">
        <f t="shared" si="107"/>
        <v>0</v>
      </c>
      <c r="T230" s="126">
        <f t="shared" si="107"/>
        <v>0</v>
      </c>
      <c r="U230" s="126">
        <f t="shared" si="107"/>
        <v>0</v>
      </c>
      <c r="V230" s="126">
        <f t="shared" si="107"/>
        <v>0</v>
      </c>
      <c r="W230" s="126">
        <f t="shared" si="107"/>
        <v>0</v>
      </c>
      <c r="X230" s="126">
        <f t="shared" si="107"/>
        <v>0</v>
      </c>
      <c r="Y230" s="126">
        <f t="shared" si="107"/>
        <v>0</v>
      </c>
      <c r="Z230" s="126">
        <f t="shared" si="107"/>
        <v>0</v>
      </c>
      <c r="AA230" s="126">
        <f t="shared" si="107"/>
        <v>-10074160.9523688</v>
      </c>
      <c r="AB230" s="126">
        <f t="shared" si="107"/>
        <v>-2700556.6130424486</v>
      </c>
      <c r="AC230" s="126">
        <f t="shared" si="107"/>
        <v>0</v>
      </c>
      <c r="AD230" s="126">
        <f t="shared" si="107"/>
        <v>0</v>
      </c>
      <c r="AE230" s="126">
        <f t="shared" si="107"/>
        <v>0</v>
      </c>
      <c r="AF230" s="126">
        <f t="shared" si="107"/>
        <v>0</v>
      </c>
      <c r="AG230" s="126">
        <f t="shared" si="107"/>
        <v>15753467.313203076</v>
      </c>
      <c r="AH230" s="126">
        <f t="shared" si="107"/>
        <v>3186127.5465514394</v>
      </c>
      <c r="AI230" s="126">
        <f t="shared" si="107"/>
        <v>-24146729.005190734</v>
      </c>
      <c r="AJ230" s="126">
        <f t="shared" si="107"/>
        <v>-247672.57610000038</v>
      </c>
      <c r="AK230" s="126">
        <f t="shared" si="107"/>
        <v>-2612117.920658201</v>
      </c>
      <c r="AL230" s="126">
        <f t="shared" si="107"/>
        <v>-13638239.265215579</v>
      </c>
      <c r="AM230" s="126">
        <f t="shared" si="107"/>
        <v>-8975771.2570642624</v>
      </c>
      <c r="AN230" s="126">
        <f t="shared" si="107"/>
        <v>47877.97567499998</v>
      </c>
      <c r="AO230" s="126">
        <f t="shared" si="107"/>
        <v>0</v>
      </c>
      <c r="AP230" s="126">
        <f t="shared" si="107"/>
        <v>0</v>
      </c>
      <c r="AQ230" s="126">
        <f t="shared" si="107"/>
        <v>7717397.320672133</v>
      </c>
      <c r="AR230" s="126">
        <f t="shared" si="107"/>
        <v>-78711.642099999939</v>
      </c>
      <c r="AS230" s="126">
        <f t="shared" si="107"/>
        <v>0</v>
      </c>
      <c r="AT230" s="126">
        <f t="shared" si="107"/>
        <v>-141140.79015213592</v>
      </c>
      <c r="AU230" s="126">
        <f t="shared" si="107"/>
        <v>2642664.4267250001</v>
      </c>
      <c r="AV230" s="126">
        <f t="shared" si="107"/>
        <v>0</v>
      </c>
      <c r="AW230" s="126">
        <f t="shared" si="107"/>
        <v>0</v>
      </c>
      <c r="AX230" s="126">
        <f t="shared" si="107"/>
        <v>0</v>
      </c>
      <c r="AY230" s="126">
        <f>AY28-AY229</f>
        <v>-16847526.232899904</v>
      </c>
      <c r="AZ230" s="126">
        <f>AZ28-AZ229</f>
        <v>153070840.15477419</v>
      </c>
      <c r="BA230" s="126">
        <f t="shared" ref="BA230" si="108">BA28-BA229</f>
        <v>295434429.61241394</v>
      </c>
      <c r="BB230" s="126">
        <f>BB28-BB229</f>
        <v>448505269.7671876</v>
      </c>
      <c r="BC230" s="133">
        <v>0</v>
      </c>
      <c r="BD230" s="195" t="s">
        <v>656</v>
      </c>
    </row>
    <row r="231" spans="1:56" x14ac:dyDescent="0.25">
      <c r="A231" s="83">
        <f>ROW()</f>
        <v>231</v>
      </c>
      <c r="B231" s="177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23"/>
      <c r="AZ231" s="23"/>
      <c r="BA231" s="23"/>
      <c r="BB231" s="23"/>
    </row>
    <row r="232" spans="1:56" x14ac:dyDescent="0.25">
      <c r="A232" s="83">
        <f>ROW()</f>
        <v>232</v>
      </c>
      <c r="B232" s="177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23"/>
      <c r="AZ232" s="23"/>
      <c r="BA232" s="23"/>
      <c r="BB232" s="23"/>
    </row>
    <row r="233" spans="1:56" hidden="1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28">
        <f>'A-RR Cross-Reference'!GH233</f>
        <v>0</v>
      </c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144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24">
        <f t="shared" ref="AY233" si="109">SUM(F233:AX233)</f>
        <v>0</v>
      </c>
      <c r="AZ233" s="124">
        <f t="shared" ref="AZ233" si="110">AY233+E233</f>
        <v>0</v>
      </c>
      <c r="BA233" s="124"/>
      <c r="BB233" s="124">
        <f t="shared" ref="BB233" si="111">AZ233+BA233</f>
        <v>0</v>
      </c>
    </row>
    <row r="234" spans="1:56" hidden="1" outlineLevel="2" x14ac:dyDescent="0.25">
      <c r="A234" s="83">
        <f>ROW()</f>
        <v>234</v>
      </c>
      <c r="B234" s="275"/>
      <c r="C234" s="104"/>
      <c r="D234" s="108">
        <f>+D233</f>
        <v>301</v>
      </c>
      <c r="E234" s="128">
        <f>'A-RR Cross-Reference'!GH234</f>
        <v>0</v>
      </c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144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124">
        <f t="shared" ref="AY234:AY244" si="112">SUM(F234:AX234)</f>
        <v>0</v>
      </c>
      <c r="AZ234" s="124">
        <f t="shared" ref="AZ234:AZ244" si="113">AY234+E234</f>
        <v>0</v>
      </c>
      <c r="BA234" s="124"/>
      <c r="BB234" s="124">
        <f t="shared" ref="BB234:BB244" si="114">AZ234+BA234</f>
        <v>0</v>
      </c>
    </row>
    <row r="235" spans="1:56" hidden="1" outlineLevel="2" x14ac:dyDescent="0.25">
      <c r="A235" s="83">
        <f>ROW()</f>
        <v>235</v>
      </c>
      <c r="B235" s="275"/>
      <c r="C235" s="104"/>
      <c r="D235" s="108">
        <f t="shared" ref="D235:D236" si="115">+D234</f>
        <v>301</v>
      </c>
      <c r="E235" s="128">
        <f>'A-RR Cross-Reference'!GH235</f>
        <v>0</v>
      </c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144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124">
        <f t="shared" si="112"/>
        <v>0</v>
      </c>
      <c r="AZ235" s="124">
        <f t="shared" si="113"/>
        <v>0</v>
      </c>
      <c r="BA235" s="124"/>
      <c r="BB235" s="124">
        <f t="shared" si="114"/>
        <v>0</v>
      </c>
    </row>
    <row r="236" spans="1:56" outlineLevel="1" collapsed="1" x14ac:dyDescent="0.25">
      <c r="A236" s="83">
        <f>ROW()</f>
        <v>236</v>
      </c>
      <c r="B236" s="275"/>
      <c r="C236" s="104" t="s">
        <v>671</v>
      </c>
      <c r="D236" s="108">
        <f t="shared" si="115"/>
        <v>301</v>
      </c>
      <c r="E236" s="128">
        <f>'A-RR Cross-Reference'!GH236</f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44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124">
        <f t="shared" si="112"/>
        <v>0</v>
      </c>
      <c r="AZ236" s="124">
        <f t="shared" si="113"/>
        <v>114201.76000000001</v>
      </c>
      <c r="BA236" s="124"/>
      <c r="BB236" s="124">
        <f t="shared" si="114"/>
        <v>114201.76000000001</v>
      </c>
    </row>
    <row r="237" spans="1:56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28">
        <f>'A-RR Cross-Reference'!GH237</f>
        <v>55426803.489999995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/>
      <c r="Y237" s="144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144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124">
        <f t="shared" si="112"/>
        <v>0</v>
      </c>
      <c r="AZ237" s="124">
        <f t="shared" si="113"/>
        <v>55426803.489999995</v>
      </c>
      <c r="BA237" s="124"/>
      <c r="BB237" s="124">
        <f t="shared" si="114"/>
        <v>55426803.489999995</v>
      </c>
    </row>
    <row r="238" spans="1:56" hidden="1" outlineLevel="2" x14ac:dyDescent="0.25">
      <c r="A238" s="83">
        <f>ROW()</f>
        <v>238</v>
      </c>
      <c r="B238" s="275"/>
      <c r="C238" s="105"/>
      <c r="D238" s="108">
        <f>+D237</f>
        <v>302</v>
      </c>
      <c r="E238" s="128">
        <f>'A-RR Cross-Reference'!GH238</f>
        <v>0</v>
      </c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/>
      <c r="Y238" s="144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144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124">
        <f t="shared" si="112"/>
        <v>0</v>
      </c>
      <c r="AZ238" s="124">
        <f t="shared" si="113"/>
        <v>0</v>
      </c>
      <c r="BA238" s="124"/>
      <c r="BB238" s="124">
        <f t="shared" si="114"/>
        <v>0</v>
      </c>
    </row>
    <row r="239" spans="1:56" hidden="1" outlineLevel="2" x14ac:dyDescent="0.25">
      <c r="A239" s="83">
        <f>ROW()</f>
        <v>239</v>
      </c>
      <c r="B239" s="275"/>
      <c r="C239" s="105"/>
      <c r="D239" s="108">
        <f t="shared" ref="D239:D240" si="116">+D238</f>
        <v>302</v>
      </c>
      <c r="E239" s="128">
        <f>'A-RR Cross-Reference'!GH239</f>
        <v>0</v>
      </c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144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124">
        <f t="shared" si="112"/>
        <v>0</v>
      </c>
      <c r="AZ239" s="124">
        <f t="shared" si="113"/>
        <v>0</v>
      </c>
      <c r="BA239" s="124"/>
      <c r="BB239" s="124">
        <f t="shared" si="114"/>
        <v>0</v>
      </c>
    </row>
    <row r="240" spans="1:56" outlineLevel="1" collapsed="1" x14ac:dyDescent="0.25">
      <c r="A240" s="83">
        <f>ROW()</f>
        <v>240</v>
      </c>
      <c r="B240" s="275"/>
      <c r="C240" s="105" t="s">
        <v>672</v>
      </c>
      <c r="D240" s="108">
        <f t="shared" si="116"/>
        <v>302</v>
      </c>
      <c r="E240" s="128">
        <f>'A-RR Cross-Reference'!GH240</f>
        <v>13784439.324640522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/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J240" s="144">
        <v>718767.12</v>
      </c>
      <c r="AK240" s="23"/>
      <c r="AL240" s="129">
        <v>4146758.8244979996</v>
      </c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124">
        <f t="shared" si="112"/>
        <v>4865525.9444979997</v>
      </c>
      <c r="AZ240" s="124">
        <f t="shared" si="113"/>
        <v>18649965.269138522</v>
      </c>
      <c r="BA240" s="124"/>
      <c r="BB240" s="124">
        <f t="shared" si="114"/>
        <v>18649965.269138522</v>
      </c>
    </row>
    <row r="241" spans="1:54" hidden="1" outlineLevel="2" x14ac:dyDescent="0.25">
      <c r="A241" s="83">
        <f>ROW()</f>
        <v>241</v>
      </c>
      <c r="B241" s="275"/>
      <c r="C241" s="105"/>
      <c r="D241" s="108">
        <v>303</v>
      </c>
      <c r="E241" s="128">
        <f>'A-RR Cross-Reference'!GH241</f>
        <v>0</v>
      </c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144"/>
      <c r="AK241" s="23"/>
      <c r="AL241" s="137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124">
        <f t="shared" si="112"/>
        <v>0</v>
      </c>
      <c r="AZ241" s="124">
        <f t="shared" si="113"/>
        <v>0</v>
      </c>
      <c r="BA241" s="124"/>
      <c r="BB241" s="124">
        <f t="shared" si="114"/>
        <v>0</v>
      </c>
    </row>
    <row r="242" spans="1:54" hidden="1" outlineLevel="2" x14ac:dyDescent="0.25">
      <c r="A242" s="83">
        <f>ROW()</f>
        <v>242</v>
      </c>
      <c r="B242" s="275"/>
      <c r="C242" s="105"/>
      <c r="D242" s="108">
        <f>+D241</f>
        <v>303</v>
      </c>
      <c r="E242" s="128">
        <f>'A-RR Cross-Reference'!GH242</f>
        <v>0</v>
      </c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144"/>
      <c r="AK242" s="23"/>
      <c r="AL242" s="137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124">
        <f t="shared" si="112"/>
        <v>0</v>
      </c>
      <c r="AZ242" s="124">
        <f t="shared" si="113"/>
        <v>0</v>
      </c>
      <c r="BA242" s="124"/>
      <c r="BB242" s="124">
        <f t="shared" si="114"/>
        <v>0</v>
      </c>
    </row>
    <row r="243" spans="1:54" hidden="1" outlineLevel="2" x14ac:dyDescent="0.25">
      <c r="A243" s="83">
        <f>ROW()</f>
        <v>243</v>
      </c>
      <c r="B243" s="275"/>
      <c r="C243" s="105"/>
      <c r="D243" s="108">
        <f t="shared" ref="D243:D244" si="117">+D242</f>
        <v>303</v>
      </c>
      <c r="E243" s="128">
        <f>'A-RR Cross-Reference'!GH243</f>
        <v>0</v>
      </c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144"/>
      <c r="AK243" s="23"/>
      <c r="AL243" s="137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124">
        <f t="shared" si="112"/>
        <v>0</v>
      </c>
      <c r="AZ243" s="124">
        <f t="shared" si="113"/>
        <v>0</v>
      </c>
      <c r="BA243" s="124"/>
      <c r="BB243" s="124">
        <f t="shared" si="114"/>
        <v>0</v>
      </c>
    </row>
    <row r="244" spans="1:54" outlineLevel="1" collapsed="1" x14ac:dyDescent="0.25">
      <c r="A244" s="83">
        <f>ROW()</f>
        <v>244</v>
      </c>
      <c r="B244" s="275"/>
      <c r="C244" s="105" t="s">
        <v>673</v>
      </c>
      <c r="D244" s="108">
        <f t="shared" si="117"/>
        <v>303</v>
      </c>
      <c r="E244" s="128">
        <f>'A-RR Cross-Reference'!GH244</f>
        <v>589201772.23582494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170">
        <v>32555330.972562</v>
      </c>
      <c r="AJ244" s="170">
        <v>0</v>
      </c>
      <c r="AK244" s="144">
        <v>3469811.7472620006</v>
      </c>
      <c r="AL244" s="137">
        <v>60144884.782953992</v>
      </c>
      <c r="AM244" s="23"/>
      <c r="AN244" s="23"/>
      <c r="AO244" s="23"/>
      <c r="AP244" s="23"/>
      <c r="AQ244" s="23"/>
      <c r="AR244" s="144"/>
      <c r="AS244" s="23"/>
      <c r="AT244" s="23"/>
      <c r="AU244" s="23"/>
      <c r="AV244" s="23"/>
      <c r="AW244" s="23"/>
      <c r="AX244" s="23"/>
      <c r="AY244" s="124">
        <f t="shared" si="112"/>
        <v>96170027.502777994</v>
      </c>
      <c r="AZ244" s="124">
        <f t="shared" si="113"/>
        <v>685371799.73860288</v>
      </c>
      <c r="BA244" s="124"/>
      <c r="BB244" s="124">
        <f t="shared" si="114"/>
        <v>685371799.73860288</v>
      </c>
    </row>
    <row r="245" spans="1:54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658527216.81046546</v>
      </c>
      <c r="F245" s="141">
        <f>SUM(F233:F244)</f>
        <v>0</v>
      </c>
      <c r="G245" s="141">
        <f t="shared" ref="G245:BB245" si="118">SUM(G233:G244)</f>
        <v>0</v>
      </c>
      <c r="H245" s="141">
        <f t="shared" si="118"/>
        <v>0</v>
      </c>
      <c r="I245" s="141">
        <f t="shared" si="118"/>
        <v>0</v>
      </c>
      <c r="J245" s="141">
        <f t="shared" si="118"/>
        <v>0</v>
      </c>
      <c r="K245" s="141">
        <f t="shared" si="118"/>
        <v>0</v>
      </c>
      <c r="L245" s="141">
        <f t="shared" si="118"/>
        <v>0</v>
      </c>
      <c r="M245" s="141">
        <f t="shared" si="118"/>
        <v>0</v>
      </c>
      <c r="N245" s="141">
        <f t="shared" si="118"/>
        <v>0</v>
      </c>
      <c r="O245" s="141">
        <f t="shared" si="118"/>
        <v>0</v>
      </c>
      <c r="P245" s="141">
        <f t="shared" si="118"/>
        <v>0</v>
      </c>
      <c r="Q245" s="141">
        <f t="shared" si="118"/>
        <v>0</v>
      </c>
      <c r="R245" s="141">
        <f t="shared" si="118"/>
        <v>0</v>
      </c>
      <c r="S245" s="141">
        <f t="shared" si="118"/>
        <v>0</v>
      </c>
      <c r="T245" s="141">
        <f t="shared" si="118"/>
        <v>0</v>
      </c>
      <c r="U245" s="141">
        <f t="shared" si="118"/>
        <v>0</v>
      </c>
      <c r="V245" s="141">
        <f t="shared" si="118"/>
        <v>0</v>
      </c>
      <c r="W245" s="141">
        <f t="shared" si="118"/>
        <v>0</v>
      </c>
      <c r="X245" s="141">
        <f t="shared" si="118"/>
        <v>0</v>
      </c>
      <c r="Y245" s="141">
        <f t="shared" si="118"/>
        <v>0</v>
      </c>
      <c r="Z245" s="141">
        <f t="shared" si="118"/>
        <v>0</v>
      </c>
      <c r="AA245" s="141">
        <f t="shared" si="118"/>
        <v>0</v>
      </c>
      <c r="AB245" s="141">
        <f t="shared" si="118"/>
        <v>0</v>
      </c>
      <c r="AC245" s="141">
        <f t="shared" si="118"/>
        <v>0</v>
      </c>
      <c r="AD245" s="141">
        <f t="shared" si="118"/>
        <v>0</v>
      </c>
      <c r="AE245" s="141">
        <f t="shared" si="118"/>
        <v>0</v>
      </c>
      <c r="AF245" s="141">
        <f t="shared" si="118"/>
        <v>0</v>
      </c>
      <c r="AG245" s="141">
        <f t="shared" si="118"/>
        <v>0</v>
      </c>
      <c r="AH245" s="141">
        <f t="shared" si="118"/>
        <v>0</v>
      </c>
      <c r="AI245" s="141">
        <f t="shared" si="118"/>
        <v>32555330.972562</v>
      </c>
      <c r="AJ245" s="141">
        <f t="shared" si="118"/>
        <v>718767.12</v>
      </c>
      <c r="AK245" s="141">
        <f t="shared" ref="AK245:AL245" si="119">SUM(AK233:AK244)</f>
        <v>3469811.7472620006</v>
      </c>
      <c r="AL245" s="141">
        <f t="shared" si="119"/>
        <v>64291643.60745199</v>
      </c>
      <c r="AM245" s="141">
        <f t="shared" si="118"/>
        <v>0</v>
      </c>
      <c r="AN245" s="141">
        <f t="shared" si="118"/>
        <v>0</v>
      </c>
      <c r="AO245" s="141">
        <f t="shared" si="118"/>
        <v>0</v>
      </c>
      <c r="AP245" s="141">
        <f t="shared" si="118"/>
        <v>0</v>
      </c>
      <c r="AQ245" s="141">
        <f t="shared" si="118"/>
        <v>0</v>
      </c>
      <c r="AR245" s="141">
        <f t="shared" si="118"/>
        <v>0</v>
      </c>
      <c r="AS245" s="141">
        <f t="shared" si="118"/>
        <v>0</v>
      </c>
      <c r="AT245" s="141">
        <f t="shared" si="118"/>
        <v>0</v>
      </c>
      <c r="AU245" s="141">
        <f t="shared" si="118"/>
        <v>0</v>
      </c>
      <c r="AV245" s="141">
        <f t="shared" si="118"/>
        <v>0</v>
      </c>
      <c r="AW245" s="141">
        <f t="shared" si="118"/>
        <v>0</v>
      </c>
      <c r="AX245" s="141">
        <f t="shared" si="118"/>
        <v>0</v>
      </c>
      <c r="AY245" s="141">
        <f>SUM(AX233:AY244)</f>
        <v>101035553.447276</v>
      </c>
      <c r="AZ245" s="141">
        <f t="shared" si="118"/>
        <v>759562770.25774145</v>
      </c>
      <c r="BA245" s="141">
        <f t="shared" si="118"/>
        <v>0</v>
      </c>
      <c r="BB245" s="141">
        <f t="shared" si="118"/>
        <v>759562770.25774145</v>
      </c>
    </row>
    <row r="246" spans="1:54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28">
        <f>'A-RR Cross-Reference'!GH246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/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44"/>
      <c r="AJ246" s="144"/>
      <c r="AK246" s="144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4">
        <f t="shared" ref="AY246:AY247" si="120">SUM(F246:AX246)</f>
        <v>0</v>
      </c>
      <c r="AZ246" s="124">
        <f t="shared" ref="AZ246:AZ247" si="121">AY246+E246</f>
        <v>2788744.9799999995</v>
      </c>
      <c r="BA246" s="124"/>
      <c r="BB246" s="124">
        <f t="shared" ref="BB246:BB247" si="122">AZ246+BA246</f>
        <v>2788744.9799999995</v>
      </c>
    </row>
    <row r="247" spans="1:54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28">
        <f>'A-RR Cross-Reference'!GH247</f>
        <v>8020960.0500000082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/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44">
        <v>881069.28000000014</v>
      </c>
      <c r="AJ247" s="144"/>
      <c r="AK247" s="144"/>
      <c r="AL247" s="137">
        <v>30403.930000000051</v>
      </c>
      <c r="AM247" s="129"/>
      <c r="AN247" s="129"/>
      <c r="AO247" s="129"/>
      <c r="AP247" s="129"/>
      <c r="AQ247" s="129"/>
      <c r="AR247" s="129"/>
      <c r="AS247" s="129"/>
      <c r="AT247" s="129"/>
      <c r="AU247" s="144">
        <v>-881069.28</v>
      </c>
      <c r="AV247" s="129"/>
      <c r="AW247" s="129"/>
      <c r="AX247" s="129"/>
      <c r="AY247" s="124">
        <f t="shared" si="120"/>
        <v>30403.930000000168</v>
      </c>
      <c r="AZ247" s="124">
        <f t="shared" si="121"/>
        <v>8051363.9800000079</v>
      </c>
      <c r="BA247" s="124"/>
      <c r="BB247" s="124">
        <f t="shared" si="122"/>
        <v>8051363.9800000079</v>
      </c>
    </row>
    <row r="248" spans="1:54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28">
        <f>'A-RR Cross-Reference'!GH248</f>
        <v>243502562.16625008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/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44">
        <v>7287825.1700000009</v>
      </c>
      <c r="AJ248" s="144"/>
      <c r="AK248" s="144"/>
      <c r="AL248" s="137">
        <v>200778.47999999998</v>
      </c>
      <c r="AM248" s="129"/>
      <c r="AN248" s="129"/>
      <c r="AO248" s="129"/>
      <c r="AP248" s="129"/>
      <c r="AQ248" s="129"/>
      <c r="AR248" s="129"/>
      <c r="AS248" s="129"/>
      <c r="AT248" s="129"/>
      <c r="AU248" s="144">
        <v>-7287825.1699999999</v>
      </c>
      <c r="AV248" s="129"/>
      <c r="AW248" s="129"/>
      <c r="AX248" s="129"/>
      <c r="AY248" s="124">
        <f t="shared" ref="AY248:AY253" si="123">SUM(F248:AX248)</f>
        <v>200778.48000000045</v>
      </c>
      <c r="AZ248" s="124">
        <f t="shared" ref="AZ248:AZ253" si="124">AY248+E248</f>
        <v>243703340.64625007</v>
      </c>
      <c r="BA248" s="124"/>
      <c r="BB248" s="124">
        <f t="shared" ref="BB248:BB253" si="125">AZ248+BA248</f>
        <v>243703340.64625007</v>
      </c>
    </row>
    <row r="249" spans="1:54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28">
        <f>'A-RR Cross-Reference'!GH249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44"/>
      <c r="AJ249" s="144"/>
      <c r="AK249" s="144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44"/>
      <c r="AV249" s="129"/>
      <c r="AW249" s="129"/>
      <c r="AX249" s="129"/>
      <c r="AY249" s="124">
        <f t="shared" si="123"/>
        <v>0</v>
      </c>
      <c r="AZ249" s="124">
        <f t="shared" si="124"/>
        <v>0</v>
      </c>
      <c r="BA249" s="124"/>
      <c r="BB249" s="124">
        <f t="shared" si="125"/>
        <v>0</v>
      </c>
    </row>
    <row r="250" spans="1:54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28">
        <f>'A-RR Cross-Reference'!GH250</f>
        <v>200848988.96999997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/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44">
        <v>2293083.1000000006</v>
      </c>
      <c r="AJ250" s="144"/>
      <c r="AK250" s="144"/>
      <c r="AL250" s="137">
        <v>382169.95000000019</v>
      </c>
      <c r="AM250" s="129"/>
      <c r="AN250" s="129"/>
      <c r="AO250" s="129"/>
      <c r="AP250" s="129"/>
      <c r="AQ250" s="129"/>
      <c r="AR250" s="129"/>
      <c r="AS250" s="129"/>
      <c r="AT250" s="129"/>
      <c r="AU250" s="144">
        <v>-2293083.1</v>
      </c>
      <c r="AV250" s="129"/>
      <c r="AW250" s="129"/>
      <c r="AX250" s="129"/>
      <c r="AY250" s="124">
        <f t="shared" si="123"/>
        <v>382169.95000000065</v>
      </c>
      <c r="AZ250" s="124">
        <f t="shared" si="124"/>
        <v>201231158.91999996</v>
      </c>
      <c r="BA250" s="124"/>
      <c r="BB250" s="124">
        <f t="shared" si="125"/>
        <v>201231158.91999996</v>
      </c>
    </row>
    <row r="251" spans="1:54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28">
        <f>'A-RR Cross-Reference'!GH251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/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44">
        <v>870591.19</v>
      </c>
      <c r="AJ251" s="144"/>
      <c r="AK251" s="144"/>
      <c r="AL251" s="137">
        <v>0</v>
      </c>
      <c r="AM251" s="129"/>
      <c r="AN251" s="129"/>
      <c r="AO251" s="129"/>
      <c r="AP251" s="129"/>
      <c r="AQ251" s="129"/>
      <c r="AR251" s="129"/>
      <c r="AS251" s="129"/>
      <c r="AT251" s="129"/>
      <c r="AU251" s="144">
        <v>-870591.19000000006</v>
      </c>
      <c r="AV251" s="129"/>
      <c r="AW251" s="129"/>
      <c r="AX251" s="129"/>
      <c r="AY251" s="124">
        <f t="shared" si="123"/>
        <v>0</v>
      </c>
      <c r="AZ251" s="124">
        <f t="shared" si="124"/>
        <v>11411136.499999989</v>
      </c>
      <c r="BA251" s="124"/>
      <c r="BB251" s="124">
        <f t="shared" si="125"/>
        <v>11411136.499999989</v>
      </c>
    </row>
    <row r="252" spans="1:54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28">
        <f>'A-RR Cross-Reference'!GH252</f>
        <v>-937267.82999999961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44">
        <v>90678.080000000002</v>
      </c>
      <c r="AJ252" s="144"/>
      <c r="AK252" s="144"/>
      <c r="AL252" s="137">
        <v>11.660000000000082</v>
      </c>
      <c r="AM252" s="129"/>
      <c r="AN252" s="129"/>
      <c r="AO252" s="129"/>
      <c r="AP252" s="129"/>
      <c r="AQ252" s="129"/>
      <c r="AR252" s="129"/>
      <c r="AS252" s="129"/>
      <c r="AT252" s="129"/>
      <c r="AU252" s="144">
        <v>-90678.079999999987</v>
      </c>
      <c r="AV252" s="129"/>
      <c r="AW252" s="129"/>
      <c r="AX252" s="129"/>
      <c r="AY252" s="124">
        <f t="shared" si="123"/>
        <v>11.660000000018044</v>
      </c>
      <c r="AZ252" s="124">
        <f t="shared" si="124"/>
        <v>-937256.16999999958</v>
      </c>
      <c r="BA252" s="124"/>
      <c r="BB252" s="124">
        <f t="shared" si="125"/>
        <v>-937256.16999999958</v>
      </c>
    </row>
    <row r="253" spans="1:54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28">
        <f>'A-RR Cross-Reference'!GH253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44"/>
      <c r="AJ253" s="144"/>
      <c r="AK253" s="144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44"/>
      <c r="AV253" s="129"/>
      <c r="AW253" s="129"/>
      <c r="AX253" s="129"/>
      <c r="AY253" s="124">
        <f t="shared" si="123"/>
        <v>0</v>
      </c>
      <c r="AZ253" s="124">
        <f t="shared" si="124"/>
        <v>252964.00000000745</v>
      </c>
      <c r="BA253" s="124"/>
      <c r="BB253" s="124">
        <f t="shared" si="125"/>
        <v>252964.00000000745</v>
      </c>
    </row>
    <row r="254" spans="1:54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465888088.83625007</v>
      </c>
      <c r="F254" s="141">
        <f>SUM(F246:F253)</f>
        <v>0</v>
      </c>
      <c r="G254" s="141">
        <f t="shared" ref="G254:BB254" si="126">SUM(G246:G253)</f>
        <v>0</v>
      </c>
      <c r="H254" s="141">
        <f t="shared" si="126"/>
        <v>0</v>
      </c>
      <c r="I254" s="141">
        <f t="shared" si="126"/>
        <v>0</v>
      </c>
      <c r="J254" s="141">
        <f t="shared" si="126"/>
        <v>0</v>
      </c>
      <c r="K254" s="141">
        <f t="shared" si="126"/>
        <v>0</v>
      </c>
      <c r="L254" s="141">
        <f t="shared" si="126"/>
        <v>0</v>
      </c>
      <c r="M254" s="141">
        <f t="shared" si="126"/>
        <v>0</v>
      </c>
      <c r="N254" s="141">
        <f t="shared" si="126"/>
        <v>0</v>
      </c>
      <c r="O254" s="141">
        <f t="shared" si="126"/>
        <v>0</v>
      </c>
      <c r="P254" s="141">
        <f t="shared" si="126"/>
        <v>0</v>
      </c>
      <c r="Q254" s="141">
        <f t="shared" si="126"/>
        <v>0</v>
      </c>
      <c r="R254" s="141">
        <f t="shared" si="126"/>
        <v>0</v>
      </c>
      <c r="S254" s="141">
        <f t="shared" si="126"/>
        <v>0</v>
      </c>
      <c r="T254" s="141">
        <f t="shared" si="126"/>
        <v>0</v>
      </c>
      <c r="U254" s="141">
        <f t="shared" si="126"/>
        <v>0</v>
      </c>
      <c r="V254" s="141">
        <f t="shared" si="126"/>
        <v>0</v>
      </c>
      <c r="W254" s="141">
        <f t="shared" si="126"/>
        <v>0</v>
      </c>
      <c r="X254" s="141">
        <f t="shared" si="126"/>
        <v>0</v>
      </c>
      <c r="Y254" s="141">
        <f t="shared" si="126"/>
        <v>0</v>
      </c>
      <c r="Z254" s="141">
        <f t="shared" si="126"/>
        <v>0</v>
      </c>
      <c r="AA254" s="141">
        <f t="shared" si="126"/>
        <v>0</v>
      </c>
      <c r="AB254" s="141">
        <f t="shared" si="126"/>
        <v>0</v>
      </c>
      <c r="AC254" s="141">
        <f t="shared" si="126"/>
        <v>0</v>
      </c>
      <c r="AD254" s="141">
        <f t="shared" si="126"/>
        <v>0</v>
      </c>
      <c r="AE254" s="141">
        <f t="shared" si="126"/>
        <v>0</v>
      </c>
      <c r="AF254" s="141">
        <f t="shared" si="126"/>
        <v>0</v>
      </c>
      <c r="AG254" s="141">
        <f t="shared" si="126"/>
        <v>0</v>
      </c>
      <c r="AH254" s="141">
        <f t="shared" si="126"/>
        <v>0</v>
      </c>
      <c r="AI254" s="141">
        <f t="shared" si="126"/>
        <v>11423246.82</v>
      </c>
      <c r="AJ254" s="141">
        <f t="shared" si="126"/>
        <v>0</v>
      </c>
      <c r="AK254" s="141">
        <f t="shared" si="126"/>
        <v>0</v>
      </c>
      <c r="AL254" s="141">
        <f t="shared" si="126"/>
        <v>613364.02000000025</v>
      </c>
      <c r="AM254" s="141">
        <f t="shared" si="126"/>
        <v>0</v>
      </c>
      <c r="AN254" s="141">
        <f t="shared" si="126"/>
        <v>0</v>
      </c>
      <c r="AO254" s="141">
        <f t="shared" si="126"/>
        <v>0</v>
      </c>
      <c r="AP254" s="141">
        <f t="shared" si="126"/>
        <v>0</v>
      </c>
      <c r="AQ254" s="141">
        <f t="shared" si="126"/>
        <v>0</v>
      </c>
      <c r="AR254" s="141">
        <f t="shared" si="126"/>
        <v>0</v>
      </c>
      <c r="AS254" s="141">
        <f t="shared" si="126"/>
        <v>0</v>
      </c>
      <c r="AT254" s="141">
        <f t="shared" si="126"/>
        <v>0</v>
      </c>
      <c r="AU254" s="141">
        <f t="shared" si="126"/>
        <v>-11423246.82</v>
      </c>
      <c r="AV254" s="141">
        <f t="shared" si="126"/>
        <v>0</v>
      </c>
      <c r="AW254" s="141">
        <f t="shared" si="126"/>
        <v>0</v>
      </c>
      <c r="AX254" s="141">
        <f t="shared" si="126"/>
        <v>0</v>
      </c>
      <c r="AY254" s="141">
        <f>SUM(AX246:AY253)</f>
        <v>613364.0200000013</v>
      </c>
      <c r="AZ254" s="141">
        <f t="shared" si="126"/>
        <v>466501452.85624999</v>
      </c>
      <c r="BA254" s="141">
        <f t="shared" si="126"/>
        <v>0</v>
      </c>
      <c r="BB254" s="141">
        <f t="shared" si="126"/>
        <v>466501452.85624999</v>
      </c>
    </row>
    <row r="255" spans="1:54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28">
        <f>'A-RR Cross-Reference'!GH255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/>
      <c r="Y255" s="144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44"/>
      <c r="AJ255" s="144"/>
      <c r="AK255" s="144"/>
      <c r="AL255" s="137">
        <v>0</v>
      </c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4">
        <f t="shared" ref="AY255:AY257" si="127">SUM(F255:AX255)</f>
        <v>0</v>
      </c>
      <c r="AZ255" s="124">
        <f t="shared" ref="AZ255:AZ257" si="128">AY255+E255</f>
        <v>11385229.220000001</v>
      </c>
      <c r="BA255" s="124"/>
      <c r="BB255" s="124">
        <f t="shared" ref="BB255:BB257" si="129">AZ255+BA255</f>
        <v>11385229.220000001</v>
      </c>
    </row>
    <row r="256" spans="1:54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28">
        <f>'A-RR Cross-Reference'!GH256</f>
        <v>168556376.81999999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/>
      <c r="Y256" s="144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44"/>
      <c r="AJ256" s="144"/>
      <c r="AK256" s="144"/>
      <c r="AL256" s="137">
        <v>109311.30000000028</v>
      </c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4">
        <f t="shared" si="127"/>
        <v>109311.30000000028</v>
      </c>
      <c r="AZ256" s="124">
        <f t="shared" si="128"/>
        <v>168665688.12</v>
      </c>
      <c r="BA256" s="124"/>
      <c r="BB256" s="124">
        <f t="shared" si="129"/>
        <v>168665688.12</v>
      </c>
    </row>
    <row r="257" spans="1:54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28">
        <f>'A-RR Cross-Reference'!GH257</f>
        <v>375483746.21958327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/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44"/>
      <c r="AJ257" s="144"/>
      <c r="AK257" s="144"/>
      <c r="AL257" s="137">
        <v>2417136.67</v>
      </c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4">
        <f t="shared" si="127"/>
        <v>2417136.67</v>
      </c>
      <c r="AZ257" s="124">
        <f t="shared" si="128"/>
        <v>377900882.88958329</v>
      </c>
      <c r="BA257" s="124"/>
      <c r="BB257" s="124">
        <f t="shared" si="129"/>
        <v>377900882.88958329</v>
      </c>
    </row>
    <row r="258" spans="1:54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28">
        <f>'A-RR Cross-Reference'!GH258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/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44"/>
      <c r="AJ258" s="144"/>
      <c r="AK258" s="144"/>
      <c r="AL258" s="137">
        <v>0</v>
      </c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4">
        <f t="shared" ref="AY258:AY262" si="130">SUM(F258:AX258)</f>
        <v>0</v>
      </c>
      <c r="AZ258" s="124">
        <f t="shared" ref="AZ258:AZ262" si="131">AY258+E258</f>
        <v>148726607.94833335</v>
      </c>
      <c r="BA258" s="124"/>
      <c r="BB258" s="124">
        <f t="shared" ref="BB258:BB262" si="132">AZ258+BA258</f>
        <v>148726607.94833335</v>
      </c>
    </row>
    <row r="259" spans="1:54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28">
        <f>'A-RR Cross-Reference'!GH259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/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44"/>
      <c r="AJ259" s="144"/>
      <c r="AK259" s="144"/>
      <c r="AL259" s="137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4">
        <f t="shared" si="130"/>
        <v>0</v>
      </c>
      <c r="AZ259" s="124">
        <f t="shared" si="131"/>
        <v>45890982.069999993</v>
      </c>
      <c r="BA259" s="124"/>
      <c r="BB259" s="124">
        <f t="shared" si="132"/>
        <v>45890982.069999993</v>
      </c>
    </row>
    <row r="260" spans="1:54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28">
        <f>'A-RR Cross-Reference'!GH260</f>
        <v>40835302.630833328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/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44"/>
      <c r="AJ260" s="144"/>
      <c r="AK260" s="144"/>
      <c r="AL260" s="137">
        <v>393271.19999999925</v>
      </c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4">
        <f t="shared" si="130"/>
        <v>393271.19999999925</v>
      </c>
      <c r="AZ260" s="124">
        <f t="shared" si="131"/>
        <v>41228573.830833331</v>
      </c>
      <c r="BA260" s="124"/>
      <c r="BB260" s="124">
        <f t="shared" si="132"/>
        <v>41228573.830833331</v>
      </c>
    </row>
    <row r="261" spans="1:54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28">
        <f>'A-RR Cross-Reference'!GH261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/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44"/>
      <c r="AJ261" s="144"/>
      <c r="AK261" s="144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4">
        <f t="shared" si="130"/>
        <v>0</v>
      </c>
      <c r="AZ261" s="124">
        <f t="shared" si="131"/>
        <v>5087352.9333333336</v>
      </c>
      <c r="BA261" s="124"/>
      <c r="BB261" s="124">
        <f t="shared" si="132"/>
        <v>5087352.9333333336</v>
      </c>
    </row>
    <row r="262" spans="1:54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28">
        <f>'A-RR Cross-Reference'!GH262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/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44"/>
      <c r="AJ262" s="144"/>
      <c r="AK262" s="144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4">
        <f t="shared" si="130"/>
        <v>0</v>
      </c>
      <c r="AZ262" s="124">
        <f t="shared" si="131"/>
        <v>0</v>
      </c>
      <c r="BA262" s="124"/>
      <c r="BB262" s="124">
        <f t="shared" si="132"/>
        <v>0</v>
      </c>
    </row>
    <row r="263" spans="1:54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795965597.84208333</v>
      </c>
      <c r="F263" s="141">
        <f>SUM(F255:F262)</f>
        <v>0</v>
      </c>
      <c r="G263" s="141">
        <f t="shared" ref="G263:BB263" si="133">SUM(G255:G262)</f>
        <v>0</v>
      </c>
      <c r="H263" s="141">
        <f t="shared" si="133"/>
        <v>0</v>
      </c>
      <c r="I263" s="141">
        <f t="shared" si="133"/>
        <v>0</v>
      </c>
      <c r="J263" s="141">
        <f t="shared" si="133"/>
        <v>0</v>
      </c>
      <c r="K263" s="141">
        <f t="shared" si="133"/>
        <v>0</v>
      </c>
      <c r="L263" s="141">
        <f t="shared" si="133"/>
        <v>0</v>
      </c>
      <c r="M263" s="141">
        <f t="shared" si="133"/>
        <v>0</v>
      </c>
      <c r="N263" s="141">
        <f t="shared" si="133"/>
        <v>0</v>
      </c>
      <c r="O263" s="141">
        <f t="shared" si="133"/>
        <v>0</v>
      </c>
      <c r="P263" s="141">
        <f t="shared" si="133"/>
        <v>0</v>
      </c>
      <c r="Q263" s="141">
        <f t="shared" si="133"/>
        <v>0</v>
      </c>
      <c r="R263" s="141">
        <f t="shared" si="133"/>
        <v>0</v>
      </c>
      <c r="S263" s="141">
        <f t="shared" si="133"/>
        <v>0</v>
      </c>
      <c r="T263" s="141">
        <f t="shared" si="133"/>
        <v>0</v>
      </c>
      <c r="U263" s="141">
        <f t="shared" si="133"/>
        <v>0</v>
      </c>
      <c r="V263" s="141">
        <f t="shared" si="133"/>
        <v>0</v>
      </c>
      <c r="W263" s="141">
        <f t="shared" si="133"/>
        <v>0</v>
      </c>
      <c r="X263" s="141">
        <f t="shared" si="133"/>
        <v>0</v>
      </c>
      <c r="Y263" s="141">
        <f t="shared" si="133"/>
        <v>0</v>
      </c>
      <c r="Z263" s="141">
        <f t="shared" si="133"/>
        <v>0</v>
      </c>
      <c r="AA263" s="141">
        <f t="shared" si="133"/>
        <v>0</v>
      </c>
      <c r="AB263" s="141">
        <f t="shared" si="133"/>
        <v>0</v>
      </c>
      <c r="AC263" s="141">
        <f t="shared" si="133"/>
        <v>0</v>
      </c>
      <c r="AD263" s="141">
        <f t="shared" si="133"/>
        <v>0</v>
      </c>
      <c r="AE263" s="141">
        <f t="shared" si="133"/>
        <v>0</v>
      </c>
      <c r="AF263" s="141">
        <f t="shared" si="133"/>
        <v>0</v>
      </c>
      <c r="AG263" s="141">
        <f t="shared" si="133"/>
        <v>0</v>
      </c>
      <c r="AH263" s="141">
        <f t="shared" si="133"/>
        <v>0</v>
      </c>
      <c r="AI263" s="141">
        <f t="shared" si="133"/>
        <v>0</v>
      </c>
      <c r="AJ263" s="141">
        <f t="shared" ref="AJ263" si="134">SUM(AJ255:AJ262)</f>
        <v>0</v>
      </c>
      <c r="AK263" s="141">
        <f t="shared" si="133"/>
        <v>0</v>
      </c>
      <c r="AL263" s="141">
        <f t="shared" ref="AL263" si="135">SUM(AL255:AL262)</f>
        <v>2919719.1699999995</v>
      </c>
      <c r="AM263" s="141">
        <f t="shared" si="133"/>
        <v>0</v>
      </c>
      <c r="AN263" s="141">
        <f t="shared" si="133"/>
        <v>0</v>
      </c>
      <c r="AO263" s="141">
        <f t="shared" si="133"/>
        <v>0</v>
      </c>
      <c r="AP263" s="141">
        <f t="shared" si="133"/>
        <v>0</v>
      </c>
      <c r="AQ263" s="141">
        <f t="shared" si="133"/>
        <v>0</v>
      </c>
      <c r="AR263" s="141">
        <f t="shared" si="133"/>
        <v>0</v>
      </c>
      <c r="AS263" s="141">
        <f t="shared" si="133"/>
        <v>0</v>
      </c>
      <c r="AT263" s="141">
        <f t="shared" si="133"/>
        <v>0</v>
      </c>
      <c r="AU263" s="141">
        <f t="shared" si="133"/>
        <v>0</v>
      </c>
      <c r="AV263" s="141">
        <f t="shared" si="133"/>
        <v>0</v>
      </c>
      <c r="AW263" s="141">
        <f t="shared" si="133"/>
        <v>0</v>
      </c>
      <c r="AX263" s="141">
        <f t="shared" si="133"/>
        <v>0</v>
      </c>
      <c r="AY263" s="141">
        <f>SUM(AX255:AY262)</f>
        <v>2919719.1699999995</v>
      </c>
      <c r="AZ263" s="141">
        <f t="shared" si="133"/>
        <v>798885317.01208329</v>
      </c>
      <c r="BA263" s="141">
        <f t="shared" si="133"/>
        <v>0</v>
      </c>
      <c r="BB263" s="141">
        <f t="shared" si="133"/>
        <v>798885317.01208329</v>
      </c>
    </row>
    <row r="264" spans="1:54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28">
        <f>'A-RR Cross-Reference'!GH264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/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44"/>
      <c r="AJ264" s="144"/>
      <c r="AK264" s="144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4">
        <f t="shared" ref="AY264:AY265" si="136">SUM(F264:AX264)</f>
        <v>0</v>
      </c>
      <c r="AZ264" s="124">
        <f t="shared" ref="AZ264:AZ265" si="137">AY264+E264</f>
        <v>16016760.85</v>
      </c>
      <c r="BA264" s="124"/>
      <c r="BB264" s="124">
        <f t="shared" ref="BB264:BB265" si="138">AZ264+BA264</f>
        <v>16016760.85</v>
      </c>
    </row>
    <row r="265" spans="1:54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28">
        <f>'A-RR Cross-Reference'!GH265</f>
        <v>133761870.17833337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/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44"/>
      <c r="AJ265" s="144"/>
      <c r="AK265" s="144"/>
      <c r="AL265" s="137">
        <v>147767.98999999976</v>
      </c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4">
        <f t="shared" si="136"/>
        <v>147767.98999999976</v>
      </c>
      <c r="AZ265" s="124">
        <f t="shared" si="137"/>
        <v>133909638.16833337</v>
      </c>
      <c r="BA265" s="124"/>
      <c r="BB265" s="124">
        <f t="shared" si="138"/>
        <v>133909638.16833337</v>
      </c>
    </row>
    <row r="266" spans="1:54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28">
        <f>'A-RR Cross-Reference'!GH266</f>
        <v>26601145.313749969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/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44"/>
      <c r="AJ266" s="144"/>
      <c r="AK266" s="144"/>
      <c r="AL266" s="137">
        <v>96573.770000000019</v>
      </c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4">
        <f t="shared" ref="AY266:AY272" si="139">SUM(F266:AX266)</f>
        <v>96573.770000000019</v>
      </c>
      <c r="AZ266" s="124">
        <f t="shared" ref="AZ266:AZ272" si="140">AY266+E266</f>
        <v>26697719.083749969</v>
      </c>
      <c r="BA266" s="124"/>
      <c r="BB266" s="124">
        <f t="shared" ref="BB266:BB272" si="141">AZ266+BA266</f>
        <v>26697719.083749969</v>
      </c>
    </row>
    <row r="267" spans="1:54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28">
        <f>'A-RR Cross-Reference'!GH267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/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44"/>
      <c r="AK267" s="144"/>
      <c r="AL267" s="137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4">
        <f t="shared" si="139"/>
        <v>0</v>
      </c>
      <c r="AZ267" s="124">
        <f t="shared" si="140"/>
        <v>55038.009583331645</v>
      </c>
      <c r="BA267" s="124"/>
      <c r="BB267" s="124">
        <f t="shared" si="141"/>
        <v>55038.009583331645</v>
      </c>
    </row>
    <row r="268" spans="1:54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28">
        <f>'A-RR Cross-Reference'!GH268</f>
        <v>1661357403.2654166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/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/>
      <c r="AJ268" s="144"/>
      <c r="AK268" s="137">
        <v>12539556.579999998</v>
      </c>
      <c r="AL268" s="137">
        <v>24330321.949999999</v>
      </c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4">
        <f t="shared" si="139"/>
        <v>36869878.530000001</v>
      </c>
      <c r="AZ268" s="124">
        <f t="shared" si="140"/>
        <v>1698227281.7954166</v>
      </c>
      <c r="BA268" s="124"/>
      <c r="BB268" s="124">
        <f t="shared" si="141"/>
        <v>1698227281.7954166</v>
      </c>
    </row>
    <row r="269" spans="1:54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28">
        <f>'A-RR Cross-Reference'!GH269</f>
        <v>157676104.42958337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/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/>
      <c r="AJ269" s="144"/>
      <c r="AK269" s="137"/>
      <c r="AL269" s="137">
        <v>1673246.0499999998</v>
      </c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4">
        <f t="shared" si="139"/>
        <v>1673246.0499999998</v>
      </c>
      <c r="AZ269" s="124">
        <f t="shared" si="140"/>
        <v>159349350.47958338</v>
      </c>
      <c r="BA269" s="124"/>
      <c r="BB269" s="124">
        <f t="shared" si="141"/>
        <v>159349350.47958338</v>
      </c>
    </row>
    <row r="270" spans="1:54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28">
        <f>'A-RR Cross-Reference'!GH270</f>
        <v>16977681.167083327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/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44"/>
      <c r="AK270" s="137"/>
      <c r="AL270" s="137">
        <v>66824.529999999912</v>
      </c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4">
        <f t="shared" si="139"/>
        <v>66824.529999999912</v>
      </c>
      <c r="AZ270" s="124">
        <f t="shared" si="140"/>
        <v>17044505.697083328</v>
      </c>
      <c r="BA270" s="124"/>
      <c r="BB270" s="124">
        <f t="shared" si="141"/>
        <v>17044505.697083328</v>
      </c>
    </row>
    <row r="271" spans="1:54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28">
        <f>'A-RR Cross-Reference'!GH271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/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44"/>
      <c r="AJ271" s="144"/>
      <c r="AK271" s="137"/>
      <c r="AL271" s="137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4">
        <f t="shared" si="139"/>
        <v>0</v>
      </c>
      <c r="AZ271" s="124">
        <f t="shared" si="140"/>
        <v>53575909.110000007</v>
      </c>
      <c r="BA271" s="124"/>
      <c r="BB271" s="124">
        <f t="shared" si="141"/>
        <v>53575909.110000007</v>
      </c>
    </row>
    <row r="272" spans="1:54" outlineLevel="1" x14ac:dyDescent="0.25">
      <c r="A272" s="83">
        <f>ROW()</f>
        <v>272</v>
      </c>
      <c r="B272" s="275"/>
      <c r="C272" s="20" t="s">
        <v>637</v>
      </c>
      <c r="D272" s="68">
        <v>348</v>
      </c>
      <c r="E272" s="128">
        <f>'A-RR Cross-Reference'!GH272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/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44"/>
      <c r="AJ272" s="144"/>
      <c r="AK272" s="144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4">
        <f t="shared" si="139"/>
        <v>0</v>
      </c>
      <c r="AZ272" s="124">
        <f t="shared" si="140"/>
        <v>5025581.2999999989</v>
      </c>
      <c r="BA272" s="124"/>
      <c r="BB272" s="124">
        <f t="shared" si="141"/>
        <v>5025581.2999999989</v>
      </c>
    </row>
    <row r="273" spans="1:54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2071047493.6237497</v>
      </c>
      <c r="F273" s="141">
        <f>SUM(F264:F272)</f>
        <v>0</v>
      </c>
      <c r="G273" s="141">
        <f t="shared" ref="G273:BB273" si="142">SUM(G264:G272)</f>
        <v>0</v>
      </c>
      <c r="H273" s="141">
        <f t="shared" si="142"/>
        <v>0</v>
      </c>
      <c r="I273" s="141">
        <f t="shared" si="142"/>
        <v>0</v>
      </c>
      <c r="J273" s="141">
        <f t="shared" si="142"/>
        <v>0</v>
      </c>
      <c r="K273" s="141">
        <f t="shared" si="142"/>
        <v>0</v>
      </c>
      <c r="L273" s="141">
        <f t="shared" si="142"/>
        <v>0</v>
      </c>
      <c r="M273" s="141">
        <f t="shared" si="142"/>
        <v>0</v>
      </c>
      <c r="N273" s="141">
        <f t="shared" si="142"/>
        <v>0</v>
      </c>
      <c r="O273" s="141">
        <f t="shared" si="142"/>
        <v>0</v>
      </c>
      <c r="P273" s="141">
        <f t="shared" si="142"/>
        <v>0</v>
      </c>
      <c r="Q273" s="141">
        <f t="shared" si="142"/>
        <v>0</v>
      </c>
      <c r="R273" s="141">
        <f t="shared" si="142"/>
        <v>0</v>
      </c>
      <c r="S273" s="141">
        <f t="shared" si="142"/>
        <v>0</v>
      </c>
      <c r="T273" s="141">
        <f t="shared" si="142"/>
        <v>0</v>
      </c>
      <c r="U273" s="141">
        <f t="shared" si="142"/>
        <v>0</v>
      </c>
      <c r="V273" s="141">
        <f t="shared" si="142"/>
        <v>0</v>
      </c>
      <c r="W273" s="141">
        <f t="shared" si="142"/>
        <v>0</v>
      </c>
      <c r="X273" s="141">
        <f t="shared" si="142"/>
        <v>0</v>
      </c>
      <c r="Y273" s="141">
        <f t="shared" si="142"/>
        <v>0</v>
      </c>
      <c r="Z273" s="141">
        <f t="shared" si="142"/>
        <v>0</v>
      </c>
      <c r="AA273" s="141">
        <f t="shared" si="142"/>
        <v>0</v>
      </c>
      <c r="AB273" s="141">
        <f t="shared" si="142"/>
        <v>0</v>
      </c>
      <c r="AC273" s="141">
        <f t="shared" si="142"/>
        <v>0</v>
      </c>
      <c r="AD273" s="141">
        <f t="shared" si="142"/>
        <v>0</v>
      </c>
      <c r="AE273" s="141">
        <f t="shared" si="142"/>
        <v>0</v>
      </c>
      <c r="AF273" s="141">
        <f t="shared" si="142"/>
        <v>0</v>
      </c>
      <c r="AG273" s="141">
        <f t="shared" si="142"/>
        <v>0</v>
      </c>
      <c r="AH273" s="141">
        <f t="shared" si="142"/>
        <v>0</v>
      </c>
      <c r="AI273" s="141">
        <f t="shared" si="142"/>
        <v>0</v>
      </c>
      <c r="AJ273" s="141">
        <f t="shared" ref="AJ273" si="143">SUM(AJ264:AJ272)</f>
        <v>0</v>
      </c>
      <c r="AK273" s="141">
        <f t="shared" si="142"/>
        <v>12539556.579999998</v>
      </c>
      <c r="AL273" s="141">
        <f t="shared" ref="AL273" si="144">SUM(AL264:AL272)</f>
        <v>26314734.290000003</v>
      </c>
      <c r="AM273" s="141">
        <f t="shared" si="142"/>
        <v>0</v>
      </c>
      <c r="AN273" s="141">
        <f t="shared" si="142"/>
        <v>0</v>
      </c>
      <c r="AO273" s="141">
        <f t="shared" si="142"/>
        <v>0</v>
      </c>
      <c r="AP273" s="141">
        <f t="shared" si="142"/>
        <v>0</v>
      </c>
      <c r="AQ273" s="141">
        <f t="shared" si="142"/>
        <v>0</v>
      </c>
      <c r="AR273" s="141">
        <f t="shared" si="142"/>
        <v>0</v>
      </c>
      <c r="AS273" s="141">
        <f t="shared" si="142"/>
        <v>0</v>
      </c>
      <c r="AT273" s="141">
        <f t="shared" si="142"/>
        <v>0</v>
      </c>
      <c r="AU273" s="141">
        <f t="shared" si="142"/>
        <v>0</v>
      </c>
      <c r="AV273" s="141">
        <f t="shared" si="142"/>
        <v>0</v>
      </c>
      <c r="AW273" s="141">
        <f t="shared" si="142"/>
        <v>0</v>
      </c>
      <c r="AX273" s="141">
        <f t="shared" si="142"/>
        <v>0</v>
      </c>
      <c r="AY273" s="141">
        <f>SUM(AX264:AY272)</f>
        <v>38854290.869999997</v>
      </c>
      <c r="AZ273" s="141">
        <f t="shared" si="142"/>
        <v>2109901784.4937499</v>
      </c>
      <c r="BA273" s="141">
        <f t="shared" si="142"/>
        <v>0</v>
      </c>
      <c r="BB273" s="141">
        <f t="shared" si="142"/>
        <v>2109901784.4937499</v>
      </c>
    </row>
    <row r="274" spans="1:54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28">
        <f>'A-RR Cross-Reference'!GH274</f>
        <v>65985550.541666649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44">
        <v>25033.64000000013</v>
      </c>
      <c r="AJ274" s="144">
        <v>75402.23</v>
      </c>
      <c r="AK274" s="144"/>
      <c r="AL274" s="137">
        <v>1555455.42</v>
      </c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4">
        <f t="shared" ref="AY274:AY276" si="145">SUM(F274:AX274)</f>
        <v>1655891.29</v>
      </c>
      <c r="AZ274" s="124">
        <f t="shared" ref="AZ274:AZ276" si="146">AY274+E274</f>
        <v>67641441.831666648</v>
      </c>
      <c r="BA274" s="124"/>
      <c r="BB274" s="124">
        <f t="shared" ref="BB274:BB276" si="147">AZ274+BA274</f>
        <v>67641441.831666648</v>
      </c>
    </row>
    <row r="275" spans="1:54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28">
        <f>'A-RR Cross-Reference'!GH275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44"/>
      <c r="AJ275" s="144"/>
      <c r="AK275" s="144"/>
      <c r="AL275" s="19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4">
        <f t="shared" si="145"/>
        <v>0</v>
      </c>
      <c r="AZ275" s="124">
        <f t="shared" si="146"/>
        <v>170672.86</v>
      </c>
      <c r="BA275" s="124"/>
      <c r="BB275" s="124">
        <f t="shared" si="147"/>
        <v>170672.86</v>
      </c>
    </row>
    <row r="276" spans="1:54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28">
        <f>'A-RR Cross-Reference'!GH276</f>
        <v>9979285.5500000007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44">
        <v>0</v>
      </c>
      <c r="AJ276" s="144">
        <v>0</v>
      </c>
      <c r="AK276" s="144"/>
      <c r="AL276" s="129">
        <v>34395.000000000015</v>
      </c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4">
        <f t="shared" si="145"/>
        <v>34395.000000000015</v>
      </c>
      <c r="AZ276" s="124">
        <f t="shared" si="146"/>
        <v>10013680.550000001</v>
      </c>
      <c r="BA276" s="124"/>
      <c r="BB276" s="124">
        <f t="shared" si="147"/>
        <v>10013680.550000001</v>
      </c>
    </row>
    <row r="277" spans="1:54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28">
        <f>'A-RR Cross-Reference'!GH277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44">
        <v>0</v>
      </c>
      <c r="AJ277" s="144">
        <v>0</v>
      </c>
      <c r="AK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4">
        <f t="shared" ref="AY277:AY293" si="148">SUM(F277:AX277)</f>
        <v>0</v>
      </c>
      <c r="AZ277" s="124">
        <f t="shared" ref="AZ277:AZ293" si="149">AY277+E277</f>
        <v>1956303.54</v>
      </c>
      <c r="BA277" s="124"/>
      <c r="BB277" s="124">
        <f t="shared" ref="BB277:BB293" si="150">AZ277+BA277</f>
        <v>1956303.54</v>
      </c>
    </row>
    <row r="278" spans="1:54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28">
        <f>'A-RR Cross-Reference'!GH278</f>
        <v>664739474.72374988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44">
        <v>26131499.699999996</v>
      </c>
      <c r="AJ278" s="144">
        <v>0</v>
      </c>
      <c r="AK278" s="137">
        <v>10202396.159999996</v>
      </c>
      <c r="AL278" s="137">
        <v>11054257.890000002</v>
      </c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4">
        <f t="shared" si="148"/>
        <v>47388153.749999993</v>
      </c>
      <c r="AZ278" s="124">
        <f t="shared" si="149"/>
        <v>712127628.47374988</v>
      </c>
      <c r="BA278" s="124"/>
      <c r="BB278" s="124">
        <f t="shared" si="150"/>
        <v>712127628.47374988</v>
      </c>
    </row>
    <row r="279" spans="1:54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28">
        <f>'A-RR Cross-Reference'!GH279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44"/>
      <c r="AJ279" s="144"/>
      <c r="AK279" s="144"/>
      <c r="AL279" s="137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4">
        <f t="shared" si="148"/>
        <v>0</v>
      </c>
      <c r="AZ279" s="124">
        <f t="shared" si="149"/>
        <v>405246.35999999993</v>
      </c>
      <c r="BA279" s="124"/>
      <c r="BB279" s="124">
        <f t="shared" si="150"/>
        <v>405246.35999999993</v>
      </c>
    </row>
    <row r="280" spans="1:54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28">
        <f>'A-RR Cross-Reference'!GH280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44"/>
      <c r="AJ280" s="144"/>
      <c r="AK280" s="144"/>
      <c r="AL280" s="137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4">
        <f t="shared" si="148"/>
        <v>0</v>
      </c>
      <c r="AZ280" s="124">
        <f t="shared" si="149"/>
        <v>128797320.38</v>
      </c>
      <c r="BA280" s="124"/>
      <c r="BB280" s="124">
        <f t="shared" si="150"/>
        <v>128797320.38</v>
      </c>
    </row>
    <row r="281" spans="1:54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28">
        <f>'A-RR Cross-Reference'!GH281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44"/>
      <c r="AJ281" s="144"/>
      <c r="AK281" s="144"/>
      <c r="AL281" s="137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4">
        <f t="shared" si="148"/>
        <v>0</v>
      </c>
      <c r="AZ281" s="124">
        <f t="shared" si="149"/>
        <v>92066607.159999996</v>
      </c>
      <c r="BA281" s="124"/>
      <c r="BB281" s="124">
        <f t="shared" si="150"/>
        <v>92066607.159999996</v>
      </c>
    </row>
    <row r="282" spans="1:54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28">
        <f>'A-RR Cross-Reference'!GH282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44"/>
      <c r="AJ282" s="144"/>
      <c r="AK282" s="144"/>
      <c r="AL282" s="137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4">
        <f t="shared" si="148"/>
        <v>0</v>
      </c>
      <c r="AZ282" s="124">
        <f t="shared" si="149"/>
        <v>44822.33</v>
      </c>
      <c r="BA282" s="124"/>
      <c r="BB282" s="124">
        <f t="shared" si="150"/>
        <v>44822.33</v>
      </c>
    </row>
    <row r="283" spans="1:54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28">
        <f>'A-RR Cross-Reference'!GH283</f>
        <v>478627991.53125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44">
        <v>34261963.93</v>
      </c>
      <c r="AJ283" s="144">
        <v>629572.31999999937</v>
      </c>
      <c r="AK283" s="144">
        <v>67633979.799999997</v>
      </c>
      <c r="AL283" s="137">
        <v>6846398.5199999977</v>
      </c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4">
        <f t="shared" si="148"/>
        <v>109371914.56999999</v>
      </c>
      <c r="AZ283" s="124">
        <f t="shared" si="149"/>
        <v>587999906.10124993</v>
      </c>
      <c r="BA283" s="124"/>
      <c r="BB283" s="124">
        <f t="shared" si="150"/>
        <v>587999906.10124993</v>
      </c>
    </row>
    <row r="284" spans="1:54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28">
        <f>'A-RR Cross-Reference'!GH284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44"/>
      <c r="AJ284" s="144"/>
      <c r="AK284" s="144"/>
      <c r="AL284" s="137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4">
        <f t="shared" si="148"/>
        <v>0</v>
      </c>
      <c r="AZ284" s="124">
        <f t="shared" si="149"/>
        <v>8830274.3900000006</v>
      </c>
      <c r="BA284" s="124"/>
      <c r="BB284" s="124">
        <f t="shared" si="150"/>
        <v>8830274.3900000006</v>
      </c>
    </row>
    <row r="285" spans="1:54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28">
        <f>'A-RR Cross-Reference'!GH285</f>
        <v>330612860.72958338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44">
        <v>4455301.9500000011</v>
      </c>
      <c r="AJ285" s="144">
        <v>130194.35000000009</v>
      </c>
      <c r="AK285" s="144">
        <v>14084452.959999999</v>
      </c>
      <c r="AL285" s="137">
        <v>2702193.04</v>
      </c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4">
        <f t="shared" si="148"/>
        <v>21372142.299999997</v>
      </c>
      <c r="AZ285" s="124">
        <f t="shared" si="149"/>
        <v>351985003.02958339</v>
      </c>
      <c r="BA285" s="124"/>
      <c r="BB285" s="124">
        <f t="shared" si="150"/>
        <v>351985003.02958339</v>
      </c>
    </row>
    <row r="286" spans="1:54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28">
        <f>'A-RR Cross-Reference'!GH286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44"/>
      <c r="AJ286" s="144"/>
      <c r="AK286" s="144"/>
      <c r="AL286" s="137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4">
        <f t="shared" si="148"/>
        <v>0</v>
      </c>
      <c r="AZ286" s="124">
        <f t="shared" si="149"/>
        <v>6055325.1199999992</v>
      </c>
      <c r="BA286" s="124"/>
      <c r="BB286" s="124">
        <f t="shared" si="150"/>
        <v>6055325.1199999992</v>
      </c>
    </row>
    <row r="287" spans="1:54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28">
        <f>'A-RR Cross-Reference'!GH287</f>
        <v>2209205.7499999995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44">
        <v>1508630.88</v>
      </c>
      <c r="AJ287" s="144">
        <v>0</v>
      </c>
      <c r="AK287" s="144"/>
      <c r="AL287" s="137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4">
        <f t="shared" si="148"/>
        <v>1508630.88</v>
      </c>
      <c r="AZ287" s="124">
        <f t="shared" si="149"/>
        <v>3717836.6299999994</v>
      </c>
      <c r="BA287" s="124"/>
      <c r="BB287" s="124">
        <f t="shared" si="150"/>
        <v>3717836.6299999994</v>
      </c>
    </row>
    <row r="288" spans="1:54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28">
        <f>'A-RR Cross-Reference'!GH288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44"/>
      <c r="AJ288" s="144"/>
      <c r="AK288" s="144"/>
      <c r="AL288" s="137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4">
        <f t="shared" si="148"/>
        <v>0</v>
      </c>
      <c r="AZ288" s="124">
        <f t="shared" si="149"/>
        <v>510284.37000000005</v>
      </c>
      <c r="BA288" s="124"/>
      <c r="BB288" s="124">
        <f t="shared" si="150"/>
        <v>510284.37000000005</v>
      </c>
    </row>
    <row r="289" spans="1:54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28">
        <f>'A-RR Cross-Reference'!GH289</f>
        <v>5195819.169999999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44">
        <v>2262946.1999999997</v>
      </c>
      <c r="AJ289" s="144">
        <v>0</v>
      </c>
      <c r="AK289" s="144"/>
      <c r="AL289" s="137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4">
        <f t="shared" si="148"/>
        <v>2262946.1999999997</v>
      </c>
      <c r="AZ289" s="124">
        <f t="shared" si="149"/>
        <v>7458765.3699999992</v>
      </c>
      <c r="BA289" s="124"/>
      <c r="BB289" s="124">
        <f t="shared" si="150"/>
        <v>7458765.3699999992</v>
      </c>
    </row>
    <row r="290" spans="1:54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28">
        <f>'A-RR Cross-Reference'!GH290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44"/>
      <c r="AJ290" s="144"/>
      <c r="AK290" s="144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4">
        <f t="shared" si="148"/>
        <v>0</v>
      </c>
      <c r="AZ290" s="124">
        <f t="shared" si="149"/>
        <v>34023856.659999996</v>
      </c>
      <c r="BA290" s="124"/>
      <c r="BB290" s="124">
        <f t="shared" si="150"/>
        <v>34023856.659999996</v>
      </c>
    </row>
    <row r="291" spans="1:54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28">
        <f>'A-RR Cross-Reference'!GH291</f>
        <v>2365083.2299999995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44"/>
      <c r="AJ291" s="144"/>
      <c r="AK291" s="144"/>
      <c r="AL291" s="137">
        <v>102739.31000000001</v>
      </c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4">
        <f t="shared" si="148"/>
        <v>102739.31000000001</v>
      </c>
      <c r="AZ291" s="124">
        <f t="shared" si="149"/>
        <v>2467822.5399999996</v>
      </c>
      <c r="BA291" s="124"/>
      <c r="BB291" s="124">
        <f t="shared" si="150"/>
        <v>2467822.5399999996</v>
      </c>
    </row>
    <row r="292" spans="1:54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28">
        <f>'A-RR Cross-Reference'!GH292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44"/>
      <c r="AJ292" s="144"/>
      <c r="AK292" s="144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4">
        <f t="shared" si="148"/>
        <v>0</v>
      </c>
      <c r="AZ292" s="124">
        <f t="shared" si="149"/>
        <v>-362424.49833333329</v>
      </c>
      <c r="BA292" s="124"/>
      <c r="BB292" s="124">
        <f t="shared" si="150"/>
        <v>-362424.49833333329</v>
      </c>
    </row>
    <row r="293" spans="1:54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28">
        <f>'A-RR Cross-Reference'!GH293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44"/>
      <c r="AJ293" s="144"/>
      <c r="AK293" s="144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4">
        <f t="shared" si="148"/>
        <v>0</v>
      </c>
      <c r="AZ293" s="124">
        <f t="shared" si="149"/>
        <v>1971082.1583333332</v>
      </c>
      <c r="BA293" s="124"/>
      <c r="BB293" s="124">
        <f t="shared" si="150"/>
        <v>1971082.1583333332</v>
      </c>
    </row>
    <row r="294" spans="1:54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1834184642.0562501</v>
      </c>
      <c r="F294" s="141">
        <f t="shared" ref="F294:BB294" si="151">SUM(F274:F293)</f>
        <v>0</v>
      </c>
      <c r="G294" s="141">
        <f t="shared" si="151"/>
        <v>0</v>
      </c>
      <c r="H294" s="141">
        <f t="shared" si="151"/>
        <v>0</v>
      </c>
      <c r="I294" s="141">
        <f t="shared" si="151"/>
        <v>0</v>
      </c>
      <c r="J294" s="141">
        <f t="shared" si="151"/>
        <v>0</v>
      </c>
      <c r="K294" s="141">
        <f t="shared" si="151"/>
        <v>0</v>
      </c>
      <c r="L294" s="141">
        <f t="shared" si="151"/>
        <v>0</v>
      </c>
      <c r="M294" s="141">
        <f t="shared" si="151"/>
        <v>0</v>
      </c>
      <c r="N294" s="141">
        <f t="shared" si="151"/>
        <v>0</v>
      </c>
      <c r="O294" s="141">
        <f t="shared" si="151"/>
        <v>0</v>
      </c>
      <c r="P294" s="141">
        <f t="shared" si="151"/>
        <v>0</v>
      </c>
      <c r="Q294" s="141">
        <f t="shared" si="151"/>
        <v>0</v>
      </c>
      <c r="R294" s="141">
        <f t="shared" si="151"/>
        <v>0</v>
      </c>
      <c r="S294" s="141">
        <f t="shared" si="151"/>
        <v>0</v>
      </c>
      <c r="T294" s="141">
        <f t="shared" si="151"/>
        <v>0</v>
      </c>
      <c r="U294" s="141">
        <f t="shared" si="151"/>
        <v>0</v>
      </c>
      <c r="V294" s="141">
        <f t="shared" si="151"/>
        <v>0</v>
      </c>
      <c r="W294" s="141">
        <f t="shared" si="151"/>
        <v>0</v>
      </c>
      <c r="X294" s="141">
        <f t="shared" si="151"/>
        <v>0</v>
      </c>
      <c r="Y294" s="141">
        <f t="shared" si="151"/>
        <v>0</v>
      </c>
      <c r="Z294" s="141">
        <f t="shared" si="151"/>
        <v>0</v>
      </c>
      <c r="AA294" s="141">
        <f t="shared" si="151"/>
        <v>0</v>
      </c>
      <c r="AB294" s="141">
        <f t="shared" si="151"/>
        <v>0</v>
      </c>
      <c r="AC294" s="141">
        <f t="shared" si="151"/>
        <v>0</v>
      </c>
      <c r="AD294" s="141">
        <f t="shared" si="151"/>
        <v>0</v>
      </c>
      <c r="AE294" s="141">
        <f t="shared" si="151"/>
        <v>0</v>
      </c>
      <c r="AF294" s="141">
        <f t="shared" si="151"/>
        <v>0</v>
      </c>
      <c r="AG294" s="141">
        <f t="shared" si="151"/>
        <v>0</v>
      </c>
      <c r="AH294" s="141">
        <f t="shared" si="151"/>
        <v>0</v>
      </c>
      <c r="AI294" s="141">
        <f t="shared" si="151"/>
        <v>68645376.299999997</v>
      </c>
      <c r="AJ294" s="141">
        <f t="shared" si="151"/>
        <v>835168.89999999944</v>
      </c>
      <c r="AK294" s="141">
        <f t="shared" si="151"/>
        <v>91920828.919999987</v>
      </c>
      <c r="AL294" s="141">
        <f t="shared" si="151"/>
        <v>22295439.179999996</v>
      </c>
      <c r="AM294" s="141">
        <f t="shared" si="151"/>
        <v>0</v>
      </c>
      <c r="AN294" s="141">
        <f t="shared" si="151"/>
        <v>0</v>
      </c>
      <c r="AO294" s="141">
        <f t="shared" si="151"/>
        <v>0</v>
      </c>
      <c r="AP294" s="141">
        <f t="shared" si="151"/>
        <v>0</v>
      </c>
      <c r="AQ294" s="141">
        <f t="shared" si="151"/>
        <v>0</v>
      </c>
      <c r="AR294" s="141">
        <f t="shared" si="151"/>
        <v>0</v>
      </c>
      <c r="AS294" s="141">
        <f t="shared" si="151"/>
        <v>0</v>
      </c>
      <c r="AT294" s="141">
        <f t="shared" si="151"/>
        <v>0</v>
      </c>
      <c r="AU294" s="141">
        <f t="shared" si="151"/>
        <v>0</v>
      </c>
      <c r="AV294" s="141">
        <f t="shared" si="151"/>
        <v>0</v>
      </c>
      <c r="AW294" s="141">
        <f t="shared" si="151"/>
        <v>0</v>
      </c>
      <c r="AX294" s="141">
        <f t="shared" si="151"/>
        <v>0</v>
      </c>
      <c r="AY294" s="141">
        <f>SUM(AX274:AY293)</f>
        <v>183696813.29999995</v>
      </c>
      <c r="AZ294" s="141">
        <f t="shared" si="151"/>
        <v>2017881455.35625</v>
      </c>
      <c r="BA294" s="141">
        <f t="shared" si="151"/>
        <v>0</v>
      </c>
      <c r="BB294" s="141">
        <f t="shared" si="151"/>
        <v>2017881455.35625</v>
      </c>
    </row>
    <row r="295" spans="1:54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28">
        <f>'A-RR Cross-Reference'!GH295</f>
        <v>47587415.979999997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>
        <v>8907617.5</v>
      </c>
      <c r="AJ295" s="144">
        <v>50289.770000000004</v>
      </c>
      <c r="AK295" s="144"/>
      <c r="AL295" s="137">
        <v>175000.03000000003</v>
      </c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4">
        <f t="shared" ref="AY295" si="152">SUM(F295:AX295)</f>
        <v>9132907.2999999989</v>
      </c>
      <c r="AZ295" s="124">
        <f t="shared" ref="AZ295" si="153">AY295+E295</f>
        <v>56720323.279999994</v>
      </c>
      <c r="BA295" s="124"/>
      <c r="BB295" s="124">
        <f t="shared" ref="BB295" si="154">AZ295+BA295</f>
        <v>56720323.279999994</v>
      </c>
    </row>
    <row r="296" spans="1:54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28">
        <f>'A-RR Cross-Reference'!GH296</f>
        <v>10844368.810000002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>
        <v>3254399.47</v>
      </c>
      <c r="AJ296" s="144"/>
      <c r="AK296" s="144"/>
      <c r="AL296" s="137">
        <v>713817.13000000012</v>
      </c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4">
        <f t="shared" ref="AY296:AY309" si="155">SUM(F296:AX296)</f>
        <v>3968216.6000000006</v>
      </c>
      <c r="AZ296" s="124">
        <f t="shared" ref="AZ296:AZ309" si="156">AY296+E296</f>
        <v>14812585.410000004</v>
      </c>
      <c r="BA296" s="124"/>
      <c r="BB296" s="124">
        <f t="shared" ref="BB296:BB309" si="157">AZ296+BA296</f>
        <v>14812585.410000004</v>
      </c>
    </row>
    <row r="297" spans="1:54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28">
        <f>'A-RR Cross-Reference'!GH297</f>
        <v>527141474.56000006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27214224.560000002</v>
      </c>
      <c r="AJ297" s="144">
        <v>3111570.5500000003</v>
      </c>
      <c r="AK297" s="144"/>
      <c r="AL297" s="137">
        <v>2544084.2799999998</v>
      </c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4">
        <f t="shared" si="155"/>
        <v>32869879.390000004</v>
      </c>
      <c r="AZ297" s="124">
        <f t="shared" si="156"/>
        <v>560011353.95000005</v>
      </c>
      <c r="BA297" s="124"/>
      <c r="BB297" s="124">
        <f t="shared" si="157"/>
        <v>560011353.95000005</v>
      </c>
    </row>
    <row r="298" spans="1:54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28">
        <f>'A-RR Cross-Reference'!GH298</f>
        <v>8875492.2699999996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>
        <v>1883746.5000000005</v>
      </c>
      <c r="AJ298" s="144">
        <v>0</v>
      </c>
      <c r="AK298" s="144">
        <v>4568272.4800000004</v>
      </c>
      <c r="AL298" s="137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4">
        <f t="shared" si="155"/>
        <v>6452018.9800000004</v>
      </c>
      <c r="AZ298" s="124">
        <f t="shared" si="156"/>
        <v>15327511.25</v>
      </c>
      <c r="BA298" s="124"/>
      <c r="BB298" s="124">
        <f t="shared" si="157"/>
        <v>15327511.25</v>
      </c>
    </row>
    <row r="299" spans="1:54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28">
        <f>'A-RR Cross-Reference'!GH299</f>
        <v>493670528.09958333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67757101.609999985</v>
      </c>
      <c r="AJ299" s="144">
        <v>4717638.1100000013</v>
      </c>
      <c r="AK299" s="144">
        <v>0</v>
      </c>
      <c r="AL299" s="137">
        <v>5393409.0200000005</v>
      </c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4">
        <f t="shared" si="155"/>
        <v>77868148.73999998</v>
      </c>
      <c r="AZ299" s="124">
        <f t="shared" si="156"/>
        <v>571538676.83958328</v>
      </c>
      <c r="BA299" s="124"/>
      <c r="BB299" s="124">
        <f t="shared" si="157"/>
        <v>571538676.83958328</v>
      </c>
    </row>
    <row r="300" spans="1:54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28">
        <f>'A-RR Cross-Reference'!GH300</f>
        <v>633624551.11250007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62728476.599999994</v>
      </c>
      <c r="AJ300" s="144">
        <v>-354315.20999999996</v>
      </c>
      <c r="AK300" s="144">
        <v>0</v>
      </c>
      <c r="AL300" s="137">
        <v>3990259.12</v>
      </c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4">
        <f t="shared" si="155"/>
        <v>66364420.50999999</v>
      </c>
      <c r="AZ300" s="124">
        <f t="shared" si="156"/>
        <v>699988971.62250006</v>
      </c>
      <c r="BA300" s="124"/>
      <c r="BB300" s="124">
        <f t="shared" si="157"/>
        <v>699988971.62250006</v>
      </c>
    </row>
    <row r="301" spans="1:54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28">
        <f>'A-RR Cross-Reference'!GH301</f>
        <v>869084212.49624991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>
        <v>43851849.55999998</v>
      </c>
      <c r="AJ301" s="144">
        <v>293438.43999999948</v>
      </c>
      <c r="AK301" s="144">
        <v>0</v>
      </c>
      <c r="AL301" s="137">
        <v>1194667.0699999998</v>
      </c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4">
        <f t="shared" si="155"/>
        <v>45339955.069999978</v>
      </c>
      <c r="AZ301" s="124">
        <f t="shared" si="156"/>
        <v>914424167.56624985</v>
      </c>
      <c r="BA301" s="124"/>
      <c r="BB301" s="124">
        <f t="shared" si="157"/>
        <v>914424167.56624985</v>
      </c>
    </row>
    <row r="302" spans="1:54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28">
        <f>'A-RR Cross-Reference'!GH302</f>
        <v>1187339738.6808333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>
        <v>51513085.390000001</v>
      </c>
      <c r="AJ302" s="144">
        <v>-1660348.459999999</v>
      </c>
      <c r="AK302" s="144">
        <v>0</v>
      </c>
      <c r="AL302" s="137">
        <v>175058.99</v>
      </c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4">
        <f t="shared" si="155"/>
        <v>50027795.920000002</v>
      </c>
      <c r="AZ302" s="124">
        <f t="shared" si="156"/>
        <v>1237367534.6008334</v>
      </c>
      <c r="BA302" s="124"/>
      <c r="BB302" s="124">
        <f t="shared" si="157"/>
        <v>1237367534.6008334</v>
      </c>
    </row>
    <row r="303" spans="1:54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28">
        <f>'A-RR Cross-Reference'!GH303</f>
        <v>619394783.41083324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>
        <v>69014406.01000002</v>
      </c>
      <c r="AJ303" s="144">
        <v>-28027.390000000363</v>
      </c>
      <c r="AK303" s="144"/>
      <c r="AL303" s="137">
        <v>2864243.0999999996</v>
      </c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4">
        <f t="shared" si="155"/>
        <v>71850621.720000014</v>
      </c>
      <c r="AZ303" s="124">
        <f t="shared" si="156"/>
        <v>691245405.13083327</v>
      </c>
      <c r="BA303" s="124"/>
      <c r="BB303" s="124">
        <f t="shared" si="157"/>
        <v>691245405.13083327</v>
      </c>
    </row>
    <row r="304" spans="1:54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28">
        <f>'A-RR Cross-Reference'!GH304</f>
        <v>196955647.18250003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>
        <v>353978.14000000013</v>
      </c>
      <c r="AJ304" s="144">
        <v>15047.569999999832</v>
      </c>
      <c r="AK304" s="144">
        <v>0</v>
      </c>
      <c r="AL304" s="137">
        <v>5928.42</v>
      </c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4">
        <f t="shared" si="155"/>
        <v>374954.12999999995</v>
      </c>
      <c r="AZ304" s="124">
        <f t="shared" si="156"/>
        <v>197330601.31250003</v>
      </c>
      <c r="BA304" s="124"/>
      <c r="BB304" s="124">
        <f t="shared" si="157"/>
        <v>197330601.31250003</v>
      </c>
    </row>
    <row r="305" spans="1:54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28">
        <f>'A-RR Cross-Reference'!GH305</f>
        <v>276972102.55251795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44">
        <v>63724071.939999998</v>
      </c>
      <c r="AJ305" s="144">
        <v>-9125.6100000003353</v>
      </c>
      <c r="AK305" s="144"/>
      <c r="AL305" s="137">
        <v>83695.19</v>
      </c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4">
        <f t="shared" si="155"/>
        <v>63798641.519999996</v>
      </c>
      <c r="AZ305" s="124">
        <f t="shared" si="156"/>
        <v>340770744.07251793</v>
      </c>
      <c r="BA305" s="124"/>
      <c r="BB305" s="124">
        <f t="shared" si="157"/>
        <v>340770744.07251793</v>
      </c>
    </row>
    <row r="306" spans="1:54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28">
        <f>'A-RR Cross-Reference'!GH306</f>
        <v>12894371.2775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44">
        <v>21471890.289999999</v>
      </c>
      <c r="AJ306" s="144">
        <v>0</v>
      </c>
      <c r="AK306" s="144"/>
      <c r="AL306" s="137">
        <v>2692617.1599999997</v>
      </c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4">
        <f t="shared" si="155"/>
        <v>24164507.449999999</v>
      </c>
      <c r="AZ306" s="124">
        <f t="shared" si="156"/>
        <v>37058878.727499999</v>
      </c>
      <c r="BA306" s="124"/>
      <c r="BB306" s="124">
        <f t="shared" si="157"/>
        <v>37058878.727499999</v>
      </c>
    </row>
    <row r="307" spans="1:54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28">
        <f>'A-RR Cross-Reference'!GH307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44"/>
      <c r="AJ307" s="144"/>
      <c r="AK307" s="144"/>
      <c r="AL307" s="137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4">
        <f t="shared" si="155"/>
        <v>0</v>
      </c>
      <c r="AZ307" s="124">
        <f t="shared" si="156"/>
        <v>0</v>
      </c>
      <c r="BA307" s="124"/>
      <c r="BB307" s="124">
        <f t="shared" si="157"/>
        <v>0</v>
      </c>
    </row>
    <row r="308" spans="1:54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28">
        <f>'A-RR Cross-Reference'!GH308</f>
        <v>66707799.227916673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44">
        <v>713429.66999999993</v>
      </c>
      <c r="AJ308" s="144">
        <v>540.21</v>
      </c>
      <c r="AK308" s="144"/>
      <c r="AL308" s="137">
        <v>5389309.4499999993</v>
      </c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4">
        <f t="shared" si="155"/>
        <v>6103279.3299999991</v>
      </c>
      <c r="AZ308" s="124">
        <f t="shared" si="156"/>
        <v>72811078.557916671</v>
      </c>
      <c r="BA308" s="124"/>
      <c r="BB308" s="124">
        <f t="shared" si="157"/>
        <v>72811078.557916671</v>
      </c>
    </row>
    <row r="309" spans="1:54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28">
        <f>'A-RR Cross-Reference'!GH309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44">
        <v>0</v>
      </c>
      <c r="AJ309" s="144">
        <v>0</v>
      </c>
      <c r="AK309" s="144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4">
        <f t="shared" si="155"/>
        <v>0</v>
      </c>
      <c r="AZ309" s="124">
        <f t="shared" si="156"/>
        <v>6363632.6699999999</v>
      </c>
      <c r="BA309" s="124"/>
      <c r="BB309" s="124">
        <f t="shared" si="157"/>
        <v>6363632.6699999999</v>
      </c>
    </row>
    <row r="310" spans="1:54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4957456118.3304338</v>
      </c>
      <c r="F310" s="141">
        <f>SUM(F295:F309)</f>
        <v>0</v>
      </c>
      <c r="G310" s="141">
        <f t="shared" ref="G310:BB310" si="158">SUM(G295:G309)</f>
        <v>0</v>
      </c>
      <c r="H310" s="141">
        <f t="shared" si="158"/>
        <v>0</v>
      </c>
      <c r="I310" s="141">
        <f t="shared" si="158"/>
        <v>0</v>
      </c>
      <c r="J310" s="141">
        <f t="shared" si="158"/>
        <v>0</v>
      </c>
      <c r="K310" s="141">
        <f t="shared" si="158"/>
        <v>0</v>
      </c>
      <c r="L310" s="141">
        <f t="shared" si="158"/>
        <v>0</v>
      </c>
      <c r="M310" s="141">
        <f t="shared" si="158"/>
        <v>0</v>
      </c>
      <c r="N310" s="141">
        <f t="shared" si="158"/>
        <v>0</v>
      </c>
      <c r="O310" s="141">
        <f t="shared" si="158"/>
        <v>0</v>
      </c>
      <c r="P310" s="141">
        <f t="shared" si="158"/>
        <v>0</v>
      </c>
      <c r="Q310" s="141">
        <f t="shared" si="158"/>
        <v>0</v>
      </c>
      <c r="R310" s="141">
        <f t="shared" si="158"/>
        <v>0</v>
      </c>
      <c r="S310" s="141">
        <f t="shared" si="158"/>
        <v>0</v>
      </c>
      <c r="T310" s="141">
        <f t="shared" si="158"/>
        <v>0</v>
      </c>
      <c r="U310" s="141">
        <f t="shared" si="158"/>
        <v>0</v>
      </c>
      <c r="V310" s="141">
        <f t="shared" si="158"/>
        <v>0</v>
      </c>
      <c r="W310" s="141">
        <f t="shared" si="158"/>
        <v>0</v>
      </c>
      <c r="X310" s="141">
        <f t="shared" si="158"/>
        <v>0</v>
      </c>
      <c r="Y310" s="141">
        <f t="shared" si="158"/>
        <v>0</v>
      </c>
      <c r="Z310" s="141">
        <f t="shared" si="158"/>
        <v>0</v>
      </c>
      <c r="AA310" s="141">
        <f t="shared" si="158"/>
        <v>0</v>
      </c>
      <c r="AB310" s="141">
        <f t="shared" si="158"/>
        <v>0</v>
      </c>
      <c r="AC310" s="141">
        <f t="shared" si="158"/>
        <v>0</v>
      </c>
      <c r="AD310" s="141">
        <f t="shared" si="158"/>
        <v>0</v>
      </c>
      <c r="AE310" s="141">
        <f t="shared" si="158"/>
        <v>0</v>
      </c>
      <c r="AF310" s="141">
        <f t="shared" si="158"/>
        <v>0</v>
      </c>
      <c r="AG310" s="141">
        <f t="shared" si="158"/>
        <v>0</v>
      </c>
      <c r="AH310" s="141">
        <f t="shared" si="158"/>
        <v>0</v>
      </c>
      <c r="AI310" s="141">
        <f t="shared" si="158"/>
        <v>422388277.23999995</v>
      </c>
      <c r="AJ310" s="141">
        <f t="shared" si="158"/>
        <v>6136707.9800000004</v>
      </c>
      <c r="AK310" s="141">
        <f t="shared" si="158"/>
        <v>4568272.4800000004</v>
      </c>
      <c r="AL310" s="141">
        <f t="shared" si="158"/>
        <v>25222088.960000005</v>
      </c>
      <c r="AM310" s="141">
        <f t="shared" si="158"/>
        <v>0</v>
      </c>
      <c r="AN310" s="141">
        <f t="shared" si="158"/>
        <v>0</v>
      </c>
      <c r="AO310" s="141">
        <f t="shared" si="158"/>
        <v>0</v>
      </c>
      <c r="AP310" s="141">
        <f t="shared" si="158"/>
        <v>0</v>
      </c>
      <c r="AQ310" s="141">
        <f t="shared" si="158"/>
        <v>0</v>
      </c>
      <c r="AR310" s="141">
        <f t="shared" si="158"/>
        <v>0</v>
      </c>
      <c r="AS310" s="141">
        <f t="shared" si="158"/>
        <v>0</v>
      </c>
      <c r="AT310" s="141">
        <f t="shared" si="158"/>
        <v>0</v>
      </c>
      <c r="AU310" s="141">
        <f t="shared" si="158"/>
        <v>0</v>
      </c>
      <c r="AV310" s="141">
        <f t="shared" si="158"/>
        <v>0</v>
      </c>
      <c r="AW310" s="141">
        <f t="shared" si="158"/>
        <v>0</v>
      </c>
      <c r="AX310" s="141">
        <f t="shared" si="158"/>
        <v>0</v>
      </c>
      <c r="AY310" s="141">
        <f>SUM(AX295:AY309)</f>
        <v>458315346.65999997</v>
      </c>
      <c r="AZ310" s="141">
        <f t="shared" si="158"/>
        <v>5415771464.9904346</v>
      </c>
      <c r="BA310" s="141">
        <f t="shared" si="158"/>
        <v>0</v>
      </c>
      <c r="BB310" s="141">
        <f t="shared" si="158"/>
        <v>5415771464.9904346</v>
      </c>
    </row>
    <row r="311" spans="1:54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28">
        <f>'A-RR Cross-Reference'!GH311</f>
        <v>42211682.470084004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44"/>
      <c r="AJ311" s="144"/>
      <c r="AK311" s="144">
        <v>427686.59602200001</v>
      </c>
      <c r="AL311" s="137">
        <v>3692640.0263760006</v>
      </c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4">
        <f t="shared" ref="AY311" si="159">SUM(F311:AX311)</f>
        <v>4120326.6223980007</v>
      </c>
      <c r="AZ311" s="124">
        <f t="shared" ref="AZ311" si="160">AY311+E311</f>
        <v>46332009.092482008</v>
      </c>
      <c r="BA311" s="124"/>
      <c r="BB311" s="124">
        <f t="shared" ref="BB311" si="161">AZ311+BA311</f>
        <v>46332009.092482008</v>
      </c>
    </row>
    <row r="312" spans="1:54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28">
        <f>'A-RR Cross-Reference'!GH312</f>
        <v>218507278.97796988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44">
        <v>-18.120312000000002</v>
      </c>
      <c r="AJ312" s="144">
        <v>0</v>
      </c>
      <c r="AK312" s="144">
        <v>-206258.40000000002</v>
      </c>
      <c r="AL312" s="137">
        <v>9103137.1245220006</v>
      </c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4">
        <f t="shared" ref="AY312:AY322" si="162">SUM(F312:AX312)</f>
        <v>8896860.6042100005</v>
      </c>
      <c r="AZ312" s="124">
        <f t="shared" ref="AZ312:AZ322" si="163">AY312+E312</f>
        <v>227404139.58217987</v>
      </c>
      <c r="BA312" s="124"/>
      <c r="BB312" s="124">
        <f t="shared" ref="BB312:BB322" si="164">AZ312+BA312</f>
        <v>227404139.58217987</v>
      </c>
    </row>
    <row r="313" spans="1:54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28">
        <f>'A-RR Cross-Reference'!GH313</f>
        <v>122728856.46249005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70">
        <v>15905342.590197999</v>
      </c>
      <c r="AJ313" s="170">
        <v>0</v>
      </c>
      <c r="AK313" s="170">
        <v>20611.498823999998</v>
      </c>
      <c r="AL313" s="137">
        <v>3502444.1478799996</v>
      </c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4">
        <f t="shared" si="162"/>
        <v>19428398.236901999</v>
      </c>
      <c r="AZ313" s="124">
        <f t="shared" si="163"/>
        <v>142157254.69939205</v>
      </c>
      <c r="BA313" s="124"/>
      <c r="BB313" s="124">
        <f t="shared" si="164"/>
        <v>142157254.69939205</v>
      </c>
    </row>
    <row r="314" spans="1:54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28">
        <f>'A-RR Cross-Reference'!GH314</f>
        <v>12292516.775667865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44">
        <v>74337.360000000015</v>
      </c>
      <c r="AJ314" s="144">
        <v>0</v>
      </c>
      <c r="AK314" s="144"/>
      <c r="AL314" s="137">
        <v>535456.18280800013</v>
      </c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4">
        <f t="shared" si="162"/>
        <v>609793.54280800011</v>
      </c>
      <c r="AZ314" s="124">
        <f t="shared" si="163"/>
        <v>12902310.318475865</v>
      </c>
      <c r="BA314" s="124"/>
      <c r="BB314" s="124">
        <f t="shared" si="164"/>
        <v>12902310.318475865</v>
      </c>
    </row>
    <row r="315" spans="1:54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28">
        <f>'A-RR Cross-Reference'!GH315</f>
        <v>-3587348.1352479183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44"/>
      <c r="AJ315" s="144"/>
      <c r="AK315" s="144"/>
      <c r="AL315" s="137">
        <v>85.97</v>
      </c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4">
        <f t="shared" si="162"/>
        <v>85.97</v>
      </c>
      <c r="AZ315" s="124">
        <f t="shared" si="163"/>
        <v>-3587262.1652479181</v>
      </c>
      <c r="BA315" s="124"/>
      <c r="BB315" s="124">
        <f t="shared" si="164"/>
        <v>-3587262.1652479181</v>
      </c>
    </row>
    <row r="316" spans="1:54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28">
        <f>'A-RR Cross-Reference'!GH316</f>
        <v>25836745.026859999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44">
        <v>10031152.52</v>
      </c>
      <c r="AJ316" s="144">
        <v>0</v>
      </c>
      <c r="AK316" s="144"/>
      <c r="AL316" s="137">
        <v>3327908.42</v>
      </c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4">
        <f t="shared" si="162"/>
        <v>13359060.939999999</v>
      </c>
      <c r="AZ316" s="124">
        <f t="shared" si="163"/>
        <v>39195805.966859996</v>
      </c>
      <c r="BA316" s="124"/>
      <c r="BB316" s="124">
        <f t="shared" si="164"/>
        <v>39195805.966859996</v>
      </c>
    </row>
    <row r="317" spans="1:54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28">
        <f>'A-RR Cross-Reference'!GH317</f>
        <v>9434022.8905200046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44">
        <v>1185468.3600000001</v>
      </c>
      <c r="AJ317" s="144">
        <v>0</v>
      </c>
      <c r="AK317" s="144"/>
      <c r="AL317" s="137">
        <v>212949.22999999998</v>
      </c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4">
        <f t="shared" si="162"/>
        <v>1398417.59</v>
      </c>
      <c r="AZ317" s="124">
        <f t="shared" si="163"/>
        <v>10832440.480520004</v>
      </c>
      <c r="BA317" s="124"/>
      <c r="BB317" s="124">
        <f t="shared" si="164"/>
        <v>10832440.480520004</v>
      </c>
    </row>
    <row r="318" spans="1:54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28">
        <f>'A-RR Cross-Reference'!GH318</f>
        <v>5201064.0756046642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44">
        <v>66190.320000000007</v>
      </c>
      <c r="AJ318" s="144">
        <v>0</v>
      </c>
      <c r="AK318" s="144"/>
      <c r="AL318" s="137">
        <v>187537.57034400001</v>
      </c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4">
        <f t="shared" si="162"/>
        <v>253727.89034400001</v>
      </c>
      <c r="AZ318" s="124">
        <f t="shared" si="163"/>
        <v>5454791.9659486646</v>
      </c>
      <c r="BA318" s="124"/>
      <c r="BB318" s="124">
        <f t="shared" si="164"/>
        <v>5454791.9659486646</v>
      </c>
    </row>
    <row r="319" spans="1:54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28">
        <f>'A-RR Cross-Reference'!GH319</f>
        <v>192373197.87674928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72">
        <v>5312281.8499999987</v>
      </c>
      <c r="AJ319" s="144">
        <v>1141701.3599999999</v>
      </c>
      <c r="AK319" s="170">
        <v>778637.28778200003</v>
      </c>
      <c r="AL319" s="137">
        <v>726893.11423600023</v>
      </c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4">
        <f t="shared" si="162"/>
        <v>7959513.6120179994</v>
      </c>
      <c r="AZ319" s="124">
        <f t="shared" si="163"/>
        <v>200332711.48876727</v>
      </c>
      <c r="BA319" s="124"/>
      <c r="BB319" s="124">
        <f t="shared" si="164"/>
        <v>200332711.48876727</v>
      </c>
    </row>
    <row r="320" spans="1:54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28">
        <f>'A-RR Cross-Reference'!GH320</f>
        <v>3720410.7126306253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44"/>
      <c r="AJ320" s="144"/>
      <c r="AK320" s="144"/>
      <c r="AL320" s="137">
        <v>29719.890000000014</v>
      </c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4">
        <f t="shared" si="162"/>
        <v>29719.890000000014</v>
      </c>
      <c r="AZ320" s="124">
        <f t="shared" si="163"/>
        <v>3750130.6026306255</v>
      </c>
      <c r="BA320" s="124"/>
      <c r="BB320" s="124">
        <f t="shared" si="164"/>
        <v>3750130.6026306255</v>
      </c>
    </row>
    <row r="321" spans="1:54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28">
        <f>'A-RR Cross-Reference'!GH321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44"/>
      <c r="AJ321" s="144"/>
      <c r="AK321" s="144"/>
      <c r="AL321" s="137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4">
        <f t="shared" si="162"/>
        <v>0</v>
      </c>
      <c r="AZ321" s="124">
        <f t="shared" si="163"/>
        <v>377982.26229983335</v>
      </c>
      <c r="BA321" s="124"/>
      <c r="BB321" s="124">
        <f t="shared" si="164"/>
        <v>377982.26229983335</v>
      </c>
    </row>
    <row r="322" spans="1:54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28">
        <f>'A-RR Cross-Reference'!GH322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44"/>
      <c r="AJ322" s="144"/>
      <c r="AK322" s="144"/>
      <c r="AL322" s="137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4">
        <f t="shared" si="162"/>
        <v>0</v>
      </c>
      <c r="AZ322" s="124">
        <f t="shared" si="163"/>
        <v>0</v>
      </c>
      <c r="BA322" s="124"/>
      <c r="BB322" s="124">
        <f t="shared" si="164"/>
        <v>0</v>
      </c>
    </row>
    <row r="323" spans="1:54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629096409.39562809</v>
      </c>
      <c r="F323" s="141">
        <f>SUM(F311:F322)</f>
        <v>0</v>
      </c>
      <c r="G323" s="141">
        <f t="shared" ref="G323:AX323" si="165">SUM(G311:G322)</f>
        <v>0</v>
      </c>
      <c r="H323" s="141">
        <f t="shared" si="165"/>
        <v>0</v>
      </c>
      <c r="I323" s="141">
        <f t="shared" si="165"/>
        <v>0</v>
      </c>
      <c r="J323" s="141">
        <f t="shared" si="165"/>
        <v>0</v>
      </c>
      <c r="K323" s="141">
        <f t="shared" si="165"/>
        <v>0</v>
      </c>
      <c r="L323" s="141">
        <f t="shared" si="165"/>
        <v>0</v>
      </c>
      <c r="M323" s="141">
        <f t="shared" si="165"/>
        <v>0</v>
      </c>
      <c r="N323" s="141">
        <f t="shared" si="165"/>
        <v>0</v>
      </c>
      <c r="O323" s="141">
        <f t="shared" si="165"/>
        <v>0</v>
      </c>
      <c r="P323" s="141">
        <f t="shared" si="165"/>
        <v>0</v>
      </c>
      <c r="Q323" s="141">
        <f t="shared" si="165"/>
        <v>0</v>
      </c>
      <c r="R323" s="141">
        <f t="shared" si="165"/>
        <v>0</v>
      </c>
      <c r="S323" s="141">
        <f t="shared" si="165"/>
        <v>0</v>
      </c>
      <c r="T323" s="141">
        <f t="shared" si="165"/>
        <v>0</v>
      </c>
      <c r="U323" s="141">
        <f t="shared" si="165"/>
        <v>0</v>
      </c>
      <c r="V323" s="141">
        <f t="shared" si="165"/>
        <v>0</v>
      </c>
      <c r="W323" s="141">
        <f t="shared" si="165"/>
        <v>0</v>
      </c>
      <c r="X323" s="141">
        <f t="shared" si="165"/>
        <v>0</v>
      </c>
      <c r="Y323" s="141">
        <f t="shared" si="165"/>
        <v>0</v>
      </c>
      <c r="Z323" s="141">
        <f t="shared" si="165"/>
        <v>0</v>
      </c>
      <c r="AA323" s="141">
        <f t="shared" si="165"/>
        <v>0</v>
      </c>
      <c r="AB323" s="141">
        <f t="shared" si="165"/>
        <v>0</v>
      </c>
      <c r="AC323" s="141">
        <f t="shared" si="165"/>
        <v>0</v>
      </c>
      <c r="AD323" s="141">
        <f t="shared" si="165"/>
        <v>0</v>
      </c>
      <c r="AE323" s="141">
        <f t="shared" si="165"/>
        <v>0</v>
      </c>
      <c r="AF323" s="141">
        <f t="shared" si="165"/>
        <v>0</v>
      </c>
      <c r="AG323" s="141">
        <f t="shared" si="165"/>
        <v>0</v>
      </c>
      <c r="AH323" s="141">
        <f t="shared" si="165"/>
        <v>0</v>
      </c>
      <c r="AI323" s="141">
        <f t="shared" ref="AI323:AJ323" si="166">SUM(AI311:AI322)</f>
        <v>32574754.879885998</v>
      </c>
      <c r="AJ323" s="141">
        <f t="shared" si="166"/>
        <v>1141701.3599999999</v>
      </c>
      <c r="AK323" s="141">
        <f t="shared" si="165"/>
        <v>1020676.982628</v>
      </c>
      <c r="AL323" s="141">
        <f t="shared" si="165"/>
        <v>21318771.676166005</v>
      </c>
      <c r="AM323" s="141">
        <f t="shared" si="165"/>
        <v>0</v>
      </c>
      <c r="AN323" s="141">
        <f t="shared" si="165"/>
        <v>0</v>
      </c>
      <c r="AO323" s="141">
        <f t="shared" si="165"/>
        <v>0</v>
      </c>
      <c r="AP323" s="141">
        <f t="shared" si="165"/>
        <v>0</v>
      </c>
      <c r="AQ323" s="141">
        <f t="shared" si="165"/>
        <v>0</v>
      </c>
      <c r="AR323" s="141">
        <f t="shared" si="165"/>
        <v>0</v>
      </c>
      <c r="AS323" s="141">
        <f t="shared" si="165"/>
        <v>0</v>
      </c>
      <c r="AT323" s="141">
        <f t="shared" si="165"/>
        <v>0</v>
      </c>
      <c r="AU323" s="141">
        <f t="shared" si="165"/>
        <v>0</v>
      </c>
      <c r="AV323" s="141">
        <f t="shared" si="165"/>
        <v>0</v>
      </c>
      <c r="AW323" s="141">
        <f t="shared" si="165"/>
        <v>0</v>
      </c>
      <c r="AX323" s="141">
        <f t="shared" si="165"/>
        <v>0</v>
      </c>
      <c r="AY323" s="141">
        <f>SUM(AX311:AY322)</f>
        <v>56055904.898680001</v>
      </c>
      <c r="AZ323" s="141">
        <f t="shared" ref="AZ323:BB323" si="167">SUM(AZ311:AZ322)</f>
        <v>685152314.29430819</v>
      </c>
      <c r="BA323" s="141">
        <f t="shared" si="167"/>
        <v>0</v>
      </c>
      <c r="BB323" s="141">
        <f t="shared" si="167"/>
        <v>685152314.29430819</v>
      </c>
    </row>
    <row r="324" spans="1:54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11412165566.894861</v>
      </c>
      <c r="F324" s="142">
        <f t="shared" ref="F324:AJ324" si="168">+F323+F310+F294+F273+F263+F254+F245</f>
        <v>0</v>
      </c>
      <c r="G324" s="142">
        <f t="shared" si="168"/>
        <v>0</v>
      </c>
      <c r="H324" s="142">
        <f t="shared" si="168"/>
        <v>0</v>
      </c>
      <c r="I324" s="142">
        <f t="shared" si="168"/>
        <v>0</v>
      </c>
      <c r="J324" s="142">
        <f t="shared" si="168"/>
        <v>0</v>
      </c>
      <c r="K324" s="142">
        <f t="shared" si="168"/>
        <v>0</v>
      </c>
      <c r="L324" s="142">
        <f t="shared" si="168"/>
        <v>0</v>
      </c>
      <c r="M324" s="142">
        <f t="shared" si="168"/>
        <v>0</v>
      </c>
      <c r="N324" s="142">
        <f t="shared" si="168"/>
        <v>0</v>
      </c>
      <c r="O324" s="142">
        <f t="shared" si="168"/>
        <v>0</v>
      </c>
      <c r="P324" s="142">
        <f t="shared" si="168"/>
        <v>0</v>
      </c>
      <c r="Q324" s="142">
        <f t="shared" si="168"/>
        <v>0</v>
      </c>
      <c r="R324" s="142">
        <f t="shared" si="168"/>
        <v>0</v>
      </c>
      <c r="S324" s="142">
        <f t="shared" si="168"/>
        <v>0</v>
      </c>
      <c r="T324" s="142">
        <f t="shared" si="168"/>
        <v>0</v>
      </c>
      <c r="U324" s="142">
        <f t="shared" si="168"/>
        <v>0</v>
      </c>
      <c r="V324" s="142">
        <f t="shared" si="168"/>
        <v>0</v>
      </c>
      <c r="W324" s="142">
        <f t="shared" si="168"/>
        <v>0</v>
      </c>
      <c r="X324" s="142">
        <f t="shared" si="168"/>
        <v>0</v>
      </c>
      <c r="Y324" s="142">
        <f t="shared" si="168"/>
        <v>0</v>
      </c>
      <c r="Z324" s="142">
        <f t="shared" si="168"/>
        <v>0</v>
      </c>
      <c r="AA324" s="142">
        <f t="shared" si="168"/>
        <v>0</v>
      </c>
      <c r="AB324" s="142">
        <f t="shared" si="168"/>
        <v>0</v>
      </c>
      <c r="AC324" s="142">
        <f t="shared" si="168"/>
        <v>0</v>
      </c>
      <c r="AD324" s="142">
        <f t="shared" si="168"/>
        <v>0</v>
      </c>
      <c r="AE324" s="142">
        <f t="shared" si="168"/>
        <v>0</v>
      </c>
      <c r="AF324" s="142">
        <f t="shared" si="168"/>
        <v>0</v>
      </c>
      <c r="AG324" s="142">
        <f t="shared" si="168"/>
        <v>0</v>
      </c>
      <c r="AH324" s="142">
        <f t="shared" si="168"/>
        <v>0</v>
      </c>
      <c r="AI324" s="142">
        <f t="shared" si="168"/>
        <v>567586986.21244788</v>
      </c>
      <c r="AJ324" s="142">
        <f t="shared" si="168"/>
        <v>8832345.3599999994</v>
      </c>
      <c r="AK324" s="142">
        <f t="shared" ref="AK324:AZ324" si="169">+AK323+AK310+AK294+AK273+AK263+AK254+AK245</f>
        <v>113519146.70988999</v>
      </c>
      <c r="AL324" s="142">
        <f t="shared" si="169"/>
        <v>162975760.90361798</v>
      </c>
      <c r="AM324" s="142">
        <f t="shared" si="169"/>
        <v>0</v>
      </c>
      <c r="AN324" s="142">
        <f t="shared" si="169"/>
        <v>0</v>
      </c>
      <c r="AO324" s="142">
        <f t="shared" si="169"/>
        <v>0</v>
      </c>
      <c r="AP324" s="142">
        <f t="shared" si="169"/>
        <v>0</v>
      </c>
      <c r="AQ324" s="142">
        <f t="shared" si="169"/>
        <v>0</v>
      </c>
      <c r="AR324" s="142">
        <f t="shared" si="169"/>
        <v>0</v>
      </c>
      <c r="AS324" s="142">
        <f t="shared" si="169"/>
        <v>0</v>
      </c>
      <c r="AT324" s="142">
        <f t="shared" si="169"/>
        <v>0</v>
      </c>
      <c r="AU324" s="142">
        <f t="shared" si="169"/>
        <v>-11423246.82</v>
      </c>
      <c r="AV324" s="142">
        <f t="shared" si="169"/>
        <v>0</v>
      </c>
      <c r="AW324" s="142">
        <f t="shared" si="169"/>
        <v>0</v>
      </c>
      <c r="AX324" s="142">
        <f t="shared" si="169"/>
        <v>0</v>
      </c>
      <c r="AY324" s="142">
        <f t="shared" si="169"/>
        <v>841490992.36595583</v>
      </c>
      <c r="AZ324" s="142">
        <f t="shared" si="169"/>
        <v>12253656559.260818</v>
      </c>
      <c r="BA324" s="142">
        <f t="shared" ref="BA324:BB324" si="170">+BA323+BA310+BA294+BA273+BA263+BA254+BA245</f>
        <v>0</v>
      </c>
      <c r="BB324" s="142">
        <f t="shared" si="170"/>
        <v>12253656559.260818</v>
      </c>
    </row>
    <row r="325" spans="1:54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28">
        <f>'A-RR Cross-Reference'!GH325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44"/>
      <c r="AJ325" s="144"/>
      <c r="AK325" s="144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4">
        <f t="shared" ref="AY325" si="171">SUM(F325:AX325)</f>
        <v>0</v>
      </c>
      <c r="AZ325" s="124">
        <f t="shared" ref="AZ325" si="172">AY325+E325</f>
        <v>0</v>
      </c>
      <c r="BA325" s="124"/>
      <c r="BB325" s="124">
        <f t="shared" ref="BB325" si="173">AZ325+BA325</f>
        <v>0</v>
      </c>
    </row>
    <row r="326" spans="1:54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28">
        <f>'A-RR Cross-Reference'!GH326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44"/>
      <c r="AK326" s="144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4">
        <f t="shared" ref="AY326:AY331" si="174">SUM(F326:AX326)</f>
        <v>0</v>
      </c>
      <c r="AZ326" s="124">
        <f t="shared" ref="AZ326:AZ331" si="175">AY326+E326</f>
        <v>0</v>
      </c>
      <c r="BA326" s="124"/>
      <c r="BB326" s="124">
        <f t="shared" ref="BB326:BB331" si="176">AZ326+BA326</f>
        <v>0</v>
      </c>
    </row>
    <row r="327" spans="1:54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28">
        <f>'A-RR Cross-Reference'!GH327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44"/>
      <c r="AK327" s="144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4">
        <f t="shared" si="174"/>
        <v>0</v>
      </c>
      <c r="AZ327" s="124">
        <f t="shared" si="175"/>
        <v>0</v>
      </c>
      <c r="BA327" s="124"/>
      <c r="BB327" s="124">
        <f t="shared" si="176"/>
        <v>0</v>
      </c>
    </row>
    <row r="328" spans="1:54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28">
        <f>'A-RR Cross-Reference'!GH328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44"/>
      <c r="AK328" s="144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4">
        <f t="shared" si="174"/>
        <v>0</v>
      </c>
      <c r="AZ328" s="124">
        <f t="shared" si="175"/>
        <v>0</v>
      </c>
      <c r="BA328" s="124"/>
      <c r="BB328" s="124">
        <f t="shared" si="176"/>
        <v>0</v>
      </c>
    </row>
    <row r="329" spans="1:54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28">
        <f>'A-RR Cross-Reference'!GH329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44"/>
      <c r="AK329" s="144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4">
        <f t="shared" si="174"/>
        <v>0</v>
      </c>
      <c r="AZ329" s="124">
        <f t="shared" si="175"/>
        <v>0</v>
      </c>
      <c r="BA329" s="124"/>
      <c r="BB329" s="124">
        <f t="shared" si="176"/>
        <v>0</v>
      </c>
    </row>
    <row r="330" spans="1:54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28">
        <f>'A-RR Cross-Reference'!GH330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44"/>
      <c r="AK330" s="144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4">
        <f t="shared" si="174"/>
        <v>0</v>
      </c>
      <c r="AZ330" s="124">
        <f t="shared" si="175"/>
        <v>0</v>
      </c>
      <c r="BA330" s="124"/>
      <c r="BB330" s="124">
        <f t="shared" si="176"/>
        <v>0</v>
      </c>
    </row>
    <row r="331" spans="1:54" x14ac:dyDescent="0.25">
      <c r="A331" s="83">
        <f>ROW()</f>
        <v>331</v>
      </c>
      <c r="B331" s="276"/>
      <c r="C331" s="72" t="s">
        <v>40</v>
      </c>
      <c r="D331" s="75">
        <v>101.1</v>
      </c>
      <c r="E331" s="128">
        <f>'A-RR Cross-Reference'!GH331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44"/>
      <c r="AK331" s="144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4">
        <f t="shared" si="174"/>
        <v>0</v>
      </c>
      <c r="AZ331" s="124">
        <f t="shared" si="175"/>
        <v>0</v>
      </c>
      <c r="BA331" s="124"/>
      <c r="BB331" s="124">
        <f t="shared" si="176"/>
        <v>0</v>
      </c>
    </row>
    <row r="332" spans="1:54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B332" si="177">SUM(G325:G331)</f>
        <v>0</v>
      </c>
      <c r="H332" s="141">
        <f t="shared" si="177"/>
        <v>0</v>
      </c>
      <c r="I332" s="141">
        <f t="shared" si="177"/>
        <v>0</v>
      </c>
      <c r="J332" s="141">
        <f t="shared" si="177"/>
        <v>0</v>
      </c>
      <c r="K332" s="141">
        <f t="shared" si="177"/>
        <v>0</v>
      </c>
      <c r="L332" s="141">
        <f t="shared" si="177"/>
        <v>0</v>
      </c>
      <c r="M332" s="141">
        <f t="shared" si="177"/>
        <v>0</v>
      </c>
      <c r="N332" s="141">
        <f t="shared" si="177"/>
        <v>0</v>
      </c>
      <c r="O332" s="141">
        <f t="shared" si="177"/>
        <v>0</v>
      </c>
      <c r="P332" s="141">
        <f t="shared" si="177"/>
        <v>0</v>
      </c>
      <c r="Q332" s="141">
        <f t="shared" si="177"/>
        <v>0</v>
      </c>
      <c r="R332" s="141">
        <f t="shared" si="177"/>
        <v>0</v>
      </c>
      <c r="S332" s="141">
        <f t="shared" si="177"/>
        <v>0</v>
      </c>
      <c r="T332" s="141">
        <f t="shared" si="177"/>
        <v>0</v>
      </c>
      <c r="U332" s="141">
        <f t="shared" si="177"/>
        <v>0</v>
      </c>
      <c r="V332" s="141">
        <f t="shared" si="177"/>
        <v>0</v>
      </c>
      <c r="W332" s="141">
        <f t="shared" si="177"/>
        <v>0</v>
      </c>
      <c r="X332" s="141">
        <f t="shared" si="177"/>
        <v>0</v>
      </c>
      <c r="Y332" s="141">
        <f t="shared" si="177"/>
        <v>0</v>
      </c>
      <c r="Z332" s="141">
        <f t="shared" si="177"/>
        <v>0</v>
      </c>
      <c r="AA332" s="141">
        <f t="shared" si="177"/>
        <v>0</v>
      </c>
      <c r="AB332" s="141">
        <f t="shared" si="177"/>
        <v>0</v>
      </c>
      <c r="AC332" s="141">
        <f t="shared" si="177"/>
        <v>0</v>
      </c>
      <c r="AD332" s="141">
        <f t="shared" si="177"/>
        <v>0</v>
      </c>
      <c r="AE332" s="141">
        <f t="shared" si="177"/>
        <v>0</v>
      </c>
      <c r="AF332" s="141">
        <f t="shared" si="177"/>
        <v>0</v>
      </c>
      <c r="AG332" s="141">
        <f t="shared" si="177"/>
        <v>0</v>
      </c>
      <c r="AH332" s="141">
        <f t="shared" si="177"/>
        <v>0</v>
      </c>
      <c r="AI332" s="141">
        <f t="shared" si="177"/>
        <v>0</v>
      </c>
      <c r="AJ332" s="141">
        <f>SUM(AJ325:$BB331)</f>
        <v>0</v>
      </c>
      <c r="AK332" s="141">
        <f t="shared" si="177"/>
        <v>0</v>
      </c>
      <c r="AL332" s="141">
        <f t="shared" si="177"/>
        <v>0</v>
      </c>
      <c r="AM332" s="141">
        <f t="shared" si="177"/>
        <v>0</v>
      </c>
      <c r="AN332" s="141">
        <f t="shared" si="177"/>
        <v>0</v>
      </c>
      <c r="AO332" s="141">
        <f t="shared" si="177"/>
        <v>0</v>
      </c>
      <c r="AP332" s="141">
        <f t="shared" si="177"/>
        <v>0</v>
      </c>
      <c r="AQ332" s="141">
        <f t="shared" si="177"/>
        <v>0</v>
      </c>
      <c r="AR332" s="141">
        <f t="shared" si="177"/>
        <v>0</v>
      </c>
      <c r="AS332" s="141">
        <f t="shared" si="177"/>
        <v>0</v>
      </c>
      <c r="AT332" s="141">
        <f t="shared" si="177"/>
        <v>0</v>
      </c>
      <c r="AU332" s="141">
        <f t="shared" si="177"/>
        <v>0</v>
      </c>
      <c r="AV332" s="141">
        <f t="shared" si="177"/>
        <v>0</v>
      </c>
      <c r="AW332" s="141">
        <f t="shared" si="177"/>
        <v>0</v>
      </c>
      <c r="AX332" s="141">
        <f t="shared" si="177"/>
        <v>0</v>
      </c>
      <c r="AY332" s="141">
        <f>SUM(AX325:AY331)</f>
        <v>0</v>
      </c>
      <c r="AZ332" s="141">
        <f t="shared" si="177"/>
        <v>0</v>
      </c>
      <c r="BA332" s="141">
        <f t="shared" si="177"/>
        <v>0</v>
      </c>
      <c r="BB332" s="141">
        <f t="shared" si="177"/>
        <v>0</v>
      </c>
    </row>
    <row r="333" spans="1:54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28">
        <f>'A-RR Cross-Reference'!GH333</f>
        <v>0</v>
      </c>
      <c r="AJ333" s="144"/>
      <c r="AK333" s="144"/>
      <c r="AY333" s="124">
        <f t="shared" ref="AY333" si="178">SUM(F333:AX333)</f>
        <v>0</v>
      </c>
      <c r="AZ333" s="124">
        <f t="shared" ref="AZ333" si="179">AY333+E333</f>
        <v>0</v>
      </c>
      <c r="BA333" s="124"/>
      <c r="BB333" s="124">
        <f t="shared" ref="BB333" si="180">AZ333+BA333</f>
        <v>0</v>
      </c>
    </row>
    <row r="334" spans="1:54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B334" si="181">SUM(G333)</f>
        <v>0</v>
      </c>
      <c r="H334" s="141">
        <f t="shared" si="181"/>
        <v>0</v>
      </c>
      <c r="I334" s="141">
        <f t="shared" si="181"/>
        <v>0</v>
      </c>
      <c r="J334" s="141">
        <f t="shared" si="181"/>
        <v>0</v>
      </c>
      <c r="K334" s="141">
        <f t="shared" si="181"/>
        <v>0</v>
      </c>
      <c r="L334" s="141">
        <f t="shared" si="181"/>
        <v>0</v>
      </c>
      <c r="M334" s="141">
        <f t="shared" si="181"/>
        <v>0</v>
      </c>
      <c r="N334" s="141">
        <f t="shared" si="181"/>
        <v>0</v>
      </c>
      <c r="O334" s="141">
        <f t="shared" si="181"/>
        <v>0</v>
      </c>
      <c r="P334" s="141">
        <f t="shared" si="181"/>
        <v>0</v>
      </c>
      <c r="Q334" s="141">
        <f t="shared" si="181"/>
        <v>0</v>
      </c>
      <c r="R334" s="141">
        <f t="shared" si="181"/>
        <v>0</v>
      </c>
      <c r="S334" s="141">
        <f t="shared" si="181"/>
        <v>0</v>
      </c>
      <c r="T334" s="141">
        <f t="shared" si="181"/>
        <v>0</v>
      </c>
      <c r="U334" s="141">
        <f t="shared" si="181"/>
        <v>0</v>
      </c>
      <c r="V334" s="141">
        <f t="shared" si="181"/>
        <v>0</v>
      </c>
      <c r="W334" s="141">
        <f t="shared" si="181"/>
        <v>0</v>
      </c>
      <c r="X334" s="141">
        <f t="shared" si="181"/>
        <v>0</v>
      </c>
      <c r="Y334" s="141">
        <f t="shared" si="181"/>
        <v>0</v>
      </c>
      <c r="Z334" s="141">
        <f t="shared" si="181"/>
        <v>0</v>
      </c>
      <c r="AA334" s="141">
        <f t="shared" si="181"/>
        <v>0</v>
      </c>
      <c r="AB334" s="141">
        <f t="shared" si="181"/>
        <v>0</v>
      </c>
      <c r="AC334" s="141">
        <f t="shared" si="181"/>
        <v>0</v>
      </c>
      <c r="AD334" s="141">
        <f t="shared" si="181"/>
        <v>0</v>
      </c>
      <c r="AE334" s="141">
        <f t="shared" si="181"/>
        <v>0</v>
      </c>
      <c r="AF334" s="141">
        <f t="shared" si="181"/>
        <v>0</v>
      </c>
      <c r="AG334" s="141">
        <f t="shared" si="181"/>
        <v>0</v>
      </c>
      <c r="AH334" s="141">
        <f t="shared" si="181"/>
        <v>0</v>
      </c>
      <c r="AI334" s="141">
        <f t="shared" si="181"/>
        <v>0</v>
      </c>
      <c r="AJ334" s="141">
        <f t="shared" si="181"/>
        <v>0</v>
      </c>
      <c r="AK334" s="141">
        <f t="shared" si="181"/>
        <v>0</v>
      </c>
      <c r="AL334" s="141">
        <f t="shared" ref="AL334" si="182">SUM(AL333)</f>
        <v>0</v>
      </c>
      <c r="AM334" s="141">
        <f t="shared" si="181"/>
        <v>0</v>
      </c>
      <c r="AN334" s="141">
        <f t="shared" si="181"/>
        <v>0</v>
      </c>
      <c r="AO334" s="141">
        <f t="shared" si="181"/>
        <v>0</v>
      </c>
      <c r="AP334" s="141">
        <f t="shared" si="181"/>
        <v>0</v>
      </c>
      <c r="AQ334" s="141">
        <f t="shared" si="181"/>
        <v>0</v>
      </c>
      <c r="AR334" s="141">
        <f t="shared" si="181"/>
        <v>0</v>
      </c>
      <c r="AS334" s="141">
        <f t="shared" si="181"/>
        <v>0</v>
      </c>
      <c r="AT334" s="141">
        <f t="shared" si="181"/>
        <v>0</v>
      </c>
      <c r="AU334" s="141">
        <f t="shared" si="181"/>
        <v>0</v>
      </c>
      <c r="AV334" s="141">
        <f t="shared" si="181"/>
        <v>0</v>
      </c>
      <c r="AW334" s="141">
        <f t="shared" si="181"/>
        <v>0</v>
      </c>
      <c r="AX334" s="141">
        <f t="shared" si="181"/>
        <v>0</v>
      </c>
      <c r="AY334" s="141">
        <f t="shared" si="181"/>
        <v>0</v>
      </c>
      <c r="AZ334" s="141">
        <f t="shared" si="181"/>
        <v>0</v>
      </c>
      <c r="BA334" s="141">
        <f t="shared" si="181"/>
        <v>0</v>
      </c>
      <c r="BB334" s="141">
        <f t="shared" si="181"/>
        <v>0</v>
      </c>
    </row>
    <row r="335" spans="1:54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28">
        <f>'A-RR Cross-Reference'!GH335</f>
        <v>0</v>
      </c>
      <c r="AJ335" s="144"/>
      <c r="AK335" s="144"/>
      <c r="AY335" s="124">
        <f t="shared" ref="AY335:AY336" si="183">SUM(F335:AX335)</f>
        <v>0</v>
      </c>
      <c r="AZ335" s="124">
        <f t="shared" ref="AZ335:AZ336" si="184">AY335+E335</f>
        <v>0</v>
      </c>
      <c r="BA335" s="124"/>
      <c r="BB335" s="124">
        <f t="shared" ref="BB335:BB336" si="185">AZ335+BA335</f>
        <v>0</v>
      </c>
    </row>
    <row r="336" spans="1:54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28">
        <f>'A-RR Cross-Reference'!GH336</f>
        <v>0</v>
      </c>
      <c r="AJ336" s="144"/>
      <c r="AK336" s="144"/>
      <c r="AY336" s="124">
        <f t="shared" si="183"/>
        <v>0</v>
      </c>
      <c r="AZ336" s="124">
        <f t="shared" si="184"/>
        <v>0</v>
      </c>
      <c r="BA336" s="124"/>
      <c r="BB336" s="124">
        <f t="shared" si="185"/>
        <v>0</v>
      </c>
    </row>
    <row r="337" spans="1:54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28">
        <f>'A-RR Cross-Reference'!GH337</f>
        <v>0</v>
      </c>
      <c r="AJ337" s="144"/>
      <c r="AK337" s="144"/>
      <c r="AY337" s="124">
        <f t="shared" ref="AY337:AY341" si="186">SUM(F337:AX337)</f>
        <v>0</v>
      </c>
      <c r="AZ337" s="124">
        <f t="shared" ref="AZ337:AZ341" si="187">AY337+E337</f>
        <v>0</v>
      </c>
      <c r="BA337" s="124"/>
      <c r="BB337" s="124">
        <f t="shared" ref="BB337:BB341" si="188">AZ337+BA337</f>
        <v>0</v>
      </c>
    </row>
    <row r="338" spans="1:54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28">
        <f>'A-RR Cross-Reference'!GH338</f>
        <v>0</v>
      </c>
      <c r="AJ338" s="144"/>
      <c r="AK338" s="144"/>
      <c r="AY338" s="124">
        <f t="shared" si="186"/>
        <v>0</v>
      </c>
      <c r="AZ338" s="124">
        <f t="shared" si="187"/>
        <v>0</v>
      </c>
      <c r="BA338" s="124"/>
      <c r="BB338" s="124">
        <f t="shared" si="188"/>
        <v>0</v>
      </c>
    </row>
    <row r="339" spans="1:54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28">
        <f>'A-RR Cross-Reference'!GH339</f>
        <v>0</v>
      </c>
      <c r="AJ339" s="144"/>
      <c r="AK339" s="144"/>
      <c r="AY339" s="124">
        <f t="shared" si="186"/>
        <v>0</v>
      </c>
      <c r="AZ339" s="124">
        <f t="shared" si="187"/>
        <v>0</v>
      </c>
      <c r="BA339" s="124"/>
      <c r="BB339" s="124">
        <f t="shared" si="188"/>
        <v>0</v>
      </c>
    </row>
    <row r="340" spans="1:54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28">
        <f>'A-RR Cross-Reference'!GH340</f>
        <v>0</v>
      </c>
      <c r="AJ340" s="144"/>
      <c r="AK340" s="144"/>
      <c r="AY340" s="124">
        <f t="shared" si="186"/>
        <v>0</v>
      </c>
      <c r="AZ340" s="124">
        <f t="shared" si="187"/>
        <v>0</v>
      </c>
      <c r="BA340" s="124"/>
      <c r="BB340" s="124">
        <f t="shared" si="188"/>
        <v>0</v>
      </c>
    </row>
    <row r="341" spans="1:54" x14ac:dyDescent="0.25">
      <c r="A341" s="83">
        <f>ROW()</f>
        <v>341</v>
      </c>
      <c r="B341" s="276"/>
      <c r="C341" s="72" t="s">
        <v>40</v>
      </c>
      <c r="D341" s="75">
        <v>104</v>
      </c>
      <c r="E341" s="128">
        <f>'A-RR Cross-Reference'!GH341</f>
        <v>0</v>
      </c>
      <c r="AJ341" s="144"/>
      <c r="AK341" s="144"/>
      <c r="AY341" s="124">
        <f t="shared" si="186"/>
        <v>0</v>
      </c>
      <c r="AZ341" s="124">
        <f t="shared" si="187"/>
        <v>0</v>
      </c>
      <c r="BA341" s="124"/>
      <c r="BB341" s="124">
        <f t="shared" si="188"/>
        <v>0</v>
      </c>
    </row>
    <row r="342" spans="1:54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B342" si="189">SUM(G335:G341)</f>
        <v>0</v>
      </c>
      <c r="H342" s="141">
        <f t="shared" si="189"/>
        <v>0</v>
      </c>
      <c r="I342" s="141">
        <f t="shared" si="189"/>
        <v>0</v>
      </c>
      <c r="J342" s="141">
        <f t="shared" si="189"/>
        <v>0</v>
      </c>
      <c r="K342" s="141">
        <f t="shared" si="189"/>
        <v>0</v>
      </c>
      <c r="L342" s="141">
        <f t="shared" si="189"/>
        <v>0</v>
      </c>
      <c r="M342" s="141">
        <f t="shared" si="189"/>
        <v>0</v>
      </c>
      <c r="N342" s="141">
        <f t="shared" si="189"/>
        <v>0</v>
      </c>
      <c r="O342" s="141">
        <f t="shared" si="189"/>
        <v>0</v>
      </c>
      <c r="P342" s="141">
        <f t="shared" si="189"/>
        <v>0</v>
      </c>
      <c r="Q342" s="141">
        <f t="shared" si="189"/>
        <v>0</v>
      </c>
      <c r="R342" s="141">
        <f t="shared" si="189"/>
        <v>0</v>
      </c>
      <c r="S342" s="141">
        <f t="shared" si="189"/>
        <v>0</v>
      </c>
      <c r="T342" s="141">
        <f t="shared" si="189"/>
        <v>0</v>
      </c>
      <c r="U342" s="141">
        <f t="shared" si="189"/>
        <v>0</v>
      </c>
      <c r="V342" s="141">
        <f t="shared" si="189"/>
        <v>0</v>
      </c>
      <c r="W342" s="141">
        <f t="shared" si="189"/>
        <v>0</v>
      </c>
      <c r="X342" s="141">
        <f t="shared" si="189"/>
        <v>0</v>
      </c>
      <c r="Y342" s="141">
        <f t="shared" si="189"/>
        <v>0</v>
      </c>
      <c r="Z342" s="141">
        <f t="shared" si="189"/>
        <v>0</v>
      </c>
      <c r="AA342" s="141">
        <f t="shared" si="189"/>
        <v>0</v>
      </c>
      <c r="AB342" s="141">
        <f t="shared" si="189"/>
        <v>0</v>
      </c>
      <c r="AC342" s="141">
        <f t="shared" si="189"/>
        <v>0</v>
      </c>
      <c r="AD342" s="141">
        <f t="shared" si="189"/>
        <v>0</v>
      </c>
      <c r="AE342" s="141">
        <f t="shared" si="189"/>
        <v>0</v>
      </c>
      <c r="AF342" s="141">
        <f t="shared" si="189"/>
        <v>0</v>
      </c>
      <c r="AG342" s="141">
        <f t="shared" si="189"/>
        <v>0</v>
      </c>
      <c r="AH342" s="141">
        <f t="shared" si="189"/>
        <v>0</v>
      </c>
      <c r="AI342" s="141">
        <f t="shared" si="189"/>
        <v>0</v>
      </c>
      <c r="AJ342" s="141">
        <f>SUM(AJ335:$BB341)</f>
        <v>0</v>
      </c>
      <c r="AK342" s="141">
        <f t="shared" si="189"/>
        <v>0</v>
      </c>
      <c r="AL342" s="141">
        <f t="shared" si="189"/>
        <v>0</v>
      </c>
      <c r="AM342" s="141">
        <f t="shared" si="189"/>
        <v>0</v>
      </c>
      <c r="AN342" s="141">
        <f t="shared" si="189"/>
        <v>0</v>
      </c>
      <c r="AO342" s="141">
        <f t="shared" si="189"/>
        <v>0</v>
      </c>
      <c r="AP342" s="141">
        <f t="shared" si="189"/>
        <v>0</v>
      </c>
      <c r="AQ342" s="141">
        <f t="shared" si="189"/>
        <v>0</v>
      </c>
      <c r="AR342" s="141">
        <f t="shared" si="189"/>
        <v>0</v>
      </c>
      <c r="AS342" s="141">
        <f t="shared" si="189"/>
        <v>0</v>
      </c>
      <c r="AT342" s="141">
        <f t="shared" si="189"/>
        <v>0</v>
      </c>
      <c r="AU342" s="141">
        <f t="shared" si="189"/>
        <v>0</v>
      </c>
      <c r="AV342" s="141">
        <f t="shared" si="189"/>
        <v>0</v>
      </c>
      <c r="AW342" s="141">
        <f t="shared" si="189"/>
        <v>0</v>
      </c>
      <c r="AX342" s="141">
        <f t="shared" si="189"/>
        <v>0</v>
      </c>
      <c r="AY342" s="141">
        <f>SUM(AX335:AY341)</f>
        <v>0</v>
      </c>
      <c r="AZ342" s="141">
        <f t="shared" si="189"/>
        <v>0</v>
      </c>
      <c r="BA342" s="141">
        <f t="shared" si="189"/>
        <v>0</v>
      </c>
      <c r="BB342" s="141">
        <f t="shared" si="189"/>
        <v>0</v>
      </c>
    </row>
    <row r="343" spans="1:54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28">
        <f>'A-RR Cross-Reference'!GH343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44"/>
      <c r="AK343" s="144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4">
        <f t="shared" ref="AY343:AY344" si="190">SUM(F343:AX343)</f>
        <v>0</v>
      </c>
      <c r="AZ343" s="124">
        <f t="shared" ref="AZ343:AZ344" si="191">AY343+E343</f>
        <v>0</v>
      </c>
      <c r="BA343" s="124"/>
      <c r="BB343" s="124">
        <f t="shared" ref="BB343:BB344" si="192">AZ343+BA343</f>
        <v>0</v>
      </c>
    </row>
    <row r="344" spans="1:54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28">
        <f>'A-RR Cross-Reference'!GH344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44"/>
      <c r="AK344" s="144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4">
        <f t="shared" si="190"/>
        <v>0</v>
      </c>
      <c r="AZ344" s="124">
        <f t="shared" si="191"/>
        <v>26606.68</v>
      </c>
      <c r="BA344" s="124"/>
      <c r="BB344" s="124">
        <f t="shared" si="192"/>
        <v>26606.68</v>
      </c>
    </row>
    <row r="345" spans="1:54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28">
        <f>'A-RR Cross-Reference'!GH345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44"/>
      <c r="AK345" s="144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4">
        <f t="shared" ref="AY345:AY348" si="193">SUM(F345:AX345)</f>
        <v>0</v>
      </c>
      <c r="AZ345" s="124">
        <f t="shared" ref="AZ345:AZ348" si="194">AY345+E345</f>
        <v>0</v>
      </c>
      <c r="BA345" s="124"/>
      <c r="BB345" s="124">
        <f t="shared" ref="BB345:BB348" si="195">AZ345+BA345</f>
        <v>0</v>
      </c>
    </row>
    <row r="346" spans="1:54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28">
        <f>'A-RR Cross-Reference'!GH346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44"/>
      <c r="AK346" s="144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4">
        <f t="shared" si="193"/>
        <v>0</v>
      </c>
      <c r="AZ346" s="124">
        <f t="shared" si="194"/>
        <v>5079512.248333334</v>
      </c>
      <c r="BA346" s="124"/>
      <c r="BB346" s="124">
        <f t="shared" si="195"/>
        <v>5079512.248333334</v>
      </c>
    </row>
    <row r="347" spans="1:54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28">
        <f>'A-RR Cross-Reference'!GH347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44"/>
      <c r="AK347" s="144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4">
        <f t="shared" si="193"/>
        <v>0</v>
      </c>
      <c r="AZ347" s="124">
        <f t="shared" si="194"/>
        <v>10952647.82</v>
      </c>
      <c r="BA347" s="124"/>
      <c r="BB347" s="124">
        <f t="shared" si="195"/>
        <v>10952647.82</v>
      </c>
    </row>
    <row r="348" spans="1:54" x14ac:dyDescent="0.25">
      <c r="A348" s="83">
        <f>ROW()</f>
        <v>348</v>
      </c>
      <c r="B348" s="276"/>
      <c r="C348" s="72" t="s">
        <v>40</v>
      </c>
      <c r="D348" s="75">
        <v>105</v>
      </c>
      <c r="E348" s="128">
        <f>'A-RR Cross-Reference'!GH348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44"/>
      <c r="AK348" s="144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4">
        <f t="shared" si="193"/>
        <v>0</v>
      </c>
      <c r="AZ348" s="124">
        <f t="shared" si="194"/>
        <v>22775307.870000005</v>
      </c>
      <c r="BA348" s="124"/>
      <c r="BB348" s="124">
        <f t="shared" si="195"/>
        <v>22775307.870000005</v>
      </c>
    </row>
    <row r="349" spans="1:54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B349" si="196">SUM(G343:G348)</f>
        <v>0</v>
      </c>
      <c r="H349" s="141">
        <f t="shared" si="196"/>
        <v>0</v>
      </c>
      <c r="I349" s="141">
        <f t="shared" si="196"/>
        <v>0</v>
      </c>
      <c r="J349" s="141">
        <f t="shared" si="196"/>
        <v>0</v>
      </c>
      <c r="K349" s="141">
        <f t="shared" si="196"/>
        <v>0</v>
      </c>
      <c r="L349" s="141">
        <f t="shared" si="196"/>
        <v>0</v>
      </c>
      <c r="M349" s="141">
        <f t="shared" si="196"/>
        <v>0</v>
      </c>
      <c r="N349" s="141">
        <f t="shared" si="196"/>
        <v>0</v>
      </c>
      <c r="O349" s="141">
        <f t="shared" si="196"/>
        <v>0</v>
      </c>
      <c r="P349" s="141">
        <f t="shared" si="196"/>
        <v>0</v>
      </c>
      <c r="Q349" s="141">
        <f t="shared" si="196"/>
        <v>0</v>
      </c>
      <c r="R349" s="141">
        <f t="shared" si="196"/>
        <v>0</v>
      </c>
      <c r="S349" s="141">
        <f t="shared" si="196"/>
        <v>0</v>
      </c>
      <c r="T349" s="141">
        <f t="shared" si="196"/>
        <v>0</v>
      </c>
      <c r="U349" s="141">
        <f t="shared" si="196"/>
        <v>0</v>
      </c>
      <c r="V349" s="141">
        <f t="shared" si="196"/>
        <v>0</v>
      </c>
      <c r="W349" s="141">
        <f t="shared" si="196"/>
        <v>0</v>
      </c>
      <c r="X349" s="141">
        <f t="shared" si="196"/>
        <v>0</v>
      </c>
      <c r="Y349" s="141">
        <f t="shared" si="196"/>
        <v>0</v>
      </c>
      <c r="Z349" s="141">
        <f t="shared" si="196"/>
        <v>0</v>
      </c>
      <c r="AA349" s="141">
        <f t="shared" si="196"/>
        <v>0</v>
      </c>
      <c r="AB349" s="141">
        <f t="shared" si="196"/>
        <v>0</v>
      </c>
      <c r="AC349" s="141">
        <f t="shared" si="196"/>
        <v>0</v>
      </c>
      <c r="AD349" s="141">
        <f t="shared" si="196"/>
        <v>0</v>
      </c>
      <c r="AE349" s="141">
        <f t="shared" si="196"/>
        <v>0</v>
      </c>
      <c r="AF349" s="141">
        <f t="shared" si="196"/>
        <v>0</v>
      </c>
      <c r="AG349" s="141">
        <f t="shared" si="196"/>
        <v>0</v>
      </c>
      <c r="AH349" s="141">
        <f t="shared" si="196"/>
        <v>0</v>
      </c>
      <c r="AI349" s="141">
        <f t="shared" si="196"/>
        <v>0</v>
      </c>
      <c r="AJ349" s="141">
        <f t="shared" si="196"/>
        <v>0</v>
      </c>
      <c r="AK349" s="141">
        <f t="shared" si="196"/>
        <v>0</v>
      </c>
      <c r="AL349" s="141">
        <f t="shared" si="196"/>
        <v>0</v>
      </c>
      <c r="AM349" s="141">
        <f t="shared" si="196"/>
        <v>0</v>
      </c>
      <c r="AN349" s="141">
        <f t="shared" si="196"/>
        <v>0</v>
      </c>
      <c r="AO349" s="141">
        <f t="shared" si="196"/>
        <v>0</v>
      </c>
      <c r="AP349" s="141">
        <f t="shared" si="196"/>
        <v>0</v>
      </c>
      <c r="AQ349" s="141">
        <f t="shared" si="196"/>
        <v>0</v>
      </c>
      <c r="AR349" s="141">
        <f t="shared" si="196"/>
        <v>0</v>
      </c>
      <c r="AS349" s="141">
        <f t="shared" si="196"/>
        <v>0</v>
      </c>
      <c r="AT349" s="141">
        <f t="shared" si="196"/>
        <v>0</v>
      </c>
      <c r="AU349" s="141">
        <f t="shared" si="196"/>
        <v>0</v>
      </c>
      <c r="AV349" s="141">
        <f t="shared" si="196"/>
        <v>0</v>
      </c>
      <c r="AW349" s="141">
        <f t="shared" si="196"/>
        <v>0</v>
      </c>
      <c r="AX349" s="141">
        <f t="shared" si="196"/>
        <v>0</v>
      </c>
      <c r="AY349" s="141">
        <f>SUM(AX343:AY348)</f>
        <v>0</v>
      </c>
      <c r="AZ349" s="141">
        <f t="shared" si="196"/>
        <v>38834074.61833334</v>
      </c>
      <c r="BA349" s="141">
        <f t="shared" si="196"/>
        <v>0</v>
      </c>
      <c r="BB349" s="141">
        <f t="shared" si="196"/>
        <v>38834074.61833334</v>
      </c>
    </row>
    <row r="350" spans="1:54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28">
        <f>'A-RR Cross-Reference'!GH350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44"/>
      <c r="AK350" s="144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4">
        <f t="shared" ref="AY350" si="197">SUM(F350:AX350)</f>
        <v>0</v>
      </c>
      <c r="AZ350" s="124">
        <f t="shared" ref="AZ350" si="198">AY350+E350</f>
        <v>6754720.6779166656</v>
      </c>
      <c r="BA350" s="124"/>
      <c r="BB350" s="124">
        <f t="shared" ref="BB350" si="199">AZ350+BA350</f>
        <v>6754720.6779166656</v>
      </c>
    </row>
    <row r="351" spans="1:54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28">
        <f>'A-RR Cross-Reference'!GH351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44"/>
      <c r="AK351" s="144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4">
        <f t="shared" ref="AY351:AY353" si="200">SUM(F351:AX351)</f>
        <v>0</v>
      </c>
      <c r="AZ351" s="124">
        <f t="shared" ref="AZ351:AZ353" si="201">AY351+E351</f>
        <v>34284334.625416666</v>
      </c>
      <c r="BA351" s="124"/>
      <c r="BB351" s="124">
        <f t="shared" ref="BB351:BB353" si="202">AZ351+BA351</f>
        <v>34284334.625416666</v>
      </c>
    </row>
    <row r="352" spans="1:54" x14ac:dyDescent="0.25">
      <c r="A352" s="83">
        <f>ROW()</f>
        <v>352</v>
      </c>
      <c r="B352" s="288"/>
      <c r="C352" s="113" t="s">
        <v>394</v>
      </c>
      <c r="D352" s="114">
        <f t="shared" ref="D352:D353" si="203">+D351</f>
        <v>106</v>
      </c>
      <c r="E352" s="128">
        <f>'A-RR Cross-Reference'!GH352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44"/>
      <c r="AK352" s="144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4">
        <f t="shared" si="200"/>
        <v>0</v>
      </c>
      <c r="AZ352" s="124">
        <f t="shared" si="201"/>
        <v>120055201.36666666</v>
      </c>
      <c r="BA352" s="124"/>
      <c r="BB352" s="124">
        <f t="shared" si="202"/>
        <v>120055201.36666666</v>
      </c>
    </row>
    <row r="353" spans="1:54" x14ac:dyDescent="0.25">
      <c r="A353" s="83">
        <f>ROW()</f>
        <v>353</v>
      </c>
      <c r="B353" s="289"/>
      <c r="C353" s="113" t="s">
        <v>597</v>
      </c>
      <c r="D353" s="116">
        <f t="shared" si="203"/>
        <v>106</v>
      </c>
      <c r="E353" s="128">
        <f>'A-RR Cross-Reference'!GH353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44"/>
      <c r="AK353" s="144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4">
        <f t="shared" si="200"/>
        <v>0</v>
      </c>
      <c r="AZ353" s="124">
        <f t="shared" si="201"/>
        <v>28509045.605182253</v>
      </c>
      <c r="BA353" s="124"/>
      <c r="BB353" s="124">
        <f t="shared" si="202"/>
        <v>28509045.605182253</v>
      </c>
    </row>
    <row r="354" spans="1:54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B354" si="204">SUM(G350:G353)</f>
        <v>0</v>
      </c>
      <c r="H354" s="141">
        <f t="shared" si="204"/>
        <v>0</v>
      </c>
      <c r="I354" s="141">
        <f t="shared" si="204"/>
        <v>0</v>
      </c>
      <c r="J354" s="141">
        <f t="shared" si="204"/>
        <v>0</v>
      </c>
      <c r="K354" s="141">
        <f t="shared" si="204"/>
        <v>0</v>
      </c>
      <c r="L354" s="141">
        <f t="shared" si="204"/>
        <v>0</v>
      </c>
      <c r="M354" s="141">
        <f t="shared" si="204"/>
        <v>0</v>
      </c>
      <c r="N354" s="141">
        <f t="shared" si="204"/>
        <v>0</v>
      </c>
      <c r="O354" s="141">
        <f t="shared" si="204"/>
        <v>0</v>
      </c>
      <c r="P354" s="141">
        <f t="shared" si="204"/>
        <v>0</v>
      </c>
      <c r="Q354" s="141">
        <f t="shared" si="204"/>
        <v>0</v>
      </c>
      <c r="R354" s="141">
        <f t="shared" si="204"/>
        <v>0</v>
      </c>
      <c r="S354" s="141">
        <f t="shared" si="204"/>
        <v>0</v>
      </c>
      <c r="T354" s="141">
        <f t="shared" si="204"/>
        <v>0</v>
      </c>
      <c r="U354" s="141">
        <f t="shared" si="204"/>
        <v>0</v>
      </c>
      <c r="V354" s="141">
        <f t="shared" si="204"/>
        <v>0</v>
      </c>
      <c r="W354" s="141">
        <f t="shared" si="204"/>
        <v>0</v>
      </c>
      <c r="X354" s="141">
        <f t="shared" si="204"/>
        <v>0</v>
      </c>
      <c r="Y354" s="141">
        <f t="shared" si="204"/>
        <v>0</v>
      </c>
      <c r="Z354" s="141">
        <f t="shared" si="204"/>
        <v>0</v>
      </c>
      <c r="AA354" s="141">
        <f t="shared" si="204"/>
        <v>0</v>
      </c>
      <c r="AB354" s="141">
        <f t="shared" si="204"/>
        <v>0</v>
      </c>
      <c r="AC354" s="141">
        <f t="shared" si="204"/>
        <v>0</v>
      </c>
      <c r="AD354" s="141">
        <f t="shared" si="204"/>
        <v>0</v>
      </c>
      <c r="AE354" s="141">
        <f t="shared" si="204"/>
        <v>0</v>
      </c>
      <c r="AF354" s="141">
        <f t="shared" si="204"/>
        <v>0</v>
      </c>
      <c r="AG354" s="141">
        <f t="shared" si="204"/>
        <v>0</v>
      </c>
      <c r="AH354" s="141">
        <f t="shared" si="204"/>
        <v>0</v>
      </c>
      <c r="AI354" s="141">
        <f t="shared" si="204"/>
        <v>0</v>
      </c>
      <c r="AJ354" s="141">
        <f t="shared" si="204"/>
        <v>0</v>
      </c>
      <c r="AK354" s="141">
        <f t="shared" si="204"/>
        <v>0</v>
      </c>
      <c r="AL354" s="141">
        <f t="shared" si="204"/>
        <v>0</v>
      </c>
      <c r="AM354" s="141">
        <f t="shared" si="204"/>
        <v>0</v>
      </c>
      <c r="AN354" s="141">
        <f t="shared" si="204"/>
        <v>0</v>
      </c>
      <c r="AO354" s="141">
        <f t="shared" si="204"/>
        <v>0</v>
      </c>
      <c r="AP354" s="141">
        <f t="shared" si="204"/>
        <v>0</v>
      </c>
      <c r="AQ354" s="141">
        <f t="shared" si="204"/>
        <v>0</v>
      </c>
      <c r="AR354" s="141">
        <f t="shared" si="204"/>
        <v>0</v>
      </c>
      <c r="AS354" s="141">
        <f t="shared" si="204"/>
        <v>0</v>
      </c>
      <c r="AT354" s="141">
        <f t="shared" si="204"/>
        <v>0</v>
      </c>
      <c r="AU354" s="141">
        <f t="shared" si="204"/>
        <v>0</v>
      </c>
      <c r="AV354" s="141">
        <f t="shared" si="204"/>
        <v>0</v>
      </c>
      <c r="AW354" s="141">
        <f t="shared" si="204"/>
        <v>0</v>
      </c>
      <c r="AX354" s="141">
        <f t="shared" si="204"/>
        <v>0</v>
      </c>
      <c r="AY354" s="141">
        <f>SUM(AX350:AY353)</f>
        <v>0</v>
      </c>
      <c r="AZ354" s="141">
        <f t="shared" si="204"/>
        <v>189603302.27518225</v>
      </c>
      <c r="BA354" s="141">
        <f t="shared" si="204"/>
        <v>0</v>
      </c>
      <c r="BB354" s="141">
        <f t="shared" si="204"/>
        <v>189603302.27518225</v>
      </c>
    </row>
    <row r="355" spans="1:54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28">
        <f>'A-RR Cross-Reference'!GH355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44"/>
      <c r="AK355" s="144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4">
        <f t="shared" ref="AY355:AY356" si="205">SUM(F355:AX355)</f>
        <v>0</v>
      </c>
      <c r="AZ355" s="124">
        <f t="shared" ref="AZ355:AZ356" si="206">AY355+E355</f>
        <v>0</v>
      </c>
      <c r="BA355" s="124"/>
      <c r="BB355" s="124">
        <f t="shared" ref="BB355:BB356" si="207">AZ355+BA355</f>
        <v>0</v>
      </c>
    </row>
    <row r="356" spans="1:54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28">
        <f>'A-RR Cross-Reference'!GH356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44"/>
      <c r="AK356" s="144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4">
        <f t="shared" si="205"/>
        <v>0</v>
      </c>
      <c r="AZ356" s="124">
        <f t="shared" si="206"/>
        <v>0</v>
      </c>
      <c r="BA356" s="124"/>
      <c r="BB356" s="124">
        <f t="shared" si="207"/>
        <v>0</v>
      </c>
    </row>
    <row r="357" spans="1:54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28">
        <f>'A-RR Cross-Reference'!GH357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44"/>
      <c r="AK357" s="144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4">
        <f t="shared" ref="AY357:AY360" si="208">SUM(F357:AX357)</f>
        <v>0</v>
      </c>
      <c r="AZ357" s="124">
        <f t="shared" ref="AZ357:AZ360" si="209">AY357+E357</f>
        <v>0</v>
      </c>
      <c r="BA357" s="124"/>
      <c r="BB357" s="124">
        <f t="shared" ref="BB357:BB360" si="210">AZ357+BA357</f>
        <v>0</v>
      </c>
    </row>
    <row r="358" spans="1:54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28">
        <f>'A-RR Cross-Reference'!GH358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44"/>
      <c r="AK358" s="144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4">
        <f t="shared" si="208"/>
        <v>0</v>
      </c>
      <c r="AZ358" s="124">
        <f t="shared" si="209"/>
        <v>0</v>
      </c>
      <c r="BA358" s="124"/>
      <c r="BB358" s="124">
        <f t="shared" si="210"/>
        <v>0</v>
      </c>
    </row>
    <row r="359" spans="1:54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28">
        <f>'A-RR Cross-Reference'!GH359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44"/>
      <c r="AK359" s="144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4">
        <f t="shared" si="208"/>
        <v>0</v>
      </c>
      <c r="AZ359" s="124">
        <f t="shared" si="209"/>
        <v>0</v>
      </c>
      <c r="BA359" s="124"/>
      <c r="BB359" s="124">
        <f t="shared" si="210"/>
        <v>0</v>
      </c>
    </row>
    <row r="360" spans="1:54" x14ac:dyDescent="0.25">
      <c r="A360" s="83">
        <f>ROW()</f>
        <v>360</v>
      </c>
      <c r="B360" s="276"/>
      <c r="C360" s="72" t="s">
        <v>40</v>
      </c>
      <c r="D360" s="75">
        <v>107</v>
      </c>
      <c r="E360" s="128">
        <f>'A-RR Cross-Reference'!GH360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44"/>
      <c r="AK360" s="144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4">
        <f t="shared" si="208"/>
        <v>0</v>
      </c>
      <c r="AZ360" s="124">
        <f t="shared" si="209"/>
        <v>0</v>
      </c>
      <c r="BA360" s="124"/>
      <c r="BB360" s="124">
        <f t="shared" si="210"/>
        <v>0</v>
      </c>
    </row>
    <row r="361" spans="1:54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B361" si="211">SUM(G355:G360)</f>
        <v>0</v>
      </c>
      <c r="H361" s="141">
        <f t="shared" si="211"/>
        <v>0</v>
      </c>
      <c r="I361" s="141">
        <f t="shared" si="211"/>
        <v>0</v>
      </c>
      <c r="J361" s="141">
        <f t="shared" si="211"/>
        <v>0</v>
      </c>
      <c r="K361" s="141">
        <f t="shared" si="211"/>
        <v>0</v>
      </c>
      <c r="L361" s="141">
        <f t="shared" si="211"/>
        <v>0</v>
      </c>
      <c r="M361" s="141">
        <f t="shared" si="211"/>
        <v>0</v>
      </c>
      <c r="N361" s="141">
        <f t="shared" si="211"/>
        <v>0</v>
      </c>
      <c r="O361" s="141">
        <f t="shared" si="211"/>
        <v>0</v>
      </c>
      <c r="P361" s="141">
        <f t="shared" si="211"/>
        <v>0</v>
      </c>
      <c r="Q361" s="141">
        <f t="shared" si="211"/>
        <v>0</v>
      </c>
      <c r="R361" s="141">
        <f t="shared" si="211"/>
        <v>0</v>
      </c>
      <c r="S361" s="141">
        <f t="shared" si="211"/>
        <v>0</v>
      </c>
      <c r="T361" s="141">
        <f t="shared" si="211"/>
        <v>0</v>
      </c>
      <c r="U361" s="141">
        <f t="shared" si="211"/>
        <v>0</v>
      </c>
      <c r="V361" s="141">
        <f t="shared" si="211"/>
        <v>0</v>
      </c>
      <c r="W361" s="141">
        <f t="shared" si="211"/>
        <v>0</v>
      </c>
      <c r="X361" s="141">
        <f t="shared" si="211"/>
        <v>0</v>
      </c>
      <c r="Y361" s="141">
        <f t="shared" si="211"/>
        <v>0</v>
      </c>
      <c r="Z361" s="141">
        <f t="shared" si="211"/>
        <v>0</v>
      </c>
      <c r="AA361" s="141">
        <f t="shared" si="211"/>
        <v>0</v>
      </c>
      <c r="AB361" s="141">
        <f t="shared" si="211"/>
        <v>0</v>
      </c>
      <c r="AC361" s="141">
        <f t="shared" si="211"/>
        <v>0</v>
      </c>
      <c r="AD361" s="141">
        <f t="shared" si="211"/>
        <v>0</v>
      </c>
      <c r="AE361" s="141">
        <f t="shared" si="211"/>
        <v>0</v>
      </c>
      <c r="AF361" s="141">
        <f t="shared" si="211"/>
        <v>0</v>
      </c>
      <c r="AG361" s="141">
        <f t="shared" si="211"/>
        <v>0</v>
      </c>
      <c r="AH361" s="141">
        <f t="shared" si="211"/>
        <v>0</v>
      </c>
      <c r="AI361" s="141">
        <f t="shared" si="211"/>
        <v>0</v>
      </c>
      <c r="AJ361" s="141">
        <f>SUM(AJ355:$BB360)</f>
        <v>0</v>
      </c>
      <c r="AK361" s="141">
        <f t="shared" si="211"/>
        <v>0</v>
      </c>
      <c r="AL361" s="141">
        <f t="shared" si="211"/>
        <v>0</v>
      </c>
      <c r="AM361" s="141">
        <f t="shared" si="211"/>
        <v>0</v>
      </c>
      <c r="AN361" s="141">
        <f t="shared" si="211"/>
        <v>0</v>
      </c>
      <c r="AO361" s="141">
        <f t="shared" si="211"/>
        <v>0</v>
      </c>
      <c r="AP361" s="141">
        <f t="shared" si="211"/>
        <v>0</v>
      </c>
      <c r="AQ361" s="141">
        <f t="shared" si="211"/>
        <v>0</v>
      </c>
      <c r="AR361" s="141">
        <f t="shared" si="211"/>
        <v>0</v>
      </c>
      <c r="AS361" s="141">
        <f t="shared" si="211"/>
        <v>0</v>
      </c>
      <c r="AT361" s="141">
        <f t="shared" si="211"/>
        <v>0</v>
      </c>
      <c r="AU361" s="141">
        <f t="shared" si="211"/>
        <v>0</v>
      </c>
      <c r="AV361" s="141">
        <f t="shared" si="211"/>
        <v>0</v>
      </c>
      <c r="AW361" s="141">
        <f t="shared" si="211"/>
        <v>0</v>
      </c>
      <c r="AX361" s="141">
        <f t="shared" si="211"/>
        <v>0</v>
      </c>
      <c r="AY361" s="141">
        <f>SUM(AX355:AY360)</f>
        <v>0</v>
      </c>
      <c r="AZ361" s="141">
        <f t="shared" si="211"/>
        <v>0</v>
      </c>
      <c r="BA361" s="141">
        <f t="shared" si="211"/>
        <v>0</v>
      </c>
      <c r="BB361" s="141">
        <f t="shared" si="211"/>
        <v>0</v>
      </c>
    </row>
    <row r="362" spans="1:54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28">
        <f>'A-RR Cross-Reference'!GH362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/>
      <c r="Y362" s="137"/>
      <c r="Z362" s="129"/>
      <c r="AA362" s="129"/>
      <c r="AB362" s="129"/>
      <c r="AC362" s="129"/>
      <c r="AD362" s="129"/>
      <c r="AE362" s="129"/>
      <c r="AF362" s="129"/>
      <c r="AG362" s="129"/>
      <c r="AH362" s="144"/>
      <c r="AI362" s="129"/>
      <c r="AJ362" s="144"/>
      <c r="AK362" s="144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4">
        <f t="shared" ref="AY362:AY367" si="212">SUM(F362:AX362)</f>
        <v>0</v>
      </c>
      <c r="AZ362" s="124">
        <f t="shared" ref="AZ362:AZ367" si="213">AY362+E362</f>
        <v>0</v>
      </c>
      <c r="BA362" s="124"/>
      <c r="BB362" s="124">
        <f t="shared" ref="BB362:BB367" si="214">AZ362+BA362</f>
        <v>0</v>
      </c>
    </row>
    <row r="363" spans="1:54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28">
        <f>'A-RR Cross-Reference'!GH363</f>
        <v>-3872656.4699999872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/>
      <c r="Y363" s="137"/>
      <c r="Z363" s="129"/>
      <c r="AA363" s="129"/>
      <c r="AB363" s="129"/>
      <c r="AC363" s="129"/>
      <c r="AD363" s="129"/>
      <c r="AE363" s="129"/>
      <c r="AF363" s="129"/>
      <c r="AG363" s="137">
        <v>-4255578.2300000042</v>
      </c>
      <c r="AH363" s="137">
        <v>53507.079999999994</v>
      </c>
      <c r="AI363" s="137">
        <v>-56396.53</v>
      </c>
      <c r="AJ363" s="137">
        <v>0</v>
      </c>
      <c r="AK363" s="137">
        <v>0</v>
      </c>
      <c r="AL363" s="137">
        <v>-21994.62</v>
      </c>
      <c r="AM363" s="129"/>
      <c r="AN363" s="129"/>
      <c r="AO363" s="129"/>
      <c r="AP363" s="129"/>
      <c r="AQ363" s="129"/>
      <c r="AR363" s="129"/>
      <c r="AS363" s="129"/>
      <c r="AT363" s="129"/>
      <c r="AU363" s="129">
        <v>4176455.2900000005</v>
      </c>
      <c r="AV363" s="129"/>
      <c r="AW363" s="129"/>
      <c r="AX363" s="129"/>
      <c r="AY363" s="124">
        <f t="shared" si="212"/>
        <v>-104007.01000000397</v>
      </c>
      <c r="AZ363" s="124">
        <f t="shared" si="213"/>
        <v>-3976663.4799999911</v>
      </c>
      <c r="BA363" s="124"/>
      <c r="BB363" s="124">
        <f t="shared" si="214"/>
        <v>-3976663.4799999911</v>
      </c>
    </row>
    <row r="364" spans="1:54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5">+D363</f>
        <v>108</v>
      </c>
      <c r="E364" s="128">
        <f>'A-RR Cross-Reference'!GH364</f>
        <v>-180825667.37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/>
      <c r="Y364" s="148"/>
      <c r="Z364" s="129"/>
      <c r="AA364" s="129"/>
      <c r="AB364" s="129"/>
      <c r="AC364" s="129"/>
      <c r="AD364" s="129"/>
      <c r="AE364" s="129"/>
      <c r="AF364" s="129"/>
      <c r="AG364" s="137">
        <v>-21925940.880000055</v>
      </c>
      <c r="AH364" s="137">
        <v>243066.79999999996</v>
      </c>
      <c r="AI364" s="137">
        <v>-680973.03999999992</v>
      </c>
      <c r="AJ364" s="137">
        <v>0</v>
      </c>
      <c r="AK364" s="137">
        <v>0</v>
      </c>
      <c r="AL364" s="137">
        <v>-50662.76999999999</v>
      </c>
      <c r="AM364" s="129"/>
      <c r="AN364" s="129"/>
      <c r="AO364" s="129"/>
      <c r="AP364" s="129"/>
      <c r="AQ364" s="129"/>
      <c r="AR364" s="129"/>
      <c r="AS364" s="129"/>
      <c r="AT364" s="129"/>
      <c r="AU364" s="144">
        <v>19148560.839999989</v>
      </c>
      <c r="AV364" s="129"/>
      <c r="AW364" s="129"/>
      <c r="AX364" s="129"/>
      <c r="AY364" s="124">
        <f t="shared" si="212"/>
        <v>-3265949.0500000641</v>
      </c>
      <c r="AZ364" s="124">
        <f t="shared" si="213"/>
        <v>-184091616.42000008</v>
      </c>
      <c r="BA364" s="124"/>
      <c r="BB364" s="124">
        <f t="shared" si="214"/>
        <v>-184091616.42000008</v>
      </c>
    </row>
    <row r="365" spans="1:54" outlineLevel="1" x14ac:dyDescent="0.25">
      <c r="A365" s="83">
        <f>ROW()</f>
        <v>365</v>
      </c>
      <c r="B365" s="275"/>
      <c r="C365" s="113" t="s">
        <v>398</v>
      </c>
      <c r="D365" s="114">
        <f t="shared" si="215"/>
        <v>108</v>
      </c>
      <c r="E365" s="128">
        <f>'A-RR Cross-Reference'!GH365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/>
      <c r="Y365" s="148"/>
      <c r="Z365" s="129"/>
      <c r="AA365" s="129"/>
      <c r="AB365" s="129"/>
      <c r="AC365" s="129"/>
      <c r="AD365" s="129"/>
      <c r="AE365" s="129"/>
      <c r="AF365" s="129"/>
      <c r="AG365" s="137"/>
      <c r="AH365" s="137"/>
      <c r="AI365" s="137"/>
      <c r="AJ365" s="137"/>
      <c r="AK365" s="137"/>
      <c r="AL365" s="137"/>
      <c r="AM365" s="129"/>
      <c r="AN365" s="129"/>
      <c r="AO365" s="129"/>
      <c r="AP365" s="129"/>
      <c r="AQ365" s="129"/>
      <c r="AR365" s="129"/>
      <c r="AS365" s="129"/>
      <c r="AT365" s="129"/>
      <c r="AU365" s="144"/>
      <c r="AV365" s="129"/>
      <c r="AW365" s="129"/>
      <c r="AX365" s="129"/>
      <c r="AY365" s="124">
        <f t="shared" si="212"/>
        <v>0</v>
      </c>
      <c r="AZ365" s="124">
        <f t="shared" si="213"/>
        <v>-196638578.11129698</v>
      </c>
      <c r="BA365" s="124"/>
      <c r="BB365" s="124">
        <f t="shared" si="214"/>
        <v>-196638578.11129698</v>
      </c>
    </row>
    <row r="366" spans="1:54" outlineLevel="1" x14ac:dyDescent="0.25">
      <c r="A366" s="83">
        <f>ROW()</f>
        <v>366</v>
      </c>
      <c r="B366" s="275"/>
      <c r="C366" s="113" t="s">
        <v>399</v>
      </c>
      <c r="D366" s="114">
        <f t="shared" si="215"/>
        <v>108</v>
      </c>
      <c r="E366" s="128">
        <f>'A-RR Cross-Reference'!GH366</f>
        <v>45751753.051296994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37">
        <v>-11633555.99999997</v>
      </c>
      <c r="AH366" s="137">
        <v>243979.31999999992</v>
      </c>
      <c r="AI366" s="137">
        <v>-343879.37000000005</v>
      </c>
      <c r="AJ366" s="137">
        <v>0</v>
      </c>
      <c r="AK366" s="137">
        <v>0</v>
      </c>
      <c r="AL366" s="137">
        <v>-82622.77</v>
      </c>
      <c r="AM366" s="129"/>
      <c r="AN366" s="129"/>
      <c r="AO366" s="129"/>
      <c r="AP366" s="129"/>
      <c r="AQ366" s="129"/>
      <c r="AR366" s="129"/>
      <c r="AS366" s="129"/>
      <c r="AT366" s="129"/>
      <c r="AU366" s="144">
        <v>9117139.2499999944</v>
      </c>
      <c r="AV366" s="129"/>
      <c r="AW366" s="129"/>
      <c r="AX366" s="129"/>
      <c r="AY366" s="124">
        <f t="shared" si="212"/>
        <v>-2698939.5699999742</v>
      </c>
      <c r="AZ366" s="124">
        <f t="shared" si="213"/>
        <v>43052813.481297016</v>
      </c>
      <c r="BA366" s="124"/>
      <c r="BB366" s="124">
        <f t="shared" si="214"/>
        <v>43052813.481297016</v>
      </c>
    </row>
    <row r="367" spans="1:54" outlineLevel="1" x14ac:dyDescent="0.25">
      <c r="A367" s="83">
        <f>ROW()</f>
        <v>367</v>
      </c>
      <c r="B367" s="275"/>
      <c r="C367" s="113" t="s">
        <v>400</v>
      </c>
      <c r="D367" s="114">
        <f t="shared" si="215"/>
        <v>108</v>
      </c>
      <c r="E367" s="128">
        <f>'A-RR Cross-Reference'!GH367</f>
        <v>-10744205.569999993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/>
      <c r="Y367" s="148"/>
      <c r="Z367" s="129"/>
      <c r="AA367" s="129"/>
      <c r="AB367" s="129"/>
      <c r="AC367" s="129"/>
      <c r="AD367" s="129"/>
      <c r="AE367" s="129"/>
      <c r="AF367" s="129"/>
      <c r="AG367" s="137">
        <v>-1915855.6600000001</v>
      </c>
      <c r="AH367" s="137">
        <v>91376.830000000016</v>
      </c>
      <c r="AI367" s="137">
        <v>-113363.96999999999</v>
      </c>
      <c r="AJ367" s="137">
        <v>0</v>
      </c>
      <c r="AK367" s="137">
        <v>0</v>
      </c>
      <c r="AL367" s="137">
        <v>-226.8</v>
      </c>
      <c r="AM367" s="129"/>
      <c r="AN367" s="129"/>
      <c r="AO367" s="129"/>
      <c r="AP367" s="129"/>
      <c r="AQ367" s="129"/>
      <c r="AR367" s="129"/>
      <c r="AS367" s="129"/>
      <c r="AT367" s="129"/>
      <c r="AU367" s="144">
        <v>1845887.0099999993</v>
      </c>
      <c r="AV367" s="129"/>
      <c r="AW367" s="129"/>
      <c r="AX367" s="129"/>
      <c r="AY367" s="124">
        <f t="shared" si="212"/>
        <v>-92182.590000000782</v>
      </c>
      <c r="AZ367" s="124">
        <f t="shared" si="213"/>
        <v>-10836388.159999993</v>
      </c>
      <c r="BA367" s="124"/>
      <c r="BB367" s="124">
        <f t="shared" si="214"/>
        <v>-10836388.159999993</v>
      </c>
    </row>
    <row r="368" spans="1:54" outlineLevel="1" x14ac:dyDescent="0.25">
      <c r="A368" s="83">
        <f>ROW()</f>
        <v>368</v>
      </c>
      <c r="B368" s="275"/>
      <c r="C368" s="113" t="s">
        <v>401</v>
      </c>
      <c r="D368" s="114">
        <f t="shared" si="215"/>
        <v>108</v>
      </c>
      <c r="E368" s="128">
        <f>'A-RR Cross-Reference'!GH368</f>
        <v>-399441.48000000056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/>
      <c r="Y368" s="148"/>
      <c r="Z368" s="129"/>
      <c r="AA368" s="129"/>
      <c r="AB368" s="129"/>
      <c r="AC368" s="129"/>
      <c r="AD368" s="129"/>
      <c r="AE368" s="129"/>
      <c r="AF368" s="129"/>
      <c r="AG368" s="137">
        <v>-417595.6799999997</v>
      </c>
      <c r="AH368" s="137">
        <v>1060.08</v>
      </c>
      <c r="AI368" s="137">
        <v>-11948.02</v>
      </c>
      <c r="AJ368" s="137">
        <v>0</v>
      </c>
      <c r="AK368" s="137">
        <v>0</v>
      </c>
      <c r="AL368" s="137">
        <v>-26.11</v>
      </c>
      <c r="AM368" s="129"/>
      <c r="AN368" s="129"/>
      <c r="AO368" s="129"/>
      <c r="AP368" s="129"/>
      <c r="AQ368" s="129"/>
      <c r="AR368" s="129"/>
      <c r="AS368" s="129"/>
      <c r="AT368" s="129"/>
      <c r="AU368" s="144">
        <v>408333.81999999983</v>
      </c>
      <c r="AV368" s="129"/>
      <c r="AW368" s="129"/>
      <c r="AX368" s="129"/>
      <c r="AY368" s="124">
        <f t="shared" ref="AY368:AY431" si="216">SUM(F368:AX368)</f>
        <v>-20175.909999999858</v>
      </c>
      <c r="AZ368" s="124">
        <f t="shared" ref="AZ368:AZ431" si="217">AY368+E368</f>
        <v>-419617.39000000042</v>
      </c>
      <c r="BA368" s="124"/>
      <c r="BB368" s="124">
        <f t="shared" ref="BB368:BB431" si="218">AZ368+BA368</f>
        <v>-419617.39000000042</v>
      </c>
    </row>
    <row r="369" spans="1:54" outlineLevel="1" x14ac:dyDescent="0.25">
      <c r="A369" s="83">
        <f>ROW()</f>
        <v>369</v>
      </c>
      <c r="B369" s="275"/>
      <c r="C369" s="113" t="s">
        <v>629</v>
      </c>
      <c r="D369" s="114">
        <f t="shared" si="215"/>
        <v>108</v>
      </c>
      <c r="E369" s="128">
        <f>'A-RR Cross-Reference'!GH369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/>
      <c r="Y369" s="148"/>
      <c r="Z369" s="129"/>
      <c r="AA369" s="129"/>
      <c r="AB369" s="129"/>
      <c r="AC369" s="129"/>
      <c r="AD369" s="129"/>
      <c r="AE369" s="129"/>
      <c r="AF369" s="129"/>
      <c r="AG369" s="137">
        <v>0</v>
      </c>
      <c r="AH369" s="137"/>
      <c r="AI369" s="137"/>
      <c r="AJ369" s="137"/>
      <c r="AK369" s="137"/>
      <c r="AL369" s="137"/>
      <c r="AM369" s="129"/>
      <c r="AN369" s="129"/>
      <c r="AO369" s="129"/>
      <c r="AP369" s="129"/>
      <c r="AQ369" s="129"/>
      <c r="AR369" s="129"/>
      <c r="AS369" s="129"/>
      <c r="AT369" s="129"/>
      <c r="AU369" s="144">
        <v>0</v>
      </c>
      <c r="AV369" s="129"/>
      <c r="AW369" s="129"/>
      <c r="AX369" s="129"/>
      <c r="AY369" s="124">
        <f t="shared" si="216"/>
        <v>0</v>
      </c>
      <c r="AZ369" s="124">
        <f t="shared" si="217"/>
        <v>19218186.510000005</v>
      </c>
      <c r="BA369" s="124"/>
      <c r="BB369" s="124">
        <f t="shared" si="218"/>
        <v>19218186.510000005</v>
      </c>
    </row>
    <row r="370" spans="1:54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28">
        <f>'A-RR Cross-Reference'!GH370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/>
      <c r="Y370" s="148"/>
      <c r="Z370" s="129"/>
      <c r="AA370" s="129"/>
      <c r="AB370" s="129"/>
      <c r="AC370" s="129"/>
      <c r="AD370" s="129"/>
      <c r="AE370" s="129"/>
      <c r="AF370" s="129"/>
      <c r="AG370" s="137"/>
      <c r="AH370" s="137"/>
      <c r="AI370" s="137"/>
      <c r="AJ370" s="137"/>
      <c r="AK370" s="137"/>
      <c r="AL370" s="137"/>
      <c r="AM370" s="129"/>
      <c r="AN370" s="129"/>
      <c r="AO370" s="129"/>
      <c r="AP370" s="129"/>
      <c r="AQ370" s="129"/>
      <c r="AR370" s="129"/>
      <c r="AS370" s="129"/>
      <c r="AT370" s="129"/>
      <c r="AU370" s="144">
        <v>0</v>
      </c>
      <c r="AV370" s="129"/>
      <c r="AW370" s="129"/>
      <c r="AX370" s="129"/>
      <c r="AY370" s="124">
        <f t="shared" si="216"/>
        <v>0</v>
      </c>
      <c r="AZ370" s="124">
        <f t="shared" si="217"/>
        <v>0</v>
      </c>
      <c r="BA370" s="124"/>
      <c r="BB370" s="124">
        <f t="shared" si="218"/>
        <v>0</v>
      </c>
    </row>
    <row r="371" spans="1:54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28">
        <f>'A-RR Cross-Reference'!GH371</f>
        <v>-15999.62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37"/>
      <c r="Y371" s="137"/>
      <c r="Z371" s="129"/>
      <c r="AA371" s="129"/>
      <c r="AB371" s="129"/>
      <c r="AC371" s="129"/>
      <c r="AD371" s="129"/>
      <c r="AE371" s="129"/>
      <c r="AF371" s="129"/>
      <c r="AG371" s="137">
        <v>-651.35999999999876</v>
      </c>
      <c r="AH371" s="137"/>
      <c r="AI371" s="137">
        <v>0</v>
      </c>
      <c r="AJ371" s="137">
        <v>0</v>
      </c>
      <c r="AK371" s="137">
        <v>0</v>
      </c>
      <c r="AL371" s="137"/>
      <c r="AM371" s="129"/>
      <c r="AN371" s="129"/>
      <c r="AO371" s="129"/>
      <c r="AP371" s="129"/>
      <c r="AQ371" s="129"/>
      <c r="AR371" s="129"/>
      <c r="AS371" s="129"/>
      <c r="AT371" s="129"/>
      <c r="AU371" s="144"/>
      <c r="AV371" s="129"/>
      <c r="AW371" s="129"/>
      <c r="AX371" s="129"/>
      <c r="AY371" s="124">
        <f t="shared" si="216"/>
        <v>-651.35999999999876</v>
      </c>
      <c r="AZ371" s="124">
        <f t="shared" si="217"/>
        <v>-16650.98</v>
      </c>
      <c r="BA371" s="124"/>
      <c r="BB371" s="124">
        <f t="shared" si="218"/>
        <v>-16650.98</v>
      </c>
    </row>
    <row r="372" spans="1:54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28">
        <f>'A-RR Cross-Reference'!GH372</f>
        <v>-57058260.859999999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37"/>
      <c r="Y372" s="137"/>
      <c r="Z372" s="129"/>
      <c r="AA372" s="129"/>
      <c r="AB372" s="129"/>
      <c r="AC372" s="129"/>
      <c r="AD372" s="129"/>
      <c r="AE372" s="129"/>
      <c r="AF372" s="129"/>
      <c r="AG372" s="137">
        <v>-5005405.3199999928</v>
      </c>
      <c r="AH372" s="137"/>
      <c r="AI372" s="137">
        <v>0</v>
      </c>
      <c r="AJ372" s="137">
        <v>0</v>
      </c>
      <c r="AK372" s="137">
        <v>0</v>
      </c>
      <c r="AL372" s="137">
        <v>-19759.329999999998</v>
      </c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4">
        <f t="shared" si="216"/>
        <v>-5025164.6499999929</v>
      </c>
      <c r="AZ372" s="124">
        <f t="shared" si="217"/>
        <v>-62083425.50999999</v>
      </c>
      <c r="BA372" s="124"/>
      <c r="BB372" s="124">
        <f t="shared" si="218"/>
        <v>-62083425.50999999</v>
      </c>
    </row>
    <row r="373" spans="1:54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9">+D372</f>
        <v>108</v>
      </c>
      <c r="E373" s="128">
        <f>'A-RR Cross-Reference'!GH373</f>
        <v>-147126298.83999997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37"/>
      <c r="Y373" s="137"/>
      <c r="Z373" s="129"/>
      <c r="AA373" s="129"/>
      <c r="AB373" s="129"/>
      <c r="AC373" s="129"/>
      <c r="AD373" s="129"/>
      <c r="AE373" s="129"/>
      <c r="AF373" s="129"/>
      <c r="AG373" s="137">
        <v>-8954442.1200000048</v>
      </c>
      <c r="AH373" s="137">
        <v>7018.4499999999989</v>
      </c>
      <c r="AI373" s="137"/>
      <c r="AJ373" s="137">
        <v>0</v>
      </c>
      <c r="AK373" s="137">
        <v>0</v>
      </c>
      <c r="AL373" s="137">
        <v>-259382.17</v>
      </c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4">
        <f t="shared" si="216"/>
        <v>-9206805.8400000054</v>
      </c>
      <c r="AZ373" s="124">
        <f t="shared" si="217"/>
        <v>-156333104.67999998</v>
      </c>
      <c r="BA373" s="124"/>
      <c r="BB373" s="124">
        <f t="shared" si="218"/>
        <v>-156333104.67999998</v>
      </c>
    </row>
    <row r="374" spans="1:54" outlineLevel="1" x14ac:dyDescent="0.25">
      <c r="A374" s="83">
        <f>ROW()</f>
        <v>374</v>
      </c>
      <c r="B374" s="275"/>
      <c r="C374" s="113" t="s">
        <v>405</v>
      </c>
      <c r="D374" s="114">
        <f t="shared" si="219"/>
        <v>108</v>
      </c>
      <c r="E374" s="128">
        <f>'A-RR Cross-Reference'!GH374</f>
        <v>-42981930.520000003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37"/>
      <c r="Y374" s="137"/>
      <c r="Z374" s="129"/>
      <c r="AA374" s="129"/>
      <c r="AB374" s="129"/>
      <c r="AC374" s="129"/>
      <c r="AD374" s="129"/>
      <c r="AE374" s="129"/>
      <c r="AF374" s="129"/>
      <c r="AG374" s="137">
        <v>-3824867.049999997</v>
      </c>
      <c r="AH374" s="137">
        <v>27062.129999999997</v>
      </c>
      <c r="AI374" s="137">
        <v>0</v>
      </c>
      <c r="AJ374" s="137">
        <v>0</v>
      </c>
      <c r="AK374" s="137">
        <v>0</v>
      </c>
      <c r="AL374" s="137">
        <v>-466542.84999999992</v>
      </c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4">
        <f t="shared" si="216"/>
        <v>-4264347.7699999968</v>
      </c>
      <c r="AZ374" s="124">
        <f t="shared" si="217"/>
        <v>-47246278.289999999</v>
      </c>
      <c r="BA374" s="124"/>
      <c r="BB374" s="124">
        <f t="shared" si="218"/>
        <v>-47246278.289999999</v>
      </c>
    </row>
    <row r="375" spans="1:54" outlineLevel="1" x14ac:dyDescent="0.25">
      <c r="A375" s="83">
        <f>ROW()</f>
        <v>375</v>
      </c>
      <c r="B375" s="275"/>
      <c r="C375" s="113" t="s">
        <v>406</v>
      </c>
      <c r="D375" s="114">
        <f t="shared" si="219"/>
        <v>108</v>
      </c>
      <c r="E375" s="128">
        <f>'A-RR Cross-Reference'!GH375</f>
        <v>-14875953.470000001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37"/>
      <c r="Y375" s="137"/>
      <c r="Z375" s="129"/>
      <c r="AA375" s="129"/>
      <c r="AB375" s="129"/>
      <c r="AC375" s="129"/>
      <c r="AD375" s="129"/>
      <c r="AE375" s="129"/>
      <c r="AF375" s="129"/>
      <c r="AG375" s="137">
        <v>-1381108.209999999</v>
      </c>
      <c r="AH375" s="137">
        <v>234.26000000000002</v>
      </c>
      <c r="AI375" s="137"/>
      <c r="AJ375" s="137"/>
      <c r="AK375" s="137"/>
      <c r="AL375" s="137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4">
        <f t="shared" si="216"/>
        <v>-1380873.949999999</v>
      </c>
      <c r="AZ375" s="124">
        <f t="shared" si="217"/>
        <v>-16256827.42</v>
      </c>
      <c r="BA375" s="124"/>
      <c r="BB375" s="124">
        <f t="shared" si="218"/>
        <v>-16256827.42</v>
      </c>
    </row>
    <row r="376" spans="1:54" outlineLevel="1" x14ac:dyDescent="0.25">
      <c r="A376" s="83">
        <f>ROW()</f>
        <v>376</v>
      </c>
      <c r="B376" s="275"/>
      <c r="C376" s="113" t="s">
        <v>407</v>
      </c>
      <c r="D376" s="114">
        <f t="shared" si="219"/>
        <v>108</v>
      </c>
      <c r="E376" s="128">
        <f>'A-RR Cross-Reference'!GH376</f>
        <v>-6947181.709999999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37"/>
      <c r="Y376" s="137"/>
      <c r="Z376" s="129"/>
      <c r="AA376" s="129"/>
      <c r="AB376" s="129"/>
      <c r="AC376" s="129"/>
      <c r="AD376" s="129"/>
      <c r="AE376" s="129"/>
      <c r="AF376" s="129"/>
      <c r="AG376" s="137">
        <v>-472458.36000000127</v>
      </c>
      <c r="AH376" s="137">
        <v>675.9</v>
      </c>
      <c r="AI376" s="137">
        <v>0</v>
      </c>
      <c r="AJ376" s="137">
        <v>0</v>
      </c>
      <c r="AK376" s="137">
        <v>0</v>
      </c>
      <c r="AL376" s="137">
        <v>-663425.94999999995</v>
      </c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4">
        <f t="shared" si="216"/>
        <v>-1135208.4100000011</v>
      </c>
      <c r="AZ376" s="124">
        <f t="shared" si="217"/>
        <v>-8082390.1200000001</v>
      </c>
      <c r="BA376" s="124"/>
      <c r="BB376" s="124">
        <f t="shared" si="218"/>
        <v>-8082390.1200000001</v>
      </c>
    </row>
    <row r="377" spans="1:54" outlineLevel="1" x14ac:dyDescent="0.25">
      <c r="A377" s="83">
        <f>ROW()</f>
        <v>377</v>
      </c>
      <c r="B377" s="275"/>
      <c r="C377" s="113" t="s">
        <v>408</v>
      </c>
      <c r="D377" s="114">
        <f t="shared" si="219"/>
        <v>108</v>
      </c>
      <c r="E377" s="128">
        <f>'A-RR Cross-Reference'!GH377</f>
        <v>-1305261.6000000001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37"/>
      <c r="Y377" s="137"/>
      <c r="Z377" s="129"/>
      <c r="AA377" s="129"/>
      <c r="AB377" s="129"/>
      <c r="AC377" s="129"/>
      <c r="AD377" s="129"/>
      <c r="AE377" s="129"/>
      <c r="AF377" s="129"/>
      <c r="AG377" s="137">
        <v>-130684.91999999993</v>
      </c>
      <c r="AH377" s="137"/>
      <c r="AI377" s="137"/>
      <c r="AJ377" s="137"/>
      <c r="AK377" s="137"/>
      <c r="AL377" s="137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4">
        <f t="shared" si="216"/>
        <v>-130684.91999999993</v>
      </c>
      <c r="AZ377" s="124">
        <f t="shared" si="217"/>
        <v>-1435946.52</v>
      </c>
      <c r="BA377" s="124"/>
      <c r="BB377" s="124">
        <f t="shared" si="218"/>
        <v>-1435946.52</v>
      </c>
    </row>
    <row r="378" spans="1:54" outlineLevel="1" x14ac:dyDescent="0.25">
      <c r="A378" s="83">
        <f>ROW()</f>
        <v>378</v>
      </c>
      <c r="B378" s="275"/>
      <c r="C378" s="113" t="s">
        <v>409</v>
      </c>
      <c r="D378" s="114">
        <f t="shared" si="219"/>
        <v>108</v>
      </c>
      <c r="E378" s="128">
        <f>'A-RR Cross-Reference'!GH378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37"/>
      <c r="Y378" s="137"/>
      <c r="Z378" s="129"/>
      <c r="AA378" s="129"/>
      <c r="AB378" s="129"/>
      <c r="AC378" s="129"/>
      <c r="AD378" s="129"/>
      <c r="AE378" s="129"/>
      <c r="AF378" s="129"/>
      <c r="AG378" s="137">
        <v>0</v>
      </c>
      <c r="AH378" s="137"/>
      <c r="AI378" s="137"/>
      <c r="AJ378" s="137"/>
      <c r="AK378" s="137"/>
      <c r="AL378" s="137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4">
        <f t="shared" si="216"/>
        <v>0</v>
      </c>
      <c r="AZ378" s="124">
        <f t="shared" si="217"/>
        <v>0</v>
      </c>
      <c r="BA378" s="124"/>
      <c r="BB378" s="124">
        <f t="shared" si="218"/>
        <v>0</v>
      </c>
    </row>
    <row r="379" spans="1:54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28">
        <f>'A-RR Cross-Reference'!GH379</f>
        <v>-221698.02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37"/>
      <c r="Y379" s="137"/>
      <c r="Z379" s="129"/>
      <c r="AA379" s="129"/>
      <c r="AB379" s="129"/>
      <c r="AC379" s="129"/>
      <c r="AD379" s="129"/>
      <c r="AE379" s="129"/>
      <c r="AF379" s="129"/>
      <c r="AG379" s="137">
        <v>-1797.6000000000058</v>
      </c>
      <c r="AH379" s="137"/>
      <c r="AI379" s="137"/>
      <c r="AJ379" s="137"/>
      <c r="AK379" s="137"/>
      <c r="AL379" s="137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4">
        <f t="shared" si="216"/>
        <v>-1797.6000000000058</v>
      </c>
      <c r="AZ379" s="124">
        <f t="shared" si="217"/>
        <v>-223495.62</v>
      </c>
      <c r="BA379" s="124"/>
      <c r="BB379" s="124">
        <f t="shared" si="218"/>
        <v>-223495.62</v>
      </c>
    </row>
    <row r="380" spans="1:54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28">
        <f>'A-RR Cross-Reference'!GH380</f>
        <v>-84094596.359999985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37"/>
      <c r="Y380" s="137"/>
      <c r="Z380" s="129"/>
      <c r="AA380" s="129"/>
      <c r="AB380" s="129"/>
      <c r="AC380" s="129"/>
      <c r="AD380" s="129"/>
      <c r="AE380" s="129"/>
      <c r="AF380" s="129"/>
      <c r="AG380" s="137">
        <v>-3842885.650000006</v>
      </c>
      <c r="AH380" s="137">
        <v>674.13999999999987</v>
      </c>
      <c r="AI380" s="137">
        <v>0</v>
      </c>
      <c r="AJ380" s="137">
        <v>0</v>
      </c>
      <c r="AK380" s="137">
        <v>0</v>
      </c>
      <c r="AL380" s="137">
        <v>-49764.700000000012</v>
      </c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4">
        <f t="shared" si="216"/>
        <v>-3891976.210000006</v>
      </c>
      <c r="AZ380" s="124">
        <f t="shared" si="217"/>
        <v>-87986572.569999993</v>
      </c>
      <c r="BA380" s="124"/>
      <c r="BB380" s="124">
        <f t="shared" si="218"/>
        <v>-87986572.569999993</v>
      </c>
    </row>
    <row r="381" spans="1:54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20">+D380</f>
        <v>108</v>
      </c>
      <c r="E381" s="128">
        <f>'A-RR Cross-Reference'!GH381</f>
        <v>-22535987.59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37"/>
      <c r="Y381" s="137"/>
      <c r="Z381" s="129"/>
      <c r="AA381" s="129"/>
      <c r="AB381" s="129"/>
      <c r="AC381" s="129"/>
      <c r="AD381" s="129"/>
      <c r="AE381" s="129"/>
      <c r="AF381" s="129"/>
      <c r="AG381" s="137">
        <v>-48990.960000000894</v>
      </c>
      <c r="AH381" s="137">
        <v>1243.1299999999999</v>
      </c>
      <c r="AI381" s="137">
        <v>0</v>
      </c>
      <c r="AJ381" s="137">
        <v>0</v>
      </c>
      <c r="AK381" s="137">
        <v>0</v>
      </c>
      <c r="AL381" s="137">
        <v>-9811.1699999999983</v>
      </c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4">
        <f t="shared" si="216"/>
        <v>-57559.000000000895</v>
      </c>
      <c r="AZ381" s="124">
        <f t="shared" si="217"/>
        <v>-22593546.59</v>
      </c>
      <c r="BA381" s="124"/>
      <c r="BB381" s="124">
        <f t="shared" si="218"/>
        <v>-22593546.59</v>
      </c>
    </row>
    <row r="382" spans="1:54" outlineLevel="1" x14ac:dyDescent="0.25">
      <c r="A382" s="83">
        <f>ROW()</f>
        <v>382</v>
      </c>
      <c r="B382" s="275"/>
      <c r="C382" s="113" t="s">
        <v>413</v>
      </c>
      <c r="D382" s="114">
        <f t="shared" si="220"/>
        <v>108</v>
      </c>
      <c r="E382" s="128">
        <f>'A-RR Cross-Reference'!GH382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37"/>
      <c r="Y382" s="137"/>
      <c r="Z382" s="129"/>
      <c r="AA382" s="129"/>
      <c r="AB382" s="129"/>
      <c r="AC382" s="129"/>
      <c r="AD382" s="129"/>
      <c r="AE382" s="129"/>
      <c r="AF382" s="129"/>
      <c r="AG382" s="137"/>
      <c r="AH382" s="137"/>
      <c r="AI382" s="137"/>
      <c r="AJ382" s="137"/>
      <c r="AK382" s="137"/>
      <c r="AL382" s="137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4">
        <f t="shared" si="216"/>
        <v>0</v>
      </c>
      <c r="AZ382" s="124">
        <f t="shared" si="217"/>
        <v>0</v>
      </c>
      <c r="BA382" s="124"/>
      <c r="BB382" s="124">
        <f t="shared" si="218"/>
        <v>0</v>
      </c>
    </row>
    <row r="383" spans="1:54" outlineLevel="1" x14ac:dyDescent="0.25">
      <c r="A383" s="83">
        <f>ROW()</f>
        <v>383</v>
      </c>
      <c r="B383" s="275"/>
      <c r="C383" s="113" t="s">
        <v>414</v>
      </c>
      <c r="D383" s="114">
        <f t="shared" si="220"/>
        <v>108</v>
      </c>
      <c r="E383" s="128">
        <f>'A-RR Cross-Reference'!GH383</f>
        <v>-894328141.68089986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37"/>
      <c r="Y383" s="137"/>
      <c r="Z383" s="129"/>
      <c r="AA383" s="129"/>
      <c r="AB383" s="129"/>
      <c r="AC383" s="129"/>
      <c r="AD383" s="129"/>
      <c r="AE383" s="129"/>
      <c r="AF383" s="129"/>
      <c r="AG383" s="137">
        <v>-74419714.320000052</v>
      </c>
      <c r="AH383" s="137">
        <v>1331040.7599999993</v>
      </c>
      <c r="AI383" s="137">
        <v>0</v>
      </c>
      <c r="AJ383" s="137">
        <v>0</v>
      </c>
      <c r="AK383" s="137">
        <v>-2953889.7800000007</v>
      </c>
      <c r="AL383" s="137">
        <v>-2315152.21</v>
      </c>
      <c r="AM383" s="129"/>
      <c r="AN383" s="129"/>
      <c r="AO383" s="144">
        <v>164986.09819999989</v>
      </c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4">
        <f t="shared" si="216"/>
        <v>-78192729.451800048</v>
      </c>
      <c r="AZ383" s="124">
        <f t="shared" si="217"/>
        <v>-972520871.13269997</v>
      </c>
      <c r="BA383" s="124"/>
      <c r="BB383" s="124">
        <f t="shared" si="218"/>
        <v>-972520871.13269997</v>
      </c>
    </row>
    <row r="384" spans="1:54" outlineLevel="1" x14ac:dyDescent="0.25">
      <c r="A384" s="83">
        <f>ROW()</f>
        <v>384</v>
      </c>
      <c r="B384" s="275"/>
      <c r="C384" s="113" t="s">
        <v>415</v>
      </c>
      <c r="D384" s="114">
        <f t="shared" si="220"/>
        <v>108</v>
      </c>
      <c r="E384" s="128">
        <f>'A-RR Cross-Reference'!GH384</f>
        <v>-91196734.070900008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37"/>
      <c r="Y384" s="137"/>
      <c r="Z384" s="129"/>
      <c r="AA384" s="129"/>
      <c r="AB384" s="129"/>
      <c r="AC384" s="129"/>
      <c r="AD384" s="129"/>
      <c r="AE384" s="129"/>
      <c r="AF384" s="129"/>
      <c r="AG384" s="137">
        <v>-6704052.369999975</v>
      </c>
      <c r="AH384" s="137">
        <v>96611.900000000009</v>
      </c>
      <c r="AI384" s="137">
        <v>0</v>
      </c>
      <c r="AJ384" s="137">
        <v>0</v>
      </c>
      <c r="AK384" s="137">
        <v>0</v>
      </c>
      <c r="AL384" s="137">
        <v>-200525.88999999998</v>
      </c>
      <c r="AM384" s="129"/>
      <c r="AN384" s="129"/>
      <c r="AO384" s="144">
        <v>53846.698199999984</v>
      </c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4">
        <f t="shared" si="216"/>
        <v>-6754119.6617999747</v>
      </c>
      <c r="AZ384" s="124">
        <f t="shared" si="217"/>
        <v>-97950853.73269999</v>
      </c>
      <c r="BA384" s="124"/>
      <c r="BB384" s="124">
        <f t="shared" si="218"/>
        <v>-97950853.73269999</v>
      </c>
    </row>
    <row r="385" spans="1:54" outlineLevel="1" x14ac:dyDescent="0.25">
      <c r="A385" s="83">
        <f>ROW()</f>
        <v>385</v>
      </c>
      <c r="B385" s="275"/>
      <c r="C385" s="113" t="s">
        <v>416</v>
      </c>
      <c r="D385" s="114">
        <f t="shared" si="220"/>
        <v>108</v>
      </c>
      <c r="E385" s="128">
        <f>'A-RR Cross-Reference'!GH385</f>
        <v>-11037954.939999998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37"/>
      <c r="Y385" s="137"/>
      <c r="Z385" s="129"/>
      <c r="AA385" s="129"/>
      <c r="AB385" s="129"/>
      <c r="AC385" s="129"/>
      <c r="AD385" s="129"/>
      <c r="AE385" s="129"/>
      <c r="AF385" s="129"/>
      <c r="AG385" s="137">
        <v>-529808.51000000536</v>
      </c>
      <c r="AH385" s="137"/>
      <c r="AI385" s="137">
        <v>0</v>
      </c>
      <c r="AJ385" s="137">
        <v>0</v>
      </c>
      <c r="AK385" s="137">
        <v>0</v>
      </c>
      <c r="AL385" s="137">
        <v>-27831.360000000001</v>
      </c>
      <c r="AM385" s="129"/>
      <c r="AN385" s="129"/>
      <c r="AO385" s="144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4">
        <f t="shared" si="216"/>
        <v>-557639.87000000535</v>
      </c>
      <c r="AZ385" s="124">
        <f t="shared" si="217"/>
        <v>-11595594.810000002</v>
      </c>
      <c r="BA385" s="124"/>
      <c r="BB385" s="124">
        <f t="shared" si="218"/>
        <v>-11595594.810000002</v>
      </c>
    </row>
    <row r="386" spans="1:54" outlineLevel="1" x14ac:dyDescent="0.25">
      <c r="A386" s="83">
        <f>ROW()</f>
        <v>386</v>
      </c>
      <c r="B386" s="275"/>
      <c r="C386" s="113" t="s">
        <v>417</v>
      </c>
      <c r="D386" s="114">
        <f t="shared" si="220"/>
        <v>108</v>
      </c>
      <c r="E386" s="128">
        <f>'A-RR Cross-Reference'!GH386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37"/>
      <c r="Y386" s="137"/>
      <c r="Z386" s="129"/>
      <c r="AA386" s="129"/>
      <c r="AB386" s="129"/>
      <c r="AC386" s="129"/>
      <c r="AD386" s="129"/>
      <c r="AE386" s="129"/>
      <c r="AF386" s="129"/>
      <c r="AG386" s="137">
        <v>0</v>
      </c>
      <c r="AH386" s="137"/>
      <c r="AI386" s="137"/>
      <c r="AJ386" s="137"/>
      <c r="AK386" s="137"/>
      <c r="AL386" s="137"/>
      <c r="AM386" s="129"/>
      <c r="AN386" s="129"/>
      <c r="AO386" s="144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4">
        <f t="shared" si="216"/>
        <v>0</v>
      </c>
      <c r="AZ386" s="124">
        <f t="shared" si="217"/>
        <v>0</v>
      </c>
      <c r="BA386" s="124"/>
      <c r="BB386" s="124">
        <f t="shared" si="218"/>
        <v>0</v>
      </c>
    </row>
    <row r="387" spans="1:54" outlineLevel="1" x14ac:dyDescent="0.25">
      <c r="A387" s="83">
        <f>ROW()</f>
        <v>387</v>
      </c>
      <c r="B387" s="275"/>
      <c r="C387" s="113" t="s">
        <v>418</v>
      </c>
      <c r="D387" s="114">
        <f t="shared" si="220"/>
        <v>108</v>
      </c>
      <c r="E387" s="128">
        <f>'A-RR Cross-Reference'!GH387</f>
        <v>-1773855.91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37"/>
      <c r="Y387" s="137"/>
      <c r="Z387" s="129"/>
      <c r="AA387" s="129"/>
      <c r="AB387" s="129"/>
      <c r="AC387" s="129"/>
      <c r="AD387" s="129"/>
      <c r="AE387" s="129"/>
      <c r="AF387" s="129"/>
      <c r="AG387" s="137">
        <v>-248766.24</v>
      </c>
      <c r="AH387" s="137"/>
      <c r="AI387" s="137"/>
      <c r="AJ387" s="137"/>
      <c r="AK387" s="137"/>
      <c r="AL387" s="137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4">
        <f t="shared" si="216"/>
        <v>-248766.24</v>
      </c>
      <c r="AZ387" s="124">
        <f t="shared" si="217"/>
        <v>-2022622.15</v>
      </c>
      <c r="BA387" s="124"/>
      <c r="BB387" s="124">
        <f t="shared" si="218"/>
        <v>-2022622.15</v>
      </c>
    </row>
    <row r="388" spans="1:54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28">
        <f>'A-RR Cross-Reference'!GH388</f>
        <v>-31760990.642446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37"/>
      <c r="Y388" s="137"/>
      <c r="Z388" s="129"/>
      <c r="AA388" s="129"/>
      <c r="AB388" s="129"/>
      <c r="AC388" s="129"/>
      <c r="AD388" s="129"/>
      <c r="AE388" s="129"/>
      <c r="AF388" s="129"/>
      <c r="AG388" s="137">
        <v>-570429.58999999799</v>
      </c>
      <c r="AH388" s="137"/>
      <c r="AI388" s="137">
        <v>-17948.16</v>
      </c>
      <c r="AJ388" s="137">
        <v>-1766.96</v>
      </c>
      <c r="AK388" s="137">
        <v>0</v>
      </c>
      <c r="AL388" s="137">
        <v>-23930.170000000002</v>
      </c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4">
        <f t="shared" si="216"/>
        <v>-614074.87999999803</v>
      </c>
      <c r="AZ388" s="124">
        <f t="shared" si="217"/>
        <v>-32375065.522445999</v>
      </c>
      <c r="BA388" s="124"/>
      <c r="BB388" s="124">
        <f t="shared" si="218"/>
        <v>-32375065.522445999</v>
      </c>
    </row>
    <row r="389" spans="1:54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28">
        <f>'A-RR Cross-Reference'!GH389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37"/>
      <c r="Y389" s="137"/>
      <c r="Z389" s="129"/>
      <c r="AA389" s="129"/>
      <c r="AB389" s="129"/>
      <c r="AC389" s="129"/>
      <c r="AD389" s="129"/>
      <c r="AE389" s="129"/>
      <c r="AF389" s="129"/>
      <c r="AG389" s="137"/>
      <c r="AH389" s="137"/>
      <c r="AI389" s="137"/>
      <c r="AJ389" s="137"/>
      <c r="AK389" s="137"/>
      <c r="AL389" s="137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4">
        <f t="shared" si="216"/>
        <v>0</v>
      </c>
      <c r="AZ389" s="124">
        <f t="shared" si="217"/>
        <v>15284814.102446005</v>
      </c>
      <c r="BA389" s="124"/>
      <c r="BB389" s="124">
        <f t="shared" si="218"/>
        <v>15284814.102446005</v>
      </c>
    </row>
    <row r="390" spans="1:54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21">+D389</f>
        <v>108</v>
      </c>
      <c r="E390" s="128">
        <f>'A-RR Cross-Reference'!GH390</f>
        <v>-3724171.1000000006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37"/>
      <c r="Y390" s="137"/>
      <c r="Z390" s="129"/>
      <c r="AA390" s="129"/>
      <c r="AB390" s="129"/>
      <c r="AC390" s="129"/>
      <c r="AD390" s="129"/>
      <c r="AE390" s="129"/>
      <c r="AF390" s="129"/>
      <c r="AG390" s="137">
        <v>-183140.15999999968</v>
      </c>
      <c r="AH390" s="137">
        <v>5500.53</v>
      </c>
      <c r="AI390" s="137">
        <v>0</v>
      </c>
      <c r="AJ390" s="137">
        <v>0</v>
      </c>
      <c r="AK390" s="137">
        <v>0</v>
      </c>
      <c r="AL390" s="137">
        <v>-1330.35</v>
      </c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4">
        <f t="shared" si="216"/>
        <v>-178969.97999999969</v>
      </c>
      <c r="AZ390" s="124">
        <f t="shared" si="217"/>
        <v>-3903141.08</v>
      </c>
      <c r="BA390" s="124"/>
      <c r="BB390" s="124">
        <f t="shared" si="218"/>
        <v>-3903141.08</v>
      </c>
    </row>
    <row r="391" spans="1:54" outlineLevel="1" x14ac:dyDescent="0.25">
      <c r="A391" s="83">
        <f>ROW()</f>
        <v>391</v>
      </c>
      <c r="B391" s="275"/>
      <c r="C391" s="113" t="s">
        <v>422</v>
      </c>
      <c r="D391" s="114">
        <f t="shared" si="221"/>
        <v>108</v>
      </c>
      <c r="E391" s="128">
        <f>'A-RR Cross-Reference'!GH391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37"/>
      <c r="Y391" s="137"/>
      <c r="Z391" s="129"/>
      <c r="AA391" s="129"/>
      <c r="AB391" s="129"/>
      <c r="AC391" s="129"/>
      <c r="AD391" s="129"/>
      <c r="AE391" s="129"/>
      <c r="AF391" s="129"/>
      <c r="AG391" s="137"/>
      <c r="AH391" s="137"/>
      <c r="AI391" s="137"/>
      <c r="AJ391" s="137"/>
      <c r="AK391" s="137"/>
      <c r="AL391" s="137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4">
        <f t="shared" si="216"/>
        <v>0</v>
      </c>
      <c r="AZ391" s="124">
        <f t="shared" si="217"/>
        <v>0</v>
      </c>
      <c r="BA391" s="124"/>
      <c r="BB391" s="124">
        <f t="shared" si="218"/>
        <v>0</v>
      </c>
    </row>
    <row r="392" spans="1:54" outlineLevel="1" x14ac:dyDescent="0.25">
      <c r="A392" s="83">
        <f>ROW()</f>
        <v>392</v>
      </c>
      <c r="B392" s="275"/>
      <c r="C392" s="113" t="s">
        <v>423</v>
      </c>
      <c r="D392" s="114">
        <f t="shared" si="221"/>
        <v>108</v>
      </c>
      <c r="E392" s="128">
        <f>'A-RR Cross-Reference'!GH392</f>
        <v>-235788231.5999999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37"/>
      <c r="Y392" s="137"/>
      <c r="Z392" s="129"/>
      <c r="AA392" s="129"/>
      <c r="AB392" s="129"/>
      <c r="AC392" s="129"/>
      <c r="AD392" s="129"/>
      <c r="AE392" s="129"/>
      <c r="AF392" s="129"/>
      <c r="AG392" s="137">
        <v>-17042819.400000125</v>
      </c>
      <c r="AH392" s="137">
        <v>396718.93999999994</v>
      </c>
      <c r="AI392" s="137">
        <v>-1191827.8500000001</v>
      </c>
      <c r="AJ392" s="137">
        <v>-2950.6799999999994</v>
      </c>
      <c r="AK392" s="137">
        <v>-1600167.2200000004</v>
      </c>
      <c r="AL392" s="137">
        <v>-450140.26</v>
      </c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4">
        <f t="shared" si="216"/>
        <v>-19891186.470000125</v>
      </c>
      <c r="AZ392" s="124">
        <f t="shared" si="217"/>
        <v>-255679418.07000002</v>
      </c>
      <c r="BA392" s="124"/>
      <c r="BB392" s="124">
        <f t="shared" si="218"/>
        <v>-255679418.07000002</v>
      </c>
    </row>
    <row r="393" spans="1:54" outlineLevel="1" x14ac:dyDescent="0.25">
      <c r="A393" s="83">
        <f>ROW()</f>
        <v>393</v>
      </c>
      <c r="B393" s="275"/>
      <c r="C393" s="113" t="s">
        <v>424</v>
      </c>
      <c r="D393" s="114">
        <f t="shared" si="221"/>
        <v>108</v>
      </c>
      <c r="E393" s="128">
        <f>'A-RR Cross-Reference'!GH393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37"/>
      <c r="Y393" s="137"/>
      <c r="Z393" s="129"/>
      <c r="AA393" s="129"/>
      <c r="AB393" s="129"/>
      <c r="AC393" s="129"/>
      <c r="AD393" s="129"/>
      <c r="AE393" s="129"/>
      <c r="AF393" s="129"/>
      <c r="AG393" s="137"/>
      <c r="AH393" s="137"/>
      <c r="AI393" s="137"/>
      <c r="AJ393" s="137"/>
      <c r="AK393" s="137"/>
      <c r="AL393" s="137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4">
        <f t="shared" si="216"/>
        <v>0</v>
      </c>
      <c r="AZ393" s="124">
        <f t="shared" si="217"/>
        <v>0</v>
      </c>
      <c r="BA393" s="124"/>
      <c r="BB393" s="124">
        <f t="shared" si="218"/>
        <v>0</v>
      </c>
    </row>
    <row r="394" spans="1:54" outlineLevel="1" x14ac:dyDescent="0.25">
      <c r="A394" s="83">
        <f>ROW()</f>
        <v>394</v>
      </c>
      <c r="B394" s="275"/>
      <c r="C394" s="113" t="s">
        <v>425</v>
      </c>
      <c r="D394" s="114">
        <f t="shared" si="221"/>
        <v>108</v>
      </c>
      <c r="E394" s="128">
        <f>'A-RR Cross-Reference'!GH394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37"/>
      <c r="Y394" s="137"/>
      <c r="Z394" s="129"/>
      <c r="AA394" s="129"/>
      <c r="AB394" s="129"/>
      <c r="AC394" s="129"/>
      <c r="AD394" s="129"/>
      <c r="AE394" s="129"/>
      <c r="AF394" s="129"/>
      <c r="AG394" s="137"/>
      <c r="AH394" s="137"/>
      <c r="AI394" s="137"/>
      <c r="AJ394" s="137"/>
      <c r="AK394" s="137"/>
      <c r="AL394" s="137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4">
        <f t="shared" si="216"/>
        <v>0</v>
      </c>
      <c r="AZ394" s="124">
        <f t="shared" si="217"/>
        <v>0</v>
      </c>
      <c r="BA394" s="124"/>
      <c r="BB394" s="124">
        <f t="shared" si="218"/>
        <v>0</v>
      </c>
    </row>
    <row r="395" spans="1:54" outlineLevel="1" x14ac:dyDescent="0.25">
      <c r="A395" s="83">
        <f>ROW()</f>
        <v>395</v>
      </c>
      <c r="B395" s="275"/>
      <c r="C395" s="113" t="s">
        <v>426</v>
      </c>
      <c r="D395" s="114">
        <f t="shared" si="221"/>
        <v>108</v>
      </c>
      <c r="E395" s="128">
        <f>'A-RR Cross-Reference'!GH395</f>
        <v>-52637164.529999986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37"/>
      <c r="Y395" s="137"/>
      <c r="Z395" s="129"/>
      <c r="AA395" s="129"/>
      <c r="AB395" s="129"/>
      <c r="AC395" s="129"/>
      <c r="AD395" s="129"/>
      <c r="AE395" s="129"/>
      <c r="AF395" s="129"/>
      <c r="AG395" s="137">
        <v>-1037155.0800000131</v>
      </c>
      <c r="AH395" s="137">
        <v>26.95</v>
      </c>
      <c r="AI395" s="137">
        <v>0</v>
      </c>
      <c r="AJ395" s="137">
        <v>0</v>
      </c>
      <c r="AK395" s="137">
        <v>0</v>
      </c>
      <c r="AL395" s="137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4">
        <f t="shared" si="216"/>
        <v>-1037128.1300000132</v>
      </c>
      <c r="AZ395" s="124">
        <f t="shared" si="217"/>
        <v>-53674292.659999996</v>
      </c>
      <c r="BA395" s="124"/>
      <c r="BB395" s="124">
        <f t="shared" si="218"/>
        <v>-53674292.659999996</v>
      </c>
    </row>
    <row r="396" spans="1:54" outlineLevel="1" x14ac:dyDescent="0.25">
      <c r="A396" s="83">
        <f>ROW()</f>
        <v>396</v>
      </c>
      <c r="B396" s="275"/>
      <c r="C396" s="113" t="s">
        <v>427</v>
      </c>
      <c r="D396" s="114">
        <f t="shared" si="221"/>
        <v>108</v>
      </c>
      <c r="E396" s="128">
        <f>'A-RR Cross-Reference'!GH396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37"/>
      <c r="Y396" s="137"/>
      <c r="Z396" s="129"/>
      <c r="AA396" s="129"/>
      <c r="AB396" s="129"/>
      <c r="AC396" s="129"/>
      <c r="AD396" s="129"/>
      <c r="AE396" s="129"/>
      <c r="AF396" s="129"/>
      <c r="AG396" s="137"/>
      <c r="AH396" s="137"/>
      <c r="AI396" s="137"/>
      <c r="AJ396" s="137"/>
      <c r="AK396" s="137"/>
      <c r="AL396" s="137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4">
        <f t="shared" si="216"/>
        <v>0</v>
      </c>
      <c r="AZ396" s="124">
        <f t="shared" si="217"/>
        <v>0</v>
      </c>
      <c r="BA396" s="124"/>
      <c r="BB396" s="124">
        <f t="shared" si="218"/>
        <v>0</v>
      </c>
    </row>
    <row r="397" spans="1:54" outlineLevel="1" x14ac:dyDescent="0.25">
      <c r="A397" s="83">
        <f>ROW()</f>
        <v>397</v>
      </c>
      <c r="B397" s="275"/>
      <c r="C397" s="113" t="s">
        <v>428</v>
      </c>
      <c r="D397" s="114">
        <f t="shared" si="221"/>
        <v>108</v>
      </c>
      <c r="E397" s="128">
        <f>'A-RR Cross-Reference'!GH397</f>
        <v>-164749810.76000005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37"/>
      <c r="Y397" s="137"/>
      <c r="Z397" s="129"/>
      <c r="AA397" s="129"/>
      <c r="AB397" s="129"/>
      <c r="AC397" s="129"/>
      <c r="AD397" s="129"/>
      <c r="AE397" s="129"/>
      <c r="AF397" s="129"/>
      <c r="AG397" s="137">
        <v>-11255163.719999939</v>
      </c>
      <c r="AH397" s="137">
        <v>18943.39</v>
      </c>
      <c r="AI397" s="137">
        <v>-1631095.1</v>
      </c>
      <c r="AJ397" s="137">
        <v>-103442.88</v>
      </c>
      <c r="AK397" s="137">
        <v>-811803.54</v>
      </c>
      <c r="AL397" s="137">
        <v>-516991.70999999996</v>
      </c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4">
        <f t="shared" si="216"/>
        <v>-14299553.559999939</v>
      </c>
      <c r="AZ397" s="124">
        <f t="shared" si="217"/>
        <v>-179049364.31999999</v>
      </c>
      <c r="BA397" s="124"/>
      <c r="BB397" s="124">
        <f t="shared" si="218"/>
        <v>-179049364.31999999</v>
      </c>
    </row>
    <row r="398" spans="1:54" outlineLevel="1" x14ac:dyDescent="0.25">
      <c r="A398" s="83">
        <f>ROW()</f>
        <v>398</v>
      </c>
      <c r="B398" s="275"/>
      <c r="C398" s="113" t="s">
        <v>429</v>
      </c>
      <c r="D398" s="114">
        <f t="shared" si="221"/>
        <v>108</v>
      </c>
      <c r="E398" s="128">
        <f>'A-RR Cross-Reference'!GH398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37"/>
      <c r="Y398" s="137"/>
      <c r="Z398" s="129"/>
      <c r="AA398" s="129"/>
      <c r="AB398" s="129"/>
      <c r="AC398" s="129"/>
      <c r="AD398" s="129"/>
      <c r="AE398" s="129"/>
      <c r="AF398" s="129"/>
      <c r="AG398" s="137"/>
      <c r="AH398" s="137"/>
      <c r="AI398" s="137"/>
      <c r="AJ398" s="137"/>
      <c r="AK398" s="137"/>
      <c r="AL398" s="137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4">
        <f t="shared" si="216"/>
        <v>0</v>
      </c>
      <c r="AZ398" s="124">
        <f t="shared" si="217"/>
        <v>4030.1554319998249</v>
      </c>
      <c r="BA398" s="124"/>
      <c r="BB398" s="124">
        <f t="shared" si="218"/>
        <v>4030.1554319998249</v>
      </c>
    </row>
    <row r="399" spans="1:54" outlineLevel="1" x14ac:dyDescent="0.25">
      <c r="A399" s="83">
        <f>ROW()</f>
        <v>399</v>
      </c>
      <c r="B399" s="275"/>
      <c r="C399" s="113" t="s">
        <v>430</v>
      </c>
      <c r="D399" s="114">
        <f t="shared" si="221"/>
        <v>108</v>
      </c>
      <c r="E399" s="128">
        <f>'A-RR Cross-Reference'!GH399</f>
        <v>-174514096.02999997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37"/>
      <c r="Y399" s="137"/>
      <c r="Z399" s="129"/>
      <c r="AA399" s="129"/>
      <c r="AB399" s="129"/>
      <c r="AC399" s="129"/>
      <c r="AD399" s="129"/>
      <c r="AE399" s="129"/>
      <c r="AF399" s="129"/>
      <c r="AG399" s="137">
        <v>-4038018.8400000334</v>
      </c>
      <c r="AH399" s="137">
        <v>2301.9300000000007</v>
      </c>
      <c r="AI399" s="137">
        <v>-136292.25</v>
      </c>
      <c r="AJ399" s="137">
        <v>-19378.560000000001</v>
      </c>
      <c r="AK399" s="137">
        <v>-89964.5</v>
      </c>
      <c r="AL399" s="137">
        <v>-73608.479999999967</v>
      </c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4">
        <f t="shared" si="216"/>
        <v>-4354960.7000000328</v>
      </c>
      <c r="AZ399" s="124">
        <f t="shared" si="217"/>
        <v>-178869056.73000002</v>
      </c>
      <c r="BA399" s="124"/>
      <c r="BB399" s="124">
        <f t="shared" si="218"/>
        <v>-178869056.73000002</v>
      </c>
    </row>
    <row r="400" spans="1:54" outlineLevel="1" x14ac:dyDescent="0.25">
      <c r="A400" s="83">
        <f>ROW()</f>
        <v>400</v>
      </c>
      <c r="B400" s="275"/>
      <c r="C400" s="113" t="s">
        <v>431</v>
      </c>
      <c r="D400" s="114">
        <f t="shared" si="221"/>
        <v>108</v>
      </c>
      <c r="E400" s="128">
        <f>'A-RR Cross-Reference'!GH400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37"/>
      <c r="Y400" s="137"/>
      <c r="Z400" s="129"/>
      <c r="AA400" s="129"/>
      <c r="AB400" s="129"/>
      <c r="AC400" s="129"/>
      <c r="AD400" s="129"/>
      <c r="AE400" s="129"/>
      <c r="AF400" s="129"/>
      <c r="AG400" s="137"/>
      <c r="AH400" s="137"/>
      <c r="AI400" s="137"/>
      <c r="AJ400" s="137"/>
      <c r="AK400" s="137"/>
      <c r="AL400" s="137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4">
        <f t="shared" si="216"/>
        <v>0</v>
      </c>
      <c r="AZ400" s="124">
        <f t="shared" si="217"/>
        <v>0</v>
      </c>
      <c r="BA400" s="124"/>
      <c r="BB400" s="124">
        <f t="shared" si="218"/>
        <v>0</v>
      </c>
    </row>
    <row r="401" spans="1:54" outlineLevel="1" x14ac:dyDescent="0.25">
      <c r="A401" s="83">
        <f>ROW()</f>
        <v>401</v>
      </c>
      <c r="B401" s="275"/>
      <c r="C401" s="113" t="s">
        <v>432</v>
      </c>
      <c r="D401" s="114">
        <f t="shared" si="221"/>
        <v>108</v>
      </c>
      <c r="E401" s="128">
        <f>'A-RR Cross-Reference'!GH401</f>
        <v>-694603.76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37"/>
      <c r="Y401" s="137"/>
      <c r="Z401" s="129"/>
      <c r="AA401" s="129"/>
      <c r="AB401" s="129"/>
      <c r="AC401" s="129"/>
      <c r="AD401" s="129"/>
      <c r="AE401" s="129"/>
      <c r="AF401" s="129"/>
      <c r="AG401" s="137">
        <v>-25189.440000000061</v>
      </c>
      <c r="AH401" s="137"/>
      <c r="AI401" s="137">
        <v>-53179.199999999997</v>
      </c>
      <c r="AJ401" s="137">
        <v>0</v>
      </c>
      <c r="AK401" s="137">
        <v>0</v>
      </c>
      <c r="AL401" s="137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4">
        <f t="shared" si="216"/>
        <v>-78368.640000000058</v>
      </c>
      <c r="AZ401" s="124">
        <f t="shared" si="217"/>
        <v>-772972.4</v>
      </c>
      <c r="BA401" s="124"/>
      <c r="BB401" s="124">
        <f t="shared" si="218"/>
        <v>-772972.4</v>
      </c>
    </row>
    <row r="402" spans="1:54" outlineLevel="1" x14ac:dyDescent="0.25">
      <c r="A402" s="83">
        <f>ROW()</f>
        <v>402</v>
      </c>
      <c r="B402" s="275"/>
      <c r="C402" s="113" t="s">
        <v>433</v>
      </c>
      <c r="D402" s="114">
        <f t="shared" si="221"/>
        <v>108</v>
      </c>
      <c r="E402" s="128">
        <f>'A-RR Cross-Reference'!GH402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37"/>
      <c r="Y402" s="137"/>
      <c r="Z402" s="129"/>
      <c r="AA402" s="129"/>
      <c r="AB402" s="129"/>
      <c r="AC402" s="129"/>
      <c r="AD402" s="129"/>
      <c r="AE402" s="129"/>
      <c r="AF402" s="129"/>
      <c r="AG402" s="137"/>
      <c r="AH402" s="137"/>
      <c r="AI402" s="137"/>
      <c r="AJ402" s="137"/>
      <c r="AK402" s="137"/>
      <c r="AL402" s="137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4">
        <f t="shared" si="216"/>
        <v>0</v>
      </c>
      <c r="AZ402" s="124">
        <f t="shared" si="217"/>
        <v>0</v>
      </c>
      <c r="BA402" s="124"/>
      <c r="BB402" s="124">
        <f t="shared" si="218"/>
        <v>0</v>
      </c>
    </row>
    <row r="403" spans="1:54" outlineLevel="1" x14ac:dyDescent="0.25">
      <c r="A403" s="83">
        <f>ROW()</f>
        <v>403</v>
      </c>
      <c r="B403" s="275"/>
      <c r="C403" s="113" t="s">
        <v>434</v>
      </c>
      <c r="D403" s="114">
        <f t="shared" si="221"/>
        <v>108</v>
      </c>
      <c r="E403" s="128">
        <f>'A-RR Cross-Reference'!GH403</f>
        <v>-15437011.779999999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37"/>
      <c r="Y403" s="137"/>
      <c r="Z403" s="129"/>
      <c r="AA403" s="129"/>
      <c r="AB403" s="129"/>
      <c r="AC403" s="129"/>
      <c r="AD403" s="129"/>
      <c r="AE403" s="129"/>
      <c r="AF403" s="129"/>
      <c r="AG403" s="137">
        <v>-518980.3200000003</v>
      </c>
      <c r="AH403" s="137"/>
      <c r="AI403" s="137">
        <v>-13917.66</v>
      </c>
      <c r="AJ403" s="137">
        <v>0</v>
      </c>
      <c r="AK403" s="137">
        <v>0</v>
      </c>
      <c r="AL403" s="137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4">
        <f t="shared" si="216"/>
        <v>-532897.98000000033</v>
      </c>
      <c r="AZ403" s="124">
        <f t="shared" si="217"/>
        <v>-15969909.76</v>
      </c>
      <c r="BA403" s="124"/>
      <c r="BB403" s="124">
        <f t="shared" si="218"/>
        <v>-15969909.76</v>
      </c>
    </row>
    <row r="404" spans="1:54" outlineLevel="1" x14ac:dyDescent="0.25">
      <c r="A404" s="83">
        <f>ROW()</f>
        <v>404</v>
      </c>
      <c r="B404" s="275"/>
      <c r="C404" s="113" t="s">
        <v>435</v>
      </c>
      <c r="D404" s="114">
        <f t="shared" si="221"/>
        <v>108</v>
      </c>
      <c r="E404" s="128">
        <f>'A-RR Cross-Reference'!GH404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37"/>
      <c r="Y404" s="137"/>
      <c r="Z404" s="129"/>
      <c r="AA404" s="129"/>
      <c r="AB404" s="129"/>
      <c r="AC404" s="129"/>
      <c r="AD404" s="129"/>
      <c r="AE404" s="129"/>
      <c r="AF404" s="129"/>
      <c r="AG404" s="137"/>
      <c r="AH404" s="137"/>
      <c r="AI404" s="137"/>
      <c r="AJ404" s="137"/>
      <c r="AK404" s="137"/>
      <c r="AL404" s="137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4">
        <f t="shared" si="216"/>
        <v>0</v>
      </c>
      <c r="AZ404" s="124">
        <f t="shared" si="217"/>
        <v>0</v>
      </c>
      <c r="BA404" s="124"/>
      <c r="BB404" s="124">
        <f t="shared" si="218"/>
        <v>0</v>
      </c>
    </row>
    <row r="405" spans="1:54" outlineLevel="1" x14ac:dyDescent="0.25">
      <c r="A405" s="83">
        <f>ROW()</f>
        <v>405</v>
      </c>
      <c r="B405" s="275"/>
      <c r="C405" s="113" t="s">
        <v>436</v>
      </c>
      <c r="D405" s="114">
        <f t="shared" si="221"/>
        <v>108</v>
      </c>
      <c r="E405" s="128">
        <f>'A-RR Cross-Reference'!GH405</f>
        <v>-906447.17000000027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37"/>
      <c r="Y405" s="137"/>
      <c r="Z405" s="129"/>
      <c r="AA405" s="129"/>
      <c r="AB405" s="129"/>
      <c r="AC405" s="129"/>
      <c r="AD405" s="129"/>
      <c r="AE405" s="129"/>
      <c r="AF405" s="129"/>
      <c r="AG405" s="137">
        <v>-29571.359999999753</v>
      </c>
      <c r="AH405" s="137"/>
      <c r="AI405" s="137">
        <v>0</v>
      </c>
      <c r="AJ405" s="137">
        <v>0</v>
      </c>
      <c r="AK405" s="137">
        <v>0</v>
      </c>
      <c r="AL405" s="137">
        <v>-1516.15</v>
      </c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4">
        <f t="shared" si="216"/>
        <v>-31087.509999999755</v>
      </c>
      <c r="AZ405" s="124">
        <f t="shared" si="217"/>
        <v>-937534.68</v>
      </c>
      <c r="BA405" s="124"/>
      <c r="BB405" s="124">
        <f t="shared" si="218"/>
        <v>-937534.68</v>
      </c>
    </row>
    <row r="406" spans="1:54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28">
        <f>'A-RR Cross-Reference'!GH406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/>
      <c r="Y406" s="148"/>
      <c r="Z406" s="129"/>
      <c r="AA406" s="129"/>
      <c r="AB406" s="129"/>
      <c r="AC406" s="129"/>
      <c r="AD406" s="129"/>
      <c r="AE406" s="129"/>
      <c r="AF406" s="129"/>
      <c r="AG406" s="137"/>
      <c r="AH406" s="137"/>
      <c r="AI406" s="137"/>
      <c r="AJ406" s="137"/>
      <c r="AK406" s="137"/>
      <c r="AL406" s="137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4">
        <f t="shared" si="216"/>
        <v>0</v>
      </c>
      <c r="AZ406" s="124">
        <f t="shared" si="217"/>
        <v>-4030.1554319999996</v>
      </c>
      <c r="BA406" s="124"/>
      <c r="BB406" s="124">
        <f t="shared" si="218"/>
        <v>-4030.1554319999996</v>
      </c>
    </row>
    <row r="407" spans="1:54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28">
        <f>'A-RR Cross-Reference'!GH407</f>
        <v>-3837276.4600000004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/>
      <c r="Y407" s="148"/>
      <c r="Z407" s="129"/>
      <c r="AA407" s="129"/>
      <c r="AB407" s="129"/>
      <c r="AC407" s="129"/>
      <c r="AD407" s="129"/>
      <c r="AE407" s="129"/>
      <c r="AF407" s="129"/>
      <c r="AG407" s="137">
        <v>-106427.63999999966</v>
      </c>
      <c r="AH407" s="137"/>
      <c r="AI407" s="137">
        <v>-38815.11</v>
      </c>
      <c r="AJ407" s="137">
        <v>-1236.33</v>
      </c>
      <c r="AK407" s="137">
        <v>0</v>
      </c>
      <c r="AL407" s="137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4">
        <f t="shared" si="216"/>
        <v>-146479.07999999964</v>
      </c>
      <c r="AZ407" s="124">
        <f t="shared" si="217"/>
        <v>-3983755.54</v>
      </c>
      <c r="BA407" s="124"/>
      <c r="BB407" s="124">
        <f t="shared" si="218"/>
        <v>-3983755.54</v>
      </c>
    </row>
    <row r="408" spans="1:54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28">
        <f>'A-RR Cross-Reference'!GH408</f>
        <v>-3244832.8299999996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37"/>
      <c r="Y408" s="137"/>
      <c r="Z408" s="129"/>
      <c r="AA408" s="129"/>
      <c r="AB408" s="129"/>
      <c r="AC408" s="129"/>
      <c r="AD408" s="129"/>
      <c r="AE408" s="129"/>
      <c r="AF408" s="129"/>
      <c r="AG408" s="137">
        <v>-127006.18999999994</v>
      </c>
      <c r="AH408" s="137"/>
      <c r="AI408" s="137">
        <v>-47102.33</v>
      </c>
      <c r="AJ408" s="137">
        <v>0</v>
      </c>
      <c r="AK408" s="137">
        <v>0</v>
      </c>
      <c r="AL408" s="137">
        <v>-24125.460000000003</v>
      </c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4">
        <f t="shared" si="216"/>
        <v>-198233.97999999995</v>
      </c>
      <c r="AZ408" s="124">
        <f t="shared" si="217"/>
        <v>-3443066.8099999996</v>
      </c>
      <c r="BA408" s="124"/>
      <c r="BB408" s="124">
        <f t="shared" si="218"/>
        <v>-3443066.8099999996</v>
      </c>
    </row>
    <row r="409" spans="1:54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22">+D408</f>
        <v>108</v>
      </c>
      <c r="E409" s="128">
        <f>'A-RR Cross-Reference'!GH409</f>
        <v>-171557734.35839996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37"/>
      <c r="Y409" s="137"/>
      <c r="Z409" s="129"/>
      <c r="AA409" s="129"/>
      <c r="AB409" s="129"/>
      <c r="AC409" s="129"/>
      <c r="AD409" s="129"/>
      <c r="AE409" s="129"/>
      <c r="AF409" s="129"/>
      <c r="AG409" s="137">
        <v>-10402817.400000006</v>
      </c>
      <c r="AH409" s="137">
        <v>174937.48</v>
      </c>
      <c r="AI409" s="137">
        <v>-967598.58000000007</v>
      </c>
      <c r="AJ409" s="137">
        <v>-67291.25</v>
      </c>
      <c r="AK409" s="137">
        <v>0</v>
      </c>
      <c r="AL409" s="137">
        <v>-44414.909999999996</v>
      </c>
      <c r="AM409" s="129"/>
      <c r="AN409" s="129"/>
      <c r="AO409" s="129">
        <v>3758.1232000000164</v>
      </c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4">
        <f t="shared" si="216"/>
        <v>-11303426.536800006</v>
      </c>
      <c r="AZ409" s="124">
        <f t="shared" si="217"/>
        <v>-182861160.89519995</v>
      </c>
      <c r="BA409" s="124"/>
      <c r="BB409" s="124">
        <f t="shared" si="218"/>
        <v>-182861160.89519995</v>
      </c>
    </row>
    <row r="410" spans="1:54" outlineLevel="1" x14ac:dyDescent="0.25">
      <c r="A410" s="83">
        <f>ROW()</f>
        <v>410</v>
      </c>
      <c r="B410" s="275"/>
      <c r="C410" s="113" t="s">
        <v>441</v>
      </c>
      <c r="D410" s="114">
        <f t="shared" si="222"/>
        <v>108</v>
      </c>
      <c r="E410" s="128">
        <f>'A-RR Cross-Reference'!GH410</f>
        <v>-559229.80000000005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37"/>
      <c r="Y410" s="137"/>
      <c r="Z410" s="129"/>
      <c r="AA410" s="129"/>
      <c r="AB410" s="129"/>
      <c r="AC410" s="129"/>
      <c r="AD410" s="129"/>
      <c r="AE410" s="129"/>
      <c r="AF410" s="129"/>
      <c r="AG410" s="137">
        <v>-62199.97000000003</v>
      </c>
      <c r="AH410" s="137"/>
      <c r="AI410" s="137">
        <v>-83248.409999999989</v>
      </c>
      <c r="AJ410" s="137">
        <v>0</v>
      </c>
      <c r="AK410" s="137">
        <v>-521031.67999999999</v>
      </c>
      <c r="AL410" s="137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4">
        <f t="shared" si="216"/>
        <v>-666480.06000000006</v>
      </c>
      <c r="AZ410" s="124">
        <f t="shared" si="217"/>
        <v>-1225709.8600000001</v>
      </c>
      <c r="BA410" s="124"/>
      <c r="BB410" s="124">
        <f t="shared" si="218"/>
        <v>-1225709.8600000001</v>
      </c>
    </row>
    <row r="411" spans="1:54" outlineLevel="1" x14ac:dyDescent="0.25">
      <c r="A411" s="83">
        <f>ROW()</f>
        <v>411</v>
      </c>
      <c r="B411" s="275"/>
      <c r="C411" s="113" t="s">
        <v>442</v>
      </c>
      <c r="D411" s="114">
        <f t="shared" si="222"/>
        <v>108</v>
      </c>
      <c r="E411" s="128">
        <f>'A-RR Cross-Reference'!GH411</f>
        <v>-212378815.3448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37"/>
      <c r="Y411" s="137"/>
      <c r="Z411" s="129"/>
      <c r="AA411" s="129"/>
      <c r="AB411" s="129"/>
      <c r="AC411" s="129"/>
      <c r="AD411" s="129"/>
      <c r="AE411" s="129"/>
      <c r="AF411" s="129"/>
      <c r="AG411" s="137">
        <v>-15407428.319999993</v>
      </c>
      <c r="AH411" s="137">
        <v>223936.14</v>
      </c>
      <c r="AI411" s="137">
        <v>-3142547.0999999996</v>
      </c>
      <c r="AJ411" s="137">
        <v>-420530.11</v>
      </c>
      <c r="AK411" s="137">
        <v>0</v>
      </c>
      <c r="AL411" s="137">
        <v>-357934.11</v>
      </c>
      <c r="AM411" s="129"/>
      <c r="AN411" s="129"/>
      <c r="AO411" s="129">
        <v>2438.870400000018</v>
      </c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4">
        <f t="shared" si="216"/>
        <v>-19102064.629599992</v>
      </c>
      <c r="AZ411" s="124">
        <f t="shared" si="217"/>
        <v>-231480879.97439998</v>
      </c>
      <c r="BA411" s="124"/>
      <c r="BB411" s="124">
        <f t="shared" si="218"/>
        <v>-231480879.97439998</v>
      </c>
    </row>
    <row r="412" spans="1:54" outlineLevel="1" x14ac:dyDescent="0.25">
      <c r="A412" s="83">
        <f>ROW()</f>
        <v>412</v>
      </c>
      <c r="B412" s="275"/>
      <c r="C412" s="113" t="s">
        <v>443</v>
      </c>
      <c r="D412" s="114">
        <f t="shared" si="222"/>
        <v>108</v>
      </c>
      <c r="E412" s="128">
        <f>'A-RR Cross-Reference'!GH412</f>
        <v>-208555646.21959996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37"/>
      <c r="Y412" s="137"/>
      <c r="Z412" s="129"/>
      <c r="AA412" s="129"/>
      <c r="AB412" s="129"/>
      <c r="AC412" s="129"/>
      <c r="AD412" s="129"/>
      <c r="AE412" s="129"/>
      <c r="AF412" s="129"/>
      <c r="AG412" s="137">
        <v>-21911596.200000018</v>
      </c>
      <c r="AH412" s="137">
        <v>498626.44000000006</v>
      </c>
      <c r="AI412" s="137">
        <v>-4079721.37</v>
      </c>
      <c r="AJ412" s="137">
        <v>-114112.39999999994</v>
      </c>
      <c r="AK412" s="137">
        <v>0</v>
      </c>
      <c r="AL412" s="137">
        <v>-333062.31</v>
      </c>
      <c r="AM412" s="129"/>
      <c r="AN412" s="129"/>
      <c r="AO412" s="129">
        <v>2894.8607999999986</v>
      </c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4">
        <f t="shared" si="216"/>
        <v>-25936970.979200013</v>
      </c>
      <c r="AZ412" s="124">
        <f t="shared" si="217"/>
        <v>-234492617.19879997</v>
      </c>
      <c r="BA412" s="124"/>
      <c r="BB412" s="124">
        <f t="shared" si="218"/>
        <v>-234492617.19879997</v>
      </c>
    </row>
    <row r="413" spans="1:54" outlineLevel="1" x14ac:dyDescent="0.25">
      <c r="A413" s="83">
        <f>ROW()</f>
        <v>413</v>
      </c>
      <c r="B413" s="275"/>
      <c r="C413" s="113" t="s">
        <v>444</v>
      </c>
      <c r="D413" s="114">
        <f t="shared" si="222"/>
        <v>108</v>
      </c>
      <c r="E413" s="128">
        <f>'A-RR Cross-Reference'!GH413</f>
        <v>-349505896.4799999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37"/>
      <c r="Y413" s="137"/>
      <c r="Z413" s="129"/>
      <c r="AA413" s="129"/>
      <c r="AB413" s="129"/>
      <c r="AC413" s="129"/>
      <c r="AD413" s="129"/>
      <c r="AE413" s="129"/>
      <c r="AF413" s="129"/>
      <c r="AG413" s="137">
        <v>-15002262.120000005</v>
      </c>
      <c r="AH413" s="137">
        <v>62266.65</v>
      </c>
      <c r="AI413" s="137">
        <v>-1374172.1500000001</v>
      </c>
      <c r="AJ413" s="137">
        <v>-210358.57000000007</v>
      </c>
      <c r="AK413" s="137">
        <v>0</v>
      </c>
      <c r="AL413" s="137">
        <v>-63643.020000000004</v>
      </c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4">
        <f t="shared" si="216"/>
        <v>-16588169.210000005</v>
      </c>
      <c r="AZ413" s="124">
        <f t="shared" si="217"/>
        <v>-366094065.68999988</v>
      </c>
      <c r="BA413" s="124"/>
      <c r="BB413" s="124">
        <f t="shared" si="218"/>
        <v>-366094065.68999988</v>
      </c>
    </row>
    <row r="414" spans="1:54" outlineLevel="1" x14ac:dyDescent="0.25">
      <c r="A414" s="83">
        <f>ROW()</f>
        <v>414</v>
      </c>
      <c r="B414" s="275"/>
      <c r="C414" s="113" t="s">
        <v>445</v>
      </c>
      <c r="D414" s="114">
        <f t="shared" si="222"/>
        <v>108</v>
      </c>
      <c r="E414" s="128">
        <f>'A-RR Cross-Reference'!GH414</f>
        <v>-555233149.51999986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37"/>
      <c r="Y414" s="137"/>
      <c r="Z414" s="129"/>
      <c r="AA414" s="129"/>
      <c r="AB414" s="129"/>
      <c r="AC414" s="129"/>
      <c r="AD414" s="129"/>
      <c r="AE414" s="129"/>
      <c r="AF414" s="129"/>
      <c r="AG414" s="137">
        <v>-48999635.880000114</v>
      </c>
      <c r="AH414" s="137">
        <v>637703.1100000001</v>
      </c>
      <c r="AI414" s="137">
        <v>-4171162.0400000005</v>
      </c>
      <c r="AJ414" s="137">
        <v>-241377.83999999997</v>
      </c>
      <c r="AK414" s="137">
        <v>0</v>
      </c>
      <c r="AL414" s="137">
        <v>-46298.52</v>
      </c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4">
        <f t="shared" si="216"/>
        <v>-52820771.170000121</v>
      </c>
      <c r="AZ414" s="124">
        <f t="shared" si="217"/>
        <v>-608053920.68999994</v>
      </c>
      <c r="BA414" s="124"/>
      <c r="BB414" s="124">
        <f t="shared" si="218"/>
        <v>-608053920.68999994</v>
      </c>
    </row>
    <row r="415" spans="1:54" outlineLevel="1" x14ac:dyDescent="0.25">
      <c r="A415" s="83">
        <f>ROW()</f>
        <v>415</v>
      </c>
      <c r="B415" s="275"/>
      <c r="C415" s="113" t="s">
        <v>446</v>
      </c>
      <c r="D415" s="114">
        <f t="shared" si="222"/>
        <v>108</v>
      </c>
      <c r="E415" s="128">
        <f>'A-RR Cross-Reference'!GH415</f>
        <v>-292180898.51999998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37"/>
      <c r="Y415" s="137"/>
      <c r="Z415" s="129"/>
      <c r="AA415" s="129"/>
      <c r="AB415" s="129"/>
      <c r="AC415" s="129"/>
      <c r="AD415" s="129"/>
      <c r="AE415" s="129"/>
      <c r="AF415" s="129"/>
      <c r="AG415" s="137">
        <v>-18205479.839999974</v>
      </c>
      <c r="AH415" s="137">
        <v>316072.32000000007</v>
      </c>
      <c r="AI415" s="137">
        <v>-3601584.37</v>
      </c>
      <c r="AJ415" s="137">
        <v>-43304.450000000012</v>
      </c>
      <c r="AK415" s="137">
        <v>0</v>
      </c>
      <c r="AL415" s="137">
        <v>-136511.26999999999</v>
      </c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4">
        <f t="shared" si="216"/>
        <v>-21670807.609999973</v>
      </c>
      <c r="AZ415" s="124">
        <f t="shared" si="217"/>
        <v>-313851706.12999994</v>
      </c>
      <c r="BA415" s="124"/>
      <c r="BB415" s="124">
        <f t="shared" si="218"/>
        <v>-313851706.12999994</v>
      </c>
    </row>
    <row r="416" spans="1:54" outlineLevel="1" x14ac:dyDescent="0.25">
      <c r="A416" s="83">
        <f>ROW()</f>
        <v>416</v>
      </c>
      <c r="B416" s="275"/>
      <c r="C416" s="113" t="s">
        <v>447</v>
      </c>
      <c r="D416" s="114">
        <f t="shared" si="222"/>
        <v>108</v>
      </c>
      <c r="E416" s="128">
        <f>'A-RR Cross-Reference'!GH416</f>
        <v>-152300929.25999999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37"/>
      <c r="Y416" s="137"/>
      <c r="Z416" s="129"/>
      <c r="AA416" s="129"/>
      <c r="AB416" s="129"/>
      <c r="AC416" s="129"/>
      <c r="AD416" s="129"/>
      <c r="AE416" s="129"/>
      <c r="AF416" s="129"/>
      <c r="AG416" s="137">
        <v>-5097470.6399999857</v>
      </c>
      <c r="AH416" s="137">
        <v>13512.48</v>
      </c>
      <c r="AI416" s="137">
        <v>-23060.860000000004</v>
      </c>
      <c r="AJ416" s="137">
        <v>-27366.92</v>
      </c>
      <c r="AK416" s="137">
        <v>0</v>
      </c>
      <c r="AL416" s="137">
        <v>-348.65000000000003</v>
      </c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4">
        <f t="shared" si="216"/>
        <v>-5134734.5899999859</v>
      </c>
      <c r="AZ416" s="124">
        <f t="shared" si="217"/>
        <v>-157435663.84999996</v>
      </c>
      <c r="BA416" s="124"/>
      <c r="BB416" s="124">
        <f t="shared" si="218"/>
        <v>-157435663.84999996</v>
      </c>
    </row>
    <row r="417" spans="1:54" outlineLevel="1" x14ac:dyDescent="0.25">
      <c r="A417" s="83">
        <f>ROW()</f>
        <v>417</v>
      </c>
      <c r="B417" s="275"/>
      <c r="C417" s="113" t="s">
        <v>448</v>
      </c>
      <c r="D417" s="114">
        <f t="shared" si="222"/>
        <v>108</v>
      </c>
      <c r="E417" s="128">
        <f>'A-RR Cross-Reference'!GH417</f>
        <v>-60281653.850000001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37"/>
      <c r="Y417" s="137"/>
      <c r="Z417" s="129"/>
      <c r="AA417" s="129"/>
      <c r="AB417" s="129">
        <v>-76159856.802167311</v>
      </c>
      <c r="AC417" s="129"/>
      <c r="AD417" s="129"/>
      <c r="AE417" s="129"/>
      <c r="AF417" s="129"/>
      <c r="AG417" s="137">
        <v>-18792917.039999992</v>
      </c>
      <c r="AH417" s="137">
        <v>7949780.9400000004</v>
      </c>
      <c r="AI417" s="137">
        <v>-2186265</v>
      </c>
      <c r="AJ417" s="137">
        <v>-153593.08000000002</v>
      </c>
      <c r="AK417" s="137">
        <v>0</v>
      </c>
      <c r="AL417" s="137">
        <v>-9973.43</v>
      </c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4">
        <f t="shared" si="216"/>
        <v>-89352824.412167311</v>
      </c>
      <c r="AZ417" s="124">
        <f t="shared" si="217"/>
        <v>-149634478.2621673</v>
      </c>
      <c r="BA417" s="124"/>
      <c r="BB417" s="124">
        <f t="shared" si="218"/>
        <v>-149634478.2621673</v>
      </c>
    </row>
    <row r="418" spans="1:54" outlineLevel="1" x14ac:dyDescent="0.25">
      <c r="A418" s="83">
        <f>ROW()</f>
        <v>418</v>
      </c>
      <c r="B418" s="275"/>
      <c r="C418" s="113" t="s">
        <v>449</v>
      </c>
      <c r="D418" s="114">
        <f t="shared" si="222"/>
        <v>108</v>
      </c>
      <c r="E418" s="128">
        <f>'A-RR Cross-Reference'!GH418</f>
        <v>-1277779.1400000001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37"/>
      <c r="Y418" s="137"/>
      <c r="Z418" s="129"/>
      <c r="AA418" s="129"/>
      <c r="AB418" s="129"/>
      <c r="AC418" s="129"/>
      <c r="AD418" s="129"/>
      <c r="AE418" s="129"/>
      <c r="AF418" s="129"/>
      <c r="AG418" s="137">
        <v>-122642.98999999999</v>
      </c>
      <c r="AH418" s="137"/>
      <c r="AI418" s="137">
        <v>-3151272.9000000004</v>
      </c>
      <c r="AJ418" s="137">
        <v>0</v>
      </c>
      <c r="AK418" s="137">
        <v>0</v>
      </c>
      <c r="AL418" s="137">
        <v>-225024.29</v>
      </c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4">
        <f t="shared" si="216"/>
        <v>-3498940.1800000006</v>
      </c>
      <c r="AZ418" s="124">
        <f t="shared" si="217"/>
        <v>-4776719.32</v>
      </c>
      <c r="BA418" s="124"/>
      <c r="BB418" s="124">
        <f t="shared" si="218"/>
        <v>-4776719.32</v>
      </c>
    </row>
    <row r="419" spans="1:54" outlineLevel="1" x14ac:dyDescent="0.25">
      <c r="A419" s="83">
        <f>ROW()</f>
        <v>419</v>
      </c>
      <c r="B419" s="275"/>
      <c r="C419" s="113" t="s">
        <v>450</v>
      </c>
      <c r="D419" s="114">
        <f t="shared" si="222"/>
        <v>108</v>
      </c>
      <c r="E419" s="128">
        <f>'A-RR Cross-Reference'!GH419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37"/>
      <c r="Y419" s="137"/>
      <c r="Z419" s="129"/>
      <c r="AA419" s="129"/>
      <c r="AB419" s="129"/>
      <c r="AC419" s="129"/>
      <c r="AD419" s="129"/>
      <c r="AE419" s="129"/>
      <c r="AF419" s="129"/>
      <c r="AG419" s="137">
        <v>0</v>
      </c>
      <c r="AH419" s="137"/>
      <c r="AI419" s="137"/>
      <c r="AJ419" s="137"/>
      <c r="AK419" s="137"/>
      <c r="AL419" s="137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4">
        <f t="shared" si="216"/>
        <v>0</v>
      </c>
      <c r="AZ419" s="124">
        <f t="shared" si="217"/>
        <v>0</v>
      </c>
      <c r="BA419" s="124"/>
      <c r="BB419" s="124">
        <f t="shared" si="218"/>
        <v>0</v>
      </c>
    </row>
    <row r="420" spans="1:54" outlineLevel="1" x14ac:dyDescent="0.25">
      <c r="A420" s="83">
        <f>ROW()</f>
        <v>420</v>
      </c>
      <c r="B420" s="275"/>
      <c r="C420" s="113" t="s">
        <v>451</v>
      </c>
      <c r="D420" s="114">
        <f t="shared" si="222"/>
        <v>108</v>
      </c>
      <c r="E420" s="128">
        <f>'A-RR Cross-Reference'!GH420</f>
        <v>-32932696.380000003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37"/>
      <c r="Y420" s="137"/>
      <c r="Z420" s="129"/>
      <c r="AA420" s="129"/>
      <c r="AB420" s="129"/>
      <c r="AC420" s="129"/>
      <c r="AD420" s="129"/>
      <c r="AE420" s="129"/>
      <c r="AF420" s="129"/>
      <c r="AG420" s="137">
        <v>-2385672.4799999967</v>
      </c>
      <c r="AH420" s="137">
        <v>12362.769999999999</v>
      </c>
      <c r="AI420" s="137">
        <v>-31395.749999999993</v>
      </c>
      <c r="AJ420" s="137">
        <v>-135.38999999999999</v>
      </c>
      <c r="AK420" s="137">
        <v>0</v>
      </c>
      <c r="AL420" s="137">
        <v>-440504.61</v>
      </c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4">
        <f t="shared" si="216"/>
        <v>-2845345.4599999967</v>
      </c>
      <c r="AZ420" s="124">
        <f t="shared" si="217"/>
        <v>-35778041.839999996</v>
      </c>
      <c r="BA420" s="124"/>
      <c r="BB420" s="124">
        <f t="shared" si="218"/>
        <v>-35778041.839999996</v>
      </c>
    </row>
    <row r="421" spans="1:54" outlineLevel="1" x14ac:dyDescent="0.25">
      <c r="A421" s="83">
        <f>ROW()</f>
        <v>421</v>
      </c>
      <c r="B421" s="275"/>
      <c r="C421" s="113" t="s">
        <v>452</v>
      </c>
      <c r="D421" s="114">
        <f t="shared" si="222"/>
        <v>108</v>
      </c>
      <c r="E421" s="128">
        <f>'A-RR Cross-Reference'!GH421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37"/>
      <c r="Y421" s="137"/>
      <c r="Z421" s="129"/>
      <c r="AA421" s="129"/>
      <c r="AB421" s="129"/>
      <c r="AC421" s="129"/>
      <c r="AD421" s="129"/>
      <c r="AE421" s="129"/>
      <c r="AF421" s="129"/>
      <c r="AG421" s="137">
        <v>0</v>
      </c>
      <c r="AH421" s="137"/>
      <c r="AI421" s="137">
        <v>0</v>
      </c>
      <c r="AJ421" s="137">
        <v>0</v>
      </c>
      <c r="AK421" s="137">
        <v>0</v>
      </c>
      <c r="AL421" s="137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4">
        <f t="shared" si="216"/>
        <v>0</v>
      </c>
      <c r="AZ421" s="124">
        <f t="shared" si="217"/>
        <v>0</v>
      </c>
      <c r="BA421" s="124"/>
      <c r="BB421" s="124">
        <f t="shared" si="218"/>
        <v>0</v>
      </c>
    </row>
    <row r="422" spans="1:54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28">
        <f>'A-RR Cross-Reference'!GH422</f>
        <v>-2152355.8366140001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37"/>
      <c r="Y422" s="137"/>
      <c r="Z422" s="129"/>
      <c r="AA422" s="129"/>
      <c r="AB422" s="129"/>
      <c r="AC422" s="129"/>
      <c r="AD422" s="129"/>
      <c r="AE422" s="129"/>
      <c r="AF422" s="129"/>
      <c r="AG422" s="137">
        <v>-152291.17310399981</v>
      </c>
      <c r="AH422" s="137"/>
      <c r="AI422" s="137">
        <v>0</v>
      </c>
      <c r="AJ422" s="137">
        <v>0</v>
      </c>
      <c r="AK422" s="137">
        <v>0</v>
      </c>
      <c r="AL422" s="137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4">
        <f t="shared" si="216"/>
        <v>-152291.17310399981</v>
      </c>
      <c r="AZ422" s="124">
        <f t="shared" si="217"/>
        <v>-2304647.009718</v>
      </c>
      <c r="BA422" s="124"/>
      <c r="BB422" s="124">
        <f t="shared" si="218"/>
        <v>-2304647.009718</v>
      </c>
    </row>
    <row r="423" spans="1:54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28">
        <f>'A-RR Cross-Reference'!GH423</f>
        <v>-73983184.671454713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37"/>
      <c r="Y423" s="137"/>
      <c r="Z423" s="129"/>
      <c r="AA423" s="129"/>
      <c r="AB423" s="129"/>
      <c r="AC423" s="129"/>
      <c r="AD423" s="129"/>
      <c r="AE423" s="129"/>
      <c r="AF423" s="129"/>
      <c r="AG423" s="137">
        <v>-2937590.3331180066</v>
      </c>
      <c r="AH423" s="137">
        <v>28566.3</v>
      </c>
      <c r="AI423" s="170"/>
      <c r="AJ423" s="137">
        <v>0</v>
      </c>
      <c r="AK423" s="137">
        <v>0</v>
      </c>
      <c r="AL423" s="137">
        <v>-108803.00506199998</v>
      </c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4">
        <f t="shared" si="216"/>
        <v>-3017827.0381800067</v>
      </c>
      <c r="AZ423" s="124">
        <f t="shared" si="217"/>
        <v>-77001011.709634721</v>
      </c>
      <c r="BA423" s="124"/>
      <c r="BB423" s="124">
        <f t="shared" si="218"/>
        <v>-77001011.709634721</v>
      </c>
    </row>
    <row r="424" spans="1:54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3">+D423</f>
        <v>108</v>
      </c>
      <c r="E424" s="128">
        <f>'A-RR Cross-Reference'!GH424</f>
        <v>-83641294.17644985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37"/>
      <c r="Y424" s="137"/>
      <c r="Z424" s="129"/>
      <c r="AA424" s="129"/>
      <c r="AB424" s="129"/>
      <c r="AC424" s="129"/>
      <c r="AD424" s="129"/>
      <c r="AE424" s="129"/>
      <c r="AF424" s="129"/>
      <c r="AG424" s="137">
        <v>-8490419.8049220145</v>
      </c>
      <c r="AH424" s="137">
        <v>2292891.0951720001</v>
      </c>
      <c r="AI424" s="170">
        <v>-2903777.1227159998</v>
      </c>
      <c r="AJ424" s="137">
        <v>0</v>
      </c>
      <c r="AK424" s="137">
        <v>0</v>
      </c>
      <c r="AL424" s="137">
        <v>-1730338.8497999997</v>
      </c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4">
        <f t="shared" si="216"/>
        <v>-10831644.682266014</v>
      </c>
      <c r="AZ424" s="124">
        <f t="shared" si="217"/>
        <v>-94472938.858715862</v>
      </c>
      <c r="BA424" s="124"/>
      <c r="BB424" s="124">
        <f t="shared" si="218"/>
        <v>-94472938.858715862</v>
      </c>
    </row>
    <row r="425" spans="1:54" outlineLevel="1" x14ac:dyDescent="0.25">
      <c r="A425" s="83">
        <f>ROW()</f>
        <v>425</v>
      </c>
      <c r="B425" s="275"/>
      <c r="C425" s="113" t="s">
        <v>456</v>
      </c>
      <c r="D425" s="114">
        <f t="shared" si="223"/>
        <v>108</v>
      </c>
      <c r="E425" s="128">
        <f>'A-RR Cross-Reference'!GH425</f>
        <v>-7238156.9180101352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/>
      <c r="Y425" s="137"/>
      <c r="Z425" s="129"/>
      <c r="AA425" s="129"/>
      <c r="AB425" s="129"/>
      <c r="AC425" s="129"/>
      <c r="AD425" s="129"/>
      <c r="AE425" s="129"/>
      <c r="AF425" s="129"/>
      <c r="AG425" s="137">
        <v>-584866.17191200051</v>
      </c>
      <c r="AH425" s="137">
        <v>228350.75345199998</v>
      </c>
      <c r="AI425" s="137">
        <v>-7019.9900000000007</v>
      </c>
      <c r="AJ425" s="137">
        <v>0</v>
      </c>
      <c r="AK425" s="170">
        <v>-173.02656000000002</v>
      </c>
      <c r="AL425" s="137">
        <v>-94795.311264000018</v>
      </c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4">
        <f t="shared" si="216"/>
        <v>-458503.74628400058</v>
      </c>
      <c r="AZ425" s="124">
        <f t="shared" si="217"/>
        <v>-7696660.6642941358</v>
      </c>
      <c r="BA425" s="124"/>
      <c r="BB425" s="124">
        <f t="shared" si="218"/>
        <v>-7696660.6642941358</v>
      </c>
    </row>
    <row r="426" spans="1:54" outlineLevel="1" x14ac:dyDescent="0.25">
      <c r="A426" s="83">
        <f>ROW()</f>
        <v>426</v>
      </c>
      <c r="B426" s="275"/>
      <c r="C426" s="113" t="s">
        <v>457</v>
      </c>
      <c r="D426" s="114">
        <f t="shared" si="223"/>
        <v>108</v>
      </c>
      <c r="E426" s="128">
        <f>'A-RR Cross-Reference'!GH426</f>
        <v>-121657.11255600001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/>
      <c r="Y426" s="137"/>
      <c r="Z426" s="129"/>
      <c r="AA426" s="129"/>
      <c r="AB426" s="129"/>
      <c r="AC426" s="129"/>
      <c r="AD426" s="129"/>
      <c r="AE426" s="129"/>
      <c r="AF426" s="129"/>
      <c r="AG426" s="137">
        <v>-11582.044343999994</v>
      </c>
      <c r="AH426" s="137"/>
      <c r="AI426" s="137">
        <v>0</v>
      </c>
      <c r="AJ426" s="137">
        <v>0</v>
      </c>
      <c r="AK426" s="137">
        <v>0</v>
      </c>
      <c r="AL426" s="137">
        <v>-10.73</v>
      </c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4">
        <f t="shared" si="216"/>
        <v>-11592.774343999994</v>
      </c>
      <c r="AZ426" s="124">
        <f t="shared" si="217"/>
        <v>-133249.88690000001</v>
      </c>
      <c r="BA426" s="124"/>
      <c r="BB426" s="124">
        <f t="shared" si="218"/>
        <v>-133249.88690000001</v>
      </c>
    </row>
    <row r="427" spans="1:54" outlineLevel="1" x14ac:dyDescent="0.25">
      <c r="A427" s="83">
        <f>ROW()</f>
        <v>427</v>
      </c>
      <c r="B427" s="275"/>
      <c r="C427" s="113" t="s">
        <v>458</v>
      </c>
      <c r="D427" s="114">
        <f t="shared" si="223"/>
        <v>108</v>
      </c>
      <c r="E427" s="128">
        <f>'A-RR Cross-Reference'!GH427</f>
        <v>-8016159.4848159999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/>
      <c r="Y427" s="137"/>
      <c r="Z427" s="129"/>
      <c r="AA427" s="129"/>
      <c r="AB427" s="129"/>
      <c r="AC427" s="129"/>
      <c r="AD427" s="129"/>
      <c r="AE427" s="129"/>
      <c r="AF427" s="129"/>
      <c r="AG427" s="137">
        <v>-1016924.5143900001</v>
      </c>
      <c r="AH427" s="137">
        <v>3698.7848560000002</v>
      </c>
      <c r="AI427" s="137">
        <v>-521799.18000000011</v>
      </c>
      <c r="AJ427" s="137">
        <v>0</v>
      </c>
      <c r="AK427" s="137">
        <v>0</v>
      </c>
      <c r="AL427" s="137">
        <v>-316944.83240600006</v>
      </c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4">
        <f t="shared" si="216"/>
        <v>-1851969.7419400003</v>
      </c>
      <c r="AZ427" s="124">
        <f t="shared" si="217"/>
        <v>-9868129.2267560009</v>
      </c>
      <c r="BA427" s="124"/>
      <c r="BB427" s="124">
        <f t="shared" si="218"/>
        <v>-9868129.2267560009</v>
      </c>
    </row>
    <row r="428" spans="1:54" outlineLevel="1" x14ac:dyDescent="0.25">
      <c r="A428" s="83">
        <f>ROW()</f>
        <v>428</v>
      </c>
      <c r="B428" s="275"/>
      <c r="C428" s="113" t="s">
        <v>459</v>
      </c>
      <c r="D428" s="114">
        <f t="shared" si="223"/>
        <v>108</v>
      </c>
      <c r="E428" s="128">
        <f>'A-RR Cross-Reference'!GH428</f>
        <v>-1760172.23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/>
      <c r="Y428" s="137"/>
      <c r="Z428" s="129"/>
      <c r="AA428" s="129"/>
      <c r="AB428" s="129"/>
      <c r="AC428" s="129"/>
      <c r="AD428" s="129"/>
      <c r="AE428" s="129"/>
      <c r="AF428" s="129"/>
      <c r="AG428" s="137">
        <v>-384077.76000000024</v>
      </c>
      <c r="AH428" s="137">
        <v>33347.11</v>
      </c>
      <c r="AI428" s="137">
        <v>-19827.3</v>
      </c>
      <c r="AJ428" s="137">
        <v>0</v>
      </c>
      <c r="AK428" s="137">
        <v>0</v>
      </c>
      <c r="AL428" s="137">
        <v>-26468.89</v>
      </c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4">
        <f t="shared" si="216"/>
        <v>-397026.84000000026</v>
      </c>
      <c r="AZ428" s="124">
        <f t="shared" si="217"/>
        <v>-2157199.0700000003</v>
      </c>
      <c r="BA428" s="124"/>
      <c r="BB428" s="124">
        <f t="shared" si="218"/>
        <v>-2157199.0700000003</v>
      </c>
    </row>
    <row r="429" spans="1:54" outlineLevel="1" x14ac:dyDescent="0.25">
      <c r="A429" s="83">
        <f>ROW()</f>
        <v>429</v>
      </c>
      <c r="B429" s="275"/>
      <c r="C429" s="113" t="s">
        <v>460</v>
      </c>
      <c r="D429" s="114">
        <f t="shared" si="223"/>
        <v>108</v>
      </c>
      <c r="E429" s="128">
        <f>'A-RR Cross-Reference'!GH429</f>
        <v>-4066475.5873500002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/>
      <c r="Y429" s="137"/>
      <c r="Z429" s="129"/>
      <c r="AA429" s="129"/>
      <c r="AB429" s="129"/>
      <c r="AC429" s="129"/>
      <c r="AD429" s="129"/>
      <c r="AE429" s="129"/>
      <c r="AF429" s="129"/>
      <c r="AG429" s="137">
        <v>-249058.92194399983</v>
      </c>
      <c r="AH429" s="137"/>
      <c r="AI429" s="137">
        <v>-4377.630000000001</v>
      </c>
      <c r="AJ429" s="137">
        <v>0</v>
      </c>
      <c r="AK429" s="137">
        <v>0</v>
      </c>
      <c r="AL429" s="137">
        <v>-19306.768698</v>
      </c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4">
        <f t="shared" si="216"/>
        <v>-272743.32064199983</v>
      </c>
      <c r="AZ429" s="124">
        <f t="shared" si="217"/>
        <v>-4339218.9079919998</v>
      </c>
      <c r="BA429" s="124"/>
      <c r="BB429" s="124">
        <f t="shared" si="218"/>
        <v>-4339218.9079919998</v>
      </c>
    </row>
    <row r="430" spans="1:54" outlineLevel="1" x14ac:dyDescent="0.25">
      <c r="A430" s="83">
        <f>ROW()</f>
        <v>430</v>
      </c>
      <c r="B430" s="275"/>
      <c r="C430" s="113" t="s">
        <v>461</v>
      </c>
      <c r="D430" s="114">
        <f t="shared" si="223"/>
        <v>108</v>
      </c>
      <c r="E430" s="128">
        <f>'A-RR Cross-Reference'!GH430</f>
        <v>-89537936.810083985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/>
      <c r="Y430" s="137"/>
      <c r="Z430" s="129"/>
      <c r="AA430" s="129"/>
      <c r="AB430" s="129"/>
      <c r="AC430" s="129"/>
      <c r="AD430" s="129"/>
      <c r="AE430" s="129"/>
      <c r="AF430" s="129"/>
      <c r="AG430" s="137">
        <v>-10771056.949730009</v>
      </c>
      <c r="AH430" s="137">
        <v>421119.20753999997</v>
      </c>
      <c r="AI430" s="170">
        <v>-2635767.3610039996</v>
      </c>
      <c r="AJ430" s="170">
        <v>-79086.63</v>
      </c>
      <c r="AK430" s="170">
        <v>-9240.7765319999999</v>
      </c>
      <c r="AL430" s="137">
        <v>-260956.46251800001</v>
      </c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4">
        <f t="shared" si="216"/>
        <v>-13334988.972244009</v>
      </c>
      <c r="AZ430" s="124">
        <f t="shared" si="217"/>
        <v>-102872925.78232799</v>
      </c>
      <c r="BA430" s="124"/>
      <c r="BB430" s="124">
        <f t="shared" si="218"/>
        <v>-102872925.78232799</v>
      </c>
    </row>
    <row r="431" spans="1:54" outlineLevel="1" x14ac:dyDescent="0.25">
      <c r="A431" s="83">
        <f>ROW()</f>
        <v>431</v>
      </c>
      <c r="B431" s="275"/>
      <c r="C431" s="113" t="s">
        <v>462</v>
      </c>
      <c r="D431" s="114">
        <f t="shared" si="223"/>
        <v>108</v>
      </c>
      <c r="E431" s="128">
        <f>'A-RR Cross-Reference'!GH431</f>
        <v>-1028380.0916299998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/>
      <c r="Y431" s="137"/>
      <c r="Z431" s="129"/>
      <c r="AA431" s="129"/>
      <c r="AB431" s="129"/>
      <c r="AC431" s="129"/>
      <c r="AD431" s="129"/>
      <c r="AE431" s="129"/>
      <c r="AF431" s="129"/>
      <c r="AG431" s="137">
        <v>-56904.722952000098</v>
      </c>
      <c r="AH431" s="137">
        <v>16358.362524</v>
      </c>
      <c r="AI431" s="137">
        <v>0</v>
      </c>
      <c r="AJ431" s="137">
        <v>0</v>
      </c>
      <c r="AK431" s="137">
        <v>0</v>
      </c>
      <c r="AL431" s="137">
        <v>-5664.33</v>
      </c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4">
        <f t="shared" si="216"/>
        <v>-46210.690428000104</v>
      </c>
      <c r="AZ431" s="124">
        <f t="shared" si="217"/>
        <v>-1074590.7820579999</v>
      </c>
      <c r="BA431" s="124"/>
      <c r="BB431" s="124">
        <f t="shared" si="218"/>
        <v>-1074590.7820579999</v>
      </c>
    </row>
    <row r="432" spans="1:54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28">
        <f>'A-RR Cross-Reference'!GH432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/>
      <c r="Y432" s="137"/>
      <c r="Z432" s="129"/>
      <c r="AA432" s="129"/>
      <c r="AB432" s="129"/>
      <c r="AC432" s="129"/>
      <c r="AD432" s="129"/>
      <c r="AE432" s="129"/>
      <c r="AF432" s="129"/>
      <c r="AG432" s="137">
        <v>0</v>
      </c>
      <c r="AH432" s="137"/>
      <c r="AI432" s="137"/>
      <c r="AJ432" s="137"/>
      <c r="AK432" s="137"/>
      <c r="AL432" s="137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4">
        <f t="shared" ref="AY432" si="224">SUM(F432:AX432)</f>
        <v>0</v>
      </c>
      <c r="AZ432" s="124">
        <f t="shared" ref="AZ432" si="225">AY432+E432</f>
        <v>0</v>
      </c>
      <c r="BA432" s="124"/>
      <c r="BB432" s="124">
        <f t="shared" ref="BB432" si="226">AZ432+BA432</f>
        <v>0</v>
      </c>
    </row>
    <row r="433" spans="1:54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-4683330488.9835644</v>
      </c>
      <c r="F433" s="141">
        <f>SUM(F362:F432)</f>
        <v>0</v>
      </c>
      <c r="G433" s="141">
        <f t="shared" ref="G433:BB433" si="227">SUM(G362:G432)</f>
        <v>0</v>
      </c>
      <c r="H433" s="141">
        <f t="shared" si="227"/>
        <v>0</v>
      </c>
      <c r="I433" s="141">
        <f t="shared" si="227"/>
        <v>0</v>
      </c>
      <c r="J433" s="141">
        <f t="shared" si="227"/>
        <v>0</v>
      </c>
      <c r="K433" s="141">
        <f t="shared" si="227"/>
        <v>0</v>
      </c>
      <c r="L433" s="141">
        <f t="shared" si="227"/>
        <v>0</v>
      </c>
      <c r="M433" s="141">
        <f t="shared" si="227"/>
        <v>0</v>
      </c>
      <c r="N433" s="141">
        <f t="shared" si="227"/>
        <v>0</v>
      </c>
      <c r="O433" s="141">
        <f t="shared" si="227"/>
        <v>0</v>
      </c>
      <c r="P433" s="141">
        <f t="shared" si="227"/>
        <v>0</v>
      </c>
      <c r="Q433" s="141">
        <f t="shared" si="227"/>
        <v>0</v>
      </c>
      <c r="R433" s="141">
        <f t="shared" si="227"/>
        <v>0</v>
      </c>
      <c r="S433" s="141">
        <f t="shared" si="227"/>
        <v>0</v>
      </c>
      <c r="T433" s="141">
        <f t="shared" si="227"/>
        <v>0</v>
      </c>
      <c r="U433" s="141">
        <f t="shared" si="227"/>
        <v>0</v>
      </c>
      <c r="V433" s="141">
        <f t="shared" si="227"/>
        <v>0</v>
      </c>
      <c r="W433" s="141">
        <f t="shared" si="227"/>
        <v>0</v>
      </c>
      <c r="X433" s="141">
        <f t="shared" si="227"/>
        <v>0</v>
      </c>
      <c r="Y433" s="141">
        <f t="shared" si="227"/>
        <v>0</v>
      </c>
      <c r="Z433" s="141">
        <f t="shared" si="227"/>
        <v>0</v>
      </c>
      <c r="AA433" s="141">
        <f t="shared" si="227"/>
        <v>0</v>
      </c>
      <c r="AB433" s="141">
        <f t="shared" si="227"/>
        <v>-76159856.802167311</v>
      </c>
      <c r="AC433" s="141">
        <f t="shared" si="227"/>
        <v>0</v>
      </c>
      <c r="AD433" s="141">
        <f t="shared" si="227"/>
        <v>0</v>
      </c>
      <c r="AE433" s="141">
        <f t="shared" si="227"/>
        <v>0</v>
      </c>
      <c r="AF433" s="141">
        <f t="shared" si="227"/>
        <v>0</v>
      </c>
      <c r="AG433" s="141">
        <f t="shared" si="227"/>
        <v>-361692956.45641637</v>
      </c>
      <c r="AH433" s="141">
        <f t="shared" si="227"/>
        <v>15434572.463544002</v>
      </c>
      <c r="AI433" s="141">
        <f t="shared" si="227"/>
        <v>-33241335.70372</v>
      </c>
      <c r="AJ433" s="141">
        <f t="shared" si="227"/>
        <v>-1485932.0499999998</v>
      </c>
      <c r="AK433" s="141">
        <f t="shared" si="227"/>
        <v>-5986270.5230920007</v>
      </c>
      <c r="AL433" s="141">
        <f t="shared" si="227"/>
        <v>-9480375.5797479972</v>
      </c>
      <c r="AM433" s="141">
        <f t="shared" si="227"/>
        <v>0</v>
      </c>
      <c r="AN433" s="141">
        <f t="shared" si="227"/>
        <v>0</v>
      </c>
      <c r="AO433" s="141">
        <f t="shared" si="227"/>
        <v>227924.65079999992</v>
      </c>
      <c r="AP433" s="141">
        <f t="shared" si="227"/>
        <v>0</v>
      </c>
      <c r="AQ433" s="141">
        <f t="shared" si="227"/>
        <v>0</v>
      </c>
      <c r="AR433" s="141">
        <f t="shared" si="227"/>
        <v>0</v>
      </c>
      <c r="AS433" s="141">
        <f t="shared" si="227"/>
        <v>0</v>
      </c>
      <c r="AT433" s="141">
        <f t="shared" si="227"/>
        <v>0</v>
      </c>
      <c r="AU433" s="141">
        <f t="shared" si="227"/>
        <v>34696376.209999979</v>
      </c>
      <c r="AV433" s="141">
        <f t="shared" si="227"/>
        <v>0</v>
      </c>
      <c r="AW433" s="141">
        <f t="shared" si="227"/>
        <v>0</v>
      </c>
      <c r="AX433" s="141">
        <f t="shared" si="227"/>
        <v>0</v>
      </c>
      <c r="AY433" s="141">
        <f>SUM(AX362:AY432)</f>
        <v>-437687853.79079956</v>
      </c>
      <c r="AZ433" s="141">
        <f t="shared" si="227"/>
        <v>-5121018342.7743635</v>
      </c>
      <c r="BA433" s="141">
        <f t="shared" si="227"/>
        <v>0</v>
      </c>
      <c r="BB433" s="141">
        <f t="shared" si="227"/>
        <v>-5121018342.7743635</v>
      </c>
    </row>
    <row r="434" spans="1:54" x14ac:dyDescent="0.25">
      <c r="A434" s="83">
        <f>ROW()</f>
        <v>434</v>
      </c>
      <c r="B434" s="178"/>
      <c r="C434" s="146" t="s">
        <v>598</v>
      </c>
      <c r="D434" s="147">
        <v>108</v>
      </c>
      <c r="E434" s="128">
        <f>'A-RR Cross-Reference'!GH434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44"/>
      <c r="AJ434" s="144"/>
      <c r="AK434" s="144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4">
        <f t="shared" ref="AY434:AY435" si="228">SUM(F434:AX434)</f>
        <v>0</v>
      </c>
      <c r="AZ434" s="124">
        <f t="shared" ref="AZ434:AZ435" si="229">AY434+E434</f>
        <v>26876837.260154001</v>
      </c>
      <c r="BA434" s="124"/>
      <c r="BB434" s="124">
        <f t="shared" ref="BB434:BB435" si="230">AZ434+BA434</f>
        <v>26876837.260154001</v>
      </c>
    </row>
    <row r="435" spans="1:54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28">
        <f>'A-RR Cross-Reference'!GH435</f>
        <v>-395538312.59502339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/>
      <c r="Y435" s="137"/>
      <c r="Z435" s="129"/>
      <c r="AA435" s="129"/>
      <c r="AB435" s="129"/>
      <c r="AC435" s="129"/>
      <c r="AD435" s="129"/>
      <c r="AE435" s="129"/>
      <c r="AF435" s="129"/>
      <c r="AG435" s="129">
        <v>-31393960.580341995</v>
      </c>
      <c r="AH435" s="129">
        <v>96425.265403999991</v>
      </c>
      <c r="AI435" s="137">
        <v>-14375640.731079999</v>
      </c>
      <c r="AJ435" s="144">
        <v>-92541.859999999986</v>
      </c>
      <c r="AK435" s="144">
        <v>-112896.46086600001</v>
      </c>
      <c r="AL435" s="129">
        <v>-24488466.166960001</v>
      </c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4">
        <f t="shared" si="228"/>
        <v>-70367080.533843994</v>
      </c>
      <c r="AZ435" s="124">
        <f t="shared" si="229"/>
        <v>-465905393.12886739</v>
      </c>
      <c r="BA435" s="124"/>
      <c r="BB435" s="124">
        <f t="shared" si="230"/>
        <v>-465905393.12886739</v>
      </c>
    </row>
    <row r="436" spans="1:54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28">
        <f>'A-RR Cross-Reference'!GH436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44"/>
      <c r="AJ436" s="144"/>
      <c r="AK436" s="144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4">
        <f t="shared" ref="AY436:AY441" si="231">SUM(F436:AX436)</f>
        <v>0</v>
      </c>
      <c r="AZ436" s="124">
        <f t="shared" ref="AZ436:AZ441" si="232">AY436+E436</f>
        <v>0</v>
      </c>
      <c r="BA436" s="124"/>
      <c r="BB436" s="124">
        <f t="shared" ref="BB436:BB441" si="233">AZ436+BA436</f>
        <v>0</v>
      </c>
    </row>
    <row r="437" spans="1:54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28">
        <f>'A-RR Cross-Reference'!GH437</f>
        <v>-18642649.692688666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>
        <v>-1545254.6323440038</v>
      </c>
      <c r="AH437" s="129"/>
      <c r="AI437" s="144"/>
      <c r="AJ437" s="144"/>
      <c r="AK437" s="144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4">
        <f t="shared" si="231"/>
        <v>-1545254.6323440038</v>
      </c>
      <c r="AZ437" s="124">
        <f t="shared" si="232"/>
        <v>-20187904.32503267</v>
      </c>
      <c r="BA437" s="124"/>
      <c r="BB437" s="124">
        <f t="shared" si="233"/>
        <v>-20187904.32503267</v>
      </c>
    </row>
    <row r="438" spans="1:54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28">
        <f>'A-RR Cross-Reference'!GH438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44"/>
      <c r="AJ438" s="144"/>
      <c r="AK438" s="144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4">
        <f t="shared" si="231"/>
        <v>0</v>
      </c>
      <c r="AZ438" s="124">
        <f>AY438+E438</f>
        <v>297916.52763888886</v>
      </c>
      <c r="BA438" s="124"/>
      <c r="BB438" s="124">
        <f t="shared" si="233"/>
        <v>297916.52763888886</v>
      </c>
    </row>
    <row r="439" spans="1:54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28">
        <f>'A-RR Cross-Reference'!GH439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44"/>
      <c r="AJ439" s="144"/>
      <c r="AK439" s="144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4">
        <f t="shared" si="231"/>
        <v>0</v>
      </c>
      <c r="AZ439" s="124">
        <f t="shared" si="232"/>
        <v>0</v>
      </c>
      <c r="BA439" s="124"/>
      <c r="BB439" s="124">
        <f t="shared" si="233"/>
        <v>0</v>
      </c>
    </row>
    <row r="440" spans="1:54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28">
        <f>'A-RR Cross-Reference'!GH440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44"/>
      <c r="AJ440" s="144"/>
      <c r="AK440" s="144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4">
        <f t="shared" si="231"/>
        <v>0</v>
      </c>
      <c r="AZ440" s="124">
        <f t="shared" si="232"/>
        <v>0</v>
      </c>
      <c r="BA440" s="124"/>
      <c r="BB440" s="124">
        <f t="shared" si="233"/>
        <v>0</v>
      </c>
    </row>
    <row r="441" spans="1:54" x14ac:dyDescent="0.25">
      <c r="A441" s="83">
        <f>ROW()</f>
        <v>441</v>
      </c>
      <c r="B441" s="276"/>
      <c r="C441" s="72" t="s">
        <v>40</v>
      </c>
      <c r="D441" s="75">
        <v>111</v>
      </c>
      <c r="E441" s="128">
        <f>'A-RR Cross-Reference'!GH441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44"/>
      <c r="AJ441" s="144"/>
      <c r="AK441" s="144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4">
        <f t="shared" si="231"/>
        <v>0</v>
      </c>
      <c r="AZ441" s="124">
        <f t="shared" si="232"/>
        <v>-23351187.669927251</v>
      </c>
      <c r="BA441" s="124"/>
      <c r="BB441" s="124">
        <f t="shared" si="233"/>
        <v>-23351187.669927251</v>
      </c>
    </row>
    <row r="442" spans="1:54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-437234233.43000036</v>
      </c>
      <c r="F442" s="141">
        <f>SUM(F435:F441)</f>
        <v>0</v>
      </c>
      <c r="G442" s="141">
        <f t="shared" ref="G442:BB442" si="234">SUM(G435:G441)</f>
        <v>0</v>
      </c>
      <c r="H442" s="141">
        <f t="shared" si="234"/>
        <v>0</v>
      </c>
      <c r="I442" s="141">
        <f t="shared" si="234"/>
        <v>0</v>
      </c>
      <c r="J442" s="141">
        <f t="shared" si="234"/>
        <v>0</v>
      </c>
      <c r="K442" s="141">
        <f t="shared" si="234"/>
        <v>0</v>
      </c>
      <c r="L442" s="141">
        <f t="shared" si="234"/>
        <v>0</v>
      </c>
      <c r="M442" s="141">
        <f t="shared" si="234"/>
        <v>0</v>
      </c>
      <c r="N442" s="141">
        <f t="shared" si="234"/>
        <v>0</v>
      </c>
      <c r="O442" s="141">
        <f t="shared" si="234"/>
        <v>0</v>
      </c>
      <c r="P442" s="141">
        <f t="shared" si="234"/>
        <v>0</v>
      </c>
      <c r="Q442" s="141">
        <f t="shared" si="234"/>
        <v>0</v>
      </c>
      <c r="R442" s="141">
        <f t="shared" si="234"/>
        <v>0</v>
      </c>
      <c r="S442" s="141">
        <f t="shared" si="234"/>
        <v>0</v>
      </c>
      <c r="T442" s="141">
        <f t="shared" si="234"/>
        <v>0</v>
      </c>
      <c r="U442" s="141">
        <f t="shared" si="234"/>
        <v>0</v>
      </c>
      <c r="V442" s="141">
        <f t="shared" si="234"/>
        <v>0</v>
      </c>
      <c r="W442" s="141">
        <f t="shared" si="234"/>
        <v>0</v>
      </c>
      <c r="X442" s="141">
        <f t="shared" si="234"/>
        <v>0</v>
      </c>
      <c r="Y442" s="141">
        <f t="shared" si="234"/>
        <v>0</v>
      </c>
      <c r="Z442" s="141">
        <f t="shared" si="234"/>
        <v>0</v>
      </c>
      <c r="AA442" s="141">
        <f t="shared" si="234"/>
        <v>0</v>
      </c>
      <c r="AB442" s="141">
        <f t="shared" si="234"/>
        <v>0</v>
      </c>
      <c r="AC442" s="141">
        <f t="shared" si="234"/>
        <v>0</v>
      </c>
      <c r="AD442" s="141">
        <f t="shared" si="234"/>
        <v>0</v>
      </c>
      <c r="AE442" s="141">
        <f t="shared" si="234"/>
        <v>0</v>
      </c>
      <c r="AF442" s="141">
        <f t="shared" si="234"/>
        <v>0</v>
      </c>
      <c r="AG442" s="141">
        <f t="shared" si="234"/>
        <v>-32939215.212685999</v>
      </c>
      <c r="AH442" s="141">
        <f t="shared" si="234"/>
        <v>96425.265403999991</v>
      </c>
      <c r="AI442" s="141">
        <f t="shared" si="234"/>
        <v>-14375640.731079999</v>
      </c>
      <c r="AJ442" s="141">
        <f t="shared" si="234"/>
        <v>-92541.859999999986</v>
      </c>
      <c r="AK442" s="141">
        <f t="shared" si="234"/>
        <v>-112896.46086600001</v>
      </c>
      <c r="AL442" s="141">
        <f t="shared" si="234"/>
        <v>-24488466.166960001</v>
      </c>
      <c r="AM442" s="141">
        <f t="shared" si="234"/>
        <v>0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-71912335.166188002</v>
      </c>
      <c r="AZ442" s="141">
        <f t="shared" si="234"/>
        <v>-509146568.59618837</v>
      </c>
      <c r="BA442" s="141">
        <f t="shared" si="234"/>
        <v>0</v>
      </c>
      <c r="BB442" s="141">
        <f t="shared" si="234"/>
        <v>-509146568.59618837</v>
      </c>
    </row>
    <row r="443" spans="1:54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28">
        <f>'A-RR Cross-Reference'!GH443</f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44"/>
      <c r="AJ443" s="144"/>
      <c r="AK443" s="144"/>
      <c r="AL443" s="129"/>
      <c r="AM443" s="129"/>
      <c r="AN443" s="129"/>
      <c r="AO443" s="129"/>
      <c r="AP443" s="129"/>
      <c r="AQ443" s="129"/>
      <c r="AR443" s="129">
        <v>43689.152361111192</v>
      </c>
      <c r="AS443" s="129"/>
      <c r="AT443" s="129"/>
      <c r="AU443" s="129"/>
      <c r="AV443" s="129"/>
      <c r="AW443" s="129"/>
      <c r="AX443" s="129"/>
      <c r="AY443" s="124">
        <f t="shared" ref="AY443" si="235">SUM(F443:AX443)</f>
        <v>43689.152361111192</v>
      </c>
      <c r="AZ443" s="124">
        <f t="shared" ref="AZ443" si="236">AY443+E443</f>
        <v>282835364.0223611</v>
      </c>
      <c r="BA443" s="124"/>
      <c r="BB443" s="124">
        <f t="shared" ref="BB443" si="237">AZ443+BA443</f>
        <v>282835364.0223611</v>
      </c>
    </row>
    <row r="444" spans="1:54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28">
        <f>'A-RR Cross-Reference'!GH444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44"/>
      <c r="AJ444" s="144"/>
      <c r="AK444" s="144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4">
        <f t="shared" ref="AY444:AY446" si="238">SUM(F444:AX444)</f>
        <v>0</v>
      </c>
      <c r="AZ444" s="124">
        <f t="shared" ref="AZ444:AZ446" si="239">AY444+E444</f>
        <v>0</v>
      </c>
      <c r="BA444" s="124"/>
      <c r="BB444" s="124">
        <f t="shared" ref="BB444:BB446" si="240">AZ444+BA444</f>
        <v>0</v>
      </c>
    </row>
    <row r="445" spans="1:54" x14ac:dyDescent="0.25">
      <c r="A445" s="83">
        <f>ROW()</f>
        <v>445</v>
      </c>
      <c r="B445" s="290"/>
      <c r="C445" s="113" t="s">
        <v>466</v>
      </c>
      <c r="D445" s="114">
        <f t="shared" ref="D445:D446" si="241">+D444</f>
        <v>114</v>
      </c>
      <c r="E445" s="128">
        <f>'A-RR Cross-Reference'!GH445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44"/>
      <c r="AJ445" s="144"/>
      <c r="AK445" s="144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4">
        <f t="shared" si="238"/>
        <v>0</v>
      </c>
      <c r="AZ445" s="124">
        <f t="shared" si="239"/>
        <v>0</v>
      </c>
      <c r="BA445" s="124"/>
      <c r="BB445" s="124">
        <f t="shared" si="240"/>
        <v>0</v>
      </c>
    </row>
    <row r="446" spans="1:54" x14ac:dyDescent="0.25">
      <c r="A446" s="83">
        <f>ROW()</f>
        <v>446</v>
      </c>
      <c r="B446" s="292"/>
      <c r="C446" s="115" t="s">
        <v>467</v>
      </c>
      <c r="D446" s="116">
        <f t="shared" si="241"/>
        <v>114</v>
      </c>
      <c r="E446" s="128">
        <f>'A-RR Cross-Reference'!GH446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44"/>
      <c r="AJ446" s="144"/>
      <c r="AK446" s="144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4">
        <f t="shared" si="238"/>
        <v>0</v>
      </c>
      <c r="AZ446" s="124">
        <f t="shared" si="239"/>
        <v>0</v>
      </c>
      <c r="BA446" s="124"/>
      <c r="BB446" s="124">
        <f t="shared" si="240"/>
        <v>0</v>
      </c>
    </row>
    <row r="447" spans="1:54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B447" si="242">SUM(G443:G446)</f>
        <v>0</v>
      </c>
      <c r="H447" s="141">
        <f t="shared" si="242"/>
        <v>0</v>
      </c>
      <c r="I447" s="141">
        <f t="shared" si="242"/>
        <v>0</v>
      </c>
      <c r="J447" s="141">
        <f t="shared" si="242"/>
        <v>0</v>
      </c>
      <c r="K447" s="141">
        <f t="shared" si="242"/>
        <v>0</v>
      </c>
      <c r="L447" s="141">
        <f t="shared" si="242"/>
        <v>0</v>
      </c>
      <c r="M447" s="141">
        <f t="shared" si="242"/>
        <v>0</v>
      </c>
      <c r="N447" s="141">
        <f t="shared" si="242"/>
        <v>0</v>
      </c>
      <c r="O447" s="141">
        <f t="shared" si="242"/>
        <v>0</v>
      </c>
      <c r="P447" s="141">
        <f t="shared" si="242"/>
        <v>0</v>
      </c>
      <c r="Q447" s="141">
        <f t="shared" si="242"/>
        <v>0</v>
      </c>
      <c r="R447" s="141">
        <f t="shared" si="242"/>
        <v>0</v>
      </c>
      <c r="S447" s="141">
        <f t="shared" si="242"/>
        <v>0</v>
      </c>
      <c r="T447" s="141">
        <f t="shared" si="242"/>
        <v>0</v>
      </c>
      <c r="U447" s="141">
        <f t="shared" si="242"/>
        <v>0</v>
      </c>
      <c r="V447" s="141">
        <f t="shared" si="242"/>
        <v>0</v>
      </c>
      <c r="W447" s="141">
        <f t="shared" si="242"/>
        <v>0</v>
      </c>
      <c r="X447" s="141">
        <f t="shared" si="242"/>
        <v>0</v>
      </c>
      <c r="Y447" s="141">
        <f t="shared" si="242"/>
        <v>0</v>
      </c>
      <c r="Z447" s="141">
        <f t="shared" si="242"/>
        <v>0</v>
      </c>
      <c r="AA447" s="141">
        <f t="shared" si="242"/>
        <v>0</v>
      </c>
      <c r="AB447" s="141">
        <f t="shared" si="242"/>
        <v>0</v>
      </c>
      <c r="AC447" s="141">
        <f t="shared" si="242"/>
        <v>0</v>
      </c>
      <c r="AD447" s="141">
        <f t="shared" si="242"/>
        <v>0</v>
      </c>
      <c r="AE447" s="141">
        <f t="shared" si="242"/>
        <v>0</v>
      </c>
      <c r="AF447" s="141">
        <f t="shared" si="242"/>
        <v>0</v>
      </c>
      <c r="AG447" s="141">
        <f t="shared" si="242"/>
        <v>0</v>
      </c>
      <c r="AH447" s="141">
        <f t="shared" si="242"/>
        <v>0</v>
      </c>
      <c r="AI447" s="141">
        <f t="shared" si="242"/>
        <v>0</v>
      </c>
      <c r="AJ447" s="141">
        <f t="shared" si="242"/>
        <v>0</v>
      </c>
      <c r="AK447" s="141">
        <f t="shared" si="242"/>
        <v>0</v>
      </c>
      <c r="AL447" s="141">
        <f t="shared" si="242"/>
        <v>0</v>
      </c>
      <c r="AM447" s="141">
        <f t="shared" si="242"/>
        <v>0</v>
      </c>
      <c r="AN447" s="141">
        <f t="shared" si="242"/>
        <v>0</v>
      </c>
      <c r="AO447" s="141">
        <f t="shared" si="242"/>
        <v>0</v>
      </c>
      <c r="AP447" s="141">
        <f t="shared" si="242"/>
        <v>0</v>
      </c>
      <c r="AQ447" s="141">
        <f t="shared" si="242"/>
        <v>0</v>
      </c>
      <c r="AR447" s="141">
        <f t="shared" si="242"/>
        <v>43689.152361111192</v>
      </c>
      <c r="AS447" s="141">
        <f t="shared" si="242"/>
        <v>0</v>
      </c>
      <c r="AT447" s="141">
        <f t="shared" si="242"/>
        <v>0</v>
      </c>
      <c r="AU447" s="141">
        <f t="shared" si="242"/>
        <v>0</v>
      </c>
      <c r="AV447" s="141">
        <f t="shared" si="242"/>
        <v>0</v>
      </c>
      <c r="AW447" s="141">
        <f t="shared" si="242"/>
        <v>0</v>
      </c>
      <c r="AX447" s="141">
        <f t="shared" si="242"/>
        <v>0</v>
      </c>
      <c r="AY447" s="141">
        <f>SUM(AX443:AY446)</f>
        <v>43689.152361111192</v>
      </c>
      <c r="AZ447" s="141">
        <f t="shared" si="242"/>
        <v>282835364.0223611</v>
      </c>
      <c r="BA447" s="141">
        <f t="shared" si="242"/>
        <v>0</v>
      </c>
      <c r="BB447" s="141">
        <f t="shared" si="242"/>
        <v>282835364.0223611</v>
      </c>
    </row>
    <row r="448" spans="1:54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28">
        <f>'A-RR Cross-Reference'!GH448</f>
        <v>-174177079.07000005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44"/>
      <c r="AJ448" s="144"/>
      <c r="AK448" s="144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>
        <v>-5761493.1600000188</v>
      </c>
      <c r="AY448" s="124">
        <f t="shared" ref="AY448" si="243">SUM(F448:AX448)</f>
        <v>-5761493.1600000188</v>
      </c>
      <c r="AZ448" s="124">
        <f t="shared" ref="AZ448" si="244">AY448+E448</f>
        <v>-179938572.23000008</v>
      </c>
      <c r="BA448" s="124"/>
      <c r="BB448" s="124">
        <f t="shared" ref="BB448" si="245">AZ448+BA448</f>
        <v>-179938572.23000008</v>
      </c>
    </row>
    <row r="449" spans="1:54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28">
        <f>'A-RR Cross-Reference'!GH449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44"/>
      <c r="AJ449" s="144"/>
      <c r="AK449" s="144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4">
        <f t="shared" ref="AY449:AY451" si="246">SUM(F449:AX449)</f>
        <v>0</v>
      </c>
      <c r="AZ449" s="124">
        <f t="shared" ref="AZ449:AZ451" si="247">AY449+E449</f>
        <v>0</v>
      </c>
      <c r="BA449" s="124"/>
      <c r="BB449" s="124">
        <f t="shared" ref="BB449:BB451" si="248">AZ449+BA449</f>
        <v>0</v>
      </c>
    </row>
    <row r="450" spans="1:54" x14ac:dyDescent="0.25">
      <c r="A450" s="83">
        <f>ROW()</f>
        <v>450</v>
      </c>
      <c r="B450" s="290"/>
      <c r="C450" s="113" t="s">
        <v>470</v>
      </c>
      <c r="D450" s="114">
        <f t="shared" ref="D450:D451" si="249">+D449</f>
        <v>115</v>
      </c>
      <c r="E450" s="128">
        <f>'A-RR Cross-Reference'!GH450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44"/>
      <c r="AJ450" s="144"/>
      <c r="AK450" s="144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4">
        <f t="shared" si="246"/>
        <v>0</v>
      </c>
      <c r="AZ450" s="124">
        <f t="shared" si="247"/>
        <v>0</v>
      </c>
      <c r="BA450" s="124"/>
      <c r="BB450" s="124">
        <f t="shared" si="248"/>
        <v>0</v>
      </c>
    </row>
    <row r="451" spans="1:54" x14ac:dyDescent="0.25">
      <c r="A451" s="83">
        <f>ROW()</f>
        <v>451</v>
      </c>
      <c r="B451" s="292"/>
      <c r="C451" s="115" t="s">
        <v>471</v>
      </c>
      <c r="D451" s="116">
        <f t="shared" si="249"/>
        <v>115</v>
      </c>
      <c r="E451" s="128">
        <f>'A-RR Cross-Reference'!GH451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44"/>
      <c r="AJ451" s="144"/>
      <c r="AK451" s="144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4">
        <f t="shared" si="246"/>
        <v>0</v>
      </c>
      <c r="AZ451" s="124">
        <f t="shared" si="247"/>
        <v>0</v>
      </c>
      <c r="BA451" s="124"/>
      <c r="BB451" s="124">
        <f t="shared" si="248"/>
        <v>0</v>
      </c>
    </row>
    <row r="452" spans="1:54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-174177079.07000005</v>
      </c>
      <c r="F452" s="141">
        <f>SUM(F448:F451)</f>
        <v>0</v>
      </c>
      <c r="G452" s="141">
        <f t="shared" ref="G452:AZ452" si="250">SUM(G448:G451)</f>
        <v>0</v>
      </c>
      <c r="H452" s="141">
        <f t="shared" si="250"/>
        <v>0</v>
      </c>
      <c r="I452" s="141">
        <f t="shared" si="250"/>
        <v>0</v>
      </c>
      <c r="J452" s="141">
        <f t="shared" si="250"/>
        <v>0</v>
      </c>
      <c r="K452" s="141">
        <f t="shared" si="250"/>
        <v>0</v>
      </c>
      <c r="L452" s="141">
        <f t="shared" si="250"/>
        <v>0</v>
      </c>
      <c r="M452" s="141">
        <f t="shared" si="250"/>
        <v>0</v>
      </c>
      <c r="N452" s="141">
        <f t="shared" si="250"/>
        <v>0</v>
      </c>
      <c r="O452" s="141">
        <f t="shared" si="250"/>
        <v>0</v>
      </c>
      <c r="P452" s="141">
        <f t="shared" si="250"/>
        <v>0</v>
      </c>
      <c r="Q452" s="141">
        <f t="shared" si="250"/>
        <v>0</v>
      </c>
      <c r="R452" s="141">
        <f t="shared" si="250"/>
        <v>0</v>
      </c>
      <c r="S452" s="141">
        <f t="shared" si="250"/>
        <v>0</v>
      </c>
      <c r="T452" s="141">
        <f t="shared" si="250"/>
        <v>0</v>
      </c>
      <c r="U452" s="141">
        <f t="shared" si="250"/>
        <v>0</v>
      </c>
      <c r="V452" s="141">
        <f t="shared" si="250"/>
        <v>0</v>
      </c>
      <c r="W452" s="141">
        <f t="shared" si="250"/>
        <v>0</v>
      </c>
      <c r="X452" s="141">
        <f t="shared" si="250"/>
        <v>0</v>
      </c>
      <c r="Y452" s="141">
        <f t="shared" si="250"/>
        <v>0</v>
      </c>
      <c r="Z452" s="141">
        <f t="shared" si="250"/>
        <v>0</v>
      </c>
      <c r="AA452" s="141">
        <f t="shared" si="250"/>
        <v>0</v>
      </c>
      <c r="AB452" s="141">
        <f t="shared" si="250"/>
        <v>0</v>
      </c>
      <c r="AC452" s="141">
        <f t="shared" si="250"/>
        <v>0</v>
      </c>
      <c r="AD452" s="141">
        <f t="shared" si="250"/>
        <v>0</v>
      </c>
      <c r="AE452" s="141">
        <f t="shared" si="250"/>
        <v>0</v>
      </c>
      <c r="AF452" s="141">
        <f t="shared" si="250"/>
        <v>0</v>
      </c>
      <c r="AG452" s="141">
        <f t="shared" si="250"/>
        <v>0</v>
      </c>
      <c r="AH452" s="141">
        <f t="shared" si="250"/>
        <v>0</v>
      </c>
      <c r="AI452" s="141">
        <f t="shared" si="250"/>
        <v>0</v>
      </c>
      <c r="AJ452" s="141">
        <f t="shared" ref="AJ452" si="251">SUM(AJ448:AJ451)</f>
        <v>0</v>
      </c>
      <c r="AK452" s="141">
        <f t="shared" si="250"/>
        <v>0</v>
      </c>
      <c r="AL452" s="141">
        <f t="shared" ref="AL452" si="252">SUM(AL448:AL451)</f>
        <v>0</v>
      </c>
      <c r="AM452" s="141">
        <f t="shared" si="250"/>
        <v>0</v>
      </c>
      <c r="AN452" s="141">
        <f t="shared" si="250"/>
        <v>0</v>
      </c>
      <c r="AO452" s="141">
        <f t="shared" si="250"/>
        <v>0</v>
      </c>
      <c r="AP452" s="141">
        <f t="shared" si="250"/>
        <v>0</v>
      </c>
      <c r="AQ452" s="141">
        <f t="shared" si="250"/>
        <v>0</v>
      </c>
      <c r="AR452" s="141">
        <f t="shared" si="250"/>
        <v>0</v>
      </c>
      <c r="AS452" s="141">
        <f t="shared" si="250"/>
        <v>0</v>
      </c>
      <c r="AT452" s="141">
        <f t="shared" si="250"/>
        <v>0</v>
      </c>
      <c r="AU452" s="141">
        <f t="shared" si="250"/>
        <v>0</v>
      </c>
      <c r="AV452" s="141">
        <f t="shared" si="250"/>
        <v>0</v>
      </c>
      <c r="AW452" s="141">
        <f t="shared" si="250"/>
        <v>0</v>
      </c>
      <c r="AX452" s="141">
        <f t="shared" si="250"/>
        <v>-5761493.1600000188</v>
      </c>
      <c r="AY452" s="141">
        <f t="shared" si="250"/>
        <v>-5761493.1600000188</v>
      </c>
      <c r="AZ452" s="141">
        <f t="shared" si="250"/>
        <v>-179938572.23000008</v>
      </c>
      <c r="BA452" s="141">
        <f t="shared" ref="BA452:BB452" si="253">SUM(BA448:BA451)</f>
        <v>0</v>
      </c>
      <c r="BB452" s="141">
        <f t="shared" si="253"/>
        <v>-179938572.23000008</v>
      </c>
    </row>
    <row r="453" spans="1:54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6655529654.434967</v>
      </c>
      <c r="F453" s="142">
        <f>+F324+F332+F334+F342+F349+F354+F433+F442+F434+F447+F452</f>
        <v>0</v>
      </c>
      <c r="G453" s="142">
        <f t="shared" ref="G453:AZ453" si="254">+G324+G332+G334+G342+G349+G354+G433+G442+G434+G447+G452</f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>+X324+X332+X334+X342+X349+X354+X433+X442+X434+X447+X452</f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si="254"/>
        <v>-76159856.802167311</v>
      </c>
      <c r="AC453" s="142">
        <f t="shared" si="254"/>
        <v>0</v>
      </c>
      <c r="AD453" s="142">
        <f t="shared" si="254"/>
        <v>0</v>
      </c>
      <c r="AE453" s="142">
        <f t="shared" si="254"/>
        <v>0</v>
      </c>
      <c r="AF453" s="142">
        <f t="shared" si="254"/>
        <v>0</v>
      </c>
      <c r="AG453" s="142">
        <f t="shared" si="254"/>
        <v>-394632171.66910237</v>
      </c>
      <c r="AH453" s="142">
        <f t="shared" si="254"/>
        <v>15530997.728948003</v>
      </c>
      <c r="AI453" s="142">
        <f t="shared" si="254"/>
        <v>519970009.77764791</v>
      </c>
      <c r="AJ453" s="142">
        <f t="shared" si="254"/>
        <v>7253871.4499999993</v>
      </c>
      <c r="AK453" s="142">
        <f t="shared" si="254"/>
        <v>107419979.72593199</v>
      </c>
      <c r="AL453" s="142">
        <f t="shared" si="254"/>
        <v>129006919.15690997</v>
      </c>
      <c r="AM453" s="142">
        <f t="shared" si="254"/>
        <v>0</v>
      </c>
      <c r="AN453" s="142">
        <f t="shared" si="254"/>
        <v>0</v>
      </c>
      <c r="AO453" s="142">
        <f t="shared" si="254"/>
        <v>227924.65079999992</v>
      </c>
      <c r="AP453" s="142">
        <f t="shared" si="254"/>
        <v>0</v>
      </c>
      <c r="AQ453" s="142">
        <f t="shared" si="254"/>
        <v>0</v>
      </c>
      <c r="AR453" s="142">
        <f t="shared" si="254"/>
        <v>43689.152361111192</v>
      </c>
      <c r="AS453" s="142">
        <f t="shared" si="254"/>
        <v>0</v>
      </c>
      <c r="AT453" s="142">
        <f t="shared" si="254"/>
        <v>0</v>
      </c>
      <c r="AU453" s="142">
        <f t="shared" si="254"/>
        <v>23273129.389999978</v>
      </c>
      <c r="AV453" s="142">
        <f t="shared" si="254"/>
        <v>0</v>
      </c>
      <c r="AW453" s="142">
        <f t="shared" si="254"/>
        <v>0</v>
      </c>
      <c r="AX453" s="142">
        <f t="shared" si="254"/>
        <v>-5761493.1600000188</v>
      </c>
      <c r="AY453" s="142">
        <f>+AY324+AY332+AY334+AY342+AY349+AY354+AY433+AY442+AY434+AY447+AY452</f>
        <v>326172999.40132934</v>
      </c>
      <c r="AZ453" s="142">
        <f t="shared" si="254"/>
        <v>6981702653.836297</v>
      </c>
      <c r="BA453" s="142">
        <f t="shared" ref="BA453:BB453" si="255">+BA324+BA332+BA334+BA342+BA349+BA354+BA433+BA442+BA434+BA447+BA452</f>
        <v>0</v>
      </c>
      <c r="BB453" s="142">
        <f t="shared" si="255"/>
        <v>6981702653.836297</v>
      </c>
    </row>
    <row r="454" spans="1:54" x14ac:dyDescent="0.25">
      <c r="A454" s="83">
        <f>ROW()</f>
        <v>454</v>
      </c>
      <c r="B454" s="176" t="s">
        <v>341</v>
      </c>
      <c r="C454" s="91" t="s">
        <v>342</v>
      </c>
      <c r="D454" s="92">
        <v>128</v>
      </c>
      <c r="E454" s="128">
        <f>'A-RR Cross-Reference'!GH454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44"/>
      <c r="AJ454" s="144"/>
      <c r="AK454" s="144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4">
        <f t="shared" ref="AY454" si="256">SUM(F454:AX454)</f>
        <v>0</v>
      </c>
      <c r="AZ454" s="124">
        <f t="shared" ref="AZ454" si="257">AY454+E454</f>
        <v>18500000</v>
      </c>
      <c r="BA454" s="124"/>
      <c r="BB454" s="124">
        <f t="shared" ref="BB454" si="258">AZ454+BA454</f>
        <v>18500000</v>
      </c>
    </row>
    <row r="455" spans="1:54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B455" si="259">+G454</f>
        <v>0</v>
      </c>
      <c r="H455" s="141">
        <f t="shared" si="259"/>
        <v>0</v>
      </c>
      <c r="I455" s="141">
        <f t="shared" si="259"/>
        <v>0</v>
      </c>
      <c r="J455" s="141">
        <f t="shared" si="259"/>
        <v>0</v>
      </c>
      <c r="K455" s="141">
        <f t="shared" si="259"/>
        <v>0</v>
      </c>
      <c r="L455" s="141">
        <f t="shared" si="259"/>
        <v>0</v>
      </c>
      <c r="M455" s="141">
        <f t="shared" si="259"/>
        <v>0</v>
      </c>
      <c r="N455" s="141">
        <f t="shared" si="259"/>
        <v>0</v>
      </c>
      <c r="O455" s="141">
        <f t="shared" si="259"/>
        <v>0</v>
      </c>
      <c r="P455" s="141">
        <f t="shared" si="259"/>
        <v>0</v>
      </c>
      <c r="Q455" s="141">
        <f t="shared" si="259"/>
        <v>0</v>
      </c>
      <c r="R455" s="141">
        <f t="shared" si="259"/>
        <v>0</v>
      </c>
      <c r="S455" s="141">
        <f t="shared" si="259"/>
        <v>0</v>
      </c>
      <c r="T455" s="141">
        <f t="shared" si="259"/>
        <v>0</v>
      </c>
      <c r="U455" s="141">
        <f t="shared" si="259"/>
        <v>0</v>
      </c>
      <c r="V455" s="141">
        <f t="shared" si="259"/>
        <v>0</v>
      </c>
      <c r="W455" s="141">
        <f t="shared" si="259"/>
        <v>0</v>
      </c>
      <c r="X455" s="141">
        <f t="shared" si="259"/>
        <v>0</v>
      </c>
      <c r="Y455" s="141">
        <f t="shared" si="259"/>
        <v>0</v>
      </c>
      <c r="Z455" s="141">
        <f t="shared" si="259"/>
        <v>0</v>
      </c>
      <c r="AA455" s="141">
        <f t="shared" si="259"/>
        <v>0</v>
      </c>
      <c r="AB455" s="141">
        <f t="shared" si="259"/>
        <v>0</v>
      </c>
      <c r="AC455" s="141">
        <f t="shared" si="259"/>
        <v>0</v>
      </c>
      <c r="AD455" s="141">
        <f t="shared" si="259"/>
        <v>0</v>
      </c>
      <c r="AE455" s="141">
        <f t="shared" si="259"/>
        <v>0</v>
      </c>
      <c r="AF455" s="141">
        <f t="shared" si="259"/>
        <v>0</v>
      </c>
      <c r="AG455" s="141">
        <f t="shared" si="259"/>
        <v>0</v>
      </c>
      <c r="AH455" s="141">
        <f t="shared" si="259"/>
        <v>0</v>
      </c>
      <c r="AI455" s="141">
        <f t="shared" si="259"/>
        <v>0</v>
      </c>
      <c r="AJ455" s="141">
        <f t="shared" si="259"/>
        <v>0</v>
      </c>
      <c r="AK455" s="141">
        <f t="shared" si="259"/>
        <v>0</v>
      </c>
      <c r="AL455" s="141">
        <f t="shared" si="259"/>
        <v>0</v>
      </c>
      <c r="AM455" s="141">
        <f t="shared" si="259"/>
        <v>0</v>
      </c>
      <c r="AN455" s="141">
        <f t="shared" si="259"/>
        <v>0</v>
      </c>
      <c r="AO455" s="141">
        <f t="shared" si="259"/>
        <v>0</v>
      </c>
      <c r="AP455" s="141">
        <f t="shared" si="259"/>
        <v>0</v>
      </c>
      <c r="AQ455" s="141">
        <f t="shared" si="259"/>
        <v>0</v>
      </c>
      <c r="AR455" s="141">
        <f t="shared" si="259"/>
        <v>0</v>
      </c>
      <c r="AS455" s="141">
        <f t="shared" si="259"/>
        <v>0</v>
      </c>
      <c r="AT455" s="141">
        <f t="shared" si="259"/>
        <v>0</v>
      </c>
      <c r="AU455" s="141">
        <f t="shared" si="259"/>
        <v>0</v>
      </c>
      <c r="AV455" s="141">
        <f t="shared" si="259"/>
        <v>0</v>
      </c>
      <c r="AW455" s="141">
        <f t="shared" si="259"/>
        <v>0</v>
      </c>
      <c r="AX455" s="141">
        <f t="shared" si="259"/>
        <v>0</v>
      </c>
      <c r="AY455" s="141">
        <f t="shared" si="259"/>
        <v>0</v>
      </c>
      <c r="AZ455" s="141">
        <f t="shared" si="259"/>
        <v>18500000</v>
      </c>
      <c r="BA455" s="141">
        <f t="shared" si="259"/>
        <v>0</v>
      </c>
      <c r="BB455" s="141">
        <f t="shared" si="259"/>
        <v>18500000</v>
      </c>
    </row>
    <row r="456" spans="1:54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28">
        <f>'A-RR Cross-Reference'!GH456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44"/>
      <c r="AJ456" s="144"/>
      <c r="AK456" s="144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4">
        <f t="shared" ref="AY456" si="260">SUM(F456:AX456)</f>
        <v>0</v>
      </c>
      <c r="AZ456" s="124">
        <f t="shared" ref="AZ456" si="261">AY456+E456</f>
        <v>1923733</v>
      </c>
      <c r="BA456" s="124"/>
      <c r="BB456" s="124">
        <f t="shared" ref="BB456" si="262">AZ456+BA456</f>
        <v>1923733</v>
      </c>
    </row>
    <row r="457" spans="1:54" x14ac:dyDescent="0.25">
      <c r="A457" s="83">
        <f>ROW()</f>
        <v>457</v>
      </c>
      <c r="B457" s="290"/>
      <c r="C457" s="88" t="s">
        <v>56</v>
      </c>
      <c r="D457" s="65">
        <v>151</v>
      </c>
      <c r="E457" s="128">
        <f>'A-RR Cross-Reference'!GH457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44"/>
      <c r="AJ457" s="144"/>
      <c r="AK457" s="144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4">
        <f t="shared" ref="AY457:AY465" si="263">SUM(F457:AX457)</f>
        <v>0</v>
      </c>
      <c r="AZ457" s="124">
        <f t="shared" ref="AZ457:AZ465" si="264">AY457+E457</f>
        <v>0</v>
      </c>
      <c r="BA457" s="124"/>
      <c r="BB457" s="124">
        <f t="shared" ref="BB457:BB465" si="265">AZ457+BA457</f>
        <v>0</v>
      </c>
    </row>
    <row r="458" spans="1:54" x14ac:dyDescent="0.25">
      <c r="A458" s="83">
        <f>ROW()</f>
        <v>458</v>
      </c>
      <c r="B458" s="290"/>
      <c r="C458" s="111" t="s">
        <v>472</v>
      </c>
      <c r="D458" s="112">
        <v>154</v>
      </c>
      <c r="E458" s="128">
        <f>'A-RR Cross-Reference'!GH458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44"/>
      <c r="AJ458" s="144"/>
      <c r="AK458" s="144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4">
        <f t="shared" si="263"/>
        <v>0</v>
      </c>
      <c r="AZ458" s="124">
        <f t="shared" si="264"/>
        <v>0</v>
      </c>
      <c r="BA458" s="124"/>
      <c r="BB458" s="124">
        <f t="shared" si="265"/>
        <v>0</v>
      </c>
    </row>
    <row r="459" spans="1:54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28">
        <f>'A-RR Cross-Reference'!GH459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44"/>
      <c r="AJ459" s="144"/>
      <c r="AK459" s="144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4">
        <f t="shared" si="263"/>
        <v>0</v>
      </c>
      <c r="AZ459" s="124">
        <f t="shared" si="264"/>
        <v>0</v>
      </c>
      <c r="BA459" s="124"/>
      <c r="BB459" s="124">
        <f t="shared" si="265"/>
        <v>0</v>
      </c>
    </row>
    <row r="460" spans="1:54" x14ac:dyDescent="0.25">
      <c r="A460" s="83">
        <f>ROW()</f>
        <v>460</v>
      </c>
      <c r="B460" s="290"/>
      <c r="C460" s="113" t="s">
        <v>474</v>
      </c>
      <c r="D460" s="114">
        <f t="shared" ref="D460:D461" si="266">+D459</f>
        <v>154</v>
      </c>
      <c r="E460" s="128">
        <f>'A-RR Cross-Reference'!GH460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44"/>
      <c r="AJ460" s="144"/>
      <c r="AK460" s="144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4">
        <f t="shared" si="263"/>
        <v>0</v>
      </c>
      <c r="AZ460" s="124">
        <f t="shared" si="264"/>
        <v>0</v>
      </c>
      <c r="BA460" s="124"/>
      <c r="BB460" s="124">
        <f t="shared" si="265"/>
        <v>0</v>
      </c>
    </row>
    <row r="461" spans="1:54" x14ac:dyDescent="0.25">
      <c r="A461" s="83">
        <f>ROW()</f>
        <v>461</v>
      </c>
      <c r="B461" s="290"/>
      <c r="C461" s="113" t="s">
        <v>475</v>
      </c>
      <c r="D461" s="114">
        <f t="shared" si="266"/>
        <v>154</v>
      </c>
      <c r="E461" s="128">
        <f>'A-RR Cross-Reference'!GH461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44"/>
      <c r="AJ461" s="144"/>
      <c r="AK461" s="144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4">
        <f t="shared" si="263"/>
        <v>0</v>
      </c>
      <c r="AZ461" s="124">
        <f t="shared" si="264"/>
        <v>0</v>
      </c>
      <c r="BA461" s="124"/>
      <c r="BB461" s="124">
        <f t="shared" si="265"/>
        <v>0</v>
      </c>
    </row>
    <row r="462" spans="1:54" x14ac:dyDescent="0.25">
      <c r="A462" s="83">
        <f>ROW()</f>
        <v>462</v>
      </c>
      <c r="B462" s="290"/>
      <c r="C462" s="113" t="s">
        <v>476</v>
      </c>
      <c r="D462" s="114">
        <v>165</v>
      </c>
      <c r="E462" s="128">
        <f>'A-RR Cross-Reference'!GH462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44"/>
      <c r="AJ462" s="144"/>
      <c r="AK462" s="144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4">
        <f t="shared" si="263"/>
        <v>0</v>
      </c>
      <c r="AZ462" s="124">
        <f t="shared" si="264"/>
        <v>0</v>
      </c>
      <c r="BA462" s="124"/>
      <c r="BB462" s="124">
        <f t="shared" si="265"/>
        <v>0</v>
      </c>
    </row>
    <row r="463" spans="1:54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28">
        <f>'A-RR Cross-Reference'!GH463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44"/>
      <c r="AJ463" s="144"/>
      <c r="AK463" s="144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4">
        <f t="shared" si="263"/>
        <v>0</v>
      </c>
      <c r="AZ463" s="124">
        <f t="shared" si="264"/>
        <v>0</v>
      </c>
      <c r="BA463" s="124"/>
      <c r="BB463" s="124">
        <f t="shared" si="265"/>
        <v>0</v>
      </c>
    </row>
    <row r="464" spans="1:54" x14ac:dyDescent="0.25">
      <c r="A464" s="83">
        <f>ROW()</f>
        <v>464</v>
      </c>
      <c r="B464" s="290"/>
      <c r="C464" s="113" t="s">
        <v>478</v>
      </c>
      <c r="D464" s="114">
        <f t="shared" ref="D464:D465" si="267">+D463</f>
        <v>165</v>
      </c>
      <c r="E464" s="128">
        <f>'A-RR Cross-Reference'!GH464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44"/>
      <c r="AJ464" s="144"/>
      <c r="AK464" s="144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4">
        <f t="shared" si="263"/>
        <v>0</v>
      </c>
      <c r="AZ464" s="124">
        <f t="shared" si="264"/>
        <v>0</v>
      </c>
      <c r="BA464" s="124"/>
      <c r="BB464" s="124">
        <f t="shared" si="265"/>
        <v>0</v>
      </c>
    </row>
    <row r="465" spans="1:56" x14ac:dyDescent="0.25">
      <c r="A465" s="83">
        <f>ROW()</f>
        <v>465</v>
      </c>
      <c r="B465" s="292"/>
      <c r="C465" s="115" t="s">
        <v>479</v>
      </c>
      <c r="D465" s="114">
        <f t="shared" si="267"/>
        <v>165</v>
      </c>
      <c r="E465" s="128">
        <f>'A-RR Cross-Reference'!GH465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44"/>
      <c r="AJ465" s="144"/>
      <c r="AK465" s="144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4">
        <f t="shared" si="263"/>
        <v>0</v>
      </c>
      <c r="AZ465" s="124">
        <f t="shared" si="264"/>
        <v>0</v>
      </c>
      <c r="BA465" s="124"/>
      <c r="BB465" s="124">
        <f t="shared" si="265"/>
        <v>0</v>
      </c>
    </row>
    <row r="466" spans="1:56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>SUM(F456:F465)</f>
        <v>0</v>
      </c>
      <c r="G466" s="141">
        <f t="shared" ref="G466:BB466" si="268">SUM(G456:G465)</f>
        <v>0</v>
      </c>
      <c r="H466" s="141">
        <f t="shared" si="268"/>
        <v>0</v>
      </c>
      <c r="I466" s="141">
        <f t="shared" si="268"/>
        <v>0</v>
      </c>
      <c r="J466" s="141">
        <f t="shared" si="268"/>
        <v>0</v>
      </c>
      <c r="K466" s="141">
        <f t="shared" si="268"/>
        <v>0</v>
      </c>
      <c r="L466" s="141">
        <f t="shared" si="268"/>
        <v>0</v>
      </c>
      <c r="M466" s="141">
        <f t="shared" si="268"/>
        <v>0</v>
      </c>
      <c r="N466" s="141">
        <f t="shared" si="268"/>
        <v>0</v>
      </c>
      <c r="O466" s="141">
        <f t="shared" si="268"/>
        <v>0</v>
      </c>
      <c r="P466" s="141">
        <f t="shared" si="268"/>
        <v>0</v>
      </c>
      <c r="Q466" s="141">
        <f t="shared" si="268"/>
        <v>0</v>
      </c>
      <c r="R466" s="141">
        <f t="shared" si="268"/>
        <v>0</v>
      </c>
      <c r="S466" s="141">
        <f t="shared" si="268"/>
        <v>0</v>
      </c>
      <c r="T466" s="141">
        <f t="shared" si="268"/>
        <v>0</v>
      </c>
      <c r="U466" s="141">
        <f t="shared" si="268"/>
        <v>0</v>
      </c>
      <c r="V466" s="141">
        <f t="shared" si="268"/>
        <v>0</v>
      </c>
      <c r="W466" s="141">
        <f t="shared" si="268"/>
        <v>0</v>
      </c>
      <c r="X466" s="141">
        <f t="shared" si="268"/>
        <v>0</v>
      </c>
      <c r="Y466" s="141">
        <f t="shared" si="268"/>
        <v>0</v>
      </c>
      <c r="Z466" s="141">
        <f t="shared" si="268"/>
        <v>0</v>
      </c>
      <c r="AA466" s="141">
        <f t="shared" si="268"/>
        <v>0</v>
      </c>
      <c r="AB466" s="141">
        <f t="shared" si="268"/>
        <v>0</v>
      </c>
      <c r="AC466" s="141">
        <f t="shared" si="268"/>
        <v>0</v>
      </c>
      <c r="AD466" s="141">
        <f t="shared" si="268"/>
        <v>0</v>
      </c>
      <c r="AE466" s="141">
        <f t="shared" si="268"/>
        <v>0</v>
      </c>
      <c r="AF466" s="141">
        <f t="shared" si="268"/>
        <v>0</v>
      </c>
      <c r="AG466" s="141">
        <f t="shared" si="268"/>
        <v>0</v>
      </c>
      <c r="AH466" s="141">
        <f t="shared" si="268"/>
        <v>0</v>
      </c>
      <c r="AI466" s="141">
        <f t="shared" si="268"/>
        <v>0</v>
      </c>
      <c r="AJ466" s="141">
        <f t="shared" si="268"/>
        <v>0</v>
      </c>
      <c r="AK466" s="141">
        <f t="shared" si="268"/>
        <v>0</v>
      </c>
      <c r="AL466" s="141">
        <f t="shared" si="268"/>
        <v>0</v>
      </c>
      <c r="AM466" s="141">
        <f t="shared" si="268"/>
        <v>0</v>
      </c>
      <c r="AN466" s="141">
        <f t="shared" si="268"/>
        <v>0</v>
      </c>
      <c r="AO466" s="141">
        <f t="shared" si="268"/>
        <v>0</v>
      </c>
      <c r="AP466" s="141">
        <f t="shared" si="268"/>
        <v>0</v>
      </c>
      <c r="AQ466" s="141">
        <f t="shared" si="268"/>
        <v>0</v>
      </c>
      <c r="AR466" s="141">
        <f t="shared" si="268"/>
        <v>0</v>
      </c>
      <c r="AS466" s="141">
        <f t="shared" si="268"/>
        <v>0</v>
      </c>
      <c r="AT466" s="141">
        <f t="shared" si="268"/>
        <v>0</v>
      </c>
      <c r="AU466" s="141">
        <f t="shared" si="268"/>
        <v>0</v>
      </c>
      <c r="AV466" s="141">
        <f t="shared" si="268"/>
        <v>0</v>
      </c>
      <c r="AW466" s="141">
        <f t="shared" si="268"/>
        <v>0</v>
      </c>
      <c r="AX466" s="141">
        <f t="shared" si="268"/>
        <v>0</v>
      </c>
      <c r="AY466" s="141">
        <f>SUM(AX456:AY465)</f>
        <v>0</v>
      </c>
      <c r="AZ466" s="141">
        <f t="shared" si="268"/>
        <v>1923733</v>
      </c>
      <c r="BA466" s="141">
        <f t="shared" si="268"/>
        <v>0</v>
      </c>
      <c r="BB466" s="141">
        <f t="shared" si="268"/>
        <v>1923733</v>
      </c>
    </row>
    <row r="467" spans="1:56" hidden="1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28">
        <f>'A-RR Cross-Reference'!GH467</f>
        <v>-5770103.5049776956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44"/>
      <c r="AJ467" s="144"/>
      <c r="AK467" s="144"/>
      <c r="AL467" s="129"/>
      <c r="AM467" s="129"/>
      <c r="AN467" s="129"/>
      <c r="AO467" s="129"/>
      <c r="AP467" s="129"/>
      <c r="AQ467" s="148">
        <v>-2885052</v>
      </c>
      <c r="AR467" s="129"/>
      <c r="AS467" s="129"/>
      <c r="AT467" s="129"/>
      <c r="AU467" s="129"/>
      <c r="AV467" s="129"/>
      <c r="AW467" s="129"/>
      <c r="AX467" s="129"/>
      <c r="AY467" s="124">
        <f t="shared" ref="AY467:AY469" si="269">SUM(F467:AX467)</f>
        <v>-2885052</v>
      </c>
      <c r="AZ467" s="124">
        <f t="shared" ref="AZ467:AZ469" si="270">AY467+E467</f>
        <v>-8655155.5049776956</v>
      </c>
      <c r="BA467" s="124"/>
      <c r="BB467" s="124">
        <f t="shared" ref="BB467:BB469" si="271">AZ467+BA467</f>
        <v>-8655155.5049776956</v>
      </c>
    </row>
    <row r="468" spans="1:56" hidden="1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28">
        <f>'A-RR Cross-Reference'!GH468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44"/>
      <c r="AJ468" s="144"/>
      <c r="AK468" s="144"/>
      <c r="AL468" s="129"/>
      <c r="AM468" s="129"/>
      <c r="AN468" s="129"/>
      <c r="AO468" s="129"/>
      <c r="AP468" s="129"/>
      <c r="AQ468" s="148"/>
      <c r="AR468" s="129"/>
      <c r="AS468" s="129"/>
      <c r="AT468" s="129"/>
      <c r="AU468" s="129"/>
      <c r="AV468" s="129"/>
      <c r="AW468" s="129"/>
      <c r="AX468" s="129"/>
      <c r="AY468" s="124">
        <f t="shared" si="269"/>
        <v>0</v>
      </c>
      <c r="AZ468" s="124">
        <f t="shared" si="270"/>
        <v>0</v>
      </c>
      <c r="BA468" s="124"/>
      <c r="BB468" s="124">
        <f t="shared" si="271"/>
        <v>0</v>
      </c>
    </row>
    <row r="469" spans="1:56" hidden="1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72">+D468</f>
        <v>182.2</v>
      </c>
      <c r="E469" s="128">
        <f>'A-RR Cross-Reference'!GH469</f>
        <v>-15036191.116658054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44"/>
      <c r="AJ469" s="144"/>
      <c r="AK469" s="144"/>
      <c r="AL469" s="129"/>
      <c r="AM469" s="129"/>
      <c r="AN469" s="129"/>
      <c r="AO469" s="129"/>
      <c r="AP469" s="129"/>
      <c r="AQ469" s="148">
        <v>-2366152.9644507021</v>
      </c>
      <c r="AR469" s="129"/>
      <c r="AS469" s="129"/>
      <c r="AT469" s="129"/>
      <c r="AU469" s="129"/>
      <c r="AV469" s="129"/>
      <c r="AW469" s="129"/>
      <c r="AX469" s="129"/>
      <c r="AY469" s="124">
        <f t="shared" si="269"/>
        <v>-2366152.9644507021</v>
      </c>
      <c r="AZ469" s="124">
        <f t="shared" si="270"/>
        <v>-17402344.081108756</v>
      </c>
      <c r="BA469" s="124"/>
      <c r="BB469" s="124">
        <f t="shared" si="271"/>
        <v>-17402344.081108756</v>
      </c>
    </row>
    <row r="470" spans="1:56" hidden="1" outlineLevel="2" x14ac:dyDescent="0.25">
      <c r="A470" s="83">
        <f>ROW()</f>
        <v>470</v>
      </c>
      <c r="B470" s="288"/>
      <c r="C470" s="113" t="s">
        <v>483</v>
      </c>
      <c r="D470" s="114">
        <f t="shared" si="272"/>
        <v>182.2</v>
      </c>
      <c r="E470" s="128">
        <f>'A-RR Cross-Reference'!GH470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44"/>
      <c r="AJ470" s="144"/>
      <c r="AK470" s="144"/>
      <c r="AL470" s="129"/>
      <c r="AM470" s="129"/>
      <c r="AN470" s="129"/>
      <c r="AO470" s="129"/>
      <c r="AP470" s="129"/>
      <c r="AQ470" s="148"/>
      <c r="AR470" s="129"/>
      <c r="AS470" s="129"/>
      <c r="AT470" s="129"/>
      <c r="AU470" s="129"/>
      <c r="AV470" s="129"/>
      <c r="AW470" s="129"/>
      <c r="AX470" s="129"/>
      <c r="AY470" s="124">
        <f t="shared" ref="AY470:AY482" si="273">SUM(F470:AX470)</f>
        <v>0</v>
      </c>
      <c r="AZ470" s="124">
        <f t="shared" ref="AZ470:AZ482" si="274">AY470+E470</f>
        <v>0</v>
      </c>
      <c r="BA470" s="124"/>
      <c r="BB470" s="124">
        <f t="shared" ref="BB470:BB482" si="275">AZ470+BA470</f>
        <v>0</v>
      </c>
    </row>
    <row r="471" spans="1:56" hidden="1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28">
        <f>'A-RR Cross-Reference'!GH471</f>
        <v>171340739.97759664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44"/>
      <c r="AJ471" s="144"/>
      <c r="AK471" s="144"/>
      <c r="AL471" s="129"/>
      <c r="AM471" s="129"/>
      <c r="AN471" s="129"/>
      <c r="AO471" s="129"/>
      <c r="AP471" s="129"/>
      <c r="AQ471" s="148">
        <v>-14413116.085294897</v>
      </c>
      <c r="AR471" s="129"/>
      <c r="AS471" s="129"/>
      <c r="AT471" s="129"/>
      <c r="AU471" s="129">
        <v>0</v>
      </c>
      <c r="AV471" s="129"/>
      <c r="AW471" s="129"/>
      <c r="AX471" s="129"/>
      <c r="AY471" s="124">
        <f t="shared" si="273"/>
        <v>-14413116.085294897</v>
      </c>
      <c r="AZ471" s="124">
        <f t="shared" si="274"/>
        <v>156927623.89230174</v>
      </c>
      <c r="BA471" s="124"/>
      <c r="BB471" s="124">
        <f t="shared" si="275"/>
        <v>156927623.89230174</v>
      </c>
    </row>
    <row r="472" spans="1:56" hidden="1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28">
        <f>'A-RR Cross-Reference'!GH472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44"/>
      <c r="AJ472" s="144"/>
      <c r="AK472" s="144"/>
      <c r="AL472" s="129"/>
      <c r="AM472" s="129"/>
      <c r="AN472" s="129"/>
      <c r="AO472" s="129"/>
      <c r="AP472" s="129"/>
      <c r="AQ472" s="148"/>
      <c r="AR472" s="129"/>
      <c r="AS472" s="129"/>
      <c r="AT472" s="144"/>
      <c r="AU472" s="129"/>
      <c r="AV472" s="129"/>
      <c r="AW472" s="129"/>
      <c r="AX472" s="129"/>
      <c r="AY472" s="124">
        <f t="shared" si="273"/>
        <v>0</v>
      </c>
      <c r="AZ472" s="124">
        <f t="shared" si="274"/>
        <v>-1957058.8225761577</v>
      </c>
      <c r="BA472" s="124"/>
      <c r="BB472" s="124">
        <f t="shared" si="275"/>
        <v>-1957058.8225761577</v>
      </c>
    </row>
    <row r="473" spans="1:56" hidden="1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28">
        <f>'A-RR Cross-Reference'!GH473</f>
        <v>29144697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/>
      <c r="Y473" s="129"/>
      <c r="Z473" s="129"/>
      <c r="AA473" s="129"/>
      <c r="AB473" s="129"/>
      <c r="AC473" s="129"/>
      <c r="AD473" s="129">
        <v>-3914117.6451523183</v>
      </c>
      <c r="AE473" s="129"/>
      <c r="AF473" s="129"/>
      <c r="AG473" s="129"/>
      <c r="AH473" s="129"/>
      <c r="AI473" s="144"/>
      <c r="AJ473" s="144"/>
      <c r="AK473" s="144"/>
      <c r="AL473" s="129"/>
      <c r="AM473" s="129"/>
      <c r="AN473" s="129"/>
      <c r="AO473" s="129"/>
      <c r="AP473" s="129"/>
      <c r="AQ473" s="148"/>
      <c r="AR473" s="129"/>
      <c r="AS473" s="129"/>
      <c r="AT473" s="144"/>
      <c r="AU473" s="129"/>
      <c r="AV473" s="129"/>
      <c r="AW473" s="129"/>
      <c r="AX473" s="129"/>
      <c r="AY473" s="124">
        <f t="shared" si="273"/>
        <v>-3914117.6451523183</v>
      </c>
      <c r="AZ473" s="124">
        <f t="shared" si="274"/>
        <v>25230579.354847681</v>
      </c>
      <c r="BA473" s="124"/>
      <c r="BB473" s="124">
        <f t="shared" si="275"/>
        <v>25230579.354847681</v>
      </c>
    </row>
    <row r="474" spans="1:56" hidden="1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28">
        <f>'A-RR Cross-Reference'!GH474</f>
        <v>6765935.4516783804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>
        <v>-1016601.4043342504</v>
      </c>
      <c r="AG474" s="129"/>
      <c r="AH474" s="129"/>
      <c r="AI474" s="144"/>
      <c r="AJ474" s="144"/>
      <c r="AK474" s="144"/>
      <c r="AL474" s="129"/>
      <c r="AM474" s="129"/>
      <c r="AN474" s="129"/>
      <c r="AO474" s="129"/>
      <c r="AP474" s="129"/>
      <c r="AQ474" s="148"/>
      <c r="AR474" s="129"/>
      <c r="AS474" s="129"/>
      <c r="AT474" s="129">
        <v>-1953892.4059906751</v>
      </c>
      <c r="AU474" s="129"/>
      <c r="AV474" s="129"/>
      <c r="AW474" s="129"/>
      <c r="AX474" s="129"/>
      <c r="AY474" s="124">
        <f t="shared" si="273"/>
        <v>-2970493.8103249255</v>
      </c>
      <c r="AZ474" s="124">
        <f t="shared" si="274"/>
        <v>3795441.6413534549</v>
      </c>
      <c r="BA474" s="124"/>
      <c r="BB474" s="124">
        <f t="shared" si="275"/>
        <v>3795441.6413534549</v>
      </c>
    </row>
    <row r="475" spans="1:56" hidden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28">
        <f>'A-RR Cross-Reference'!GH475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37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44"/>
      <c r="AJ475" s="144"/>
      <c r="AK475" s="144"/>
      <c r="AL475" s="129"/>
      <c r="AM475" s="129"/>
      <c r="AN475" s="129"/>
      <c r="AO475" s="129"/>
      <c r="AP475" s="129"/>
      <c r="AQ475" s="148"/>
      <c r="AR475" s="129"/>
      <c r="AS475" s="129"/>
      <c r="AT475" s="129"/>
      <c r="AU475" s="129"/>
      <c r="AV475" s="129"/>
      <c r="AW475" s="129"/>
      <c r="AX475" s="129"/>
      <c r="AY475" s="124">
        <f t="shared" si="273"/>
        <v>0</v>
      </c>
      <c r="AZ475" s="124">
        <f t="shared" si="274"/>
        <v>10587470.027916668</v>
      </c>
      <c r="BA475" s="124"/>
      <c r="BB475" s="124">
        <f t="shared" si="275"/>
        <v>10587470.027916668</v>
      </c>
      <c r="BC475" s="23"/>
      <c r="BD475" s="23"/>
    </row>
    <row r="476" spans="1:56" hidden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28">
        <f>'A-RR Cross-Reference'!GH476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44"/>
      <c r="AJ476" s="144"/>
      <c r="AK476" s="144"/>
      <c r="AL476" s="129"/>
      <c r="AM476" s="129"/>
      <c r="AN476" s="129"/>
      <c r="AO476" s="129"/>
      <c r="AP476" s="129"/>
      <c r="AQ476" s="148"/>
      <c r="AR476" s="129"/>
      <c r="AS476" s="129"/>
      <c r="AT476" s="129"/>
      <c r="AU476" s="129"/>
      <c r="AV476" s="129"/>
      <c r="AW476" s="129"/>
      <c r="AX476" s="129"/>
      <c r="AY476" s="124">
        <f t="shared" si="273"/>
        <v>0</v>
      </c>
      <c r="AZ476" s="124">
        <f t="shared" si="274"/>
        <v>0</v>
      </c>
      <c r="BA476" s="124"/>
      <c r="BB476" s="124">
        <f t="shared" si="275"/>
        <v>0</v>
      </c>
      <c r="BC476" s="23"/>
      <c r="BD476" s="23"/>
    </row>
    <row r="477" spans="1:56" hidden="1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76">+D476</f>
        <v>186</v>
      </c>
      <c r="E477" s="128">
        <f>'A-RR Cross-Reference'!GH477</f>
        <v>12851130.848099204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/>
      <c r="Y477" s="129"/>
      <c r="Z477" s="129"/>
      <c r="AA477" s="129"/>
      <c r="AB477" s="129">
        <v>69313768.458075508</v>
      </c>
      <c r="AC477" s="129">
        <v>0</v>
      </c>
      <c r="AD477" s="129">
        <v>-2787548.3850655169</v>
      </c>
      <c r="AE477" s="129"/>
      <c r="AF477" s="129"/>
      <c r="AG477" s="129"/>
      <c r="AH477" s="129"/>
      <c r="AI477" s="144"/>
      <c r="AJ477" s="144"/>
      <c r="AK477" s="144"/>
      <c r="AL477" s="129"/>
      <c r="AM477" s="129"/>
      <c r="AN477" s="129"/>
      <c r="AO477" s="129"/>
      <c r="AP477" s="129"/>
      <c r="AQ477" s="148"/>
      <c r="AR477" s="129"/>
      <c r="AS477" s="129"/>
      <c r="AT477" s="129"/>
      <c r="AU477" s="129"/>
      <c r="AV477" s="129"/>
      <c r="AW477" s="129"/>
      <c r="AX477" s="129"/>
      <c r="AY477" s="124">
        <f t="shared" si="273"/>
        <v>66526220.07300999</v>
      </c>
      <c r="AZ477" s="124">
        <f t="shared" si="274"/>
        <v>79377350.9211092</v>
      </c>
      <c r="BA477" s="124"/>
      <c r="BB477" s="124">
        <f t="shared" si="275"/>
        <v>79377350.9211092</v>
      </c>
    </row>
    <row r="478" spans="1:56" hidden="1" outlineLevel="2" x14ac:dyDescent="0.25">
      <c r="A478" s="83">
        <f>ROW()</f>
        <v>478</v>
      </c>
      <c r="B478" s="288"/>
      <c r="C478" s="113" t="s">
        <v>491</v>
      </c>
      <c r="D478" s="114">
        <f t="shared" si="276"/>
        <v>186</v>
      </c>
      <c r="E478" s="128">
        <f>'A-RR Cross-Reference'!GH478</f>
        <v>5422663.6914355215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44"/>
      <c r="AJ478" s="144"/>
      <c r="AK478" s="144"/>
      <c r="AL478" s="129"/>
      <c r="AM478" s="129"/>
      <c r="AN478" s="129"/>
      <c r="AO478" s="129"/>
      <c r="AP478" s="129"/>
      <c r="AQ478" s="148">
        <v>-76589.339352187933</v>
      </c>
      <c r="AR478" s="129"/>
      <c r="AS478" s="129"/>
      <c r="AT478" s="129"/>
      <c r="AU478" s="129"/>
      <c r="AV478" s="129"/>
      <c r="AW478" s="129"/>
      <c r="AX478" s="129"/>
      <c r="AY478" s="124">
        <f t="shared" si="273"/>
        <v>-76589.339352187933</v>
      </c>
      <c r="AZ478" s="124">
        <f t="shared" si="274"/>
        <v>5346074.3520833338</v>
      </c>
      <c r="BA478" s="124"/>
      <c r="BB478" s="124">
        <f t="shared" si="275"/>
        <v>5346074.3520833338</v>
      </c>
    </row>
    <row r="479" spans="1:56" collapsed="1" x14ac:dyDescent="0.25">
      <c r="A479" s="83">
        <f>ROW()</f>
        <v>479</v>
      </c>
      <c r="B479" s="288"/>
      <c r="C479" s="113" t="s">
        <v>492</v>
      </c>
      <c r="D479" s="114">
        <v>190</v>
      </c>
      <c r="E479" s="128">
        <f>'A-RR Cross-Reference'!GH479</f>
        <v>232182071.11675978</v>
      </c>
      <c r="F479" s="129"/>
      <c r="G479" s="129"/>
      <c r="H479" s="129"/>
      <c r="I479" s="129">
        <v>12935669.401366051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37"/>
      <c r="Y479" s="129"/>
      <c r="Z479" s="129"/>
      <c r="AA479" s="129"/>
      <c r="AB479" s="129"/>
      <c r="AC479" s="143"/>
      <c r="AD479" s="129"/>
      <c r="AE479" s="129"/>
      <c r="AF479" s="129"/>
      <c r="AG479" s="129">
        <v>24636688.075834513</v>
      </c>
      <c r="AH479" s="129"/>
      <c r="AI479" s="144"/>
      <c r="AJ479" s="144"/>
      <c r="AK479" s="144"/>
      <c r="AL479" s="129"/>
      <c r="AM479" s="129"/>
      <c r="AN479" s="129"/>
      <c r="AO479" s="129">
        <v>-69784</v>
      </c>
      <c r="AP479" s="129"/>
      <c r="AQ479" s="148">
        <v>-572953.9270207748</v>
      </c>
      <c r="AR479" s="129"/>
      <c r="AS479" s="129"/>
      <c r="AT479" s="129"/>
      <c r="AU479" s="129">
        <v>0</v>
      </c>
      <c r="AV479" s="129"/>
      <c r="AW479" s="129"/>
      <c r="AX479" s="129"/>
      <c r="AY479" s="124">
        <f t="shared" si="273"/>
        <v>36929619.550179794</v>
      </c>
      <c r="AZ479" s="124">
        <f t="shared" si="274"/>
        <v>269111690.66693956</v>
      </c>
      <c r="BA479" s="124"/>
      <c r="BB479" s="124">
        <f t="shared" si="275"/>
        <v>269111690.66693956</v>
      </c>
    </row>
    <row r="480" spans="1:56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28">
        <f>'A-RR Cross-Reference'!GH480</f>
        <v>1773283.4448800152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44"/>
      <c r="AJ480" s="144"/>
      <c r="AK480" s="144"/>
      <c r="AL480" s="129"/>
      <c r="AM480" s="129"/>
      <c r="AN480" s="129"/>
      <c r="AO480" s="129"/>
      <c r="AP480" s="129"/>
      <c r="AQ480" s="148">
        <v>279050.73511998472</v>
      </c>
      <c r="AR480" s="129"/>
      <c r="AS480" s="129"/>
      <c r="AT480" s="129"/>
      <c r="AU480" s="129"/>
      <c r="AV480" s="129"/>
      <c r="AW480" s="129"/>
      <c r="AX480" s="129"/>
      <c r="AY480" s="124">
        <f t="shared" si="273"/>
        <v>279050.73511998472</v>
      </c>
      <c r="AZ480" s="124">
        <f t="shared" si="274"/>
        <v>2052334.18</v>
      </c>
      <c r="BA480" s="124"/>
      <c r="BB480" s="124">
        <f t="shared" si="275"/>
        <v>2052334.18</v>
      </c>
    </row>
    <row r="481" spans="1:54" x14ac:dyDescent="0.25">
      <c r="A481" s="83">
        <f>ROW()</f>
        <v>481</v>
      </c>
      <c r="B481" s="288"/>
      <c r="C481" s="113" t="s">
        <v>494</v>
      </c>
      <c r="D481" s="114">
        <f t="shared" ref="D481:D482" si="277">+D480</f>
        <v>190</v>
      </c>
      <c r="E481" s="128">
        <f>'A-RR Cross-Reference'!GH481</f>
        <v>-649889.41507767781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>
        <v>-14555891.376195857</v>
      </c>
      <c r="AC481" s="129">
        <v>0</v>
      </c>
      <c r="AD481" s="129"/>
      <c r="AE481" s="129"/>
      <c r="AF481" s="129"/>
      <c r="AG481" s="129"/>
      <c r="AH481" s="129"/>
      <c r="AI481" s="144"/>
      <c r="AJ481" s="144"/>
      <c r="AK481" s="144"/>
      <c r="AL481" s="129"/>
      <c r="AM481" s="129"/>
      <c r="AN481" s="129"/>
      <c r="AO481" s="129"/>
      <c r="AP481" s="129"/>
      <c r="AQ481" s="148"/>
      <c r="AR481" s="129"/>
      <c r="AS481" s="129"/>
      <c r="AT481" s="129"/>
      <c r="AU481" s="129"/>
      <c r="AV481" s="129"/>
      <c r="AW481" s="129"/>
      <c r="AX481" s="129"/>
      <c r="AY481" s="124">
        <f t="shared" si="273"/>
        <v>-14555891.376195857</v>
      </c>
      <c r="AZ481" s="124">
        <f t="shared" si="274"/>
        <v>-15205780.791273534</v>
      </c>
      <c r="BA481" s="124"/>
      <c r="BB481" s="124">
        <f t="shared" si="275"/>
        <v>-15205780.791273534</v>
      </c>
    </row>
    <row r="482" spans="1:54" x14ac:dyDescent="0.25">
      <c r="A482" s="83">
        <f>ROW()</f>
        <v>482</v>
      </c>
      <c r="B482" s="289"/>
      <c r="C482" s="113" t="s">
        <v>495</v>
      </c>
      <c r="D482" s="114">
        <f t="shared" si="277"/>
        <v>190</v>
      </c>
      <c r="E482" s="128">
        <f>'A-RR Cross-Reference'!GH482</f>
        <v>8536312.4780236371</v>
      </c>
      <c r="F482" s="129"/>
      <c r="G482" s="129"/>
      <c r="H482" s="129"/>
      <c r="I482" s="129">
        <v>8277352.7351189256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/>
      <c r="Y482" s="129"/>
      <c r="Z482" s="129"/>
      <c r="AA482" s="129"/>
      <c r="AB482" s="129"/>
      <c r="AC482" s="129"/>
      <c r="AD482" s="129"/>
      <c r="AE482" s="129"/>
      <c r="AF482" s="129">
        <v>213486.29491019232</v>
      </c>
      <c r="AG482" s="129"/>
      <c r="AH482" s="129"/>
      <c r="AI482" s="144">
        <v>-15518075.550933991</v>
      </c>
      <c r="AJ482" s="144">
        <v>-455457.37</v>
      </c>
      <c r="AK482" s="144">
        <v>-4000987.1122040013</v>
      </c>
      <c r="AL482" s="129">
        <v>-6381618.9012659928</v>
      </c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4">
        <f t="shared" si="273"/>
        <v>-17865299.904374868</v>
      </c>
      <c r="AZ482" s="124">
        <f t="shared" si="274"/>
        <v>-9328987.4263512306</v>
      </c>
      <c r="BA482" s="124"/>
      <c r="BB482" s="124">
        <f t="shared" si="275"/>
        <v>-9328987.4263512306</v>
      </c>
    </row>
    <row r="483" spans="1:54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455191061.1771003</v>
      </c>
      <c r="F483" s="141">
        <f>SUM(F467:F482)</f>
        <v>0</v>
      </c>
      <c r="G483" s="141">
        <f t="shared" ref="G483:BB483" si="278">SUM(G467:G482)</f>
        <v>0</v>
      </c>
      <c r="H483" s="141">
        <f t="shared" si="278"/>
        <v>0</v>
      </c>
      <c r="I483" s="141">
        <f t="shared" si="278"/>
        <v>21213022.136484977</v>
      </c>
      <c r="J483" s="141">
        <f t="shared" si="278"/>
        <v>0</v>
      </c>
      <c r="K483" s="141">
        <f t="shared" si="278"/>
        <v>0</v>
      </c>
      <c r="L483" s="141">
        <f t="shared" si="278"/>
        <v>0</v>
      </c>
      <c r="M483" s="141">
        <f t="shared" si="278"/>
        <v>0</v>
      </c>
      <c r="N483" s="141">
        <f t="shared" si="278"/>
        <v>0</v>
      </c>
      <c r="O483" s="141">
        <f t="shared" si="278"/>
        <v>0</v>
      </c>
      <c r="P483" s="141">
        <f t="shared" si="278"/>
        <v>0</v>
      </c>
      <c r="Q483" s="141">
        <f t="shared" si="278"/>
        <v>0</v>
      </c>
      <c r="R483" s="141">
        <f t="shared" si="278"/>
        <v>0</v>
      </c>
      <c r="S483" s="141">
        <f t="shared" si="278"/>
        <v>0</v>
      </c>
      <c r="T483" s="141">
        <f t="shared" si="278"/>
        <v>0</v>
      </c>
      <c r="U483" s="141">
        <f t="shared" si="278"/>
        <v>0</v>
      </c>
      <c r="V483" s="141">
        <f t="shared" si="278"/>
        <v>0</v>
      </c>
      <c r="W483" s="141">
        <f t="shared" si="278"/>
        <v>0</v>
      </c>
      <c r="X483" s="141">
        <f t="shared" si="278"/>
        <v>0</v>
      </c>
      <c r="Y483" s="141">
        <f t="shared" si="278"/>
        <v>0</v>
      </c>
      <c r="Z483" s="141">
        <f t="shared" si="278"/>
        <v>0</v>
      </c>
      <c r="AA483" s="141">
        <f t="shared" si="278"/>
        <v>0</v>
      </c>
      <c r="AB483" s="141">
        <f t="shared" si="278"/>
        <v>54757877.081879653</v>
      </c>
      <c r="AC483" s="141">
        <f t="shared" si="278"/>
        <v>0</v>
      </c>
      <c r="AD483" s="141">
        <f t="shared" si="278"/>
        <v>-6701666.0302178357</v>
      </c>
      <c r="AE483" s="141">
        <f t="shared" si="278"/>
        <v>0</v>
      </c>
      <c r="AF483" s="141">
        <f t="shared" si="278"/>
        <v>-803115.10942405812</v>
      </c>
      <c r="AG483" s="141">
        <f t="shared" si="278"/>
        <v>24636688.075834513</v>
      </c>
      <c r="AH483" s="141">
        <f t="shared" si="278"/>
        <v>0</v>
      </c>
      <c r="AI483" s="141">
        <f t="shared" si="278"/>
        <v>-15518075.550933991</v>
      </c>
      <c r="AJ483" s="141">
        <f t="shared" ref="AJ483" si="279">SUM(AJ467:AJ482)</f>
        <v>-455457.37</v>
      </c>
      <c r="AK483" s="141">
        <f t="shared" si="278"/>
        <v>-4000987.1122040013</v>
      </c>
      <c r="AL483" s="141">
        <f t="shared" si="278"/>
        <v>-6381618.9012659928</v>
      </c>
      <c r="AM483" s="141">
        <f t="shared" si="278"/>
        <v>0</v>
      </c>
      <c r="AN483" s="141">
        <f t="shared" si="278"/>
        <v>0</v>
      </c>
      <c r="AO483" s="141">
        <f t="shared" si="278"/>
        <v>-69784</v>
      </c>
      <c r="AP483" s="141">
        <f t="shared" si="278"/>
        <v>0</v>
      </c>
      <c r="AQ483" s="141">
        <f t="shared" si="278"/>
        <v>-20034813.580998573</v>
      </c>
      <c r="AR483" s="141">
        <f t="shared" si="278"/>
        <v>0</v>
      </c>
      <c r="AS483" s="141">
        <f t="shared" si="278"/>
        <v>0</v>
      </c>
      <c r="AT483" s="141">
        <f t="shared" ref="AT483" si="280">SUM(AT467:AT482)</f>
        <v>-1953892.4059906751</v>
      </c>
      <c r="AU483" s="141">
        <f t="shared" si="278"/>
        <v>0</v>
      </c>
      <c r="AV483" s="141">
        <f t="shared" si="278"/>
        <v>0</v>
      </c>
      <c r="AW483" s="141">
        <f t="shared" si="278"/>
        <v>0</v>
      </c>
      <c r="AX483" s="141">
        <f t="shared" si="278"/>
        <v>0</v>
      </c>
      <c r="AY483" s="141">
        <f>SUM(AX467:AY482)</f>
        <v>44688177.23316402</v>
      </c>
      <c r="AZ483" s="141">
        <f t="shared" si="278"/>
        <v>499879238.41026419</v>
      </c>
      <c r="BA483" s="141">
        <f t="shared" si="278"/>
        <v>0</v>
      </c>
      <c r="BB483" s="141">
        <f t="shared" si="278"/>
        <v>499879238.41026419</v>
      </c>
    </row>
    <row r="484" spans="1:54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28">
        <f>'A-RR Cross-Reference'!GH484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44"/>
      <c r="AK484" s="144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4">
        <f t="shared" ref="AY484:AY485" si="281">SUM(F484:AX484)</f>
        <v>0</v>
      </c>
      <c r="AZ484" s="124">
        <f t="shared" ref="AZ484:AZ485" si="282">AY484+E484</f>
        <v>0</v>
      </c>
      <c r="BA484" s="124"/>
      <c r="BB484" s="124">
        <f t="shared" ref="BB484:BB485" si="283">AZ484+BA484</f>
        <v>0</v>
      </c>
    </row>
    <row r="485" spans="1:54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28">
        <f>'A-RR Cross-Reference'!GH485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44"/>
      <c r="AK485" s="144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4">
        <f t="shared" si="281"/>
        <v>0</v>
      </c>
      <c r="AZ485" s="124">
        <f t="shared" si="282"/>
        <v>0</v>
      </c>
      <c r="BA485" s="124"/>
      <c r="BB485" s="124">
        <f t="shared" si="283"/>
        <v>0</v>
      </c>
    </row>
    <row r="486" spans="1:54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28">
        <f>'A-RR Cross-Reference'!GH486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44"/>
      <c r="AK486" s="144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4">
        <f t="shared" ref="AY486:AY491" si="284">SUM(F486:AX486)</f>
        <v>0</v>
      </c>
      <c r="AZ486" s="124">
        <f t="shared" ref="AZ486:AZ491" si="285">AY486+E486</f>
        <v>0</v>
      </c>
      <c r="BA486" s="124"/>
      <c r="BB486" s="124">
        <f t="shared" ref="BB486:BB491" si="286">AZ486+BA486</f>
        <v>0</v>
      </c>
    </row>
    <row r="487" spans="1:54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28">
        <f>'A-RR Cross-Reference'!GH487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44"/>
      <c r="AK487" s="144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4">
        <f t="shared" si="284"/>
        <v>0</v>
      </c>
      <c r="AZ487" s="124">
        <f t="shared" si="285"/>
        <v>0</v>
      </c>
      <c r="BA487" s="124"/>
      <c r="BB487" s="124">
        <f t="shared" si="286"/>
        <v>0</v>
      </c>
    </row>
    <row r="488" spans="1:54" x14ac:dyDescent="0.25">
      <c r="A488" s="83">
        <f>ROW()</f>
        <v>488</v>
      </c>
      <c r="B488" s="312"/>
      <c r="C488" s="113" t="s">
        <v>496</v>
      </c>
      <c r="D488" s="114">
        <v>230</v>
      </c>
      <c r="E488" s="128">
        <f>'A-RR Cross-Reference'!GH488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37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44"/>
      <c r="AK488" s="144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>
        <v>0</v>
      </c>
      <c r="AV488" s="129"/>
      <c r="AW488" s="129"/>
      <c r="AX488" s="129"/>
      <c r="AY488" s="124">
        <f t="shared" si="284"/>
        <v>0</v>
      </c>
      <c r="AZ488" s="124">
        <f t="shared" si="285"/>
        <v>-67931834.703749999</v>
      </c>
      <c r="BA488" s="124"/>
      <c r="BB488" s="124">
        <f t="shared" si="286"/>
        <v>-67931834.703749999</v>
      </c>
    </row>
    <row r="489" spans="1:54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28">
        <f>'A-RR Cross-Reference'!GH489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44"/>
      <c r="AK489" s="144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4">
        <f t="shared" si="284"/>
        <v>0</v>
      </c>
      <c r="AZ489" s="124">
        <f t="shared" si="285"/>
        <v>-1655594.65</v>
      </c>
      <c r="BA489" s="124"/>
      <c r="BB489" s="124">
        <f t="shared" si="286"/>
        <v>-1655594.65</v>
      </c>
    </row>
    <row r="490" spans="1:54" x14ac:dyDescent="0.25">
      <c r="A490" s="83">
        <f>ROW()</f>
        <v>490</v>
      </c>
      <c r="B490" s="312"/>
      <c r="C490" s="113" t="s">
        <v>498</v>
      </c>
      <c r="D490" s="114">
        <f t="shared" ref="D490:D491" si="287">+D489</f>
        <v>230</v>
      </c>
      <c r="E490" s="128">
        <f>'A-RR Cross-Reference'!GH490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44"/>
      <c r="AK490" s="144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4">
        <f t="shared" si="284"/>
        <v>0</v>
      </c>
      <c r="AZ490" s="124">
        <f t="shared" si="285"/>
        <v>-12992835.936250001</v>
      </c>
      <c r="BA490" s="124"/>
      <c r="BB490" s="124">
        <f t="shared" si="286"/>
        <v>-12992835.936250001</v>
      </c>
    </row>
    <row r="491" spans="1:54" x14ac:dyDescent="0.25">
      <c r="A491" s="83">
        <f>ROW()</f>
        <v>491</v>
      </c>
      <c r="B491" s="313"/>
      <c r="C491" s="115" t="s">
        <v>499</v>
      </c>
      <c r="D491" s="116">
        <f t="shared" si="287"/>
        <v>230</v>
      </c>
      <c r="E491" s="128">
        <f>'A-RR Cross-Reference'!GH491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44"/>
      <c r="AK491" s="144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4">
        <f t="shared" si="284"/>
        <v>0</v>
      </c>
      <c r="AZ491" s="124">
        <f t="shared" si="285"/>
        <v>-367257.15923599998</v>
      </c>
      <c r="BA491" s="124"/>
      <c r="BB491" s="124">
        <f t="shared" si="286"/>
        <v>-367257.15923599998</v>
      </c>
    </row>
    <row r="492" spans="1:54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>SUM(F484:F491)</f>
        <v>0</v>
      </c>
      <c r="G492" s="141">
        <f t="shared" ref="G492:BB492" si="288">SUM(G484:G491)</f>
        <v>0</v>
      </c>
      <c r="H492" s="141">
        <f t="shared" si="288"/>
        <v>0</v>
      </c>
      <c r="I492" s="141">
        <f t="shared" si="288"/>
        <v>0</v>
      </c>
      <c r="J492" s="141">
        <f t="shared" si="288"/>
        <v>0</v>
      </c>
      <c r="K492" s="141">
        <f t="shared" si="288"/>
        <v>0</v>
      </c>
      <c r="L492" s="141">
        <f t="shared" si="288"/>
        <v>0</v>
      </c>
      <c r="M492" s="141">
        <f t="shared" si="288"/>
        <v>0</v>
      </c>
      <c r="N492" s="141">
        <f t="shared" si="288"/>
        <v>0</v>
      </c>
      <c r="O492" s="141">
        <f t="shared" si="288"/>
        <v>0</v>
      </c>
      <c r="P492" s="141">
        <f t="shared" si="288"/>
        <v>0</v>
      </c>
      <c r="Q492" s="141">
        <f t="shared" si="288"/>
        <v>0</v>
      </c>
      <c r="R492" s="141">
        <f t="shared" si="288"/>
        <v>0</v>
      </c>
      <c r="S492" s="141">
        <f t="shared" si="288"/>
        <v>0</v>
      </c>
      <c r="T492" s="141">
        <f t="shared" si="288"/>
        <v>0</v>
      </c>
      <c r="U492" s="141">
        <f t="shared" si="288"/>
        <v>0</v>
      </c>
      <c r="V492" s="141">
        <f t="shared" si="288"/>
        <v>0</v>
      </c>
      <c r="W492" s="141">
        <f t="shared" si="288"/>
        <v>0</v>
      </c>
      <c r="X492" s="141">
        <f>SUM(X484:X491)</f>
        <v>0</v>
      </c>
      <c r="Y492" s="141">
        <f t="shared" si="288"/>
        <v>0</v>
      </c>
      <c r="Z492" s="141">
        <f t="shared" si="288"/>
        <v>0</v>
      </c>
      <c r="AA492" s="141">
        <f t="shared" si="288"/>
        <v>0</v>
      </c>
      <c r="AB492" s="141">
        <f t="shared" si="288"/>
        <v>0</v>
      </c>
      <c r="AC492" s="141">
        <f t="shared" si="288"/>
        <v>0</v>
      </c>
      <c r="AD492" s="141">
        <f t="shared" si="288"/>
        <v>0</v>
      </c>
      <c r="AE492" s="141">
        <f t="shared" si="288"/>
        <v>0</v>
      </c>
      <c r="AF492" s="141">
        <f t="shared" si="288"/>
        <v>0</v>
      </c>
      <c r="AG492" s="141">
        <f t="shared" si="288"/>
        <v>0</v>
      </c>
      <c r="AH492" s="141">
        <f t="shared" si="288"/>
        <v>0</v>
      </c>
      <c r="AI492" s="141">
        <f t="shared" si="288"/>
        <v>0</v>
      </c>
      <c r="AJ492" s="141">
        <f t="shared" si="288"/>
        <v>0</v>
      </c>
      <c r="AK492" s="141">
        <f t="shared" si="288"/>
        <v>0</v>
      </c>
      <c r="AL492" s="141">
        <f t="shared" si="288"/>
        <v>0</v>
      </c>
      <c r="AM492" s="141">
        <f t="shared" si="288"/>
        <v>0</v>
      </c>
      <c r="AN492" s="141">
        <f t="shared" si="288"/>
        <v>0</v>
      </c>
      <c r="AO492" s="141">
        <f t="shared" si="288"/>
        <v>0</v>
      </c>
      <c r="AP492" s="141">
        <f t="shared" si="288"/>
        <v>0</v>
      </c>
      <c r="AQ492" s="141">
        <f t="shared" si="288"/>
        <v>0</v>
      </c>
      <c r="AR492" s="141">
        <f t="shared" si="288"/>
        <v>0</v>
      </c>
      <c r="AS492" s="141">
        <f t="shared" si="288"/>
        <v>0</v>
      </c>
      <c r="AT492" s="141">
        <f t="shared" si="288"/>
        <v>0</v>
      </c>
      <c r="AU492" s="141">
        <f t="shared" si="288"/>
        <v>0</v>
      </c>
      <c r="AV492" s="141">
        <f t="shared" si="288"/>
        <v>0</v>
      </c>
      <c r="AW492" s="141">
        <f t="shared" si="288"/>
        <v>0</v>
      </c>
      <c r="AX492" s="141">
        <f t="shared" si="288"/>
        <v>0</v>
      </c>
      <c r="AY492" s="141">
        <f>SUM(AX484:AY491)</f>
        <v>0</v>
      </c>
      <c r="AZ492" s="141">
        <f t="shared" si="288"/>
        <v>-82947522.449236006</v>
      </c>
      <c r="BA492" s="141">
        <f t="shared" si="288"/>
        <v>0</v>
      </c>
      <c r="BB492" s="141">
        <f t="shared" si="288"/>
        <v>-82947522.449236006</v>
      </c>
    </row>
    <row r="493" spans="1:54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28">
        <f>'A-RR Cross-Reference'!GH493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44"/>
      <c r="AK493" s="144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4">
        <f t="shared" ref="AY493" si="289">SUM(F493:AX493)</f>
        <v>0</v>
      </c>
      <c r="AZ493" s="124">
        <f t="shared" ref="AZ493" si="290">AY493+E493</f>
        <v>-17221104.328283999</v>
      </c>
      <c r="BA493" s="124"/>
      <c r="BB493" s="124">
        <f t="shared" ref="BB493" si="291">AZ493+BA493</f>
        <v>-17221104.328283999</v>
      </c>
    </row>
    <row r="494" spans="1:54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>+F493</f>
        <v>0</v>
      </c>
      <c r="G494" s="141">
        <f t="shared" ref="G494:BB494" si="292">+G493</f>
        <v>0</v>
      </c>
      <c r="H494" s="141">
        <f t="shared" si="292"/>
        <v>0</v>
      </c>
      <c r="I494" s="141">
        <f t="shared" si="292"/>
        <v>0</v>
      </c>
      <c r="J494" s="141">
        <f t="shared" si="292"/>
        <v>0</v>
      </c>
      <c r="K494" s="141">
        <f t="shared" si="292"/>
        <v>0</v>
      </c>
      <c r="L494" s="141">
        <f t="shared" si="292"/>
        <v>0</v>
      </c>
      <c r="M494" s="141">
        <f t="shared" si="292"/>
        <v>0</v>
      </c>
      <c r="N494" s="141">
        <f t="shared" si="292"/>
        <v>0</v>
      </c>
      <c r="O494" s="141">
        <f t="shared" si="292"/>
        <v>0</v>
      </c>
      <c r="P494" s="141">
        <f t="shared" si="292"/>
        <v>0</v>
      </c>
      <c r="Q494" s="141">
        <f t="shared" si="292"/>
        <v>0</v>
      </c>
      <c r="R494" s="141">
        <f t="shared" si="292"/>
        <v>0</v>
      </c>
      <c r="S494" s="141">
        <f t="shared" si="292"/>
        <v>0</v>
      </c>
      <c r="T494" s="141">
        <f t="shared" si="292"/>
        <v>0</v>
      </c>
      <c r="U494" s="141">
        <f t="shared" si="292"/>
        <v>0</v>
      </c>
      <c r="V494" s="141">
        <f t="shared" si="292"/>
        <v>0</v>
      </c>
      <c r="W494" s="141">
        <f t="shared" si="292"/>
        <v>0</v>
      </c>
      <c r="X494" s="141">
        <f t="shared" si="292"/>
        <v>0</v>
      </c>
      <c r="Y494" s="141">
        <f t="shared" si="292"/>
        <v>0</v>
      </c>
      <c r="Z494" s="141">
        <f t="shared" si="292"/>
        <v>0</v>
      </c>
      <c r="AA494" s="141">
        <f t="shared" si="292"/>
        <v>0</v>
      </c>
      <c r="AB494" s="141">
        <f t="shared" si="292"/>
        <v>0</v>
      </c>
      <c r="AC494" s="141">
        <f t="shared" si="292"/>
        <v>0</v>
      </c>
      <c r="AD494" s="141">
        <f t="shared" si="292"/>
        <v>0</v>
      </c>
      <c r="AE494" s="141">
        <f t="shared" si="292"/>
        <v>0</v>
      </c>
      <c r="AF494" s="141">
        <f t="shared" si="292"/>
        <v>0</v>
      </c>
      <c r="AG494" s="141">
        <f t="shared" si="292"/>
        <v>0</v>
      </c>
      <c r="AH494" s="141">
        <f t="shared" si="292"/>
        <v>0</v>
      </c>
      <c r="AI494" s="141">
        <f t="shared" si="292"/>
        <v>0</v>
      </c>
      <c r="AJ494" s="141">
        <f t="shared" si="292"/>
        <v>0</v>
      </c>
      <c r="AK494" s="141">
        <f t="shared" si="292"/>
        <v>0</v>
      </c>
      <c r="AL494" s="141">
        <f t="shared" si="292"/>
        <v>0</v>
      </c>
      <c r="AM494" s="141">
        <f t="shared" si="292"/>
        <v>0</v>
      </c>
      <c r="AN494" s="141">
        <f t="shared" si="292"/>
        <v>0</v>
      </c>
      <c r="AO494" s="141">
        <f t="shared" si="292"/>
        <v>0</v>
      </c>
      <c r="AP494" s="141">
        <f t="shared" si="292"/>
        <v>0</v>
      </c>
      <c r="AQ494" s="141">
        <f t="shared" si="292"/>
        <v>0</v>
      </c>
      <c r="AR494" s="141">
        <f t="shared" si="292"/>
        <v>0</v>
      </c>
      <c r="AS494" s="141">
        <f t="shared" si="292"/>
        <v>0</v>
      </c>
      <c r="AT494" s="141">
        <f t="shared" si="292"/>
        <v>0</v>
      </c>
      <c r="AU494" s="141">
        <f t="shared" si="292"/>
        <v>0</v>
      </c>
      <c r="AV494" s="141">
        <f t="shared" si="292"/>
        <v>0</v>
      </c>
      <c r="AW494" s="141">
        <f t="shared" si="292"/>
        <v>0</v>
      </c>
      <c r="AX494" s="141">
        <f t="shared" si="292"/>
        <v>0</v>
      </c>
      <c r="AY494" s="141">
        <f t="shared" si="292"/>
        <v>0</v>
      </c>
      <c r="AZ494" s="141">
        <f t="shared" si="292"/>
        <v>-17221104.328283999</v>
      </c>
      <c r="BA494" s="141">
        <f t="shared" si="292"/>
        <v>0</v>
      </c>
      <c r="BB494" s="141">
        <f t="shared" si="292"/>
        <v>-17221104.328283999</v>
      </c>
    </row>
    <row r="495" spans="1:54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28">
        <f>'A-RR Cross-Reference'!GH495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44"/>
      <c r="AK495" s="144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4">
        <f t="shared" ref="AY495:AY497" si="293">SUM(F495:AX495)</f>
        <v>0</v>
      </c>
      <c r="AZ495" s="124">
        <f t="shared" ref="AZ495:AZ497" si="294">AY495+E495</f>
        <v>0</v>
      </c>
      <c r="BA495" s="124"/>
      <c r="BB495" s="124">
        <f t="shared" ref="BB495:BB497" si="295">AZ495+BA495</f>
        <v>0</v>
      </c>
    </row>
    <row r="496" spans="1:54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28">
        <f>'A-RR Cross-Reference'!GH496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44"/>
      <c r="AK496" s="144"/>
      <c r="AL496" s="129"/>
      <c r="AM496" s="129"/>
      <c r="AN496" s="129"/>
      <c r="AO496" s="129"/>
      <c r="AP496" s="129"/>
      <c r="AQ496" s="148"/>
      <c r="AR496" s="129"/>
      <c r="AS496" s="129"/>
      <c r="AT496" s="129"/>
      <c r="AU496" s="129"/>
      <c r="AV496" s="129"/>
      <c r="AW496" s="129"/>
      <c r="AX496" s="129"/>
      <c r="AY496" s="124">
        <f t="shared" si="293"/>
        <v>0</v>
      </c>
      <c r="AZ496" s="124">
        <f t="shared" si="294"/>
        <v>0</v>
      </c>
      <c r="BA496" s="124"/>
      <c r="BB496" s="124">
        <f t="shared" si="295"/>
        <v>0</v>
      </c>
    </row>
    <row r="497" spans="1:60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296">+D496</f>
        <v>253</v>
      </c>
      <c r="E497" s="128">
        <f>'A-RR Cross-Reference'!GH497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44"/>
      <c r="AK497" s="144"/>
      <c r="AL497" s="129"/>
      <c r="AM497" s="129"/>
      <c r="AN497" s="129"/>
      <c r="AO497" s="129"/>
      <c r="AP497" s="129"/>
      <c r="AQ497" s="148"/>
      <c r="AR497" s="129"/>
      <c r="AS497" s="129"/>
      <c r="AT497" s="129"/>
      <c r="AU497" s="129"/>
      <c r="AV497" s="129"/>
      <c r="AW497" s="129"/>
      <c r="AX497" s="129"/>
      <c r="AY497" s="124">
        <f t="shared" si="293"/>
        <v>0</v>
      </c>
      <c r="AZ497" s="124">
        <f t="shared" si="294"/>
        <v>0</v>
      </c>
      <c r="BA497" s="124"/>
      <c r="BB497" s="124">
        <f t="shared" si="295"/>
        <v>0</v>
      </c>
    </row>
    <row r="498" spans="1:60" outlineLevel="1" x14ac:dyDescent="0.25">
      <c r="A498" s="83">
        <f>ROW()</f>
        <v>498</v>
      </c>
      <c r="B498" s="323"/>
      <c r="C498" s="113" t="s">
        <v>503</v>
      </c>
      <c r="D498" s="114">
        <f t="shared" si="296"/>
        <v>253</v>
      </c>
      <c r="E498" s="128">
        <f>'A-RR Cross-Reference'!GH498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44"/>
      <c r="AK498" s="144"/>
      <c r="AL498" s="129"/>
      <c r="AM498" s="129"/>
      <c r="AN498" s="129"/>
      <c r="AO498" s="129"/>
      <c r="AP498" s="129"/>
      <c r="AQ498" s="148"/>
      <c r="AR498" s="129"/>
      <c r="AS498" s="129"/>
      <c r="AT498" s="129"/>
      <c r="AU498" s="129"/>
      <c r="AV498" s="129"/>
      <c r="AW498" s="129"/>
      <c r="AX498" s="129"/>
      <c r="AY498" s="124">
        <f t="shared" ref="AY498:AY519" si="297">SUM(F498:AX498)</f>
        <v>0</v>
      </c>
      <c r="AZ498" s="124">
        <f t="shared" ref="AZ498:AZ519" si="298">AY498+E498</f>
        <v>-5054518.5162779987</v>
      </c>
      <c r="BA498" s="124"/>
      <c r="BB498" s="124">
        <f t="shared" ref="BB498:BB519" si="299">AZ498+BA498</f>
        <v>-5054518.5162779987</v>
      </c>
    </row>
    <row r="499" spans="1:60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28">
        <f>'A-RR Cross-Reference'!GH499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44"/>
      <c r="AK499" s="144"/>
      <c r="AL499" s="129"/>
      <c r="AM499" s="129"/>
      <c r="AN499" s="129"/>
      <c r="AO499" s="129"/>
      <c r="AP499" s="129"/>
      <c r="AQ499" s="148"/>
      <c r="AR499" s="129"/>
      <c r="AS499" s="129"/>
      <c r="AT499" s="129"/>
      <c r="AU499" s="129"/>
      <c r="AV499" s="129"/>
      <c r="AW499" s="129"/>
      <c r="AX499" s="129"/>
      <c r="AY499" s="124">
        <f t="shared" si="297"/>
        <v>0</v>
      </c>
      <c r="AZ499" s="124">
        <f t="shared" si="298"/>
        <v>0</v>
      </c>
      <c r="BA499" s="124"/>
      <c r="BB499" s="124">
        <f t="shared" si="299"/>
        <v>0</v>
      </c>
    </row>
    <row r="500" spans="1:60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28">
        <f>'A-RR Cross-Reference'!GH500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44"/>
      <c r="AK500" s="144"/>
      <c r="AL500" s="129"/>
      <c r="AM500" s="129"/>
      <c r="AN500" s="129"/>
      <c r="AO500" s="129"/>
      <c r="AP500" s="129"/>
      <c r="AQ500" s="148"/>
      <c r="AR500" s="129"/>
      <c r="AS500" s="129"/>
      <c r="AT500" s="129"/>
      <c r="AU500" s="129"/>
      <c r="AV500" s="129"/>
      <c r="AW500" s="129"/>
      <c r="AX500" s="129"/>
      <c r="AY500" s="124">
        <f t="shared" si="297"/>
        <v>0</v>
      </c>
      <c r="AZ500" s="124">
        <f t="shared" si="298"/>
        <v>0</v>
      </c>
      <c r="BA500" s="124"/>
      <c r="BB500" s="124">
        <f t="shared" si="299"/>
        <v>0</v>
      </c>
    </row>
    <row r="501" spans="1:60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00">+D500</f>
        <v>281</v>
      </c>
      <c r="E501" s="128">
        <f>'A-RR Cross-Reference'!GH501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44"/>
      <c r="AK501" s="144"/>
      <c r="AL501" s="129"/>
      <c r="AM501" s="129"/>
      <c r="AN501" s="129"/>
      <c r="AO501" s="129"/>
      <c r="AP501" s="129"/>
      <c r="AQ501" s="148"/>
      <c r="AR501" s="129"/>
      <c r="AS501" s="129"/>
      <c r="AT501" s="129"/>
      <c r="AU501" s="129"/>
      <c r="AV501" s="129"/>
      <c r="AW501" s="129"/>
      <c r="AX501" s="129"/>
      <c r="AY501" s="124">
        <f t="shared" si="297"/>
        <v>0</v>
      </c>
      <c r="AZ501" s="124">
        <f t="shared" si="298"/>
        <v>0</v>
      </c>
      <c r="BA501" s="124"/>
      <c r="BB501" s="124">
        <f t="shared" si="299"/>
        <v>0</v>
      </c>
    </row>
    <row r="502" spans="1:60" outlineLevel="1" x14ac:dyDescent="0.25">
      <c r="A502" s="83">
        <f>ROW()</f>
        <v>502</v>
      </c>
      <c r="B502" s="323"/>
      <c r="C502" s="113" t="s">
        <v>507</v>
      </c>
      <c r="D502" s="114">
        <f t="shared" si="300"/>
        <v>281</v>
      </c>
      <c r="E502" s="128">
        <f>'A-RR Cross-Reference'!GH502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44"/>
      <c r="AK502" s="144"/>
      <c r="AL502" s="129"/>
      <c r="AM502" s="129"/>
      <c r="AN502" s="129"/>
      <c r="AO502" s="129"/>
      <c r="AP502" s="129"/>
      <c r="AQ502" s="148"/>
      <c r="AR502" s="129"/>
      <c r="AS502" s="129"/>
      <c r="AT502" s="129"/>
      <c r="AU502" s="129"/>
      <c r="AV502" s="129"/>
      <c r="AW502" s="129"/>
      <c r="AX502" s="129"/>
      <c r="AY502" s="124">
        <f t="shared" si="297"/>
        <v>0</v>
      </c>
      <c r="AZ502" s="124">
        <f t="shared" si="298"/>
        <v>0</v>
      </c>
      <c r="BA502" s="124"/>
      <c r="BB502" s="124">
        <f t="shared" si="299"/>
        <v>0</v>
      </c>
    </row>
    <row r="503" spans="1:60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28">
        <f>'A-RR Cross-Reference'!GH503</f>
        <v>-799716383.18582201</v>
      </c>
      <c r="F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37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44"/>
      <c r="AK503" s="144"/>
      <c r="AL503" s="129"/>
      <c r="AM503" s="129"/>
      <c r="AN503" s="129"/>
      <c r="AO503" s="129"/>
      <c r="AP503" s="129"/>
      <c r="AQ503" s="148">
        <v>-248121.6348873656</v>
      </c>
      <c r="AR503" s="129">
        <v>-3196.6225958333121</v>
      </c>
      <c r="AS503" s="129"/>
      <c r="AT503" s="129"/>
      <c r="AU503" s="129">
        <v>-8932371.5531249847</v>
      </c>
      <c r="AV503" s="129"/>
      <c r="AW503" s="129"/>
      <c r="AX503" s="129"/>
      <c r="AY503" s="124">
        <f t="shared" si="297"/>
        <v>-9183689.810608184</v>
      </c>
      <c r="AZ503" s="124">
        <f t="shared" si="298"/>
        <v>-808900072.99643016</v>
      </c>
      <c r="BA503" s="124"/>
      <c r="BB503" s="124">
        <f t="shared" si="299"/>
        <v>-808900072.99643016</v>
      </c>
    </row>
    <row r="504" spans="1:60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28">
        <f>'A-RR Cross-Reference'!GH504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44"/>
      <c r="AK504" s="144"/>
      <c r="AL504" s="129"/>
      <c r="AM504" s="129"/>
      <c r="AN504" s="129"/>
      <c r="AO504" s="129"/>
      <c r="AP504" s="129"/>
      <c r="AQ504" s="148"/>
      <c r="AR504" s="129"/>
      <c r="AS504" s="129"/>
      <c r="AT504" s="129"/>
      <c r="AU504" s="129"/>
      <c r="AV504" s="129"/>
      <c r="AW504" s="129"/>
      <c r="AX504" s="129"/>
      <c r="AY504" s="124">
        <f t="shared" si="297"/>
        <v>0</v>
      </c>
      <c r="AZ504" s="124">
        <f t="shared" si="298"/>
        <v>0</v>
      </c>
      <c r="BA504" s="124"/>
      <c r="BB504" s="124">
        <f t="shared" si="299"/>
        <v>0</v>
      </c>
    </row>
    <row r="505" spans="1:60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01">+D504</f>
        <v>282</v>
      </c>
      <c r="E505" s="128">
        <f>'A-RR Cross-Reference'!GH505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44"/>
      <c r="AK505" s="144"/>
      <c r="AL505" s="129"/>
      <c r="AM505" s="129"/>
      <c r="AN505" s="129"/>
      <c r="AO505" s="129"/>
      <c r="AP505" s="129"/>
      <c r="AQ505" s="148"/>
      <c r="AR505" s="129"/>
      <c r="AS505" s="129"/>
      <c r="AT505" s="129"/>
      <c r="AU505" s="129"/>
      <c r="AV505" s="129"/>
      <c r="AW505" s="129"/>
      <c r="AX505" s="129"/>
      <c r="AY505" s="124">
        <f t="shared" si="297"/>
        <v>0</v>
      </c>
      <c r="AZ505" s="124">
        <f t="shared" si="298"/>
        <v>0</v>
      </c>
      <c r="BA505" s="124"/>
      <c r="BB505" s="124">
        <f t="shared" si="299"/>
        <v>0</v>
      </c>
    </row>
    <row r="506" spans="1:60" outlineLevel="1" x14ac:dyDescent="0.25">
      <c r="A506" s="83">
        <f>ROW()</f>
        <v>506</v>
      </c>
      <c r="B506" s="323"/>
      <c r="C506" s="113" t="s">
        <v>510</v>
      </c>
      <c r="D506" s="114">
        <f t="shared" si="301"/>
        <v>282</v>
      </c>
      <c r="E506" s="128">
        <f>'A-RR Cross-Reference'!GH506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44"/>
      <c r="AK506" s="144"/>
      <c r="AL506" s="129"/>
      <c r="AM506" s="129"/>
      <c r="AN506" s="129"/>
      <c r="AO506" s="129"/>
      <c r="AP506" s="129"/>
      <c r="AQ506" s="148"/>
      <c r="AR506" s="129"/>
      <c r="AS506" s="129"/>
      <c r="AT506" s="129"/>
      <c r="AU506" s="129"/>
      <c r="AV506" s="129"/>
      <c r="AW506" s="129"/>
      <c r="AX506" s="129"/>
      <c r="AY506" s="124">
        <f t="shared" si="297"/>
        <v>0</v>
      </c>
      <c r="AZ506" s="124">
        <f t="shared" si="298"/>
        <v>0</v>
      </c>
      <c r="BA506" s="124"/>
      <c r="BB506" s="124">
        <f t="shared" si="299"/>
        <v>0</v>
      </c>
    </row>
    <row r="507" spans="1:60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28">
        <f>'A-RR Cross-Reference'!GH507</f>
        <v>-16690502.461839572</v>
      </c>
      <c r="F507" s="129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>
        <v>1407349.8663457436</v>
      </c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>
        <v>1817188.7775936066</v>
      </c>
      <c r="AR507" s="7"/>
      <c r="AS507" s="7"/>
      <c r="AT507" s="7">
        <v>410317.40525804099</v>
      </c>
      <c r="AU507" s="7"/>
      <c r="AV507" s="7"/>
      <c r="AW507" s="7"/>
      <c r="AX507" s="7"/>
      <c r="AY507" s="7">
        <f t="shared" si="297"/>
        <v>3634856.0491973911</v>
      </c>
      <c r="AZ507" s="7">
        <f t="shared" si="298"/>
        <v>-13055646.412642181</v>
      </c>
      <c r="BA507" s="7"/>
      <c r="BB507" s="7">
        <f t="shared" si="299"/>
        <v>-13055646.412642181</v>
      </c>
      <c r="BC507" s="7"/>
      <c r="BD507" s="7"/>
      <c r="BE507" s="7"/>
      <c r="BF507" s="7"/>
      <c r="BG507" s="7"/>
      <c r="BH507" s="7"/>
    </row>
    <row r="508" spans="1:60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28">
        <f>'A-RR Cross-Reference'!GH508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44"/>
      <c r="AK508" s="144"/>
      <c r="AL508" s="129"/>
      <c r="AM508" s="129"/>
      <c r="AN508" s="129"/>
      <c r="AO508" s="129"/>
      <c r="AP508" s="129"/>
      <c r="AQ508" s="148"/>
      <c r="AR508" s="129"/>
      <c r="AS508" s="129"/>
      <c r="AT508" s="129"/>
      <c r="AU508" s="129"/>
      <c r="AV508" s="129"/>
      <c r="AW508" s="129"/>
      <c r="AX508" s="129"/>
      <c r="AY508" s="124">
        <f t="shared" si="297"/>
        <v>0</v>
      </c>
      <c r="AZ508" s="124">
        <f t="shared" si="298"/>
        <v>0</v>
      </c>
      <c r="BA508" s="124"/>
      <c r="BB508" s="124">
        <f t="shared" si="299"/>
        <v>0</v>
      </c>
    </row>
    <row r="509" spans="1:60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28">
        <f>'A-RR Cross-Reference'!GH509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44"/>
      <c r="AK509" s="144"/>
      <c r="AL509" s="129"/>
      <c r="AM509" s="129"/>
      <c r="AN509" s="129"/>
      <c r="AO509" s="129"/>
      <c r="AP509" s="129"/>
      <c r="AQ509" s="148"/>
      <c r="AR509" s="129"/>
      <c r="AS509" s="129"/>
      <c r="AT509" s="129"/>
      <c r="AU509" s="129"/>
      <c r="AV509" s="129"/>
      <c r="AW509" s="129"/>
      <c r="AX509" s="129"/>
      <c r="AY509" s="124">
        <f t="shared" si="297"/>
        <v>0</v>
      </c>
      <c r="AZ509" s="124">
        <f t="shared" si="298"/>
        <v>0</v>
      </c>
      <c r="BA509" s="124"/>
      <c r="BB509" s="124">
        <f t="shared" si="299"/>
        <v>0</v>
      </c>
    </row>
    <row r="510" spans="1:60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28">
        <f>'A-RR Cross-Reference'!GH510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44"/>
      <c r="AK510" s="144"/>
      <c r="AL510" s="129"/>
      <c r="AM510" s="129"/>
      <c r="AN510" s="129"/>
      <c r="AO510" s="129"/>
      <c r="AP510" s="129"/>
      <c r="AQ510" s="148"/>
      <c r="AR510" s="129"/>
      <c r="AS510" s="129"/>
      <c r="AT510" s="129"/>
      <c r="AU510" s="129"/>
      <c r="AV510" s="129"/>
      <c r="AW510" s="129"/>
      <c r="AX510" s="129"/>
      <c r="AY510" s="124">
        <f t="shared" si="297"/>
        <v>0</v>
      </c>
      <c r="AZ510" s="124">
        <f t="shared" si="298"/>
        <v>0</v>
      </c>
      <c r="BA510" s="124"/>
      <c r="BB510" s="124">
        <f t="shared" si="299"/>
        <v>0</v>
      </c>
    </row>
    <row r="511" spans="1:60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28">
        <f>'A-RR Cross-Reference'!GH511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44"/>
      <c r="AK511" s="144"/>
      <c r="AL511" s="129"/>
      <c r="AM511" s="129"/>
      <c r="AN511" s="129"/>
      <c r="AO511" s="129"/>
      <c r="AP511" s="129"/>
      <c r="AQ511" s="148"/>
      <c r="AR511" s="129"/>
      <c r="AS511" s="129"/>
      <c r="AT511" s="129"/>
      <c r="AU511" s="129"/>
      <c r="AV511" s="129"/>
      <c r="AW511" s="129"/>
      <c r="AX511" s="129"/>
      <c r="AY511" s="124">
        <f t="shared" si="297"/>
        <v>0</v>
      </c>
      <c r="AZ511" s="124">
        <f t="shared" si="298"/>
        <v>0</v>
      </c>
      <c r="BA511" s="124"/>
      <c r="BB511" s="124">
        <f t="shared" si="299"/>
        <v>0</v>
      </c>
    </row>
    <row r="512" spans="1:60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28">
        <f>'A-RR Cross-Reference'!GH512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44"/>
      <c r="AK512" s="144"/>
      <c r="AL512" s="129"/>
      <c r="AM512" s="129"/>
      <c r="AN512" s="129"/>
      <c r="AO512" s="129"/>
      <c r="AP512" s="129"/>
      <c r="AQ512" s="148"/>
      <c r="AR512" s="129"/>
      <c r="AS512" s="129"/>
      <c r="AT512" s="129"/>
      <c r="AU512" s="129"/>
      <c r="AV512" s="129"/>
      <c r="AW512" s="129"/>
      <c r="AX512" s="129"/>
      <c r="AY512" s="124">
        <f t="shared" si="297"/>
        <v>0</v>
      </c>
      <c r="AZ512" s="124">
        <f t="shared" si="298"/>
        <v>0</v>
      </c>
      <c r="BA512" s="124"/>
      <c r="BB512" s="124">
        <f t="shared" si="299"/>
        <v>0</v>
      </c>
    </row>
    <row r="513" spans="1:60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02">+D512</f>
        <v>255</v>
      </c>
      <c r="E513" s="128">
        <f>'A-RR Cross-Reference'!GH513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44"/>
      <c r="AK513" s="144"/>
      <c r="AL513" s="129"/>
      <c r="AM513" s="129"/>
      <c r="AN513" s="129"/>
      <c r="AO513" s="129"/>
      <c r="AP513" s="129"/>
      <c r="AQ513" s="148"/>
      <c r="AR513" s="129"/>
      <c r="AS513" s="129"/>
      <c r="AT513" s="129"/>
      <c r="AU513" s="129"/>
      <c r="AV513" s="129"/>
      <c r="AW513" s="129"/>
      <c r="AX513" s="129"/>
      <c r="AY513" s="124">
        <f t="shared" si="297"/>
        <v>0</v>
      </c>
      <c r="AZ513" s="124">
        <f t="shared" si="298"/>
        <v>0</v>
      </c>
      <c r="BA513" s="124"/>
      <c r="BB513" s="124">
        <f t="shared" si="299"/>
        <v>0</v>
      </c>
    </row>
    <row r="514" spans="1:60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02"/>
        <v>255</v>
      </c>
      <c r="E514" s="128">
        <f>'A-RR Cross-Reference'!GH514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44"/>
      <c r="AK514" s="144"/>
      <c r="AL514" s="129"/>
      <c r="AM514" s="129"/>
      <c r="AN514" s="129"/>
      <c r="AO514" s="129"/>
      <c r="AP514" s="129"/>
      <c r="AQ514" s="148"/>
      <c r="AR514" s="129"/>
      <c r="AS514" s="129"/>
      <c r="AT514" s="129"/>
      <c r="AU514" s="129"/>
      <c r="AV514" s="129"/>
      <c r="AW514" s="129"/>
      <c r="AX514" s="129"/>
      <c r="AY514" s="124">
        <f t="shared" si="297"/>
        <v>0</v>
      </c>
      <c r="AZ514" s="124">
        <f t="shared" si="298"/>
        <v>0</v>
      </c>
      <c r="BA514" s="124"/>
      <c r="BB514" s="124">
        <f t="shared" si="299"/>
        <v>0</v>
      </c>
    </row>
    <row r="515" spans="1:60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28">
        <f>'A-RR Cross-Reference'!GH515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44"/>
      <c r="AK515" s="144"/>
      <c r="AL515" s="129"/>
      <c r="AM515" s="129"/>
      <c r="AN515" s="129"/>
      <c r="AO515" s="129"/>
      <c r="AP515" s="129"/>
      <c r="AQ515" s="148"/>
      <c r="AR515" s="129"/>
      <c r="AS515" s="129"/>
      <c r="AT515" s="129"/>
      <c r="AU515" s="129"/>
      <c r="AV515" s="129"/>
      <c r="AW515" s="129"/>
      <c r="AX515" s="129"/>
      <c r="AY515" s="124">
        <f t="shared" si="297"/>
        <v>0</v>
      </c>
      <c r="AZ515" s="124">
        <f t="shared" si="298"/>
        <v>-96906290.230000004</v>
      </c>
      <c r="BA515" s="124"/>
      <c r="BB515" s="124">
        <f t="shared" si="299"/>
        <v>-96906290.230000004</v>
      </c>
    </row>
    <row r="516" spans="1:60" x14ac:dyDescent="0.25">
      <c r="A516" s="83">
        <f>ROW()</f>
        <v>516</v>
      </c>
      <c r="B516" s="323"/>
      <c r="C516" s="113" t="s">
        <v>518</v>
      </c>
      <c r="D516" s="114">
        <v>254</v>
      </c>
      <c r="E516" s="128">
        <f>'A-RR Cross-Reference'!GH516</f>
        <v>-650977085.05670547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44"/>
      <c r="AK516" s="144"/>
      <c r="AL516" s="129"/>
      <c r="AM516" s="129"/>
      <c r="AN516" s="129"/>
      <c r="AO516" s="129"/>
      <c r="AP516" s="129"/>
      <c r="AQ516" s="148">
        <v>3909883.8561054356</v>
      </c>
      <c r="AR516" s="129"/>
      <c r="AS516" s="129"/>
      <c r="AT516" s="129"/>
      <c r="AU516" s="129"/>
      <c r="AV516" s="129"/>
      <c r="AW516" s="129"/>
      <c r="AX516" s="129"/>
      <c r="AY516" s="124">
        <f t="shared" si="297"/>
        <v>3909883.8561054356</v>
      </c>
      <c r="AZ516" s="124">
        <f t="shared" si="298"/>
        <v>-647067201.20060003</v>
      </c>
      <c r="BA516" s="124"/>
      <c r="BB516" s="124">
        <f t="shared" si="299"/>
        <v>-647067201.20060003</v>
      </c>
    </row>
    <row r="517" spans="1:60" x14ac:dyDescent="0.25">
      <c r="A517" s="83">
        <f>ROW()</f>
        <v>517</v>
      </c>
      <c r="B517" s="323"/>
      <c r="C517" s="113" t="s">
        <v>519</v>
      </c>
      <c r="D517" s="114">
        <v>254</v>
      </c>
      <c r="E517" s="128">
        <f>'A-RR Cross-Reference'!GH517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44"/>
      <c r="AK517" s="144"/>
      <c r="AL517" s="129"/>
      <c r="AM517" s="129"/>
      <c r="AN517" s="129"/>
      <c r="AO517" s="129"/>
      <c r="AP517" s="129"/>
      <c r="AQ517" s="148"/>
      <c r="AR517" s="129"/>
      <c r="AS517" s="129"/>
      <c r="AT517" s="129"/>
      <c r="AU517" s="129"/>
      <c r="AV517" s="129"/>
      <c r="AW517" s="129"/>
      <c r="AX517" s="129"/>
      <c r="AY517" s="124">
        <f t="shared" si="297"/>
        <v>0</v>
      </c>
      <c r="AZ517" s="124">
        <f t="shared" si="298"/>
        <v>0</v>
      </c>
      <c r="BA517" s="124"/>
      <c r="BB517" s="124">
        <f t="shared" si="299"/>
        <v>0</v>
      </c>
    </row>
    <row r="518" spans="1:60" x14ac:dyDescent="0.25">
      <c r="A518" s="83">
        <f>ROW()</f>
        <v>518</v>
      </c>
      <c r="B518" s="323"/>
      <c r="C518" s="113" t="s">
        <v>520</v>
      </c>
      <c r="D518" s="114">
        <v>254</v>
      </c>
      <c r="E518" s="128">
        <f>'A-RR Cross-Reference'!GH518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44"/>
      <c r="AK518" s="144"/>
      <c r="AL518" s="129"/>
      <c r="AM518" s="129"/>
      <c r="AN518" s="129"/>
      <c r="AO518" s="129"/>
      <c r="AP518" s="129"/>
      <c r="AQ518" s="148"/>
      <c r="AR518" s="129"/>
      <c r="AS518" s="129"/>
      <c r="AT518" s="129"/>
      <c r="AU518" s="129"/>
      <c r="AV518" s="129"/>
      <c r="AW518" s="129"/>
      <c r="AX518" s="129"/>
      <c r="AY518" s="124">
        <f t="shared" si="297"/>
        <v>0</v>
      </c>
      <c r="AZ518" s="124">
        <f t="shared" si="298"/>
        <v>0</v>
      </c>
      <c r="BA518" s="124"/>
      <c r="BB518" s="124">
        <f t="shared" si="299"/>
        <v>0</v>
      </c>
    </row>
    <row r="519" spans="1:60" x14ac:dyDescent="0.25">
      <c r="A519" s="83">
        <f>ROW()</f>
        <v>519</v>
      </c>
      <c r="B519" s="324"/>
      <c r="C519" s="115" t="s">
        <v>521</v>
      </c>
      <c r="D519" s="116">
        <v>254</v>
      </c>
      <c r="E519" s="128">
        <f>'A-RR Cross-Reference'!GH519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44"/>
      <c r="AK519" s="144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4">
        <f t="shared" si="297"/>
        <v>0</v>
      </c>
      <c r="AZ519" s="124">
        <f t="shared" si="298"/>
        <v>0</v>
      </c>
      <c r="BA519" s="124"/>
      <c r="BB519" s="124">
        <f t="shared" si="299"/>
        <v>0</v>
      </c>
    </row>
    <row r="520" spans="1:60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-1569344779.450645</v>
      </c>
      <c r="F520" s="141">
        <f>SUM(F495:F519)</f>
        <v>0</v>
      </c>
      <c r="G520" s="141">
        <f t="shared" ref="G520:BB520" si="303">SUM(G495:G519)</f>
        <v>0</v>
      </c>
      <c r="H520" s="141">
        <f t="shared" si="303"/>
        <v>0</v>
      </c>
      <c r="I520" s="141">
        <f t="shared" si="303"/>
        <v>0</v>
      </c>
      <c r="J520" s="141">
        <f t="shared" si="303"/>
        <v>0</v>
      </c>
      <c r="K520" s="141">
        <f t="shared" si="303"/>
        <v>0</v>
      </c>
      <c r="L520" s="141">
        <f t="shared" si="303"/>
        <v>0</v>
      </c>
      <c r="M520" s="141">
        <f t="shared" si="303"/>
        <v>0</v>
      </c>
      <c r="N520" s="141">
        <f t="shared" si="303"/>
        <v>0</v>
      </c>
      <c r="O520" s="141">
        <f t="shared" si="303"/>
        <v>0</v>
      </c>
      <c r="P520" s="141">
        <f t="shared" si="303"/>
        <v>0</v>
      </c>
      <c r="Q520" s="141">
        <f t="shared" si="303"/>
        <v>0</v>
      </c>
      <c r="R520" s="141">
        <f t="shared" si="303"/>
        <v>0</v>
      </c>
      <c r="S520" s="141">
        <f t="shared" si="303"/>
        <v>0</v>
      </c>
      <c r="T520" s="141">
        <f t="shared" si="303"/>
        <v>0</v>
      </c>
      <c r="U520" s="141">
        <f t="shared" si="303"/>
        <v>0</v>
      </c>
      <c r="V520" s="141">
        <f t="shared" si="303"/>
        <v>0</v>
      </c>
      <c r="W520" s="141">
        <f t="shared" si="303"/>
        <v>0</v>
      </c>
      <c r="X520" s="141">
        <f t="shared" si="303"/>
        <v>0</v>
      </c>
      <c r="Y520" s="141">
        <f t="shared" si="303"/>
        <v>0</v>
      </c>
      <c r="Z520" s="141">
        <f t="shared" si="303"/>
        <v>0</v>
      </c>
      <c r="AA520" s="141">
        <f t="shared" si="303"/>
        <v>0</v>
      </c>
      <c r="AB520" s="141">
        <f t="shared" si="303"/>
        <v>0</v>
      </c>
      <c r="AC520" s="141">
        <f t="shared" si="303"/>
        <v>0</v>
      </c>
      <c r="AD520" s="141">
        <f t="shared" si="303"/>
        <v>1407349.8663457436</v>
      </c>
      <c r="AE520" s="141">
        <f t="shared" si="303"/>
        <v>0</v>
      </c>
      <c r="AF520" s="141">
        <f t="shared" si="303"/>
        <v>0</v>
      </c>
      <c r="AG520" s="141">
        <f t="shared" si="303"/>
        <v>0</v>
      </c>
      <c r="AH520" s="141">
        <f t="shared" si="303"/>
        <v>0</v>
      </c>
      <c r="AI520" s="141">
        <f t="shared" si="303"/>
        <v>0</v>
      </c>
      <c r="AJ520" s="141">
        <f t="shared" si="303"/>
        <v>0</v>
      </c>
      <c r="AK520" s="141">
        <f t="shared" si="303"/>
        <v>0</v>
      </c>
      <c r="AL520" s="141">
        <f t="shared" si="303"/>
        <v>0</v>
      </c>
      <c r="AM520" s="141">
        <f t="shared" si="303"/>
        <v>0</v>
      </c>
      <c r="AN520" s="141">
        <f t="shared" si="303"/>
        <v>0</v>
      </c>
      <c r="AO520" s="141">
        <f t="shared" si="303"/>
        <v>0</v>
      </c>
      <c r="AP520" s="141">
        <f t="shared" si="303"/>
        <v>0</v>
      </c>
      <c r="AQ520" s="141">
        <f t="shared" si="303"/>
        <v>5478950.9988116771</v>
      </c>
      <c r="AR520" s="141">
        <f t="shared" si="303"/>
        <v>-3196.6225958333121</v>
      </c>
      <c r="AS520" s="141">
        <f t="shared" si="303"/>
        <v>0</v>
      </c>
      <c r="AT520" s="141">
        <f t="shared" si="303"/>
        <v>410317.40525804099</v>
      </c>
      <c r="AU520" s="141">
        <f t="shared" si="303"/>
        <v>-8932371.5531249847</v>
      </c>
      <c r="AV520" s="141">
        <f t="shared" si="303"/>
        <v>0</v>
      </c>
      <c r="AW520" s="141">
        <f t="shared" si="303"/>
        <v>0</v>
      </c>
      <c r="AX520" s="141">
        <f t="shared" si="303"/>
        <v>0</v>
      </c>
      <c r="AY520" s="141">
        <f>SUM(AX495:AY519)</f>
        <v>-1638949.9053053576</v>
      </c>
      <c r="AZ520" s="141">
        <f t="shared" si="303"/>
        <v>-1570983729.3559504</v>
      </c>
      <c r="BA520" s="141">
        <f t="shared" si="303"/>
        <v>0</v>
      </c>
      <c r="BB520" s="141">
        <f t="shared" si="303"/>
        <v>-1570983729.3559504</v>
      </c>
    </row>
    <row r="521" spans="1:60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28">
        <f>'A-RR Cross-Reference'!GH521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44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4">
        <f t="shared" ref="AY521" si="304">SUM(F521:AX521)</f>
        <v>0</v>
      </c>
      <c r="AZ521" s="124">
        <f t="shared" ref="AZ521" si="305">AY521+E521</f>
        <v>197443389.3983708</v>
      </c>
      <c r="BA521" s="124"/>
      <c r="BB521" s="124">
        <f t="shared" ref="BB521" si="306">AZ521+BA521</f>
        <v>197443389.3983708</v>
      </c>
    </row>
    <row r="522" spans="1:60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>+F521</f>
        <v>0</v>
      </c>
      <c r="G522" s="141">
        <f t="shared" ref="G522:AZ522" si="307">+G521</f>
        <v>0</v>
      </c>
      <c r="H522" s="141">
        <f t="shared" si="307"/>
        <v>0</v>
      </c>
      <c r="I522" s="141">
        <f t="shared" si="307"/>
        <v>0</v>
      </c>
      <c r="J522" s="141">
        <f t="shared" si="307"/>
        <v>0</v>
      </c>
      <c r="K522" s="141">
        <f t="shared" si="307"/>
        <v>0</v>
      </c>
      <c r="L522" s="141">
        <f t="shared" si="307"/>
        <v>0</v>
      </c>
      <c r="M522" s="141">
        <f t="shared" si="307"/>
        <v>0</v>
      </c>
      <c r="N522" s="141">
        <f t="shared" si="307"/>
        <v>0</v>
      </c>
      <c r="O522" s="141">
        <f t="shared" si="307"/>
        <v>0</v>
      </c>
      <c r="P522" s="141">
        <f t="shared" si="307"/>
        <v>0</v>
      </c>
      <c r="Q522" s="141">
        <f t="shared" si="307"/>
        <v>0</v>
      </c>
      <c r="R522" s="141">
        <f t="shared" si="307"/>
        <v>0</v>
      </c>
      <c r="S522" s="141">
        <f t="shared" si="307"/>
        <v>0</v>
      </c>
      <c r="T522" s="141">
        <f t="shared" si="307"/>
        <v>0</v>
      </c>
      <c r="U522" s="141">
        <f t="shared" si="307"/>
        <v>0</v>
      </c>
      <c r="V522" s="141">
        <f t="shared" si="307"/>
        <v>0</v>
      </c>
      <c r="W522" s="141">
        <f t="shared" si="307"/>
        <v>0</v>
      </c>
      <c r="X522" s="141">
        <f t="shared" si="307"/>
        <v>0</v>
      </c>
      <c r="Y522" s="141">
        <f t="shared" si="307"/>
        <v>0</v>
      </c>
      <c r="Z522" s="141">
        <f t="shared" si="307"/>
        <v>0</v>
      </c>
      <c r="AA522" s="141">
        <f t="shared" si="307"/>
        <v>0</v>
      </c>
      <c r="AB522" s="141">
        <f t="shared" si="307"/>
        <v>0</v>
      </c>
      <c r="AC522" s="141">
        <f t="shared" si="307"/>
        <v>0</v>
      </c>
      <c r="AD522" s="141">
        <f t="shared" si="307"/>
        <v>0</v>
      </c>
      <c r="AE522" s="141">
        <f t="shared" si="307"/>
        <v>0</v>
      </c>
      <c r="AF522" s="141">
        <f t="shared" si="307"/>
        <v>0</v>
      </c>
      <c r="AG522" s="141">
        <f t="shared" si="307"/>
        <v>0</v>
      </c>
      <c r="AH522" s="141">
        <f t="shared" si="307"/>
        <v>0</v>
      </c>
      <c r="AI522" s="141">
        <f t="shared" si="307"/>
        <v>0</v>
      </c>
      <c r="AJ522" s="141">
        <f t="shared" si="307"/>
        <v>0</v>
      </c>
      <c r="AK522" s="141">
        <f t="shared" si="307"/>
        <v>0</v>
      </c>
      <c r="AL522" s="141">
        <f t="shared" si="307"/>
        <v>0</v>
      </c>
      <c r="AM522" s="141">
        <f t="shared" si="307"/>
        <v>0</v>
      </c>
      <c r="AN522" s="141">
        <f t="shared" si="307"/>
        <v>0</v>
      </c>
      <c r="AO522" s="141">
        <f t="shared" si="307"/>
        <v>0</v>
      </c>
      <c r="AP522" s="141">
        <f t="shared" si="307"/>
        <v>0</v>
      </c>
      <c r="AQ522" s="141">
        <f t="shared" si="307"/>
        <v>0</v>
      </c>
      <c r="AR522" s="141">
        <f t="shared" si="307"/>
        <v>0</v>
      </c>
      <c r="AS522" s="141">
        <f t="shared" si="307"/>
        <v>0</v>
      </c>
      <c r="AT522" s="141">
        <f t="shared" si="307"/>
        <v>0</v>
      </c>
      <c r="AU522" s="141">
        <f t="shared" si="307"/>
        <v>0</v>
      </c>
      <c r="AV522" s="141">
        <f t="shared" si="307"/>
        <v>0</v>
      </c>
      <c r="AW522" s="141">
        <f t="shared" si="307"/>
        <v>0</v>
      </c>
      <c r="AX522" s="141">
        <f t="shared" si="307"/>
        <v>0</v>
      </c>
      <c r="AY522" s="141">
        <f t="shared" si="307"/>
        <v>0</v>
      </c>
      <c r="AZ522" s="141">
        <f t="shared" si="307"/>
        <v>197443389.3983708</v>
      </c>
      <c r="BA522" s="141">
        <f t="shared" ref="BA522:BB522" si="308">+BA521</f>
        <v>0</v>
      </c>
      <c r="BB522" s="141">
        <f t="shared" si="308"/>
        <v>197443389.3983708</v>
      </c>
    </row>
    <row r="523" spans="1:60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5659074431.7822723</v>
      </c>
      <c r="F523" s="126">
        <f t="shared" ref="F523:W523" si="309">+F453+F455+F466+F483+F492+F494+F520+F522</f>
        <v>0</v>
      </c>
      <c r="G523" s="126">
        <f t="shared" si="309"/>
        <v>0</v>
      </c>
      <c r="H523" s="126">
        <f t="shared" si="309"/>
        <v>0</v>
      </c>
      <c r="I523" s="126">
        <f t="shared" si="309"/>
        <v>21213022.136484977</v>
      </c>
      <c r="J523" s="126">
        <f t="shared" si="309"/>
        <v>0</v>
      </c>
      <c r="K523" s="126">
        <f t="shared" si="309"/>
        <v>0</v>
      </c>
      <c r="L523" s="126">
        <f t="shared" si="309"/>
        <v>0</v>
      </c>
      <c r="M523" s="126">
        <f t="shared" si="309"/>
        <v>0</v>
      </c>
      <c r="N523" s="126">
        <f t="shared" si="309"/>
        <v>0</v>
      </c>
      <c r="O523" s="126">
        <f t="shared" si="309"/>
        <v>0</v>
      </c>
      <c r="P523" s="126">
        <f t="shared" si="309"/>
        <v>0</v>
      </c>
      <c r="Q523" s="126">
        <f t="shared" si="309"/>
        <v>0</v>
      </c>
      <c r="R523" s="126">
        <f t="shared" si="309"/>
        <v>0</v>
      </c>
      <c r="S523" s="126">
        <f t="shared" si="309"/>
        <v>0</v>
      </c>
      <c r="T523" s="126">
        <f t="shared" si="309"/>
        <v>0</v>
      </c>
      <c r="U523" s="126">
        <f t="shared" si="309"/>
        <v>0</v>
      </c>
      <c r="V523" s="126">
        <f t="shared" si="309"/>
        <v>0</v>
      </c>
      <c r="W523" s="126">
        <f t="shared" si="309"/>
        <v>0</v>
      </c>
      <c r="X523" s="126">
        <f>+X453+X455+X466+X483+X492+X494+X520+X522</f>
        <v>0</v>
      </c>
      <c r="Y523" s="126">
        <f t="shared" ref="Y523:AZ523" si="310">+Y453+Y455+Y466+Y483+Y492+Y494+Y520+Y522</f>
        <v>0</v>
      </c>
      <c r="Z523" s="126">
        <f t="shared" si="310"/>
        <v>0</v>
      </c>
      <c r="AA523" s="126">
        <f t="shared" si="310"/>
        <v>0</v>
      </c>
      <c r="AB523" s="126">
        <f t="shared" si="310"/>
        <v>-21401979.720287658</v>
      </c>
      <c r="AC523" s="126">
        <f t="shared" si="310"/>
        <v>0</v>
      </c>
      <c r="AD523" s="126">
        <f t="shared" si="310"/>
        <v>-5294316.163872092</v>
      </c>
      <c r="AE523" s="126">
        <f t="shared" si="310"/>
        <v>0</v>
      </c>
      <c r="AF523" s="126">
        <f t="shared" si="310"/>
        <v>-803115.10942405812</v>
      </c>
      <c r="AG523" s="126">
        <f t="shared" si="310"/>
        <v>-369995483.59326786</v>
      </c>
      <c r="AH523" s="126">
        <f t="shared" si="310"/>
        <v>15530997.728948003</v>
      </c>
      <c r="AI523" s="126">
        <f t="shared" si="310"/>
        <v>504451934.2267139</v>
      </c>
      <c r="AJ523" s="126">
        <f t="shared" si="310"/>
        <v>6798414.0799999991</v>
      </c>
      <c r="AK523" s="126">
        <f t="shared" si="310"/>
        <v>103418992.61372799</v>
      </c>
      <c r="AL523" s="126">
        <f t="shared" si="310"/>
        <v>122625300.25564398</v>
      </c>
      <c r="AM523" s="126">
        <f t="shared" si="310"/>
        <v>0</v>
      </c>
      <c r="AN523" s="126">
        <f t="shared" si="310"/>
        <v>0</v>
      </c>
      <c r="AO523" s="126">
        <f t="shared" si="310"/>
        <v>158140.65079999992</v>
      </c>
      <c r="AP523" s="126">
        <f t="shared" si="310"/>
        <v>0</v>
      </c>
      <c r="AQ523" s="126">
        <f t="shared" si="310"/>
        <v>-14555862.582186896</v>
      </c>
      <c r="AR523" s="126">
        <f t="shared" si="310"/>
        <v>40492.529765277883</v>
      </c>
      <c r="AS523" s="126">
        <f t="shared" si="310"/>
        <v>0</v>
      </c>
      <c r="AT523" s="126">
        <f t="shared" si="310"/>
        <v>-1543575.0007326342</v>
      </c>
      <c r="AU523" s="126">
        <f t="shared" si="310"/>
        <v>14340757.836874994</v>
      </c>
      <c r="AV523" s="126">
        <f t="shared" si="310"/>
        <v>0</v>
      </c>
      <c r="AW523" s="126">
        <f t="shared" si="310"/>
        <v>0</v>
      </c>
      <c r="AX523" s="126">
        <f t="shared" si="310"/>
        <v>-5761493.1600000188</v>
      </c>
      <c r="AY523" s="126">
        <f t="shared" si="310"/>
        <v>369222226.72918797</v>
      </c>
      <c r="AZ523" s="126">
        <f t="shared" si="310"/>
        <v>6028296658.5114613</v>
      </c>
      <c r="BA523" s="126">
        <f t="shared" ref="BA523:BB523" si="311">+BA453+BA455+BA466+BA483+BA492+BA494+BA520+BA522</f>
        <v>0</v>
      </c>
      <c r="BB523" s="126">
        <f t="shared" si="311"/>
        <v>6028296658.5114613</v>
      </c>
    </row>
    <row r="524" spans="1:60" s="23" customFormat="1" x14ac:dyDescent="0.25">
      <c r="A524" s="83">
        <f>ROW()</f>
        <v>524</v>
      </c>
      <c r="B524" s="66"/>
      <c r="C524" s="8"/>
      <c r="D524" s="65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60" x14ac:dyDescent="0.25">
      <c r="A525" s="83">
        <f>ROW()</f>
        <v>525</v>
      </c>
      <c r="B525" s="308" t="s">
        <v>360</v>
      </c>
      <c r="C525" s="309"/>
      <c r="D525" s="310"/>
    </row>
    <row r="526" spans="1:60" x14ac:dyDescent="0.25">
      <c r="A526" s="83">
        <f>ROW()</f>
        <v>526</v>
      </c>
      <c r="B526" s="308" t="s">
        <v>72</v>
      </c>
      <c r="C526" s="309"/>
      <c r="D526" s="310"/>
    </row>
    <row r="527" spans="1:60" x14ac:dyDescent="0.25">
      <c r="A527" s="83">
        <f>ROW()</f>
        <v>527</v>
      </c>
      <c r="B527" s="317" t="s">
        <v>73</v>
      </c>
      <c r="C527" s="318"/>
      <c r="D527" s="319"/>
    </row>
    <row r="528" spans="1:60" x14ac:dyDescent="0.25">
      <c r="A528" s="83">
        <f>ROW()</f>
        <v>528</v>
      </c>
      <c r="E528" s="137"/>
      <c r="BE528"/>
      <c r="BF528"/>
      <c r="BG528"/>
      <c r="BH528"/>
    </row>
    <row r="529" spans="1:60" x14ac:dyDescent="0.25">
      <c r="A529" s="83">
        <f>ROW()</f>
        <v>529</v>
      </c>
      <c r="AZ529" s="183"/>
      <c r="BB529" s="183"/>
      <c r="BC529" s="201"/>
      <c r="BE529"/>
      <c r="BF529"/>
      <c r="BG529"/>
      <c r="BH529"/>
    </row>
    <row r="530" spans="1:60" customFormat="1" x14ac:dyDescent="0.25">
      <c r="A530" s="7"/>
      <c r="B530" s="7"/>
    </row>
    <row r="531" spans="1:60" customFormat="1" x14ac:dyDescent="0.25">
      <c r="A531" s="7"/>
      <c r="B531" s="7"/>
    </row>
    <row r="532" spans="1:60" customFormat="1" x14ac:dyDescent="0.25">
      <c r="A532" s="7"/>
      <c r="B532" s="7"/>
    </row>
    <row r="533" spans="1:60" customFormat="1" x14ac:dyDescent="0.25">
      <c r="A533" s="7"/>
      <c r="B533" s="7"/>
    </row>
    <row r="534" spans="1:60" customFormat="1" x14ac:dyDescent="0.25">
      <c r="A534" s="7"/>
      <c r="B534" s="7"/>
    </row>
    <row r="535" spans="1:60" customFormat="1" x14ac:dyDescent="0.25">
      <c r="A535" s="7"/>
      <c r="B535" s="7"/>
    </row>
    <row r="536" spans="1:60" customFormat="1" x14ac:dyDescent="0.25">
      <c r="A536" s="7"/>
      <c r="B536" s="7"/>
    </row>
    <row r="537" spans="1:60" customFormat="1" x14ac:dyDescent="0.25">
      <c r="A537" s="7"/>
      <c r="B537" s="7"/>
    </row>
    <row r="538" spans="1:60" customFormat="1" x14ac:dyDescent="0.25">
      <c r="A538" s="23"/>
      <c r="B538" s="23"/>
    </row>
    <row r="539" spans="1:60" customFormat="1" x14ac:dyDescent="0.25">
      <c r="A539" s="23"/>
      <c r="B539" s="23"/>
    </row>
    <row r="540" spans="1:60" customFormat="1" x14ac:dyDescent="0.25">
      <c r="A540" s="23"/>
      <c r="B540" s="23"/>
    </row>
    <row r="541" spans="1:60" customFormat="1" x14ac:dyDescent="0.25">
      <c r="A541" s="23"/>
      <c r="B541" s="23"/>
    </row>
    <row r="542" spans="1:60" customFormat="1" x14ac:dyDescent="0.25">
      <c r="A542" s="23"/>
      <c r="B542" s="23"/>
    </row>
    <row r="543" spans="1:60" customFormat="1" x14ac:dyDescent="0.25">
      <c r="A543" s="23"/>
      <c r="B543" s="23"/>
    </row>
    <row r="544" spans="1:60" customFormat="1" x14ac:dyDescent="0.25">
      <c r="A544" s="23"/>
      <c r="B544" s="23"/>
    </row>
    <row r="545" spans="1:60" customFormat="1" x14ac:dyDescent="0.25">
      <c r="A545" s="23"/>
      <c r="B545" s="23"/>
    </row>
    <row r="546" spans="1:60" customFormat="1" x14ac:dyDescent="0.25">
      <c r="A546" s="7"/>
      <c r="B546" s="7"/>
    </row>
    <row r="547" spans="1:60" customFormat="1" x14ac:dyDescent="0.25">
      <c r="A547" s="7"/>
      <c r="B547" s="7"/>
    </row>
    <row r="548" spans="1:60" x14ac:dyDescent="0.25">
      <c r="BC548"/>
      <c r="BD548"/>
      <c r="BE548"/>
      <c r="BF548"/>
      <c r="BG548"/>
      <c r="BH548"/>
    </row>
    <row r="549" spans="1:60" x14ac:dyDescent="0.25">
      <c r="BC549"/>
      <c r="BD549"/>
      <c r="BE549"/>
      <c r="BF549"/>
      <c r="BG549"/>
      <c r="BH549"/>
    </row>
    <row r="550" spans="1:60" x14ac:dyDescent="0.25">
      <c r="BC550"/>
      <c r="BD550"/>
      <c r="BE550"/>
      <c r="BF550"/>
      <c r="BG550"/>
      <c r="BH550"/>
    </row>
    <row r="551" spans="1:60" x14ac:dyDescent="0.25">
      <c r="BC551"/>
      <c r="BD551"/>
    </row>
    <row r="552" spans="1:60" x14ac:dyDescent="0.25">
      <c r="BC552"/>
      <c r="BD552"/>
    </row>
    <row r="553" spans="1:60" x14ac:dyDescent="0.25">
      <c r="BC553"/>
      <c r="BD553"/>
    </row>
    <row r="554" spans="1:60" x14ac:dyDescent="0.25">
      <c r="BC554"/>
      <c r="BD554"/>
    </row>
    <row r="555" spans="1:60" x14ac:dyDescent="0.25">
      <c r="BC555"/>
      <c r="BD555"/>
    </row>
    <row r="556" spans="1:60" x14ac:dyDescent="0.25">
      <c r="BC556"/>
      <c r="BD556"/>
    </row>
    <row r="557" spans="1:60" x14ac:dyDescent="0.25">
      <c r="BC557"/>
      <c r="BD557"/>
    </row>
    <row r="558" spans="1:60" x14ac:dyDescent="0.25">
      <c r="BC558"/>
      <c r="BD558"/>
    </row>
    <row r="559" spans="1:60" x14ac:dyDescent="0.25">
      <c r="BC559"/>
      <c r="BD559"/>
    </row>
    <row r="560" spans="1:60" x14ac:dyDescent="0.25">
      <c r="BC560"/>
      <c r="BD560"/>
    </row>
    <row r="561" spans="55:56" x14ac:dyDescent="0.25">
      <c r="BC561"/>
      <c r="BD561"/>
    </row>
    <row r="562" spans="55:56" x14ac:dyDescent="0.25">
      <c r="BC562"/>
      <c r="BD562"/>
    </row>
    <row r="563" spans="55:56" x14ac:dyDescent="0.25">
      <c r="BC563"/>
      <c r="BD563"/>
    </row>
    <row r="564" spans="55:56" x14ac:dyDescent="0.25">
      <c r="BC564"/>
      <c r="BD564"/>
    </row>
    <row r="565" spans="55:56" x14ac:dyDescent="0.25">
      <c r="BC565"/>
      <c r="BD565"/>
    </row>
    <row r="566" spans="55:56" x14ac:dyDescent="0.25">
      <c r="BC566"/>
      <c r="BD566"/>
    </row>
    <row r="567" spans="55:56" x14ac:dyDescent="0.25">
      <c r="BC567"/>
      <c r="BD567"/>
    </row>
    <row r="568" spans="55:56" x14ac:dyDescent="0.25">
      <c r="BC568"/>
      <c r="BD568"/>
    </row>
    <row r="569" spans="55:56" x14ac:dyDescent="0.25">
      <c r="BC569"/>
      <c r="BD569"/>
    </row>
    <row r="570" spans="55:56" x14ac:dyDescent="0.25">
      <c r="BC570"/>
      <c r="BD570"/>
    </row>
    <row r="571" spans="55:56" x14ac:dyDescent="0.25">
      <c r="BC571"/>
      <c r="BD571"/>
    </row>
    <row r="572" spans="55:56" x14ac:dyDescent="0.25">
      <c r="BC572"/>
      <c r="BD572"/>
    </row>
    <row r="573" spans="55:56" x14ac:dyDescent="0.25">
      <c r="BC573"/>
      <c r="BD573"/>
    </row>
    <row r="574" spans="55:56" x14ac:dyDescent="0.25">
      <c r="BC574"/>
      <c r="BD574"/>
    </row>
    <row r="575" spans="55:56" x14ac:dyDescent="0.25">
      <c r="BC575"/>
      <c r="BD575"/>
    </row>
    <row r="576" spans="55:56" x14ac:dyDescent="0.25">
      <c r="BC576"/>
      <c r="BD576"/>
    </row>
    <row r="577" spans="55:56" x14ac:dyDescent="0.25">
      <c r="BC577"/>
      <c r="BD577"/>
    </row>
    <row r="578" spans="55:56" x14ac:dyDescent="0.25">
      <c r="BC578"/>
      <c r="BD578"/>
    </row>
    <row r="579" spans="55:56" x14ac:dyDescent="0.25">
      <c r="BC579"/>
      <c r="BD579"/>
    </row>
    <row r="580" spans="55:56" x14ac:dyDescent="0.25">
      <c r="BC580"/>
      <c r="BD580"/>
    </row>
    <row r="581" spans="55:56" x14ac:dyDescent="0.25">
      <c r="BC581"/>
      <c r="BD581"/>
    </row>
    <row r="582" spans="55:56" x14ac:dyDescent="0.25">
      <c r="BC582"/>
      <c r="BD582"/>
    </row>
    <row r="583" spans="55:56" x14ac:dyDescent="0.25">
      <c r="BC583"/>
      <c r="BD583"/>
    </row>
    <row r="584" spans="55:56" x14ac:dyDescent="0.25">
      <c r="BC584"/>
      <c r="BD584"/>
    </row>
    <row r="585" spans="55:56" x14ac:dyDescent="0.25">
      <c r="BC585"/>
      <c r="BD585"/>
    </row>
    <row r="586" spans="55:56" x14ac:dyDescent="0.25">
      <c r="BC586"/>
      <c r="BD586"/>
    </row>
    <row r="587" spans="55:56" x14ac:dyDescent="0.25">
      <c r="BC587"/>
      <c r="BD587"/>
    </row>
    <row r="588" spans="55:56" x14ac:dyDescent="0.25">
      <c r="BC588"/>
      <c r="BD588"/>
    </row>
    <row r="589" spans="55:56" x14ac:dyDescent="0.25">
      <c r="BC589"/>
      <c r="BD589"/>
    </row>
    <row r="590" spans="55:56" x14ac:dyDescent="0.25">
      <c r="BC590"/>
      <c r="BD590"/>
    </row>
    <row r="591" spans="55:56" x14ac:dyDescent="0.25">
      <c r="BC591"/>
      <c r="BD591"/>
    </row>
    <row r="592" spans="55:56" x14ac:dyDescent="0.25">
      <c r="BC592"/>
      <c r="BD592"/>
    </row>
    <row r="593" spans="55:56" x14ac:dyDescent="0.25">
      <c r="BC593"/>
      <c r="BD593"/>
    </row>
    <row r="594" spans="55:56" x14ac:dyDescent="0.25">
      <c r="BC594"/>
      <c r="BD594"/>
    </row>
    <row r="595" spans="55:56" x14ac:dyDescent="0.25">
      <c r="BC595"/>
      <c r="BD595"/>
    </row>
    <row r="596" spans="55:56" x14ac:dyDescent="0.25">
      <c r="BC596"/>
      <c r="BD596"/>
    </row>
    <row r="597" spans="55:56" x14ac:dyDescent="0.25">
      <c r="BC597"/>
      <c r="BD597"/>
    </row>
    <row r="598" spans="55:56" x14ac:dyDescent="0.25">
      <c r="BC598"/>
      <c r="BD598"/>
    </row>
    <row r="599" spans="55:56" x14ac:dyDescent="0.25">
      <c r="BC599"/>
      <c r="BD599"/>
    </row>
    <row r="600" spans="55:56" x14ac:dyDescent="0.25">
      <c r="BC600"/>
      <c r="BD600"/>
    </row>
    <row r="601" spans="55:56" x14ac:dyDescent="0.25">
      <c r="BC601"/>
      <c r="BD601"/>
    </row>
    <row r="602" spans="55:56" x14ac:dyDescent="0.25">
      <c r="BC602"/>
      <c r="BD602"/>
    </row>
    <row r="603" spans="55:56" x14ac:dyDescent="0.25">
      <c r="BC603"/>
      <c r="BD603"/>
    </row>
    <row r="604" spans="55:56" x14ac:dyDescent="0.25">
      <c r="BC604"/>
      <c r="BD604"/>
    </row>
    <row r="605" spans="55:56" x14ac:dyDescent="0.25">
      <c r="BC605"/>
      <c r="BD605"/>
    </row>
    <row r="606" spans="55:56" x14ac:dyDescent="0.25">
      <c r="BC606"/>
      <c r="BD606"/>
    </row>
    <row r="607" spans="55:56" x14ac:dyDescent="0.25">
      <c r="BC607"/>
      <c r="BD607"/>
    </row>
    <row r="608" spans="55:56" x14ac:dyDescent="0.25">
      <c r="BC608"/>
      <c r="BD608"/>
    </row>
    <row r="609" spans="55:56" x14ac:dyDescent="0.25">
      <c r="BC609"/>
      <c r="BD609"/>
    </row>
    <row r="610" spans="55:56" x14ac:dyDescent="0.25">
      <c r="BC610"/>
      <c r="BD610"/>
    </row>
    <row r="611" spans="55:56" x14ac:dyDescent="0.25">
      <c r="BC611"/>
      <c r="BD611"/>
    </row>
    <row r="612" spans="55:56" x14ac:dyDescent="0.25">
      <c r="BC612"/>
      <c r="BD612"/>
    </row>
    <row r="613" spans="55:56" x14ac:dyDescent="0.25">
      <c r="BC613"/>
      <c r="BD613"/>
    </row>
    <row r="614" spans="55:56" x14ac:dyDescent="0.25">
      <c r="BC614"/>
      <c r="BD614"/>
    </row>
    <row r="615" spans="55:56" x14ac:dyDescent="0.25">
      <c r="BC615"/>
      <c r="BD615"/>
    </row>
    <row r="616" spans="55:56" x14ac:dyDescent="0.25">
      <c r="BC616"/>
      <c r="BD616"/>
    </row>
    <row r="617" spans="55:56" x14ac:dyDescent="0.25">
      <c r="BC617"/>
      <c r="BD617"/>
    </row>
    <row r="618" spans="55:56" x14ac:dyDescent="0.25">
      <c r="BC618"/>
      <c r="BD618"/>
    </row>
    <row r="619" spans="55:56" x14ac:dyDescent="0.25">
      <c r="BC619"/>
      <c r="BD619"/>
    </row>
    <row r="620" spans="55:56" x14ac:dyDescent="0.25">
      <c r="BC620"/>
      <c r="BD620"/>
    </row>
    <row r="621" spans="55:56" x14ac:dyDescent="0.25">
      <c r="BC621"/>
      <c r="BD621"/>
    </row>
    <row r="622" spans="55:56" x14ac:dyDescent="0.25">
      <c r="BC622"/>
      <c r="BD622"/>
    </row>
    <row r="623" spans="55:56" x14ac:dyDescent="0.25">
      <c r="BC623"/>
      <c r="BD623"/>
    </row>
    <row r="624" spans="55:56" x14ac:dyDescent="0.25">
      <c r="BC624"/>
      <c r="BD624"/>
    </row>
    <row r="625" spans="55:56" x14ac:dyDescent="0.25">
      <c r="BC625"/>
      <c r="BD625"/>
    </row>
    <row r="626" spans="55:56" x14ac:dyDescent="0.25">
      <c r="BC626"/>
      <c r="BD626"/>
    </row>
    <row r="627" spans="55:56" x14ac:dyDescent="0.25">
      <c r="BC627"/>
      <c r="BD627"/>
    </row>
    <row r="628" spans="55:56" x14ac:dyDescent="0.25">
      <c r="BC628"/>
      <c r="BD628"/>
    </row>
    <row r="629" spans="55:56" x14ac:dyDescent="0.25">
      <c r="BC629"/>
      <c r="BD629"/>
    </row>
    <row r="630" spans="55:56" x14ac:dyDescent="0.25">
      <c r="BC630"/>
      <c r="BD630"/>
    </row>
    <row r="631" spans="55:56" x14ac:dyDescent="0.25">
      <c r="BC631"/>
      <c r="BD631"/>
    </row>
    <row r="632" spans="55:56" x14ac:dyDescent="0.25">
      <c r="BC632"/>
      <c r="BD632"/>
    </row>
    <row r="633" spans="55:56" x14ac:dyDescent="0.25">
      <c r="BC633"/>
      <c r="BD633"/>
    </row>
    <row r="634" spans="55:56" x14ac:dyDescent="0.25">
      <c r="BC634"/>
      <c r="BD634"/>
    </row>
    <row r="635" spans="55:56" x14ac:dyDescent="0.25">
      <c r="BC635"/>
      <c r="BD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E2 BA2">
    <cfRule type="cellIs" dxfId="94" priority="47" operator="notEqual">
      <formula>0</formula>
    </cfRule>
  </conditionalFormatting>
  <conditionalFormatting sqref="F1:AG1">
    <cfRule type="cellIs" dxfId="93" priority="46" operator="notEqual">
      <formula>0</formula>
    </cfRule>
  </conditionalFormatting>
  <conditionalFormatting sqref="F2:AG2">
    <cfRule type="cellIs" dxfId="92" priority="45" operator="notEqual">
      <formula>0</formula>
    </cfRule>
  </conditionalFormatting>
  <conditionalFormatting sqref="AH1:AX1">
    <cfRule type="cellIs" dxfId="91" priority="44" operator="notEqual">
      <formula>0</formula>
    </cfRule>
  </conditionalFormatting>
  <conditionalFormatting sqref="AH2 AJ2:AX2">
    <cfRule type="cellIs" dxfId="90" priority="43" operator="notEqual">
      <formula>0</formula>
    </cfRule>
  </conditionalFormatting>
  <conditionalFormatting sqref="AY1">
    <cfRule type="cellIs" dxfId="89" priority="42" operator="notEqual">
      <formula>0</formula>
    </cfRule>
  </conditionalFormatting>
  <conditionalFormatting sqref="AZ1">
    <cfRule type="cellIs" dxfId="88" priority="40" operator="notEqual">
      <formula>0</formula>
    </cfRule>
  </conditionalFormatting>
  <conditionalFormatting sqref="AZ2">
    <cfRule type="cellIs" dxfId="87" priority="39" operator="notEqual">
      <formula>0</formula>
    </cfRule>
  </conditionalFormatting>
  <conditionalFormatting sqref="AI2">
    <cfRule type="cellIs" dxfId="86" priority="36" operator="notEqual">
      <formula>0</formula>
    </cfRule>
  </conditionalFormatting>
  <conditionalFormatting sqref="E1">
    <cfRule type="cellIs" dxfId="85" priority="35" operator="notEqual">
      <formula>0</formula>
    </cfRule>
  </conditionalFormatting>
  <conditionalFormatting sqref="BA1">
    <cfRule type="cellIs" dxfId="84" priority="34" operator="notEqual">
      <formula>0</formula>
    </cfRule>
  </conditionalFormatting>
  <conditionalFormatting sqref="BB1:BB2">
    <cfRule type="cellIs" dxfId="83" priority="33" operator="notEqual">
      <formula>0</formula>
    </cfRule>
  </conditionalFormatting>
  <conditionalFormatting sqref="A1:A2">
    <cfRule type="cellIs" dxfId="82" priority="17" operator="notEqual">
      <formula>0</formula>
    </cfRule>
  </conditionalFormatting>
  <conditionalFormatting sqref="AY2">
    <cfRule type="cellIs" dxfId="81" priority="16" operator="notEqual">
      <formula>0</formula>
    </cfRule>
  </conditionalFormatting>
  <conditionalFormatting sqref="BC28">
    <cfRule type="cellIs" dxfId="80" priority="15" operator="notEqual">
      <formula>0</formula>
    </cfRule>
  </conditionalFormatting>
  <conditionalFormatting sqref="BC30">
    <cfRule type="cellIs" dxfId="79" priority="14" operator="notEqual">
      <formula>0</formula>
    </cfRule>
  </conditionalFormatting>
  <conditionalFormatting sqref="BC77">
    <cfRule type="cellIs" dxfId="78" priority="13" operator="notEqual">
      <formula>0</formula>
    </cfRule>
  </conditionalFormatting>
  <conditionalFormatting sqref="BC92">
    <cfRule type="cellIs" dxfId="77" priority="12" operator="notEqual">
      <formula>0</formula>
    </cfRule>
  </conditionalFormatting>
  <conditionalFormatting sqref="BC79">
    <cfRule type="cellIs" dxfId="76" priority="11" operator="notEqual">
      <formula>0</formula>
    </cfRule>
  </conditionalFormatting>
  <conditionalFormatting sqref="BC107">
    <cfRule type="cellIs" dxfId="75" priority="10" operator="notEqual">
      <formula>0</formula>
    </cfRule>
  </conditionalFormatting>
  <conditionalFormatting sqref="BC130">
    <cfRule type="cellIs" dxfId="74" priority="9" operator="notEqual">
      <formula>0</formula>
    </cfRule>
  </conditionalFormatting>
  <conditionalFormatting sqref="BC136">
    <cfRule type="cellIs" dxfId="73" priority="8" operator="notEqual">
      <formula>0</formula>
    </cfRule>
  </conditionalFormatting>
  <conditionalFormatting sqref="BC142">
    <cfRule type="cellIs" dxfId="72" priority="7" operator="notEqual">
      <formula>0</formula>
    </cfRule>
  </conditionalFormatting>
  <conditionalFormatting sqref="BC157">
    <cfRule type="cellIs" dxfId="71" priority="6" operator="notEqual">
      <formula>0</formula>
    </cfRule>
  </conditionalFormatting>
  <conditionalFormatting sqref="BC172">
    <cfRule type="cellIs" dxfId="70" priority="5" operator="notEqual">
      <formula>0</formula>
    </cfRule>
  </conditionalFormatting>
  <conditionalFormatting sqref="BC190">
    <cfRule type="cellIs" dxfId="69" priority="4" operator="notEqual">
      <formula>0</formula>
    </cfRule>
  </conditionalFormatting>
  <conditionalFormatting sqref="BC211">
    <cfRule type="cellIs" dxfId="68" priority="3" operator="notEqual">
      <formula>0</formula>
    </cfRule>
  </conditionalFormatting>
  <conditionalFormatting sqref="BC228 BC230">
    <cfRule type="cellIs" dxfId="67" priority="2" operator="notEqual">
      <formula>0</formula>
    </cfRule>
  </conditionalFormatting>
  <conditionalFormatting sqref="BC194">
    <cfRule type="cellIs" dxfId="66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X600" activePane="bottomRight" state="frozen"/>
      <selection pane="topRight" activeCell="E1" sqref="E1"/>
      <selection pane="bottomLeft" activeCell="A7" sqref="A7"/>
      <selection pane="bottomRight" activeCell="BH635" sqref="BH635"/>
    </sheetView>
  </sheetViews>
  <sheetFormatPr defaultColWidth="8.5703125" defaultRowHeight="15.75" outlineLevelRow="4" x14ac:dyDescent="0.25"/>
  <cols>
    <col min="1" max="1" width="18.140625" style="7" customWidth="1"/>
    <col min="2" max="2" width="38.140625" style="7" customWidth="1"/>
    <col min="3" max="3" width="44.7109375" style="7" customWidth="1"/>
    <col min="4" max="4" width="12.7109375" style="7" customWidth="1"/>
    <col min="5" max="5" width="28.7109375" style="7" bestFit="1" customWidth="1"/>
    <col min="6" max="17" width="30.7109375" style="7" customWidth="1"/>
    <col min="18" max="18" width="36.7109375" style="7" bestFit="1" customWidth="1"/>
    <col min="19" max="33" width="30.7109375" style="7" customWidth="1"/>
    <col min="34" max="34" width="35.140625" style="7" bestFit="1" customWidth="1"/>
    <col min="35" max="35" width="41.42578125" style="7" bestFit="1" customWidth="1"/>
    <col min="36" max="39" width="27.28515625" style="7" customWidth="1"/>
    <col min="40" max="51" width="30.7109375" style="7" customWidth="1"/>
    <col min="52" max="52" width="28.85546875" style="7" customWidth="1"/>
    <col min="53" max="53" width="34" style="7" customWidth="1"/>
    <col min="54" max="54" width="27.28515625" style="7" customWidth="1"/>
    <col min="55" max="55" width="22.85546875" style="7" bestFit="1" customWidth="1"/>
    <col min="56" max="56" width="15.7109375" style="7" bestFit="1" customWidth="1"/>
    <col min="57" max="57" width="35.42578125" style="7" bestFit="1" customWidth="1"/>
    <col min="58" max="16384" width="8.5703125" style="7"/>
  </cols>
  <sheetData>
    <row r="1" spans="1:57" x14ac:dyDescent="0.25">
      <c r="A1" s="133">
        <f>SUM(E1:BC1)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</row>
    <row r="2" spans="1:57" x14ac:dyDescent="0.25">
      <c r="A2" s="133">
        <f>SUM(E2:BC2)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C2" s="133">
        <v>0</v>
      </c>
    </row>
    <row r="3" spans="1:57" ht="26.25" x14ac:dyDescent="0.4">
      <c r="B3" s="253" t="s">
        <v>368</v>
      </c>
      <c r="C3" s="253"/>
      <c r="D3" s="253"/>
      <c r="E3" s="123"/>
      <c r="F3" s="150" t="s">
        <v>633</v>
      </c>
      <c r="G3" s="150" t="s">
        <v>633</v>
      </c>
      <c r="H3" s="150" t="s">
        <v>633</v>
      </c>
      <c r="I3" s="150" t="s">
        <v>633</v>
      </c>
      <c r="J3" s="150" t="s">
        <v>633</v>
      </c>
      <c r="K3" s="150" t="s">
        <v>633</v>
      </c>
      <c r="L3" s="150" t="s">
        <v>633</v>
      </c>
      <c r="M3" s="150" t="s">
        <v>633</v>
      </c>
      <c r="N3" s="150" t="s">
        <v>633</v>
      </c>
      <c r="O3" s="150" t="s">
        <v>633</v>
      </c>
      <c r="P3" s="150" t="s">
        <v>633</v>
      </c>
      <c r="Q3" s="150" t="s">
        <v>633</v>
      </c>
      <c r="R3" s="150" t="s">
        <v>633</v>
      </c>
      <c r="S3" s="150" t="s">
        <v>633</v>
      </c>
      <c r="T3" s="150" t="s">
        <v>633</v>
      </c>
      <c r="U3" s="150" t="s">
        <v>633</v>
      </c>
      <c r="V3" s="150" t="s">
        <v>633</v>
      </c>
      <c r="W3" s="150" t="s">
        <v>633</v>
      </c>
      <c r="X3" s="150" t="s">
        <v>633</v>
      </c>
      <c r="Y3" s="150" t="s">
        <v>633</v>
      </c>
      <c r="Z3" s="150" t="s">
        <v>633</v>
      </c>
      <c r="AA3" s="150" t="s">
        <v>633</v>
      </c>
      <c r="AB3" s="150" t="s">
        <v>633</v>
      </c>
      <c r="AC3" s="150" t="s">
        <v>633</v>
      </c>
      <c r="AD3" s="150" t="s">
        <v>633</v>
      </c>
      <c r="AE3" s="150" t="s">
        <v>633</v>
      </c>
      <c r="AF3" s="150" t="s">
        <v>633</v>
      </c>
      <c r="AG3" s="150" t="s">
        <v>633</v>
      </c>
      <c r="AH3" s="150" t="s">
        <v>633</v>
      </c>
      <c r="AI3" s="150" t="s">
        <v>633</v>
      </c>
      <c r="AJ3" s="150" t="s">
        <v>633</v>
      </c>
      <c r="AK3" s="150" t="s">
        <v>633</v>
      </c>
      <c r="AL3" s="150" t="s">
        <v>633</v>
      </c>
      <c r="AM3" s="150" t="s">
        <v>633</v>
      </c>
      <c r="AN3" s="150" t="s">
        <v>633</v>
      </c>
      <c r="AO3" s="150" t="s">
        <v>633</v>
      </c>
      <c r="AP3" s="150" t="s">
        <v>633</v>
      </c>
      <c r="AQ3" s="150" t="s">
        <v>633</v>
      </c>
      <c r="AR3" s="150" t="s">
        <v>633</v>
      </c>
      <c r="AS3" s="150" t="s">
        <v>633</v>
      </c>
      <c r="AT3" s="150" t="s">
        <v>633</v>
      </c>
      <c r="AU3" s="150" t="s">
        <v>633</v>
      </c>
      <c r="AV3" s="150" t="s">
        <v>633</v>
      </c>
      <c r="AW3" s="150" t="s">
        <v>633</v>
      </c>
      <c r="AX3" s="150" t="s">
        <v>633</v>
      </c>
      <c r="AY3" s="150" t="s">
        <v>633</v>
      </c>
      <c r="AZ3" s="14"/>
    </row>
    <row r="4" spans="1:57" s="153" customFormat="1" x14ac:dyDescent="0.25">
      <c r="A4" s="153" t="s">
        <v>90</v>
      </c>
      <c r="B4" s="254" t="s">
        <v>91</v>
      </c>
      <c r="C4" s="254"/>
      <c r="D4" s="254"/>
      <c r="E4" s="153" t="s">
        <v>92</v>
      </c>
      <c r="F4" s="159">
        <v>45992</v>
      </c>
      <c r="G4" s="159">
        <v>45992</v>
      </c>
      <c r="H4" s="159">
        <v>45992</v>
      </c>
      <c r="I4" s="159">
        <v>45992</v>
      </c>
      <c r="J4" s="159">
        <v>45992</v>
      </c>
      <c r="K4" s="159">
        <v>45992</v>
      </c>
      <c r="L4" s="159">
        <v>45992</v>
      </c>
      <c r="M4" s="159">
        <v>45992</v>
      </c>
      <c r="N4" s="159">
        <v>45992</v>
      </c>
      <c r="O4" s="159">
        <v>45992</v>
      </c>
      <c r="P4" s="159">
        <v>45992</v>
      </c>
      <c r="Q4" s="159">
        <v>45992</v>
      </c>
      <c r="R4" s="159">
        <v>45992</v>
      </c>
      <c r="S4" s="159">
        <v>45992</v>
      </c>
      <c r="T4" s="159">
        <v>45992</v>
      </c>
      <c r="U4" s="159">
        <v>45992</v>
      </c>
      <c r="V4" s="159">
        <v>45992</v>
      </c>
      <c r="W4" s="159">
        <v>45992</v>
      </c>
      <c r="X4" s="159">
        <v>45992</v>
      </c>
      <c r="Y4" s="159">
        <v>45992</v>
      </c>
      <c r="Z4" s="159">
        <v>45992</v>
      </c>
      <c r="AA4" s="159">
        <v>45992</v>
      </c>
      <c r="AB4" s="159">
        <v>45992</v>
      </c>
      <c r="AC4" s="159">
        <v>45992</v>
      </c>
      <c r="AD4" s="159">
        <v>45992</v>
      </c>
      <c r="AE4" s="159">
        <v>45992</v>
      </c>
      <c r="AF4" s="159">
        <v>45992</v>
      </c>
      <c r="AG4" s="159">
        <v>45992</v>
      </c>
      <c r="AH4" s="159">
        <v>45992</v>
      </c>
      <c r="AI4" s="159">
        <v>45992</v>
      </c>
      <c r="AJ4" s="159">
        <v>45992</v>
      </c>
      <c r="AK4" s="159">
        <v>45992</v>
      </c>
      <c r="AL4" s="159">
        <v>45992</v>
      </c>
      <c r="AM4" s="159">
        <v>45992</v>
      </c>
      <c r="AN4" s="159">
        <v>45992</v>
      </c>
      <c r="AO4" s="159">
        <v>45992</v>
      </c>
      <c r="AP4" s="159">
        <v>45992</v>
      </c>
      <c r="AQ4" s="159">
        <v>45992</v>
      </c>
      <c r="AR4" s="159">
        <v>45992</v>
      </c>
      <c r="AS4" s="159">
        <v>45992</v>
      </c>
      <c r="AT4" s="159">
        <v>45992</v>
      </c>
      <c r="AU4" s="159">
        <v>45992</v>
      </c>
      <c r="AV4" s="159">
        <v>45992</v>
      </c>
      <c r="AW4" s="159">
        <v>45992</v>
      </c>
      <c r="AX4" s="159">
        <v>45992</v>
      </c>
      <c r="AY4" s="159">
        <v>45992</v>
      </c>
      <c r="AZ4" s="153" t="s">
        <v>94</v>
      </c>
      <c r="BA4" s="153" t="s">
        <v>96</v>
      </c>
      <c r="BB4" s="153" t="s">
        <v>97</v>
      </c>
      <c r="BC4" s="153" t="s">
        <v>98</v>
      </c>
      <c r="BD4" s="200"/>
      <c r="BE4" s="200"/>
    </row>
    <row r="5" spans="1:57" s="9" customFormat="1" ht="47.25" x14ac:dyDescent="0.25">
      <c r="A5" s="9" t="s">
        <v>81</v>
      </c>
      <c r="B5" s="10"/>
      <c r="C5" s="11"/>
      <c r="D5" s="78" t="s">
        <v>0</v>
      </c>
      <c r="E5" s="16" t="s">
        <v>632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591</v>
      </c>
      <c r="AH5" s="158" t="s">
        <v>592</v>
      </c>
      <c r="AI5" s="158" t="s">
        <v>593</v>
      </c>
      <c r="AJ5" s="179" t="s">
        <v>616</v>
      </c>
      <c r="AK5" s="179" t="s">
        <v>594</v>
      </c>
      <c r="AL5" s="179" t="s">
        <v>595</v>
      </c>
      <c r="AM5" s="179" t="s">
        <v>596</v>
      </c>
      <c r="AN5" s="180" t="s">
        <v>577</v>
      </c>
      <c r="AO5" s="180" t="s">
        <v>578</v>
      </c>
      <c r="AP5" s="180" t="s">
        <v>579</v>
      </c>
      <c r="AQ5" s="180" t="s">
        <v>580</v>
      </c>
      <c r="AR5" s="180" t="s">
        <v>581</v>
      </c>
      <c r="AS5" s="180" t="s">
        <v>582</v>
      </c>
      <c r="AT5" s="180" t="s">
        <v>583</v>
      </c>
      <c r="AU5" s="180" t="s">
        <v>584</v>
      </c>
      <c r="AV5" s="180" t="s">
        <v>585</v>
      </c>
      <c r="AW5" s="180" t="s">
        <v>586</v>
      </c>
      <c r="AX5" s="180" t="s">
        <v>587</v>
      </c>
      <c r="AY5" s="180" t="s">
        <v>588</v>
      </c>
      <c r="AZ5" s="169" t="s">
        <v>618</v>
      </c>
      <c r="BA5" s="16" t="s">
        <v>634</v>
      </c>
      <c r="BB5" s="15" t="s">
        <v>364</v>
      </c>
      <c r="BC5" s="16" t="s">
        <v>365</v>
      </c>
    </row>
    <row r="6" spans="1:5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2024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85">
        <v>6.0999999999999979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85">
        <v>6.1999999999999957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6.279999999999994</v>
      </c>
      <c r="AH6" s="85">
        <v>6.2899999999999938</v>
      </c>
      <c r="AI6" s="134">
        <v>6.2999999999999936</v>
      </c>
      <c r="AJ6" s="85">
        <v>6.3099999999999934</v>
      </c>
      <c r="AK6" s="85">
        <v>6.3199999999999932</v>
      </c>
      <c r="AL6" s="85">
        <v>6.329999999999993</v>
      </c>
      <c r="AM6" s="85">
        <v>6.3399999999999928</v>
      </c>
      <c r="AN6" s="85">
        <v>6.45</v>
      </c>
      <c r="AO6" s="85">
        <v>6.46</v>
      </c>
      <c r="AP6" s="85">
        <v>6.47</v>
      </c>
      <c r="AQ6" s="85">
        <v>6.4799999999999995</v>
      </c>
      <c r="AR6" s="85">
        <v>6.4899999999999993</v>
      </c>
      <c r="AS6" s="85">
        <v>6.4999999999999991</v>
      </c>
      <c r="AT6" s="85">
        <v>6.5099999999999989</v>
      </c>
      <c r="AU6" s="85">
        <v>6.5199999999999987</v>
      </c>
      <c r="AV6" s="85">
        <v>6.5299999999999985</v>
      </c>
      <c r="AW6" s="85">
        <v>6.5399999999999983</v>
      </c>
      <c r="AX6" s="85">
        <v>6.549999999999998</v>
      </c>
      <c r="AY6" s="85">
        <v>6.56</v>
      </c>
      <c r="AZ6" s="85"/>
      <c r="BA6" s="85" t="s">
        <v>99</v>
      </c>
      <c r="BB6" s="85" t="s">
        <v>361</v>
      </c>
      <c r="BC6" s="85" t="s">
        <v>100</v>
      </c>
    </row>
    <row r="7" spans="1:5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 2024'!AZ7</f>
        <v>1195636658.6374614</v>
      </c>
      <c r="F7" s="123">
        <v>4659545.6296653748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>
        <f>SUM(F7:AY7)</f>
        <v>4659545.6296653748</v>
      </c>
      <c r="BA7" s="123">
        <f>E7+AZ7</f>
        <v>1200296204.2671268</v>
      </c>
      <c r="BB7" s="123">
        <v>402865299.38470042</v>
      </c>
      <c r="BC7" s="123">
        <f>BA7+BB7</f>
        <v>1603161503.6518273</v>
      </c>
    </row>
    <row r="8" spans="1:57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 2024'!AZ8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>
        <f t="shared" ref="AZ8:AZ26" si="0">SUM(F8:AY8)</f>
        <v>0</v>
      </c>
      <c r="BA8" s="124">
        <f t="shared" ref="BA8:BA26" si="1">E8+AZ8</f>
        <v>883472684.37662911</v>
      </c>
      <c r="BC8" s="124">
        <f t="shared" ref="BC8:BC26" si="2">BA8+BB8</f>
        <v>883472684.37662911</v>
      </c>
    </row>
    <row r="9" spans="1:57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 2024'!AZ9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>
        <f t="shared" si="0"/>
        <v>0</v>
      </c>
      <c r="BA9" s="124">
        <f t="shared" si="1"/>
        <v>17783746.199999999</v>
      </c>
      <c r="BC9" s="124">
        <f t="shared" si="2"/>
        <v>17783746.199999999</v>
      </c>
    </row>
    <row r="10" spans="1:57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 2024'!AZ10</f>
        <v>0</v>
      </c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>
        <f t="shared" si="0"/>
        <v>0</v>
      </c>
      <c r="BA10" s="124">
        <f t="shared" si="1"/>
        <v>0</v>
      </c>
      <c r="BC10" s="124">
        <f t="shared" si="2"/>
        <v>0</v>
      </c>
    </row>
    <row r="11" spans="1:57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 2024'!AZ11</f>
        <v>0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8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>
        <f t="shared" si="0"/>
        <v>0</v>
      </c>
      <c r="BA11" s="124">
        <f t="shared" si="1"/>
        <v>0</v>
      </c>
      <c r="BC11" s="124">
        <f t="shared" si="2"/>
        <v>0</v>
      </c>
    </row>
    <row r="12" spans="1:57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 2024'!AZ12</f>
        <v>0</v>
      </c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8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>
        <f t="shared" si="0"/>
        <v>0</v>
      </c>
      <c r="BA12" s="124">
        <f t="shared" si="1"/>
        <v>0</v>
      </c>
      <c r="BC12" s="124">
        <f t="shared" si="2"/>
        <v>0</v>
      </c>
    </row>
    <row r="13" spans="1:57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2096893089.2140906</v>
      </c>
      <c r="F13" s="125">
        <f t="shared" ref="F13:BC13" si="3">SUM(F7:F12)</f>
        <v>4659545.6296653748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25">
        <f t="shared" si="3"/>
        <v>0</v>
      </c>
      <c r="AN13" s="152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 t="shared" si="3"/>
        <v>0</v>
      </c>
      <c r="AY13" s="125">
        <f>SUM(AX7:AY12)</f>
        <v>0</v>
      </c>
      <c r="AZ13" s="125">
        <f t="shared" si="3"/>
        <v>4659545.6296653748</v>
      </c>
      <c r="BA13" s="125">
        <f t="shared" si="3"/>
        <v>2101552634.843756</v>
      </c>
      <c r="BB13" s="125">
        <f t="shared" si="3"/>
        <v>402865299.38470042</v>
      </c>
      <c r="BC13" s="125">
        <f t="shared" si="3"/>
        <v>2504417934.2284565</v>
      </c>
    </row>
    <row r="14" spans="1:5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 2024'!AZ14</f>
        <v>142318082.36204201</v>
      </c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8">
        <v>-20344106.5</v>
      </c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>
        <f t="shared" si="0"/>
        <v>-20344106.5</v>
      </c>
      <c r="BA14" s="124">
        <f t="shared" si="1"/>
        <v>121973975.86204201</v>
      </c>
      <c r="BC14" s="124">
        <f t="shared" si="2"/>
        <v>121973975.86204201</v>
      </c>
    </row>
    <row r="15" spans="1:5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142318082.36204201</v>
      </c>
      <c r="F15" s="125">
        <f t="shared" ref="F15:BC15" si="4">F14</f>
        <v>0</v>
      </c>
      <c r="G15" s="125">
        <f t="shared" si="4"/>
        <v>0</v>
      </c>
      <c r="H15" s="125">
        <f t="shared" si="4"/>
        <v>0</v>
      </c>
      <c r="I15" s="125">
        <f t="shared" si="4"/>
        <v>0</v>
      </c>
      <c r="J15" s="125">
        <f t="shared" si="4"/>
        <v>0</v>
      </c>
      <c r="K15" s="125">
        <f t="shared" si="4"/>
        <v>0</v>
      </c>
      <c r="L15" s="125">
        <f t="shared" si="4"/>
        <v>0</v>
      </c>
      <c r="M15" s="125">
        <f t="shared" si="4"/>
        <v>0</v>
      </c>
      <c r="N15" s="125">
        <f t="shared" si="4"/>
        <v>0</v>
      </c>
      <c r="O15" s="125">
        <f t="shared" si="4"/>
        <v>0</v>
      </c>
      <c r="P15" s="125">
        <f t="shared" si="4"/>
        <v>0</v>
      </c>
      <c r="Q15" s="125">
        <f t="shared" si="4"/>
        <v>0</v>
      </c>
      <c r="R15" s="125">
        <f t="shared" si="4"/>
        <v>0</v>
      </c>
      <c r="S15" s="125">
        <f t="shared" si="4"/>
        <v>0</v>
      </c>
      <c r="T15" s="125">
        <f t="shared" si="4"/>
        <v>0</v>
      </c>
      <c r="U15" s="125">
        <f t="shared" si="4"/>
        <v>0</v>
      </c>
      <c r="V15" s="125">
        <f t="shared" si="4"/>
        <v>0</v>
      </c>
      <c r="W15" s="125">
        <f t="shared" si="4"/>
        <v>0</v>
      </c>
      <c r="X15" s="125">
        <f t="shared" si="4"/>
        <v>0</v>
      </c>
      <c r="Y15" s="125">
        <f t="shared" si="4"/>
        <v>0</v>
      </c>
      <c r="Z15" s="125">
        <f t="shared" si="4"/>
        <v>0</v>
      </c>
      <c r="AA15" s="125">
        <f t="shared" si="4"/>
        <v>0</v>
      </c>
      <c r="AB15" s="125">
        <f t="shared" si="4"/>
        <v>0</v>
      </c>
      <c r="AC15" s="125">
        <f t="shared" si="4"/>
        <v>0</v>
      </c>
      <c r="AD15" s="125">
        <f t="shared" si="4"/>
        <v>0</v>
      </c>
      <c r="AE15" s="125">
        <f t="shared" si="4"/>
        <v>0</v>
      </c>
      <c r="AF15" s="125">
        <f t="shared" si="4"/>
        <v>0</v>
      </c>
      <c r="AG15" s="125">
        <f t="shared" si="4"/>
        <v>0</v>
      </c>
      <c r="AH15" s="125">
        <f t="shared" si="4"/>
        <v>0</v>
      </c>
      <c r="AI15" s="125">
        <f t="shared" si="4"/>
        <v>0</v>
      </c>
      <c r="AJ15" s="125">
        <f t="shared" si="4"/>
        <v>0</v>
      </c>
      <c r="AK15" s="125">
        <f t="shared" si="4"/>
        <v>0</v>
      </c>
      <c r="AL15" s="125">
        <f t="shared" si="4"/>
        <v>0</v>
      </c>
      <c r="AM15" s="125">
        <f t="shared" si="4"/>
        <v>0</v>
      </c>
      <c r="AN15" s="152">
        <f t="shared" si="4"/>
        <v>-20344106.5</v>
      </c>
      <c r="AO15" s="125">
        <f t="shared" si="4"/>
        <v>0</v>
      </c>
      <c r="AP15" s="125">
        <f t="shared" si="4"/>
        <v>0</v>
      </c>
      <c r="AQ15" s="125">
        <f t="shared" si="4"/>
        <v>0</v>
      </c>
      <c r="AR15" s="125">
        <f t="shared" si="4"/>
        <v>0</v>
      </c>
      <c r="AS15" s="125">
        <f t="shared" si="4"/>
        <v>0</v>
      </c>
      <c r="AT15" s="125">
        <f t="shared" si="4"/>
        <v>0</v>
      </c>
      <c r="AU15" s="125">
        <f t="shared" si="4"/>
        <v>0</v>
      </c>
      <c r="AV15" s="125">
        <f t="shared" si="4"/>
        <v>0</v>
      </c>
      <c r="AW15" s="125">
        <f t="shared" si="4"/>
        <v>0</v>
      </c>
      <c r="AX15" s="125">
        <f t="shared" si="4"/>
        <v>0</v>
      </c>
      <c r="AY15" s="125">
        <f t="shared" si="4"/>
        <v>0</v>
      </c>
      <c r="AZ15" s="125">
        <f t="shared" si="4"/>
        <v>-20344106.5</v>
      </c>
      <c r="BA15" s="125">
        <f t="shared" si="4"/>
        <v>121973975.86204201</v>
      </c>
      <c r="BB15" s="125">
        <f t="shared" si="4"/>
        <v>0</v>
      </c>
      <c r="BC15" s="125">
        <f t="shared" si="4"/>
        <v>121973975.86204201</v>
      </c>
    </row>
    <row r="16" spans="1:5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 2024'!AZ16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8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>
        <f t="shared" si="0"/>
        <v>0</v>
      </c>
      <c r="BA16" s="124">
        <f t="shared" si="1"/>
        <v>0</v>
      </c>
      <c r="BC16" s="124">
        <f t="shared" si="2"/>
        <v>0</v>
      </c>
    </row>
    <row r="17" spans="1:5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BC17" si="5">F16</f>
        <v>0</v>
      </c>
      <c r="G17" s="125">
        <f t="shared" si="5"/>
        <v>0</v>
      </c>
      <c r="H17" s="125">
        <f t="shared" si="5"/>
        <v>0</v>
      </c>
      <c r="I17" s="125">
        <f t="shared" si="5"/>
        <v>0</v>
      </c>
      <c r="J17" s="125">
        <f t="shared" si="5"/>
        <v>0</v>
      </c>
      <c r="K17" s="125">
        <f t="shared" si="5"/>
        <v>0</v>
      </c>
      <c r="L17" s="125">
        <f t="shared" si="5"/>
        <v>0</v>
      </c>
      <c r="M17" s="125">
        <f t="shared" si="5"/>
        <v>0</v>
      </c>
      <c r="N17" s="125">
        <f t="shared" si="5"/>
        <v>0</v>
      </c>
      <c r="O17" s="125">
        <f t="shared" si="5"/>
        <v>0</v>
      </c>
      <c r="P17" s="125">
        <f t="shared" si="5"/>
        <v>0</v>
      </c>
      <c r="Q17" s="125">
        <f t="shared" si="5"/>
        <v>0</v>
      </c>
      <c r="R17" s="125">
        <f t="shared" si="5"/>
        <v>0</v>
      </c>
      <c r="S17" s="125">
        <f t="shared" si="5"/>
        <v>0</v>
      </c>
      <c r="T17" s="125">
        <f t="shared" si="5"/>
        <v>0</v>
      </c>
      <c r="U17" s="125">
        <f t="shared" si="5"/>
        <v>0</v>
      </c>
      <c r="V17" s="125">
        <f t="shared" si="5"/>
        <v>0</v>
      </c>
      <c r="W17" s="125">
        <f t="shared" si="5"/>
        <v>0</v>
      </c>
      <c r="X17" s="125">
        <f t="shared" si="5"/>
        <v>0</v>
      </c>
      <c r="Y17" s="125">
        <f t="shared" si="5"/>
        <v>0</v>
      </c>
      <c r="Z17" s="125">
        <f t="shared" si="5"/>
        <v>0</v>
      </c>
      <c r="AA17" s="125">
        <f t="shared" si="5"/>
        <v>0</v>
      </c>
      <c r="AB17" s="125">
        <f t="shared" si="5"/>
        <v>0</v>
      </c>
      <c r="AC17" s="125">
        <f t="shared" si="5"/>
        <v>0</v>
      </c>
      <c r="AD17" s="125">
        <f t="shared" si="5"/>
        <v>0</v>
      </c>
      <c r="AE17" s="125">
        <f t="shared" si="5"/>
        <v>0</v>
      </c>
      <c r="AF17" s="125">
        <f t="shared" si="5"/>
        <v>0</v>
      </c>
      <c r="AG17" s="125">
        <f t="shared" si="5"/>
        <v>0</v>
      </c>
      <c r="AH17" s="125">
        <f t="shared" si="5"/>
        <v>0</v>
      </c>
      <c r="AI17" s="125">
        <f t="shared" si="5"/>
        <v>0</v>
      </c>
      <c r="AJ17" s="125">
        <f t="shared" si="5"/>
        <v>0</v>
      </c>
      <c r="AK17" s="125">
        <f t="shared" si="5"/>
        <v>0</v>
      </c>
      <c r="AL17" s="125">
        <f t="shared" si="5"/>
        <v>0</v>
      </c>
      <c r="AM17" s="125">
        <f t="shared" si="5"/>
        <v>0</v>
      </c>
      <c r="AN17" s="152">
        <f t="shared" si="5"/>
        <v>0</v>
      </c>
      <c r="AO17" s="125">
        <f t="shared" si="5"/>
        <v>0</v>
      </c>
      <c r="AP17" s="125">
        <f t="shared" si="5"/>
        <v>0</v>
      </c>
      <c r="AQ17" s="125">
        <f t="shared" si="5"/>
        <v>0</v>
      </c>
      <c r="AR17" s="125">
        <f t="shared" si="5"/>
        <v>0</v>
      </c>
      <c r="AS17" s="125">
        <f t="shared" si="5"/>
        <v>0</v>
      </c>
      <c r="AT17" s="125">
        <f t="shared" si="5"/>
        <v>0</v>
      </c>
      <c r="AU17" s="125">
        <f t="shared" si="5"/>
        <v>0</v>
      </c>
      <c r="AV17" s="125">
        <f t="shared" si="5"/>
        <v>0</v>
      </c>
      <c r="AW17" s="125">
        <f t="shared" si="5"/>
        <v>0</v>
      </c>
      <c r="AX17" s="125">
        <f t="shared" si="5"/>
        <v>0</v>
      </c>
      <c r="AY17" s="125">
        <f t="shared" si="5"/>
        <v>0</v>
      </c>
      <c r="AZ17" s="125">
        <f t="shared" si="5"/>
        <v>0</v>
      </c>
      <c r="BA17" s="125">
        <f t="shared" si="5"/>
        <v>0</v>
      </c>
      <c r="BB17" s="125">
        <f t="shared" si="5"/>
        <v>0</v>
      </c>
      <c r="BC17" s="125">
        <f t="shared" si="5"/>
        <v>0</v>
      </c>
    </row>
    <row r="18" spans="1:5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 2024'!AZ18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8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>
        <f t="shared" si="0"/>
        <v>0</v>
      </c>
      <c r="BA18" s="124">
        <f t="shared" si="1"/>
        <v>1910851.3254166665</v>
      </c>
      <c r="BC18" s="124">
        <f t="shared" si="2"/>
        <v>1910851.3254166665</v>
      </c>
    </row>
    <row r="19" spans="1:5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 2024'!AZ19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8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>
        <f t="shared" si="0"/>
        <v>0</v>
      </c>
      <c r="BA19" s="124">
        <f t="shared" si="1"/>
        <v>13176103.092332017</v>
      </c>
      <c r="BC19" s="124">
        <f t="shared" si="2"/>
        <v>13176103.092332017</v>
      </c>
    </row>
    <row r="20" spans="1:5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 2024'!AZ20</f>
        <v>0</v>
      </c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8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>
        <f t="shared" si="0"/>
        <v>0</v>
      </c>
      <c r="BA20" s="124">
        <f t="shared" si="1"/>
        <v>0</v>
      </c>
      <c r="BC20" s="124">
        <f t="shared" si="2"/>
        <v>0</v>
      </c>
    </row>
    <row r="21" spans="1:5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 2024'!AZ21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8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>
        <f t="shared" si="0"/>
        <v>0</v>
      </c>
      <c r="BA21" s="124">
        <f t="shared" si="1"/>
        <v>17704795.23</v>
      </c>
      <c r="BC21" s="124">
        <f t="shared" si="2"/>
        <v>17704795.23</v>
      </c>
    </row>
    <row r="22" spans="1:57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 2024'!AZ22</f>
        <v>0</v>
      </c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8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>
        <f t="shared" si="0"/>
        <v>0</v>
      </c>
      <c r="BA22" s="124">
        <f t="shared" si="1"/>
        <v>0</v>
      </c>
      <c r="BC22" s="124">
        <f t="shared" si="2"/>
        <v>0</v>
      </c>
    </row>
    <row r="23" spans="1:5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 2024'!AZ23</f>
        <v>23653343.598347079</v>
      </c>
      <c r="F23" s="124">
        <v>1679761.6470904686</v>
      </c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8">
        <v>-5420171.933496058</v>
      </c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>
        <f t="shared" si="0"/>
        <v>-3740410.2864055894</v>
      </c>
      <c r="BA23" s="124">
        <f t="shared" si="1"/>
        <v>19912933.31194149</v>
      </c>
      <c r="BC23" s="124">
        <f t="shared" si="2"/>
        <v>19912933.31194149</v>
      </c>
    </row>
    <row r="24" spans="1:5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 2024'!AZ24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8">
        <v>153472.33986290637</v>
      </c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>
        <f t="shared" si="0"/>
        <v>153472.33986290637</v>
      </c>
      <c r="BA24" s="124">
        <f t="shared" si="1"/>
        <v>19435909.469862904</v>
      </c>
      <c r="BC24" s="124">
        <f t="shared" si="2"/>
        <v>19435909.469862904</v>
      </c>
    </row>
    <row r="25" spans="1:57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 2024'!AZ25</f>
        <v>0</v>
      </c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8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>
        <f t="shared" si="0"/>
        <v>0</v>
      </c>
      <c r="BA25" s="124">
        <f t="shared" si="1"/>
        <v>0</v>
      </c>
      <c r="BC25" s="124">
        <f t="shared" si="2"/>
        <v>0</v>
      </c>
    </row>
    <row r="26" spans="1:57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 2024'!AZ26</f>
        <v>0</v>
      </c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8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>
        <f t="shared" si="0"/>
        <v>0</v>
      </c>
      <c r="BA26" s="124">
        <f t="shared" si="1"/>
        <v>0</v>
      </c>
      <c r="BC26" s="124">
        <f t="shared" si="2"/>
        <v>0</v>
      </c>
    </row>
    <row r="27" spans="1:5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75727530.376095757</v>
      </c>
      <c r="F27" s="125">
        <f t="shared" ref="F27:AZ27" si="6">SUM(F18:F26)</f>
        <v>1679761.6470904686</v>
      </c>
      <c r="G27" s="125">
        <f t="shared" si="6"/>
        <v>0</v>
      </c>
      <c r="H27" s="125">
        <f t="shared" si="6"/>
        <v>0</v>
      </c>
      <c r="I27" s="125">
        <f t="shared" si="6"/>
        <v>0</v>
      </c>
      <c r="J27" s="125">
        <f t="shared" si="6"/>
        <v>0</v>
      </c>
      <c r="K27" s="125">
        <f t="shared" si="6"/>
        <v>0</v>
      </c>
      <c r="L27" s="125">
        <f t="shared" si="6"/>
        <v>0</v>
      </c>
      <c r="M27" s="125">
        <f t="shared" si="6"/>
        <v>0</v>
      </c>
      <c r="N27" s="125">
        <f t="shared" si="6"/>
        <v>0</v>
      </c>
      <c r="O27" s="125">
        <f t="shared" si="6"/>
        <v>0</v>
      </c>
      <c r="P27" s="125">
        <f t="shared" si="6"/>
        <v>0</v>
      </c>
      <c r="Q27" s="125">
        <f t="shared" si="6"/>
        <v>0</v>
      </c>
      <c r="R27" s="125">
        <f t="shared" si="6"/>
        <v>0</v>
      </c>
      <c r="S27" s="125">
        <f t="shared" si="6"/>
        <v>0</v>
      </c>
      <c r="T27" s="125">
        <f t="shared" si="6"/>
        <v>0</v>
      </c>
      <c r="U27" s="125">
        <f t="shared" si="6"/>
        <v>0</v>
      </c>
      <c r="V27" s="125">
        <f t="shared" si="6"/>
        <v>0</v>
      </c>
      <c r="W27" s="125">
        <f t="shared" si="6"/>
        <v>0</v>
      </c>
      <c r="X27" s="125">
        <f t="shared" si="6"/>
        <v>0</v>
      </c>
      <c r="Y27" s="125">
        <f t="shared" si="6"/>
        <v>0</v>
      </c>
      <c r="Z27" s="125">
        <f t="shared" si="6"/>
        <v>0</v>
      </c>
      <c r="AA27" s="125">
        <f t="shared" si="6"/>
        <v>0</v>
      </c>
      <c r="AB27" s="125">
        <f t="shared" si="6"/>
        <v>0</v>
      </c>
      <c r="AC27" s="125">
        <f t="shared" si="6"/>
        <v>0</v>
      </c>
      <c r="AD27" s="125">
        <f t="shared" si="6"/>
        <v>0</v>
      </c>
      <c r="AE27" s="125">
        <f t="shared" si="6"/>
        <v>0</v>
      </c>
      <c r="AF27" s="125">
        <f t="shared" si="6"/>
        <v>0</v>
      </c>
      <c r="AG27" s="125">
        <f t="shared" si="6"/>
        <v>0</v>
      </c>
      <c r="AH27" s="125">
        <f t="shared" si="6"/>
        <v>0</v>
      </c>
      <c r="AI27" s="125">
        <f t="shared" si="6"/>
        <v>0</v>
      </c>
      <c r="AJ27" s="125">
        <f t="shared" si="6"/>
        <v>0</v>
      </c>
      <c r="AK27" s="125">
        <f t="shared" si="6"/>
        <v>0</v>
      </c>
      <c r="AL27" s="125">
        <f t="shared" si="6"/>
        <v>0</v>
      </c>
      <c r="AM27" s="125">
        <f t="shared" si="6"/>
        <v>0</v>
      </c>
      <c r="AN27" s="125">
        <f t="shared" si="6"/>
        <v>-5266699.5936331516</v>
      </c>
      <c r="AO27" s="125">
        <f t="shared" si="6"/>
        <v>0</v>
      </c>
      <c r="AP27" s="125">
        <f t="shared" si="6"/>
        <v>0</v>
      </c>
      <c r="AQ27" s="125">
        <f t="shared" si="6"/>
        <v>0</v>
      </c>
      <c r="AR27" s="125">
        <f t="shared" si="6"/>
        <v>0</v>
      </c>
      <c r="AS27" s="125">
        <f t="shared" si="6"/>
        <v>0</v>
      </c>
      <c r="AT27" s="125">
        <f t="shared" si="6"/>
        <v>0</v>
      </c>
      <c r="AU27" s="125">
        <f t="shared" si="6"/>
        <v>0</v>
      </c>
      <c r="AV27" s="125">
        <f t="shared" si="6"/>
        <v>0</v>
      </c>
      <c r="AW27" s="125">
        <f t="shared" si="6"/>
        <v>0</v>
      </c>
      <c r="AX27" s="125">
        <f t="shared" si="6"/>
        <v>0</v>
      </c>
      <c r="AY27" s="125">
        <f>SUM(AX18:AY26)</f>
        <v>0</v>
      </c>
      <c r="AZ27" s="125">
        <f t="shared" si="6"/>
        <v>-3586937.9465426831</v>
      </c>
      <c r="BA27" s="125">
        <f t="shared" ref="BA27:BC27" si="7">SUM(BA18:BA26)</f>
        <v>72140592.429553077</v>
      </c>
      <c r="BB27" s="125">
        <f t="shared" si="7"/>
        <v>0</v>
      </c>
      <c r="BC27" s="125">
        <f t="shared" si="7"/>
        <v>72140592.429553077</v>
      </c>
    </row>
    <row r="28" spans="1:5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2314938701.9522285</v>
      </c>
      <c r="F28" s="126">
        <f t="shared" ref="F28:AZ28" si="8">F13+F15+F17+F27</f>
        <v>6339307.2767558433</v>
      </c>
      <c r="G28" s="126">
        <f t="shared" si="8"/>
        <v>0</v>
      </c>
      <c r="H28" s="126">
        <f t="shared" si="8"/>
        <v>0</v>
      </c>
      <c r="I28" s="126">
        <f t="shared" si="8"/>
        <v>0</v>
      </c>
      <c r="J28" s="126">
        <f t="shared" si="8"/>
        <v>0</v>
      </c>
      <c r="K28" s="126">
        <f t="shared" si="8"/>
        <v>0</v>
      </c>
      <c r="L28" s="126">
        <f t="shared" si="8"/>
        <v>0</v>
      </c>
      <c r="M28" s="126">
        <f t="shared" si="8"/>
        <v>0</v>
      </c>
      <c r="N28" s="126">
        <f t="shared" si="8"/>
        <v>0</v>
      </c>
      <c r="O28" s="126">
        <f t="shared" si="8"/>
        <v>0</v>
      </c>
      <c r="P28" s="126">
        <f t="shared" si="8"/>
        <v>0</v>
      </c>
      <c r="Q28" s="126">
        <f t="shared" si="8"/>
        <v>0</v>
      </c>
      <c r="R28" s="126">
        <f t="shared" si="8"/>
        <v>0</v>
      </c>
      <c r="S28" s="126">
        <f t="shared" si="8"/>
        <v>0</v>
      </c>
      <c r="T28" s="126">
        <f t="shared" si="8"/>
        <v>0</v>
      </c>
      <c r="U28" s="126">
        <f t="shared" si="8"/>
        <v>0</v>
      </c>
      <c r="V28" s="126">
        <f t="shared" si="8"/>
        <v>0</v>
      </c>
      <c r="W28" s="126">
        <f t="shared" si="8"/>
        <v>0</v>
      </c>
      <c r="X28" s="126">
        <f t="shared" si="8"/>
        <v>0</v>
      </c>
      <c r="Y28" s="126">
        <f t="shared" si="8"/>
        <v>0</v>
      </c>
      <c r="Z28" s="126">
        <f t="shared" si="8"/>
        <v>0</v>
      </c>
      <c r="AA28" s="126">
        <f t="shared" si="8"/>
        <v>0</v>
      </c>
      <c r="AB28" s="126">
        <f t="shared" si="8"/>
        <v>0</v>
      </c>
      <c r="AC28" s="126">
        <f t="shared" si="8"/>
        <v>0</v>
      </c>
      <c r="AD28" s="126">
        <f t="shared" si="8"/>
        <v>0</v>
      </c>
      <c r="AE28" s="126">
        <f t="shared" si="8"/>
        <v>0</v>
      </c>
      <c r="AF28" s="126">
        <f t="shared" si="8"/>
        <v>0</v>
      </c>
      <c r="AG28" s="126">
        <f t="shared" si="8"/>
        <v>0</v>
      </c>
      <c r="AH28" s="126">
        <f t="shared" si="8"/>
        <v>0</v>
      </c>
      <c r="AI28" s="126">
        <f t="shared" si="8"/>
        <v>0</v>
      </c>
      <c r="AJ28" s="126">
        <f t="shared" si="8"/>
        <v>0</v>
      </c>
      <c r="AK28" s="126">
        <f t="shared" si="8"/>
        <v>0</v>
      </c>
      <c r="AL28" s="126">
        <f t="shared" si="8"/>
        <v>0</v>
      </c>
      <c r="AM28" s="126">
        <f t="shared" si="8"/>
        <v>0</v>
      </c>
      <c r="AN28" s="126">
        <f t="shared" si="8"/>
        <v>-25610806.093633153</v>
      </c>
      <c r="AO28" s="126">
        <f t="shared" si="8"/>
        <v>0</v>
      </c>
      <c r="AP28" s="126">
        <f t="shared" si="8"/>
        <v>0</v>
      </c>
      <c r="AQ28" s="126">
        <f t="shared" si="8"/>
        <v>0</v>
      </c>
      <c r="AR28" s="126">
        <f t="shared" si="8"/>
        <v>0</v>
      </c>
      <c r="AS28" s="126">
        <f t="shared" si="8"/>
        <v>0</v>
      </c>
      <c r="AT28" s="126">
        <f t="shared" si="8"/>
        <v>0</v>
      </c>
      <c r="AU28" s="126">
        <f t="shared" si="8"/>
        <v>0</v>
      </c>
      <c r="AV28" s="126">
        <f t="shared" si="8"/>
        <v>0</v>
      </c>
      <c r="AW28" s="126">
        <f t="shared" si="8"/>
        <v>0</v>
      </c>
      <c r="AX28" s="126">
        <f t="shared" si="8"/>
        <v>0</v>
      </c>
      <c r="AY28" s="126">
        <f t="shared" si="8"/>
        <v>0</v>
      </c>
      <c r="AZ28" s="126">
        <f t="shared" si="8"/>
        <v>-19271498.816877309</v>
      </c>
      <c r="BA28" s="126">
        <f t="shared" ref="BA28:BC28" si="9">BA13+BA15+BA17+BA27</f>
        <v>2295667203.1353512</v>
      </c>
      <c r="BB28" s="126">
        <f t="shared" si="9"/>
        <v>402865299.38470042</v>
      </c>
      <c r="BC28" s="126">
        <f t="shared" si="9"/>
        <v>2698532502.5200515</v>
      </c>
      <c r="BD28" s="133">
        <v>0</v>
      </c>
      <c r="BE28" s="195" t="s">
        <v>658</v>
      </c>
    </row>
    <row r="29" spans="1:5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 2024'!AZ29</f>
        <v>1006044.6281513732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1548.1752880389558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-69310.361159012886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8">
        <v>88242.391086256204</v>
      </c>
      <c r="AO29" s="124"/>
      <c r="AP29" s="124"/>
      <c r="AQ29" s="124"/>
      <c r="AR29" s="124"/>
      <c r="AS29" s="124"/>
      <c r="AT29" s="124"/>
      <c r="AU29" s="124"/>
      <c r="AV29" s="124">
        <v>2201.1614819773822</v>
      </c>
      <c r="AW29" s="124"/>
      <c r="AX29" s="124"/>
      <c r="AY29" s="124"/>
      <c r="AZ29" s="124">
        <f t="shared" ref="AZ29:AZ37" si="10">SUM(F29:AY29)</f>
        <v>22681.366697259655</v>
      </c>
      <c r="BA29" s="124">
        <f t="shared" ref="BA29:BA43" si="11">E29+AZ29</f>
        <v>1028725.994848633</v>
      </c>
      <c r="BC29" s="124">
        <f t="shared" ref="BC29:BC43" si="12">BA29+BB29</f>
        <v>1028725.994848633</v>
      </c>
    </row>
    <row r="30" spans="1:5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 2024'!AZ30</f>
        <v>44057838.960000008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8">
        <v>44959.919999994338</v>
      </c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>
        <f t="shared" si="10"/>
        <v>44959.919999994338</v>
      </c>
      <c r="BA30" s="124">
        <f t="shared" si="11"/>
        <v>44102798.880000003</v>
      </c>
      <c r="BC30" s="124">
        <f t="shared" si="12"/>
        <v>44102798.880000003</v>
      </c>
      <c r="BD30" s="133">
        <v>0</v>
      </c>
      <c r="BE30" s="7" t="s">
        <v>652</v>
      </c>
    </row>
    <row r="31" spans="1:5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 2024'!AZ31</f>
        <v>2050485.5785042883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13.998656920276563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-530411.10528412089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8">
        <v>501752.94464249059</v>
      </c>
      <c r="AO31" s="124"/>
      <c r="AP31" s="124"/>
      <c r="AQ31" s="124"/>
      <c r="AR31" s="124"/>
      <c r="AS31" s="124"/>
      <c r="AT31" s="124"/>
      <c r="AU31" s="124"/>
      <c r="AV31" s="124">
        <v>86677.916909335181</v>
      </c>
      <c r="AW31" s="124"/>
      <c r="AX31" s="124"/>
      <c r="AY31" s="124"/>
      <c r="AZ31" s="124">
        <f t="shared" si="10"/>
        <v>58033.754924625158</v>
      </c>
      <c r="BA31" s="124">
        <f t="shared" si="11"/>
        <v>2108519.3334289137</v>
      </c>
      <c r="BC31" s="124">
        <f t="shared" si="12"/>
        <v>2108519.3334289137</v>
      </c>
    </row>
    <row r="32" spans="1:5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 2024'!AZ32</f>
        <v>0</v>
      </c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8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>
        <f t="shared" si="10"/>
        <v>0</v>
      </c>
      <c r="BA32" s="124">
        <f t="shared" si="11"/>
        <v>0</v>
      </c>
      <c r="BC32" s="124">
        <f t="shared" si="12"/>
        <v>0</v>
      </c>
    </row>
    <row r="33" spans="1:55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 2024'!AZ33</f>
        <v>0</v>
      </c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8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>
        <f t="shared" si="10"/>
        <v>0</v>
      </c>
      <c r="BA33" s="124">
        <f t="shared" si="11"/>
        <v>0</v>
      </c>
      <c r="BC33" s="124">
        <f t="shared" si="12"/>
        <v>0</v>
      </c>
    </row>
    <row r="34" spans="1:55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 2024'!AZ34</f>
        <v>1466905.539992996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-66092.732158886269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8">
        <v>99556.800588191836</v>
      </c>
      <c r="AO34" s="124"/>
      <c r="AP34" s="124"/>
      <c r="AQ34" s="124"/>
      <c r="AR34" s="124"/>
      <c r="AS34" s="124"/>
      <c r="AT34" s="124"/>
      <c r="AU34" s="124"/>
      <c r="AV34" s="124">
        <v>3396.7256841103954</v>
      </c>
      <c r="AW34" s="124"/>
      <c r="AX34" s="124"/>
      <c r="AY34" s="124"/>
      <c r="AZ34" s="124">
        <f t="shared" si="10"/>
        <v>36860.794113415963</v>
      </c>
      <c r="BA34" s="124">
        <f t="shared" si="11"/>
        <v>1503766.334106412</v>
      </c>
      <c r="BC34" s="124">
        <f t="shared" si="12"/>
        <v>1503766.334106412</v>
      </c>
    </row>
    <row r="35" spans="1:55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 2024'!AZ35</f>
        <v>-2966660.0187957129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4226.2184988725021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-886397.6423673369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8">
        <v>755738.23990752827</v>
      </c>
      <c r="AO35" s="124"/>
      <c r="AP35" s="124"/>
      <c r="AQ35" s="124"/>
      <c r="AR35" s="124"/>
      <c r="AS35" s="124"/>
      <c r="AT35" s="124"/>
      <c r="AU35" s="124"/>
      <c r="AV35" s="124">
        <v>121218.02162178233</v>
      </c>
      <c r="AW35" s="124"/>
      <c r="AX35" s="124"/>
      <c r="AY35" s="124"/>
      <c r="AZ35" s="124">
        <f t="shared" si="10"/>
        <v>-5215.162339153816</v>
      </c>
      <c r="BA35" s="124">
        <f t="shared" si="11"/>
        <v>-2971875.1811348666</v>
      </c>
      <c r="BC35" s="124">
        <f t="shared" si="12"/>
        <v>-2971875.1811348666</v>
      </c>
    </row>
    <row r="36" spans="1:55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 2024'!AZ36</f>
        <v>-33317.709277623042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0.87471458785512368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8">
        <v>-1.2686901234913111</v>
      </c>
      <c r="AO36" s="124"/>
      <c r="AP36" s="124"/>
      <c r="AQ36" s="124"/>
      <c r="AR36" s="124"/>
      <c r="AS36" s="124"/>
      <c r="AT36" s="124"/>
      <c r="AU36" s="124"/>
      <c r="AV36" s="124">
        <v>786.17430279408291</v>
      </c>
      <c r="AW36" s="124"/>
      <c r="AX36" s="124"/>
      <c r="AY36" s="124"/>
      <c r="AZ36" s="124">
        <f t="shared" si="10"/>
        <v>785.78032725844673</v>
      </c>
      <c r="BA36" s="124">
        <f t="shared" si="11"/>
        <v>-32531.928950364596</v>
      </c>
      <c r="BC36" s="124">
        <f t="shared" si="12"/>
        <v>-32531.928950364596</v>
      </c>
    </row>
    <row r="37" spans="1:55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 2024'!AZ37</f>
        <v>0</v>
      </c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8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>
        <f t="shared" si="10"/>
        <v>0</v>
      </c>
      <c r="BA37" s="124">
        <f t="shared" si="11"/>
        <v>0</v>
      </c>
      <c r="BC37" s="124">
        <f t="shared" si="12"/>
        <v>0</v>
      </c>
    </row>
    <row r="38" spans="1:55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45581296.978575327</v>
      </c>
      <c r="F38" s="125">
        <f t="shared" ref="F38:BC38" si="13">SUM(F29:F37)</f>
        <v>0</v>
      </c>
      <c r="G38" s="125">
        <f t="shared" si="13"/>
        <v>0</v>
      </c>
      <c r="H38" s="125">
        <f t="shared" si="13"/>
        <v>0</v>
      </c>
      <c r="I38" s="125">
        <f t="shared" si="13"/>
        <v>0</v>
      </c>
      <c r="J38" s="125">
        <f t="shared" si="13"/>
        <v>0</v>
      </c>
      <c r="K38" s="125">
        <f t="shared" si="13"/>
        <v>0</v>
      </c>
      <c r="L38" s="125">
        <f t="shared" si="13"/>
        <v>0</v>
      </c>
      <c r="M38" s="125">
        <f t="shared" si="13"/>
        <v>0</v>
      </c>
      <c r="N38" s="125">
        <f t="shared" si="13"/>
        <v>0</v>
      </c>
      <c r="O38" s="125">
        <f t="shared" si="13"/>
        <v>0</v>
      </c>
      <c r="P38" s="125">
        <f t="shared" si="13"/>
        <v>5788.3924438317345</v>
      </c>
      <c r="Q38" s="125">
        <f t="shared" si="13"/>
        <v>0</v>
      </c>
      <c r="R38" s="125">
        <f t="shared" si="13"/>
        <v>0</v>
      </c>
      <c r="S38" s="125">
        <f t="shared" si="13"/>
        <v>0</v>
      </c>
      <c r="T38" s="125">
        <f t="shared" si="13"/>
        <v>0</v>
      </c>
      <c r="U38" s="125">
        <f t="shared" si="13"/>
        <v>0</v>
      </c>
      <c r="V38" s="125">
        <f t="shared" si="13"/>
        <v>0</v>
      </c>
      <c r="W38" s="125">
        <f t="shared" si="13"/>
        <v>0</v>
      </c>
      <c r="X38" s="125">
        <f t="shared" si="13"/>
        <v>0</v>
      </c>
      <c r="Y38" s="125">
        <f t="shared" si="13"/>
        <v>0</v>
      </c>
      <c r="Z38" s="125">
        <f t="shared" si="13"/>
        <v>0</v>
      </c>
      <c r="AA38" s="125">
        <f t="shared" ref="AA38" si="14">SUM(AA29:AA37)</f>
        <v>-1552210.9662547691</v>
      </c>
      <c r="AB38" s="125">
        <f t="shared" si="13"/>
        <v>0</v>
      </c>
      <c r="AC38" s="125">
        <f t="shared" si="13"/>
        <v>0</v>
      </c>
      <c r="AD38" s="125">
        <f t="shared" si="13"/>
        <v>0</v>
      </c>
      <c r="AE38" s="125">
        <f t="shared" si="13"/>
        <v>0</v>
      </c>
      <c r="AF38" s="125">
        <f t="shared" si="13"/>
        <v>0</v>
      </c>
      <c r="AG38" s="125">
        <f t="shared" si="13"/>
        <v>0</v>
      </c>
      <c r="AH38" s="125">
        <f t="shared" si="13"/>
        <v>0</v>
      </c>
      <c r="AI38" s="125">
        <f t="shared" si="13"/>
        <v>0</v>
      </c>
      <c r="AJ38" s="125">
        <f t="shared" si="13"/>
        <v>0</v>
      </c>
      <c r="AK38" s="125">
        <f t="shared" si="13"/>
        <v>0</v>
      </c>
      <c r="AL38" s="125">
        <f t="shared" si="13"/>
        <v>0</v>
      </c>
      <c r="AM38" s="125">
        <f t="shared" si="13"/>
        <v>0</v>
      </c>
      <c r="AN38" s="152">
        <f t="shared" si="13"/>
        <v>1490249.0275343379</v>
      </c>
      <c r="AO38" s="125">
        <f t="shared" si="13"/>
        <v>0</v>
      </c>
      <c r="AP38" s="125">
        <f t="shared" si="13"/>
        <v>0</v>
      </c>
      <c r="AQ38" s="125">
        <f t="shared" si="13"/>
        <v>0</v>
      </c>
      <c r="AR38" s="125">
        <f t="shared" si="13"/>
        <v>0</v>
      </c>
      <c r="AS38" s="125">
        <f t="shared" si="13"/>
        <v>0</v>
      </c>
      <c r="AT38" s="125">
        <f t="shared" si="13"/>
        <v>0</v>
      </c>
      <c r="AU38" s="125">
        <f t="shared" si="13"/>
        <v>0</v>
      </c>
      <c r="AV38" s="125">
        <f t="shared" si="13"/>
        <v>214279.99999999936</v>
      </c>
      <c r="AW38" s="125">
        <f t="shared" si="13"/>
        <v>0</v>
      </c>
      <c r="AX38" s="125">
        <f t="shared" si="13"/>
        <v>0</v>
      </c>
      <c r="AY38" s="125">
        <f>SUM(AX29:AY37)</f>
        <v>0</v>
      </c>
      <c r="AZ38" s="125">
        <f t="shared" si="13"/>
        <v>158106.45372339975</v>
      </c>
      <c r="BA38" s="125">
        <f t="shared" si="13"/>
        <v>45739403.432298735</v>
      </c>
      <c r="BB38" s="125">
        <f t="shared" si="13"/>
        <v>0</v>
      </c>
      <c r="BC38" s="125">
        <f t="shared" si="13"/>
        <v>45739403.432298735</v>
      </c>
    </row>
    <row r="39" spans="1:55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 2024'!AZ39</f>
        <v>52054.892966661602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-96599.760575961496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8">
        <v>78816.289198655708</v>
      </c>
      <c r="AO39" s="124"/>
      <c r="AP39" s="124"/>
      <c r="AQ39" s="124"/>
      <c r="AR39" s="124"/>
      <c r="AS39" s="124"/>
      <c r="AT39" s="124"/>
      <c r="AU39" s="124"/>
      <c r="AV39" s="124">
        <v>21120.670290973736</v>
      </c>
      <c r="AW39" s="124"/>
      <c r="AX39" s="124"/>
      <c r="AY39" s="124"/>
      <c r="AZ39" s="124">
        <f t="shared" ref="AZ39:AZ43" si="15">SUM(F39:AY39)</f>
        <v>3337.1989136679476</v>
      </c>
      <c r="BA39" s="124">
        <f t="shared" si="11"/>
        <v>55392.09188032955</v>
      </c>
      <c r="BC39" s="124">
        <f t="shared" si="12"/>
        <v>55392.09188032955</v>
      </c>
    </row>
    <row r="40" spans="1:55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 2024'!AZ40</f>
        <v>89785.893397739856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-117959.58104294573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8">
        <v>94568.738234604345</v>
      </c>
      <c r="AO40" s="124"/>
      <c r="AP40" s="124"/>
      <c r="AQ40" s="124"/>
      <c r="AR40" s="124"/>
      <c r="AS40" s="124"/>
      <c r="AT40" s="124"/>
      <c r="AU40" s="124"/>
      <c r="AV40" s="124">
        <v>29996.625878523104</v>
      </c>
      <c r="AW40" s="124"/>
      <c r="AX40" s="124"/>
      <c r="AY40" s="124"/>
      <c r="AZ40" s="124">
        <f t="shared" si="15"/>
        <v>6605.7830701817147</v>
      </c>
      <c r="BA40" s="124">
        <f t="shared" si="11"/>
        <v>96391.67646792157</v>
      </c>
      <c r="BC40" s="124">
        <f t="shared" si="12"/>
        <v>96391.67646792157</v>
      </c>
    </row>
    <row r="41" spans="1:55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 2024'!AZ41</f>
        <v>2135288.7302268259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-975586.13782954914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8">
        <v>684648.77504102653</v>
      </c>
      <c r="AO41" s="124"/>
      <c r="AP41" s="124"/>
      <c r="AQ41" s="124"/>
      <c r="AR41" s="124"/>
      <c r="AS41" s="124"/>
      <c r="AT41" s="124"/>
      <c r="AU41" s="124"/>
      <c r="AV41" s="124">
        <v>190644.124172993</v>
      </c>
      <c r="AW41" s="124"/>
      <c r="AX41" s="124"/>
      <c r="AY41" s="124"/>
      <c r="AZ41" s="124">
        <f t="shared" si="15"/>
        <v>-100293.23861552961</v>
      </c>
      <c r="BA41" s="124">
        <f t="shared" si="11"/>
        <v>2034995.4916112963</v>
      </c>
      <c r="BC41" s="124">
        <f t="shared" si="12"/>
        <v>2034995.4916112963</v>
      </c>
    </row>
    <row r="42" spans="1:55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 2024'!AZ42</f>
        <v>2645804.1701632263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5300645.6397735607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8">
        <v>360686.5382727129</v>
      </c>
      <c r="AO42" s="124"/>
      <c r="AP42" s="124"/>
      <c r="AQ42" s="124"/>
      <c r="AR42" s="124"/>
      <c r="AS42" s="124"/>
      <c r="AT42" s="124"/>
      <c r="AU42" s="124"/>
      <c r="AV42" s="124">
        <v>-5738955.9542157864</v>
      </c>
      <c r="AW42" s="124"/>
      <c r="AX42" s="124"/>
      <c r="AY42" s="124"/>
      <c r="AZ42" s="124">
        <f t="shared" si="15"/>
        <v>-77623.776169512421</v>
      </c>
      <c r="BA42" s="124">
        <f t="shared" si="11"/>
        <v>2568180.3939937139</v>
      </c>
      <c r="BC42" s="124">
        <f t="shared" si="12"/>
        <v>2568180.3939937139</v>
      </c>
    </row>
    <row r="43" spans="1:55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 2024'!AZ43</f>
        <v>941330.59424969635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-145388.56921860529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8">
        <v>137370.36727248444</v>
      </c>
      <c r="AO43" s="124"/>
      <c r="AP43" s="124"/>
      <c r="AQ43" s="124"/>
      <c r="AR43" s="124"/>
      <c r="AS43" s="124"/>
      <c r="AT43" s="124"/>
      <c r="AU43" s="124"/>
      <c r="AV43" s="124">
        <v>25826.518873297144</v>
      </c>
      <c r="AW43" s="124"/>
      <c r="AX43" s="124"/>
      <c r="AY43" s="124"/>
      <c r="AZ43" s="124">
        <f t="shared" si="15"/>
        <v>17808.316927176289</v>
      </c>
      <c r="BA43" s="124">
        <f t="shared" si="11"/>
        <v>959138.91117687267</v>
      </c>
      <c r="BC43" s="124">
        <f t="shared" si="12"/>
        <v>959138.91117687267</v>
      </c>
    </row>
    <row r="44" spans="1:55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5864264.2810041504</v>
      </c>
      <c r="F44" s="125">
        <f t="shared" ref="F44:AZ44" si="16">SUM(F39:F43)</f>
        <v>0</v>
      </c>
      <c r="G44" s="125">
        <f t="shared" si="16"/>
        <v>0</v>
      </c>
      <c r="H44" s="125">
        <f t="shared" si="16"/>
        <v>0</v>
      </c>
      <c r="I44" s="125">
        <f t="shared" si="16"/>
        <v>0</v>
      </c>
      <c r="J44" s="125">
        <f t="shared" si="16"/>
        <v>0</v>
      </c>
      <c r="K44" s="125">
        <f t="shared" si="16"/>
        <v>0</v>
      </c>
      <c r="L44" s="125">
        <f t="shared" si="16"/>
        <v>0</v>
      </c>
      <c r="M44" s="125">
        <f t="shared" si="16"/>
        <v>0</v>
      </c>
      <c r="N44" s="125">
        <f t="shared" si="16"/>
        <v>0</v>
      </c>
      <c r="O44" s="125">
        <f t="shared" si="16"/>
        <v>0</v>
      </c>
      <c r="P44" s="125">
        <f t="shared" si="16"/>
        <v>0</v>
      </c>
      <c r="Q44" s="125">
        <f t="shared" si="16"/>
        <v>0</v>
      </c>
      <c r="R44" s="125">
        <f t="shared" si="16"/>
        <v>0</v>
      </c>
      <c r="S44" s="125">
        <f t="shared" si="16"/>
        <v>0</v>
      </c>
      <c r="T44" s="125">
        <f t="shared" si="16"/>
        <v>0</v>
      </c>
      <c r="U44" s="125">
        <f t="shared" si="16"/>
        <v>0</v>
      </c>
      <c r="V44" s="125">
        <f t="shared" si="16"/>
        <v>0</v>
      </c>
      <c r="W44" s="125">
        <f t="shared" si="16"/>
        <v>0</v>
      </c>
      <c r="X44" s="125">
        <f t="shared" si="16"/>
        <v>0</v>
      </c>
      <c r="Y44" s="125">
        <f t="shared" si="16"/>
        <v>0</v>
      </c>
      <c r="Z44" s="125">
        <f t="shared" si="16"/>
        <v>0</v>
      </c>
      <c r="AA44" s="125">
        <f t="shared" ref="AA44" si="17">SUM(AA39:AA43)</f>
        <v>3965111.5911064991</v>
      </c>
      <c r="AB44" s="125">
        <f t="shared" si="16"/>
        <v>0</v>
      </c>
      <c r="AC44" s="125">
        <f t="shared" si="16"/>
        <v>0</v>
      </c>
      <c r="AD44" s="125">
        <f t="shared" si="16"/>
        <v>0</v>
      </c>
      <c r="AE44" s="125">
        <f t="shared" si="16"/>
        <v>0</v>
      </c>
      <c r="AF44" s="125">
        <f t="shared" si="16"/>
        <v>0</v>
      </c>
      <c r="AG44" s="125">
        <f t="shared" si="16"/>
        <v>0</v>
      </c>
      <c r="AH44" s="125">
        <f t="shared" si="16"/>
        <v>0</v>
      </c>
      <c r="AI44" s="125">
        <f t="shared" si="16"/>
        <v>0</v>
      </c>
      <c r="AJ44" s="125">
        <f t="shared" si="16"/>
        <v>0</v>
      </c>
      <c r="AK44" s="125">
        <f t="shared" si="16"/>
        <v>0</v>
      </c>
      <c r="AL44" s="125">
        <f t="shared" si="16"/>
        <v>0</v>
      </c>
      <c r="AM44" s="125">
        <f t="shared" si="16"/>
        <v>0</v>
      </c>
      <c r="AN44" s="125">
        <f t="shared" si="16"/>
        <v>1356090.7080194838</v>
      </c>
      <c r="AO44" s="125">
        <f t="shared" si="16"/>
        <v>0</v>
      </c>
      <c r="AP44" s="125">
        <f t="shared" si="16"/>
        <v>0</v>
      </c>
      <c r="AQ44" s="125">
        <f t="shared" si="16"/>
        <v>0</v>
      </c>
      <c r="AR44" s="125">
        <f t="shared" si="16"/>
        <v>0</v>
      </c>
      <c r="AS44" s="125">
        <f t="shared" si="16"/>
        <v>0</v>
      </c>
      <c r="AT44" s="125">
        <f t="shared" si="16"/>
        <v>0</v>
      </c>
      <c r="AU44" s="125">
        <f t="shared" si="16"/>
        <v>0</v>
      </c>
      <c r="AV44" s="125">
        <f t="shared" si="16"/>
        <v>-5471368.0149999987</v>
      </c>
      <c r="AW44" s="125">
        <f t="shared" si="16"/>
        <v>0</v>
      </c>
      <c r="AX44" s="125">
        <f t="shared" si="16"/>
        <v>0</v>
      </c>
      <c r="AY44" s="125">
        <f>SUM(AX39:AY43)</f>
        <v>0</v>
      </c>
      <c r="AZ44" s="125">
        <f t="shared" si="16"/>
        <v>-150165.71587401608</v>
      </c>
      <c r="BA44" s="125">
        <f t="shared" ref="BA44:BC44" si="18">SUM(BA39:BA43)</f>
        <v>5714098.5651301341</v>
      </c>
      <c r="BB44" s="125">
        <f t="shared" si="18"/>
        <v>0</v>
      </c>
      <c r="BC44" s="125">
        <f t="shared" si="18"/>
        <v>5714098.5651301341</v>
      </c>
    </row>
    <row r="45" spans="1:55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51445561.25957948</v>
      </c>
      <c r="F45" s="127">
        <f t="shared" ref="F45:AY45" si="19">F38+F44</f>
        <v>0</v>
      </c>
      <c r="G45" s="127">
        <f t="shared" si="19"/>
        <v>0</v>
      </c>
      <c r="H45" s="127">
        <f t="shared" si="19"/>
        <v>0</v>
      </c>
      <c r="I45" s="127">
        <f t="shared" si="19"/>
        <v>0</v>
      </c>
      <c r="J45" s="127">
        <f t="shared" si="19"/>
        <v>0</v>
      </c>
      <c r="K45" s="127">
        <f t="shared" si="19"/>
        <v>0</v>
      </c>
      <c r="L45" s="127">
        <f t="shared" si="19"/>
        <v>0</v>
      </c>
      <c r="M45" s="127">
        <f t="shared" si="19"/>
        <v>0</v>
      </c>
      <c r="N45" s="127">
        <f t="shared" si="19"/>
        <v>0</v>
      </c>
      <c r="O45" s="127">
        <f t="shared" si="19"/>
        <v>0</v>
      </c>
      <c r="P45" s="127">
        <f t="shared" si="19"/>
        <v>5788.3924438317345</v>
      </c>
      <c r="Q45" s="127">
        <f t="shared" si="19"/>
        <v>0</v>
      </c>
      <c r="R45" s="127">
        <f t="shared" si="19"/>
        <v>0</v>
      </c>
      <c r="S45" s="127">
        <f t="shared" si="19"/>
        <v>0</v>
      </c>
      <c r="T45" s="127">
        <f t="shared" si="19"/>
        <v>0</v>
      </c>
      <c r="U45" s="127">
        <f t="shared" si="19"/>
        <v>0</v>
      </c>
      <c r="V45" s="127">
        <f t="shared" si="19"/>
        <v>0</v>
      </c>
      <c r="W45" s="127">
        <f t="shared" si="19"/>
        <v>0</v>
      </c>
      <c r="X45" s="127">
        <f t="shared" si="19"/>
        <v>0</v>
      </c>
      <c r="Y45" s="127">
        <f t="shared" si="19"/>
        <v>0</v>
      </c>
      <c r="Z45" s="127">
        <f t="shared" si="19"/>
        <v>0</v>
      </c>
      <c r="AA45" s="127">
        <f t="shared" si="19"/>
        <v>2412900.6248517297</v>
      </c>
      <c r="AB45" s="127">
        <f t="shared" si="19"/>
        <v>0</v>
      </c>
      <c r="AC45" s="127">
        <f t="shared" si="19"/>
        <v>0</v>
      </c>
      <c r="AD45" s="127">
        <f t="shared" si="19"/>
        <v>0</v>
      </c>
      <c r="AE45" s="127">
        <f t="shared" si="19"/>
        <v>0</v>
      </c>
      <c r="AF45" s="127">
        <f t="shared" si="19"/>
        <v>0</v>
      </c>
      <c r="AG45" s="127">
        <f t="shared" si="19"/>
        <v>0</v>
      </c>
      <c r="AH45" s="127">
        <f t="shared" si="19"/>
        <v>0</v>
      </c>
      <c r="AI45" s="127">
        <f t="shared" si="19"/>
        <v>0</v>
      </c>
      <c r="AJ45" s="127">
        <f t="shared" si="19"/>
        <v>0</v>
      </c>
      <c r="AK45" s="127">
        <f t="shared" si="19"/>
        <v>0</v>
      </c>
      <c r="AL45" s="127">
        <f t="shared" si="19"/>
        <v>0</v>
      </c>
      <c r="AM45" s="127">
        <f t="shared" si="19"/>
        <v>0</v>
      </c>
      <c r="AN45" s="127">
        <f t="shared" si="19"/>
        <v>2846339.7355538215</v>
      </c>
      <c r="AO45" s="127">
        <f t="shared" si="19"/>
        <v>0</v>
      </c>
      <c r="AP45" s="127">
        <f t="shared" si="19"/>
        <v>0</v>
      </c>
      <c r="AQ45" s="127">
        <f t="shared" si="19"/>
        <v>0</v>
      </c>
      <c r="AR45" s="127">
        <f t="shared" si="19"/>
        <v>0</v>
      </c>
      <c r="AS45" s="127">
        <f t="shared" si="19"/>
        <v>0</v>
      </c>
      <c r="AT45" s="127">
        <f t="shared" si="19"/>
        <v>0</v>
      </c>
      <c r="AU45" s="127">
        <f t="shared" si="19"/>
        <v>0</v>
      </c>
      <c r="AV45" s="127">
        <f t="shared" si="19"/>
        <v>-5257088.0149999997</v>
      </c>
      <c r="AW45" s="127">
        <f t="shared" si="19"/>
        <v>0</v>
      </c>
      <c r="AX45" s="127">
        <f t="shared" si="19"/>
        <v>0</v>
      </c>
      <c r="AY45" s="127">
        <f t="shared" si="19"/>
        <v>0</v>
      </c>
      <c r="AZ45" s="127">
        <f>AZ38+AZ44</f>
        <v>7940.7378493836732</v>
      </c>
      <c r="BA45" s="127">
        <f>BA38+BA44</f>
        <v>51453501.997428872</v>
      </c>
      <c r="BB45" s="127">
        <f t="shared" ref="BB45:BC45" si="20">BB38+BB44</f>
        <v>0</v>
      </c>
      <c r="BC45" s="127">
        <f t="shared" si="20"/>
        <v>51453501.997428872</v>
      </c>
    </row>
    <row r="46" spans="1:55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 2024'!AZ46</f>
        <v>2810632.6707617706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47681.972334069571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-96941.659290283918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8">
        <v>121606.694894047</v>
      </c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>
        <f t="shared" ref="AZ46:AZ51" si="21">SUM(F46:AY46)</f>
        <v>72347.007937832648</v>
      </c>
      <c r="BA46" s="124">
        <f t="shared" ref="BA46:BA57" si="22">E46+AZ46</f>
        <v>2882979.6786996033</v>
      </c>
      <c r="BC46" s="124">
        <f t="shared" ref="BC46:BC57" si="23">BA46+BB46</f>
        <v>2882979.6786996033</v>
      </c>
    </row>
    <row r="47" spans="1:55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 2024'!AZ47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8">
        <v>0</v>
      </c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>
        <f t="shared" si="21"/>
        <v>0</v>
      </c>
      <c r="BA47" s="124">
        <f t="shared" si="22"/>
        <v>0</v>
      </c>
      <c r="BC47" s="124">
        <f t="shared" si="23"/>
        <v>0</v>
      </c>
    </row>
    <row r="48" spans="1:55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 2024'!AZ48</f>
        <v>3392946.4744996172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47143.254733282665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-182838.86331517994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8">
        <v>206249.09531047932</v>
      </c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>
        <f t="shared" si="21"/>
        <v>70553.486728582036</v>
      </c>
      <c r="BA48" s="124">
        <f t="shared" si="22"/>
        <v>3463499.9612281993</v>
      </c>
      <c r="BC48" s="124">
        <f t="shared" si="23"/>
        <v>3463499.9612281993</v>
      </c>
    </row>
    <row r="49" spans="1:5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 2024'!AZ49</f>
        <v>413312.00493345829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5189.7138023960506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-10575.411403155711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8">
        <v>17485.791125618671</v>
      </c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>
        <f t="shared" si="21"/>
        <v>12100.09352485901</v>
      </c>
      <c r="BA49" s="124">
        <f t="shared" si="22"/>
        <v>425412.09845831728</v>
      </c>
      <c r="BC49" s="124">
        <f t="shared" si="23"/>
        <v>425412.09845831728</v>
      </c>
    </row>
    <row r="50" spans="1:5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 2024'!AZ50</f>
        <v>4229488.7970273029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38921.735059990046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-172811.46054972243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8">
        <v>157538.08960018176</v>
      </c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>
        <f t="shared" si="21"/>
        <v>23648.364110449387</v>
      </c>
      <c r="BA50" s="124">
        <f t="shared" si="22"/>
        <v>4253137.1611377522</v>
      </c>
      <c r="BC50" s="124">
        <f t="shared" si="23"/>
        <v>4253137.1611377522</v>
      </c>
    </row>
    <row r="51" spans="1:5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 2024'!AZ51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8">
        <v>0</v>
      </c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>
        <f t="shared" si="21"/>
        <v>0</v>
      </c>
      <c r="BA51" s="124">
        <f t="shared" si="22"/>
        <v>0</v>
      </c>
      <c r="BC51" s="124">
        <f t="shared" si="23"/>
        <v>0</v>
      </c>
    </row>
    <row r="52" spans="1:5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10846379.947222149</v>
      </c>
      <c r="F52" s="125">
        <f t="shared" ref="F52:BC52" si="24">SUM(F46:F51)</f>
        <v>0</v>
      </c>
      <c r="G52" s="125">
        <f t="shared" si="24"/>
        <v>0</v>
      </c>
      <c r="H52" s="125">
        <f t="shared" si="24"/>
        <v>0</v>
      </c>
      <c r="I52" s="125">
        <f t="shared" si="24"/>
        <v>0</v>
      </c>
      <c r="J52" s="125">
        <f t="shared" si="24"/>
        <v>0</v>
      </c>
      <c r="K52" s="125">
        <f t="shared" si="24"/>
        <v>0</v>
      </c>
      <c r="L52" s="125">
        <f t="shared" si="24"/>
        <v>0</v>
      </c>
      <c r="M52" s="125">
        <f t="shared" si="24"/>
        <v>0</v>
      </c>
      <c r="N52" s="125">
        <f t="shared" si="24"/>
        <v>0</v>
      </c>
      <c r="O52" s="125">
        <f t="shared" si="24"/>
        <v>0</v>
      </c>
      <c r="P52" s="125">
        <f t="shared" si="24"/>
        <v>138936.67592973835</v>
      </c>
      <c r="Q52" s="125">
        <f t="shared" si="24"/>
        <v>0</v>
      </c>
      <c r="R52" s="125">
        <f t="shared" si="24"/>
        <v>0</v>
      </c>
      <c r="S52" s="125">
        <f t="shared" si="24"/>
        <v>0</v>
      </c>
      <c r="T52" s="125">
        <f t="shared" si="24"/>
        <v>0</v>
      </c>
      <c r="U52" s="125">
        <f t="shared" si="24"/>
        <v>0</v>
      </c>
      <c r="V52" s="125">
        <f t="shared" si="24"/>
        <v>0</v>
      </c>
      <c r="W52" s="125">
        <f t="shared" si="24"/>
        <v>0</v>
      </c>
      <c r="X52" s="125">
        <f t="shared" si="24"/>
        <v>0</v>
      </c>
      <c r="Y52" s="125">
        <f t="shared" si="24"/>
        <v>0</v>
      </c>
      <c r="Z52" s="125">
        <f t="shared" si="24"/>
        <v>0</v>
      </c>
      <c r="AA52" s="125">
        <f t="shared" ref="AA52" si="25">SUM(AA46:AA51)</f>
        <v>-463167.394558342</v>
      </c>
      <c r="AB52" s="125">
        <f t="shared" si="24"/>
        <v>0</v>
      </c>
      <c r="AC52" s="125">
        <f t="shared" si="24"/>
        <v>0</v>
      </c>
      <c r="AD52" s="125">
        <f t="shared" si="24"/>
        <v>0</v>
      </c>
      <c r="AE52" s="125">
        <f t="shared" si="24"/>
        <v>0</v>
      </c>
      <c r="AF52" s="125">
        <f t="shared" si="24"/>
        <v>0</v>
      </c>
      <c r="AG52" s="125">
        <f t="shared" si="24"/>
        <v>0</v>
      </c>
      <c r="AH52" s="125">
        <f t="shared" si="24"/>
        <v>0</v>
      </c>
      <c r="AI52" s="125">
        <f t="shared" si="24"/>
        <v>0</v>
      </c>
      <c r="AJ52" s="125">
        <f t="shared" si="24"/>
        <v>0</v>
      </c>
      <c r="AK52" s="125">
        <f t="shared" si="24"/>
        <v>0</v>
      </c>
      <c r="AL52" s="125">
        <f t="shared" si="24"/>
        <v>0</v>
      </c>
      <c r="AM52" s="125">
        <f t="shared" si="24"/>
        <v>0</v>
      </c>
      <c r="AN52" s="152">
        <f t="shared" si="24"/>
        <v>502879.6709303268</v>
      </c>
      <c r="AO52" s="125">
        <f t="shared" si="24"/>
        <v>0</v>
      </c>
      <c r="AP52" s="125">
        <f t="shared" si="24"/>
        <v>0</v>
      </c>
      <c r="AQ52" s="125">
        <f t="shared" si="24"/>
        <v>0</v>
      </c>
      <c r="AR52" s="125">
        <f t="shared" si="24"/>
        <v>0</v>
      </c>
      <c r="AS52" s="125">
        <f t="shared" si="24"/>
        <v>0</v>
      </c>
      <c r="AT52" s="125">
        <f t="shared" si="24"/>
        <v>0</v>
      </c>
      <c r="AU52" s="125">
        <f t="shared" si="24"/>
        <v>0</v>
      </c>
      <c r="AV52" s="125">
        <f t="shared" si="24"/>
        <v>0</v>
      </c>
      <c r="AW52" s="125">
        <f t="shared" si="24"/>
        <v>0</v>
      </c>
      <c r="AX52" s="125">
        <f t="shared" si="24"/>
        <v>0</v>
      </c>
      <c r="AY52" s="125">
        <f>SUM(AX46:AY51)</f>
        <v>0</v>
      </c>
      <c r="AZ52" s="125">
        <f t="shared" si="24"/>
        <v>178648.95230172307</v>
      </c>
      <c r="BA52" s="125">
        <f t="shared" si="24"/>
        <v>11025028.899523873</v>
      </c>
      <c r="BB52" s="125">
        <f t="shared" si="24"/>
        <v>0</v>
      </c>
      <c r="BC52" s="125">
        <f t="shared" si="24"/>
        <v>11025028.899523873</v>
      </c>
    </row>
    <row r="53" spans="1:5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 2024'!AZ53</f>
        <v>977.93331612055772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-10166.463294144409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8">
        <v>10192.274209830977</v>
      </c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>
        <f t="shared" ref="AZ53:AZ57" si="26">SUM(F53:AY53)</f>
        <v>25.810915686568478</v>
      </c>
      <c r="BA53" s="124">
        <f t="shared" si="22"/>
        <v>1003.7442318071262</v>
      </c>
      <c r="BC53" s="124">
        <f t="shared" si="23"/>
        <v>1003.7442318071262</v>
      </c>
    </row>
    <row r="54" spans="1:5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 2024'!AZ54</f>
        <v>405350.36283760885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-15535.619314051175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8">
        <v>23592.642618144044</v>
      </c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>
        <f t="shared" si="26"/>
        <v>8057.0233040928688</v>
      </c>
      <c r="BA54" s="124">
        <f t="shared" si="22"/>
        <v>413407.38614170172</v>
      </c>
      <c r="BC54" s="124">
        <f t="shared" si="23"/>
        <v>413407.38614170172</v>
      </c>
    </row>
    <row r="55" spans="1:5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 2024'!AZ55</f>
        <v>490344.17495288653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34527.062194383529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8">
        <v>28900.020376094344</v>
      </c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>
        <f t="shared" si="26"/>
        <v>63427.082570477869</v>
      </c>
      <c r="BA55" s="124">
        <f t="shared" si="22"/>
        <v>553771.25752336439</v>
      </c>
      <c r="BC55" s="124">
        <f t="shared" si="23"/>
        <v>553771.25752336439</v>
      </c>
    </row>
    <row r="56" spans="1:5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 2024'!AZ56</f>
        <v>1523357.3460964351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-33292.653499586042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8">
        <v>67485.679028048646</v>
      </c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>
        <f t="shared" si="26"/>
        <v>34193.025528462604</v>
      </c>
      <c r="BA56" s="124">
        <f t="shared" si="22"/>
        <v>1557550.3716248977</v>
      </c>
      <c r="BC56" s="124">
        <f t="shared" si="23"/>
        <v>1557550.3716248977</v>
      </c>
    </row>
    <row r="57" spans="1:5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 2024'!AZ57</f>
        <v>4406369.1719147228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109894.2331576068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8">
        <v>176818.79312391256</v>
      </c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>
        <f t="shared" si="26"/>
        <v>286713.02628151933</v>
      </c>
      <c r="BA57" s="124">
        <f t="shared" si="22"/>
        <v>4693082.1981962416</v>
      </c>
      <c r="BC57" s="124">
        <f t="shared" si="23"/>
        <v>4693082.1981962416</v>
      </c>
    </row>
    <row r="58" spans="1:5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6826398.9891177732</v>
      </c>
      <c r="F58" s="125">
        <f t="shared" ref="F58:AZ58" si="27">SUM(F53:F57)</f>
        <v>0</v>
      </c>
      <c r="G58" s="125">
        <f t="shared" si="27"/>
        <v>0</v>
      </c>
      <c r="H58" s="125">
        <f t="shared" si="27"/>
        <v>0</v>
      </c>
      <c r="I58" s="125">
        <f t="shared" si="27"/>
        <v>0</v>
      </c>
      <c r="J58" s="125">
        <f t="shared" si="27"/>
        <v>0</v>
      </c>
      <c r="K58" s="125">
        <f t="shared" si="27"/>
        <v>0</v>
      </c>
      <c r="L58" s="125">
        <f t="shared" si="27"/>
        <v>0</v>
      </c>
      <c r="M58" s="125">
        <f t="shared" si="27"/>
        <v>0</v>
      </c>
      <c r="N58" s="125">
        <f t="shared" si="27"/>
        <v>0</v>
      </c>
      <c r="O58" s="125">
        <f t="shared" si="27"/>
        <v>0</v>
      </c>
      <c r="P58" s="125">
        <f t="shared" si="27"/>
        <v>0</v>
      </c>
      <c r="Q58" s="125">
        <f t="shared" si="27"/>
        <v>0</v>
      </c>
      <c r="R58" s="125">
        <f t="shared" si="27"/>
        <v>0</v>
      </c>
      <c r="S58" s="125">
        <f t="shared" si="27"/>
        <v>0</v>
      </c>
      <c r="T58" s="125">
        <f t="shared" si="27"/>
        <v>0</v>
      </c>
      <c r="U58" s="125">
        <f t="shared" si="27"/>
        <v>0</v>
      </c>
      <c r="V58" s="125">
        <f t="shared" si="27"/>
        <v>0</v>
      </c>
      <c r="W58" s="125">
        <f t="shared" si="27"/>
        <v>0</v>
      </c>
      <c r="X58" s="125">
        <f t="shared" si="27"/>
        <v>0</v>
      </c>
      <c r="Y58" s="125">
        <f t="shared" si="27"/>
        <v>0</v>
      </c>
      <c r="Z58" s="125">
        <f t="shared" si="27"/>
        <v>0</v>
      </c>
      <c r="AA58" s="125">
        <f t="shared" ref="AA58" si="28">SUM(AA53:AA57)</f>
        <v>85426.559244208707</v>
      </c>
      <c r="AB58" s="125">
        <f t="shared" si="27"/>
        <v>0</v>
      </c>
      <c r="AC58" s="125">
        <f t="shared" si="27"/>
        <v>0</v>
      </c>
      <c r="AD58" s="125">
        <f t="shared" si="27"/>
        <v>0</v>
      </c>
      <c r="AE58" s="125">
        <f t="shared" si="27"/>
        <v>0</v>
      </c>
      <c r="AF58" s="125">
        <f t="shared" si="27"/>
        <v>0</v>
      </c>
      <c r="AG58" s="125">
        <f t="shared" si="27"/>
        <v>0</v>
      </c>
      <c r="AH58" s="125">
        <f t="shared" si="27"/>
        <v>0</v>
      </c>
      <c r="AI58" s="125">
        <f t="shared" si="27"/>
        <v>0</v>
      </c>
      <c r="AJ58" s="125">
        <f t="shared" si="27"/>
        <v>0</v>
      </c>
      <c r="AK58" s="125">
        <f t="shared" si="27"/>
        <v>0</v>
      </c>
      <c r="AL58" s="125">
        <f t="shared" si="27"/>
        <v>0</v>
      </c>
      <c r="AM58" s="125">
        <f t="shared" si="27"/>
        <v>0</v>
      </c>
      <c r="AN58" s="125">
        <f t="shared" si="27"/>
        <v>306989.40935603058</v>
      </c>
      <c r="AO58" s="125">
        <f t="shared" si="27"/>
        <v>0</v>
      </c>
      <c r="AP58" s="125">
        <f t="shared" si="27"/>
        <v>0</v>
      </c>
      <c r="AQ58" s="125">
        <f t="shared" si="27"/>
        <v>0</v>
      </c>
      <c r="AR58" s="125">
        <f t="shared" si="27"/>
        <v>0</v>
      </c>
      <c r="AS58" s="125">
        <f t="shared" si="27"/>
        <v>0</v>
      </c>
      <c r="AT58" s="125">
        <f t="shared" si="27"/>
        <v>0</v>
      </c>
      <c r="AU58" s="125">
        <f t="shared" si="27"/>
        <v>0</v>
      </c>
      <c r="AV58" s="125">
        <f t="shared" si="27"/>
        <v>0</v>
      </c>
      <c r="AW58" s="125">
        <f t="shared" si="27"/>
        <v>0</v>
      </c>
      <c r="AX58" s="125">
        <f t="shared" si="27"/>
        <v>0</v>
      </c>
      <c r="AY58" s="125">
        <f>SUM(AX53:AY57)</f>
        <v>0</v>
      </c>
      <c r="AZ58" s="125">
        <f t="shared" si="27"/>
        <v>392415.96860023926</v>
      </c>
      <c r="BA58" s="125">
        <f t="shared" ref="BA58:BC58" si="29">SUM(BA53:BA57)</f>
        <v>7218814.9577180129</v>
      </c>
      <c r="BB58" s="125">
        <f t="shared" si="29"/>
        <v>0</v>
      </c>
      <c r="BC58" s="125">
        <f t="shared" si="29"/>
        <v>7218814.9577180129</v>
      </c>
    </row>
    <row r="59" spans="1:57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17672778.936339922</v>
      </c>
      <c r="F59" s="127">
        <f t="shared" ref="F59:AZ59" si="30">F52+F58</f>
        <v>0</v>
      </c>
      <c r="G59" s="127">
        <f t="shared" si="30"/>
        <v>0</v>
      </c>
      <c r="H59" s="127">
        <f t="shared" si="30"/>
        <v>0</v>
      </c>
      <c r="I59" s="127">
        <f t="shared" si="30"/>
        <v>0</v>
      </c>
      <c r="J59" s="127">
        <f t="shared" si="30"/>
        <v>0</v>
      </c>
      <c r="K59" s="127">
        <f t="shared" si="30"/>
        <v>0</v>
      </c>
      <c r="L59" s="127">
        <f t="shared" si="30"/>
        <v>0</v>
      </c>
      <c r="M59" s="127">
        <f t="shared" si="30"/>
        <v>0</v>
      </c>
      <c r="N59" s="127">
        <f t="shared" si="30"/>
        <v>0</v>
      </c>
      <c r="O59" s="127">
        <f t="shared" si="30"/>
        <v>0</v>
      </c>
      <c r="P59" s="127">
        <f t="shared" si="30"/>
        <v>138936.67592973835</v>
      </c>
      <c r="Q59" s="127">
        <f t="shared" si="30"/>
        <v>0</v>
      </c>
      <c r="R59" s="127">
        <f t="shared" si="30"/>
        <v>0</v>
      </c>
      <c r="S59" s="127">
        <f t="shared" si="30"/>
        <v>0</v>
      </c>
      <c r="T59" s="127">
        <f t="shared" si="30"/>
        <v>0</v>
      </c>
      <c r="U59" s="127">
        <f t="shared" si="30"/>
        <v>0</v>
      </c>
      <c r="V59" s="127">
        <f t="shared" si="30"/>
        <v>0</v>
      </c>
      <c r="W59" s="127">
        <f t="shared" si="30"/>
        <v>0</v>
      </c>
      <c r="X59" s="127">
        <f t="shared" si="30"/>
        <v>0</v>
      </c>
      <c r="Y59" s="127">
        <f t="shared" si="30"/>
        <v>0</v>
      </c>
      <c r="Z59" s="127">
        <f t="shared" si="30"/>
        <v>0</v>
      </c>
      <c r="AA59" s="127">
        <f t="shared" si="30"/>
        <v>-377740.83531413332</v>
      </c>
      <c r="AB59" s="127">
        <f t="shared" si="30"/>
        <v>0</v>
      </c>
      <c r="AC59" s="127">
        <f t="shared" si="30"/>
        <v>0</v>
      </c>
      <c r="AD59" s="127">
        <f t="shared" si="30"/>
        <v>0</v>
      </c>
      <c r="AE59" s="127">
        <f t="shared" si="30"/>
        <v>0</v>
      </c>
      <c r="AF59" s="127">
        <f t="shared" si="30"/>
        <v>0</v>
      </c>
      <c r="AG59" s="127">
        <f t="shared" si="30"/>
        <v>0</v>
      </c>
      <c r="AH59" s="127">
        <f t="shared" si="30"/>
        <v>0</v>
      </c>
      <c r="AI59" s="127">
        <f t="shared" si="30"/>
        <v>0</v>
      </c>
      <c r="AJ59" s="127">
        <f t="shared" si="30"/>
        <v>0</v>
      </c>
      <c r="AK59" s="127">
        <f t="shared" si="30"/>
        <v>0</v>
      </c>
      <c r="AL59" s="127">
        <f t="shared" si="30"/>
        <v>0</v>
      </c>
      <c r="AM59" s="127">
        <f t="shared" si="30"/>
        <v>0</v>
      </c>
      <c r="AN59" s="127">
        <f t="shared" si="30"/>
        <v>809869.08028635732</v>
      </c>
      <c r="AO59" s="127">
        <f t="shared" si="30"/>
        <v>0</v>
      </c>
      <c r="AP59" s="127">
        <f t="shared" si="30"/>
        <v>0</v>
      </c>
      <c r="AQ59" s="127">
        <f t="shared" si="30"/>
        <v>0</v>
      </c>
      <c r="AR59" s="127">
        <f t="shared" si="30"/>
        <v>0</v>
      </c>
      <c r="AS59" s="127">
        <f t="shared" si="30"/>
        <v>0</v>
      </c>
      <c r="AT59" s="127">
        <f t="shared" si="30"/>
        <v>0</v>
      </c>
      <c r="AU59" s="127">
        <f t="shared" si="30"/>
        <v>0</v>
      </c>
      <c r="AV59" s="127">
        <f t="shared" si="30"/>
        <v>0</v>
      </c>
      <c r="AW59" s="127">
        <f t="shared" si="30"/>
        <v>0</v>
      </c>
      <c r="AX59" s="127">
        <f t="shared" si="30"/>
        <v>0</v>
      </c>
      <c r="AY59" s="127">
        <f t="shared" si="30"/>
        <v>0</v>
      </c>
      <c r="AZ59" s="127">
        <f t="shared" si="30"/>
        <v>571064.92090196232</v>
      </c>
      <c r="BA59" s="127">
        <f t="shared" ref="BA59:BC59" si="31">BA52+BA58</f>
        <v>18243843.857241884</v>
      </c>
      <c r="BB59" s="127">
        <f t="shared" si="31"/>
        <v>0</v>
      </c>
      <c r="BC59" s="127">
        <f t="shared" si="31"/>
        <v>18243843.857241884</v>
      </c>
    </row>
    <row r="60" spans="1:5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 2024'!AZ60</f>
        <v>5547480.4877001457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92930.408518724289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-233614.31366272923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8">
        <v>277897.45428839658</v>
      </c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>
        <f t="shared" ref="AZ60:AZ65" si="32">SUM(F60:AY60)</f>
        <v>137213.54914439164</v>
      </c>
      <c r="BA60" s="124">
        <f t="shared" ref="BA60:BA71" si="33">E60+AZ60</f>
        <v>5684694.0368445376</v>
      </c>
      <c r="BC60" s="124">
        <f t="shared" ref="BC60:BC71" si="34">BA60+BB60</f>
        <v>5684694.0368445376</v>
      </c>
    </row>
    <row r="61" spans="1:5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 2024'!AZ61</f>
        <v>207585500.83758992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8">
        <v>126523.0466991663</v>
      </c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>
        <f t="shared" si="32"/>
        <v>126523.0466991663</v>
      </c>
      <c r="BA61" s="124">
        <f t="shared" si="33"/>
        <v>207712023.88428909</v>
      </c>
      <c r="BC61" s="124">
        <f t="shared" si="34"/>
        <v>207712023.88428909</v>
      </c>
      <c r="BE61" s="7" t="s">
        <v>652</v>
      </c>
    </row>
    <row r="62" spans="1:5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 2024'!AZ62</f>
        <v>19041468.655198615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160831.37748930015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-117692.88431553915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8">
        <v>838919.0520675577</v>
      </c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>
        <f t="shared" si="32"/>
        <v>882057.54524131864</v>
      </c>
      <c r="BA62" s="124">
        <f t="shared" si="33"/>
        <v>19923526.200439934</v>
      </c>
      <c r="BC62" s="124">
        <f t="shared" si="34"/>
        <v>19923526.200439934</v>
      </c>
    </row>
    <row r="63" spans="1:5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 2024'!AZ63</f>
        <v>0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8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>
        <f t="shared" si="32"/>
        <v>0</v>
      </c>
      <c r="BA63" s="124">
        <f t="shared" si="33"/>
        <v>0</v>
      </c>
      <c r="BC63" s="124">
        <f t="shared" si="34"/>
        <v>0</v>
      </c>
    </row>
    <row r="64" spans="1:5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 2024'!AZ64</f>
        <v>4826518.3018620117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20239.774724443752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-114987.9583358299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8">
        <v>227127.58663064806</v>
      </c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>
        <f t="shared" si="32"/>
        <v>132379.4030192619</v>
      </c>
      <c r="BA64" s="124">
        <f t="shared" si="33"/>
        <v>4958897.7048812732</v>
      </c>
      <c r="BC64" s="124">
        <f t="shared" si="34"/>
        <v>4958897.7048812732</v>
      </c>
    </row>
    <row r="65" spans="1:5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 2024'!AZ65</f>
        <v>7437747.1380322389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-428553.3249824224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8">
        <v>559462.03216846846</v>
      </c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>
        <f t="shared" si="32"/>
        <v>130908.70718604606</v>
      </c>
      <c r="BA65" s="124">
        <f t="shared" si="33"/>
        <v>7568655.845218285</v>
      </c>
      <c r="BC65" s="124">
        <f t="shared" si="34"/>
        <v>7568655.845218285</v>
      </c>
    </row>
    <row r="66" spans="1:5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244438715.42038289</v>
      </c>
      <c r="F66" s="125">
        <f t="shared" ref="F66:BC66" si="35">SUM(F60:F65)</f>
        <v>0</v>
      </c>
      <c r="G66" s="125">
        <f t="shared" si="35"/>
        <v>0</v>
      </c>
      <c r="H66" s="125">
        <f t="shared" si="35"/>
        <v>0</v>
      </c>
      <c r="I66" s="125">
        <f t="shared" si="35"/>
        <v>0</v>
      </c>
      <c r="J66" s="125">
        <f t="shared" si="35"/>
        <v>0</v>
      </c>
      <c r="K66" s="125">
        <f t="shared" si="35"/>
        <v>0</v>
      </c>
      <c r="L66" s="125">
        <f t="shared" si="35"/>
        <v>0</v>
      </c>
      <c r="M66" s="125">
        <f t="shared" si="35"/>
        <v>0</v>
      </c>
      <c r="N66" s="125">
        <f t="shared" si="35"/>
        <v>0</v>
      </c>
      <c r="O66" s="125">
        <f t="shared" si="35"/>
        <v>0</v>
      </c>
      <c r="P66" s="125">
        <f t="shared" si="35"/>
        <v>274001.56073246821</v>
      </c>
      <c r="Q66" s="125">
        <f t="shared" si="35"/>
        <v>0</v>
      </c>
      <c r="R66" s="125">
        <f t="shared" si="35"/>
        <v>0</v>
      </c>
      <c r="S66" s="125">
        <f t="shared" si="35"/>
        <v>0</v>
      </c>
      <c r="T66" s="125">
        <f t="shared" si="35"/>
        <v>0</v>
      </c>
      <c r="U66" s="125">
        <f t="shared" si="35"/>
        <v>0</v>
      </c>
      <c r="V66" s="125">
        <f t="shared" si="35"/>
        <v>0</v>
      </c>
      <c r="W66" s="125">
        <f t="shared" si="35"/>
        <v>0</v>
      </c>
      <c r="X66" s="125">
        <f t="shared" si="35"/>
        <v>0</v>
      </c>
      <c r="Y66" s="125">
        <f t="shared" si="35"/>
        <v>0</v>
      </c>
      <c r="Z66" s="125">
        <f t="shared" si="35"/>
        <v>0</v>
      </c>
      <c r="AA66" s="125">
        <f t="shared" ref="AA66" si="36">SUM(AA60:AA65)</f>
        <v>-894848.48129652068</v>
      </c>
      <c r="AB66" s="125">
        <f t="shared" si="35"/>
        <v>0</v>
      </c>
      <c r="AC66" s="125">
        <f t="shared" si="35"/>
        <v>0</v>
      </c>
      <c r="AD66" s="125">
        <f t="shared" si="35"/>
        <v>0</v>
      </c>
      <c r="AE66" s="125">
        <f t="shared" si="35"/>
        <v>0</v>
      </c>
      <c r="AF66" s="125">
        <f t="shared" si="35"/>
        <v>0</v>
      </c>
      <c r="AG66" s="125">
        <f t="shared" si="35"/>
        <v>0</v>
      </c>
      <c r="AH66" s="125">
        <f t="shared" si="35"/>
        <v>0</v>
      </c>
      <c r="AI66" s="125">
        <f t="shared" si="35"/>
        <v>0</v>
      </c>
      <c r="AJ66" s="125">
        <f t="shared" si="35"/>
        <v>0</v>
      </c>
      <c r="AK66" s="125">
        <f t="shared" si="35"/>
        <v>0</v>
      </c>
      <c r="AL66" s="125">
        <f t="shared" si="35"/>
        <v>0</v>
      </c>
      <c r="AM66" s="125">
        <f t="shared" si="35"/>
        <v>0</v>
      </c>
      <c r="AN66" s="152">
        <f t="shared" si="35"/>
        <v>2029929.1718542371</v>
      </c>
      <c r="AO66" s="125">
        <f t="shared" si="35"/>
        <v>0</v>
      </c>
      <c r="AP66" s="125">
        <f t="shared" si="35"/>
        <v>0</v>
      </c>
      <c r="AQ66" s="125">
        <f t="shared" si="35"/>
        <v>0</v>
      </c>
      <c r="AR66" s="125">
        <f t="shared" si="35"/>
        <v>0</v>
      </c>
      <c r="AS66" s="125">
        <f t="shared" si="35"/>
        <v>0</v>
      </c>
      <c r="AT66" s="125">
        <f t="shared" si="35"/>
        <v>0</v>
      </c>
      <c r="AU66" s="125">
        <f t="shared" si="35"/>
        <v>0</v>
      </c>
      <c r="AV66" s="125">
        <f t="shared" si="35"/>
        <v>0</v>
      </c>
      <c r="AW66" s="125">
        <f t="shared" si="35"/>
        <v>0</v>
      </c>
      <c r="AX66" s="125">
        <f t="shared" si="35"/>
        <v>0</v>
      </c>
      <c r="AY66" s="125">
        <f>SUM(AX60:AY65)</f>
        <v>0</v>
      </c>
      <c r="AZ66" s="125">
        <f t="shared" si="35"/>
        <v>1409082.2512901844</v>
      </c>
      <c r="BA66" s="125">
        <f t="shared" si="35"/>
        <v>245847797.67167312</v>
      </c>
      <c r="BB66" s="125">
        <f t="shared" si="35"/>
        <v>0</v>
      </c>
      <c r="BC66" s="125">
        <f t="shared" si="35"/>
        <v>245847797.67167312</v>
      </c>
    </row>
    <row r="67" spans="1:5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 2024'!AZ67</f>
        <v>315474.27839204326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-19694.187572791008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8">
        <v>27679.331300137856</v>
      </c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>
        <f t="shared" ref="AZ67:AZ71" si="37">SUM(F67:AY67)</f>
        <v>7985.1437273468473</v>
      </c>
      <c r="BA67" s="124">
        <f t="shared" si="33"/>
        <v>323459.4221193901</v>
      </c>
      <c r="BC67" s="124">
        <f t="shared" si="34"/>
        <v>323459.4221193901</v>
      </c>
    </row>
    <row r="68" spans="1:5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 2024'!AZ68</f>
        <v>1186909.7199660102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-112082.19975964772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8">
        <v>70083.61844698395</v>
      </c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>
        <f t="shared" si="37"/>
        <v>-41998.581312663766</v>
      </c>
      <c r="BA68" s="124">
        <f t="shared" si="33"/>
        <v>1144911.1386533463</v>
      </c>
      <c r="BC68" s="124">
        <f t="shared" si="34"/>
        <v>1144911.1386533463</v>
      </c>
    </row>
    <row r="69" spans="1:5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 2024'!AZ69</f>
        <v>29292998.07486134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-1918038.0551526025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8">
        <v>1686256.368672725</v>
      </c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>
        <f t="shared" si="37"/>
        <v>-231781.68647987745</v>
      </c>
      <c r="BA69" s="124">
        <f t="shared" si="33"/>
        <v>29061216.388381463</v>
      </c>
      <c r="BC69" s="124">
        <f t="shared" si="34"/>
        <v>29061216.388381463</v>
      </c>
    </row>
    <row r="70" spans="1:57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 2024'!AZ70</f>
        <v>0</v>
      </c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8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>
        <f t="shared" si="37"/>
        <v>0</v>
      </c>
      <c r="BA70" s="124">
        <f t="shared" si="33"/>
        <v>0</v>
      </c>
      <c r="BC70" s="124">
        <f t="shared" si="34"/>
        <v>0</v>
      </c>
    </row>
    <row r="71" spans="1:5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 2024'!AZ71</f>
        <v>1199230.4066567435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491674.95754496683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8">
        <v>93674.965120651672</v>
      </c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>
        <f t="shared" si="37"/>
        <v>585349.92266561848</v>
      </c>
      <c r="BA71" s="124">
        <f t="shared" si="33"/>
        <v>1784580.3293223619</v>
      </c>
      <c r="BC71" s="124">
        <f t="shared" si="34"/>
        <v>1784580.3293223619</v>
      </c>
    </row>
    <row r="72" spans="1:5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31994612.479876135</v>
      </c>
      <c r="F72" s="125">
        <f t="shared" ref="F72:AZ72" si="38">SUM(F67:F71)</f>
        <v>0</v>
      </c>
      <c r="G72" s="125">
        <f t="shared" si="38"/>
        <v>0</v>
      </c>
      <c r="H72" s="125">
        <f t="shared" si="38"/>
        <v>0</v>
      </c>
      <c r="I72" s="125">
        <f t="shared" si="38"/>
        <v>0</v>
      </c>
      <c r="J72" s="125">
        <f t="shared" si="38"/>
        <v>0</v>
      </c>
      <c r="K72" s="125">
        <f t="shared" si="38"/>
        <v>0</v>
      </c>
      <c r="L72" s="125">
        <f t="shared" si="38"/>
        <v>0</v>
      </c>
      <c r="M72" s="125">
        <f t="shared" si="38"/>
        <v>0</v>
      </c>
      <c r="N72" s="125">
        <f t="shared" si="38"/>
        <v>0</v>
      </c>
      <c r="O72" s="125">
        <f t="shared" si="38"/>
        <v>0</v>
      </c>
      <c r="P72" s="125">
        <f t="shared" si="38"/>
        <v>0</v>
      </c>
      <c r="Q72" s="125">
        <f t="shared" si="38"/>
        <v>0</v>
      </c>
      <c r="R72" s="125">
        <f t="shared" si="38"/>
        <v>0</v>
      </c>
      <c r="S72" s="125">
        <f t="shared" si="38"/>
        <v>0</v>
      </c>
      <c r="T72" s="125">
        <f t="shared" si="38"/>
        <v>0</v>
      </c>
      <c r="U72" s="125">
        <f t="shared" si="38"/>
        <v>0</v>
      </c>
      <c r="V72" s="125">
        <f t="shared" si="38"/>
        <v>0</v>
      </c>
      <c r="W72" s="125">
        <f t="shared" si="38"/>
        <v>0</v>
      </c>
      <c r="X72" s="125">
        <f t="shared" si="38"/>
        <v>0</v>
      </c>
      <c r="Y72" s="125">
        <f t="shared" si="38"/>
        <v>0</v>
      </c>
      <c r="Z72" s="125">
        <f t="shared" si="38"/>
        <v>0</v>
      </c>
      <c r="AA72" s="125">
        <f t="shared" ref="AA72" si="39">SUM(AA67:AA71)</f>
        <v>-1558139.4849400744</v>
      </c>
      <c r="AB72" s="125">
        <f t="shared" si="38"/>
        <v>0</v>
      </c>
      <c r="AC72" s="125">
        <f t="shared" si="38"/>
        <v>0</v>
      </c>
      <c r="AD72" s="125">
        <f t="shared" si="38"/>
        <v>0</v>
      </c>
      <c r="AE72" s="125">
        <f t="shared" si="38"/>
        <v>0</v>
      </c>
      <c r="AF72" s="125">
        <f t="shared" si="38"/>
        <v>0</v>
      </c>
      <c r="AG72" s="125">
        <f t="shared" si="38"/>
        <v>0</v>
      </c>
      <c r="AH72" s="125">
        <f t="shared" si="38"/>
        <v>0</v>
      </c>
      <c r="AI72" s="125">
        <f t="shared" si="38"/>
        <v>0</v>
      </c>
      <c r="AJ72" s="125">
        <f t="shared" si="38"/>
        <v>0</v>
      </c>
      <c r="AK72" s="125">
        <f t="shared" si="38"/>
        <v>0</v>
      </c>
      <c r="AL72" s="125">
        <f t="shared" si="38"/>
        <v>0</v>
      </c>
      <c r="AM72" s="125">
        <f t="shared" si="38"/>
        <v>0</v>
      </c>
      <c r="AN72" s="125">
        <f t="shared" si="38"/>
        <v>1877694.2835404987</v>
      </c>
      <c r="AO72" s="125">
        <f t="shared" si="38"/>
        <v>0</v>
      </c>
      <c r="AP72" s="125">
        <f t="shared" si="38"/>
        <v>0</v>
      </c>
      <c r="AQ72" s="125">
        <f t="shared" si="38"/>
        <v>0</v>
      </c>
      <c r="AR72" s="125">
        <f t="shared" si="38"/>
        <v>0</v>
      </c>
      <c r="AS72" s="125">
        <f t="shared" si="38"/>
        <v>0</v>
      </c>
      <c r="AT72" s="125">
        <f t="shared" si="38"/>
        <v>0</v>
      </c>
      <c r="AU72" s="125">
        <f t="shared" si="38"/>
        <v>0</v>
      </c>
      <c r="AV72" s="125">
        <f t="shared" si="38"/>
        <v>0</v>
      </c>
      <c r="AW72" s="125">
        <f t="shared" si="38"/>
        <v>0</v>
      </c>
      <c r="AX72" s="125">
        <f t="shared" si="38"/>
        <v>0</v>
      </c>
      <c r="AY72" s="125">
        <f>SUM(AX67:AY71)</f>
        <v>0</v>
      </c>
      <c r="AZ72" s="125">
        <f t="shared" si="38"/>
        <v>319554.79860042408</v>
      </c>
      <c r="BA72" s="125">
        <f t="shared" ref="BA72:BC72" si="40">SUM(BA67:BA71)</f>
        <v>32314167.278476559</v>
      </c>
      <c r="BB72" s="125">
        <f t="shared" si="40"/>
        <v>0</v>
      </c>
      <c r="BC72" s="125">
        <f t="shared" si="40"/>
        <v>32314167.278476559</v>
      </c>
    </row>
    <row r="73" spans="1:5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276433327.90025902</v>
      </c>
      <c r="F73" s="127">
        <f t="shared" ref="F73:AZ73" si="41">F66+F72</f>
        <v>0</v>
      </c>
      <c r="G73" s="127">
        <f t="shared" si="41"/>
        <v>0</v>
      </c>
      <c r="H73" s="127">
        <f t="shared" si="41"/>
        <v>0</v>
      </c>
      <c r="I73" s="127">
        <f t="shared" si="41"/>
        <v>0</v>
      </c>
      <c r="J73" s="127">
        <f t="shared" si="41"/>
        <v>0</v>
      </c>
      <c r="K73" s="127">
        <f t="shared" si="41"/>
        <v>0</v>
      </c>
      <c r="L73" s="127">
        <f t="shared" si="41"/>
        <v>0</v>
      </c>
      <c r="M73" s="127">
        <f t="shared" si="41"/>
        <v>0</v>
      </c>
      <c r="N73" s="127">
        <f t="shared" si="41"/>
        <v>0</v>
      </c>
      <c r="O73" s="127">
        <f t="shared" si="41"/>
        <v>0</v>
      </c>
      <c r="P73" s="127">
        <f t="shared" si="41"/>
        <v>274001.56073246821</v>
      </c>
      <c r="Q73" s="127">
        <f t="shared" si="41"/>
        <v>0</v>
      </c>
      <c r="R73" s="127">
        <f t="shared" si="41"/>
        <v>0</v>
      </c>
      <c r="S73" s="127">
        <f t="shared" si="41"/>
        <v>0</v>
      </c>
      <c r="T73" s="127">
        <f t="shared" si="41"/>
        <v>0</v>
      </c>
      <c r="U73" s="127">
        <f t="shared" si="41"/>
        <v>0</v>
      </c>
      <c r="V73" s="127">
        <f t="shared" si="41"/>
        <v>0</v>
      </c>
      <c r="W73" s="127">
        <f t="shared" si="41"/>
        <v>0</v>
      </c>
      <c r="X73" s="127">
        <f t="shared" si="41"/>
        <v>0</v>
      </c>
      <c r="Y73" s="127">
        <f t="shared" si="41"/>
        <v>0</v>
      </c>
      <c r="Z73" s="127">
        <f t="shared" si="41"/>
        <v>0</v>
      </c>
      <c r="AA73" s="127">
        <f t="shared" si="41"/>
        <v>-2452987.9662365951</v>
      </c>
      <c r="AB73" s="127">
        <f t="shared" si="41"/>
        <v>0</v>
      </c>
      <c r="AC73" s="127">
        <f t="shared" si="41"/>
        <v>0</v>
      </c>
      <c r="AD73" s="127">
        <f t="shared" si="41"/>
        <v>0</v>
      </c>
      <c r="AE73" s="127">
        <f t="shared" si="41"/>
        <v>0</v>
      </c>
      <c r="AF73" s="127">
        <f t="shared" si="41"/>
        <v>0</v>
      </c>
      <c r="AG73" s="127">
        <f t="shared" si="41"/>
        <v>0</v>
      </c>
      <c r="AH73" s="127">
        <f t="shared" si="41"/>
        <v>0</v>
      </c>
      <c r="AI73" s="127">
        <f t="shared" si="41"/>
        <v>0</v>
      </c>
      <c r="AJ73" s="127">
        <f t="shared" si="41"/>
        <v>0</v>
      </c>
      <c r="AK73" s="127">
        <f t="shared" si="41"/>
        <v>0</v>
      </c>
      <c r="AL73" s="127">
        <f t="shared" si="41"/>
        <v>0</v>
      </c>
      <c r="AM73" s="127">
        <f t="shared" si="41"/>
        <v>0</v>
      </c>
      <c r="AN73" s="127">
        <f t="shared" si="41"/>
        <v>3907623.4553947356</v>
      </c>
      <c r="AO73" s="127">
        <f t="shared" si="41"/>
        <v>0</v>
      </c>
      <c r="AP73" s="127">
        <f t="shared" si="41"/>
        <v>0</v>
      </c>
      <c r="AQ73" s="127">
        <f t="shared" si="41"/>
        <v>0</v>
      </c>
      <c r="AR73" s="127">
        <f t="shared" si="41"/>
        <v>0</v>
      </c>
      <c r="AS73" s="127">
        <f t="shared" si="41"/>
        <v>0</v>
      </c>
      <c r="AT73" s="127">
        <f t="shared" si="41"/>
        <v>0</v>
      </c>
      <c r="AU73" s="127">
        <f t="shared" si="41"/>
        <v>0</v>
      </c>
      <c r="AV73" s="127">
        <f t="shared" si="41"/>
        <v>0</v>
      </c>
      <c r="AW73" s="127">
        <f t="shared" si="41"/>
        <v>0</v>
      </c>
      <c r="AX73" s="127">
        <f t="shared" si="41"/>
        <v>0</v>
      </c>
      <c r="AY73" s="127">
        <f t="shared" si="41"/>
        <v>0</v>
      </c>
      <c r="AZ73" s="127">
        <f t="shared" si="41"/>
        <v>1728637.0498906085</v>
      </c>
      <c r="BA73" s="127">
        <f t="shared" ref="BA73:BC73" si="42">BA66+BA72</f>
        <v>278161964.95014966</v>
      </c>
      <c r="BB73" s="127">
        <f t="shared" si="42"/>
        <v>0</v>
      </c>
      <c r="BC73" s="127">
        <f t="shared" si="42"/>
        <v>278161964.95014966</v>
      </c>
    </row>
    <row r="74" spans="1:5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 2024'!AZ74</f>
        <v>673729331.74087369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8">
        <v>-91597021.304705828</v>
      </c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>
        <f t="shared" ref="AZ74:AZ77" si="43">SUM(F74:AY74)</f>
        <v>-91597021.304705828</v>
      </c>
      <c r="BA74" s="124">
        <f t="shared" ref="BA74:BA77" si="44">E74+AZ74</f>
        <v>582132310.43616784</v>
      </c>
      <c r="BC74" s="124">
        <f t="shared" ref="BC74:BC77" si="45">BA74+BB74</f>
        <v>582132310.43616784</v>
      </c>
      <c r="BE74" s="7" t="s">
        <v>653</v>
      </c>
    </row>
    <row r="75" spans="1:5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 2024'!AZ75</f>
        <v>0</v>
      </c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8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>
        <f t="shared" si="43"/>
        <v>0</v>
      </c>
      <c r="BA75" s="124">
        <f t="shared" si="44"/>
        <v>0</v>
      </c>
      <c r="BC75" s="124">
        <f t="shared" si="45"/>
        <v>0</v>
      </c>
    </row>
    <row r="76" spans="1:5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 2024'!AZ76</f>
        <v>39259.900185672217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-897.82783444323286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8">
        <v>1949.5038567848226</v>
      </c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>
        <f t="shared" si="43"/>
        <v>1051.6760223415897</v>
      </c>
      <c r="BA76" s="124">
        <f t="shared" si="44"/>
        <v>40311.576208013808</v>
      </c>
      <c r="BC76" s="124">
        <f t="shared" si="45"/>
        <v>40311.576208013808</v>
      </c>
    </row>
    <row r="77" spans="1:5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 2024'!AZ77</f>
        <v>14668287.877369128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>
        <v>138948.29236535239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8">
        <v>381137.23642160115</v>
      </c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>
        <f t="shared" si="43"/>
        <v>520085.52878695354</v>
      </c>
      <c r="BA77" s="124">
        <f t="shared" si="44"/>
        <v>15188373.406156082</v>
      </c>
      <c r="BC77" s="124">
        <f t="shared" si="45"/>
        <v>15188373.406156082</v>
      </c>
      <c r="BD77" s="133">
        <v>0</v>
      </c>
      <c r="BE77" s="7" t="s">
        <v>653</v>
      </c>
    </row>
    <row r="78" spans="1:5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688436879.51842856</v>
      </c>
      <c r="F78" s="127">
        <f t="shared" ref="F78:AZ78" si="46">SUM(F74:F77)</f>
        <v>0</v>
      </c>
      <c r="G78" s="127">
        <f t="shared" si="46"/>
        <v>0</v>
      </c>
      <c r="H78" s="127">
        <f t="shared" si="46"/>
        <v>0</v>
      </c>
      <c r="I78" s="127">
        <f t="shared" si="46"/>
        <v>0</v>
      </c>
      <c r="J78" s="127">
        <f t="shared" si="46"/>
        <v>0</v>
      </c>
      <c r="K78" s="127">
        <f t="shared" si="46"/>
        <v>0</v>
      </c>
      <c r="L78" s="127">
        <f t="shared" si="46"/>
        <v>0</v>
      </c>
      <c r="M78" s="127">
        <f t="shared" si="46"/>
        <v>0</v>
      </c>
      <c r="N78" s="127">
        <f t="shared" si="46"/>
        <v>0</v>
      </c>
      <c r="O78" s="127">
        <f t="shared" si="46"/>
        <v>0</v>
      </c>
      <c r="P78" s="127">
        <f t="shared" si="46"/>
        <v>138948.29236535239</v>
      </c>
      <c r="Q78" s="127">
        <f t="shared" si="46"/>
        <v>0</v>
      </c>
      <c r="R78" s="127">
        <f t="shared" si="46"/>
        <v>0</v>
      </c>
      <c r="S78" s="127">
        <f t="shared" si="46"/>
        <v>0</v>
      </c>
      <c r="T78" s="127">
        <f t="shared" si="46"/>
        <v>0</v>
      </c>
      <c r="U78" s="127">
        <f t="shared" si="46"/>
        <v>0</v>
      </c>
      <c r="V78" s="127">
        <f t="shared" si="46"/>
        <v>0</v>
      </c>
      <c r="W78" s="127">
        <f t="shared" si="46"/>
        <v>0</v>
      </c>
      <c r="X78" s="127">
        <f t="shared" si="46"/>
        <v>0</v>
      </c>
      <c r="Y78" s="127">
        <f t="shared" si="46"/>
        <v>0</v>
      </c>
      <c r="Z78" s="127">
        <f t="shared" si="46"/>
        <v>0</v>
      </c>
      <c r="AA78" s="127">
        <f t="shared" si="46"/>
        <v>-897.82783444323286</v>
      </c>
      <c r="AB78" s="127">
        <f t="shared" si="46"/>
        <v>0</v>
      </c>
      <c r="AC78" s="127">
        <f t="shared" si="46"/>
        <v>0</v>
      </c>
      <c r="AD78" s="127">
        <f t="shared" si="46"/>
        <v>0</v>
      </c>
      <c r="AE78" s="127">
        <f t="shared" si="46"/>
        <v>0</v>
      </c>
      <c r="AF78" s="127">
        <f t="shared" si="46"/>
        <v>0</v>
      </c>
      <c r="AG78" s="127">
        <f t="shared" si="46"/>
        <v>0</v>
      </c>
      <c r="AH78" s="127">
        <f t="shared" si="46"/>
        <v>0</v>
      </c>
      <c r="AI78" s="127">
        <f t="shared" si="46"/>
        <v>0</v>
      </c>
      <c r="AJ78" s="127">
        <f t="shared" si="46"/>
        <v>0</v>
      </c>
      <c r="AK78" s="127">
        <f t="shared" si="46"/>
        <v>0</v>
      </c>
      <c r="AL78" s="127">
        <f t="shared" si="46"/>
        <v>0</v>
      </c>
      <c r="AM78" s="127">
        <f t="shared" si="46"/>
        <v>0</v>
      </c>
      <c r="AN78" s="127">
        <f t="shared" si="46"/>
        <v>-91213934.56442745</v>
      </c>
      <c r="AO78" s="127">
        <f t="shared" si="46"/>
        <v>0</v>
      </c>
      <c r="AP78" s="127">
        <f t="shared" si="46"/>
        <v>0</v>
      </c>
      <c r="AQ78" s="127">
        <f t="shared" si="46"/>
        <v>0</v>
      </c>
      <c r="AR78" s="127">
        <f t="shared" si="46"/>
        <v>0</v>
      </c>
      <c r="AS78" s="127">
        <f t="shared" si="46"/>
        <v>0</v>
      </c>
      <c r="AT78" s="127">
        <f t="shared" si="46"/>
        <v>0</v>
      </c>
      <c r="AU78" s="127">
        <f t="shared" si="46"/>
        <v>0</v>
      </c>
      <c r="AV78" s="127">
        <f t="shared" si="46"/>
        <v>0</v>
      </c>
      <c r="AW78" s="127">
        <f t="shared" si="46"/>
        <v>0</v>
      </c>
      <c r="AX78" s="127">
        <f t="shared" si="46"/>
        <v>0</v>
      </c>
      <c r="AY78" s="127">
        <f>SUM(AX74:AY77)</f>
        <v>0</v>
      </c>
      <c r="AZ78" s="127">
        <f t="shared" si="46"/>
        <v>-91075884.099896535</v>
      </c>
      <c r="BA78" s="127">
        <f t="shared" ref="BA78:BC78" si="47">SUM(BA74:BA77)</f>
        <v>597360995.41853189</v>
      </c>
      <c r="BB78" s="127">
        <f t="shared" si="47"/>
        <v>0</v>
      </c>
      <c r="BC78" s="127">
        <f t="shared" si="47"/>
        <v>597360995.41853189</v>
      </c>
    </row>
    <row r="79" spans="1:5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1033988547.614607</v>
      </c>
      <c r="F79" s="126">
        <f t="shared" ref="F79:AZ79" si="48">F45+F59+F73+F78</f>
        <v>0</v>
      </c>
      <c r="G79" s="126">
        <f t="shared" si="48"/>
        <v>0</v>
      </c>
      <c r="H79" s="126">
        <f t="shared" si="48"/>
        <v>0</v>
      </c>
      <c r="I79" s="126">
        <f t="shared" si="48"/>
        <v>0</v>
      </c>
      <c r="J79" s="126">
        <f t="shared" si="48"/>
        <v>0</v>
      </c>
      <c r="K79" s="126">
        <f t="shared" si="48"/>
        <v>0</v>
      </c>
      <c r="L79" s="126">
        <f t="shared" si="48"/>
        <v>0</v>
      </c>
      <c r="M79" s="126">
        <f t="shared" si="48"/>
        <v>0</v>
      </c>
      <c r="N79" s="126">
        <f t="shared" si="48"/>
        <v>0</v>
      </c>
      <c r="O79" s="126">
        <f t="shared" si="48"/>
        <v>0</v>
      </c>
      <c r="P79" s="126">
        <f t="shared" si="48"/>
        <v>557674.92147139064</v>
      </c>
      <c r="Q79" s="126">
        <f t="shared" si="48"/>
        <v>0</v>
      </c>
      <c r="R79" s="126">
        <f t="shared" si="48"/>
        <v>0</v>
      </c>
      <c r="S79" s="126">
        <f t="shared" si="48"/>
        <v>0</v>
      </c>
      <c r="T79" s="126">
        <f t="shared" si="48"/>
        <v>0</v>
      </c>
      <c r="U79" s="126">
        <f t="shared" si="48"/>
        <v>0</v>
      </c>
      <c r="V79" s="126">
        <f t="shared" si="48"/>
        <v>0</v>
      </c>
      <c r="W79" s="126">
        <f t="shared" si="48"/>
        <v>0</v>
      </c>
      <c r="X79" s="126">
        <f t="shared" si="48"/>
        <v>0</v>
      </c>
      <c r="Y79" s="126">
        <f t="shared" si="48"/>
        <v>0</v>
      </c>
      <c r="Z79" s="126">
        <f t="shared" si="48"/>
        <v>0</v>
      </c>
      <c r="AA79" s="126">
        <f t="shared" si="48"/>
        <v>-418726.0045334418</v>
      </c>
      <c r="AB79" s="126">
        <f t="shared" si="48"/>
        <v>0</v>
      </c>
      <c r="AC79" s="126">
        <f t="shared" si="48"/>
        <v>0</v>
      </c>
      <c r="AD79" s="126">
        <f t="shared" si="48"/>
        <v>0</v>
      </c>
      <c r="AE79" s="126">
        <f t="shared" si="48"/>
        <v>0</v>
      </c>
      <c r="AF79" s="126">
        <f t="shared" si="48"/>
        <v>0</v>
      </c>
      <c r="AG79" s="126">
        <f t="shared" si="48"/>
        <v>0</v>
      </c>
      <c r="AH79" s="126">
        <f t="shared" si="48"/>
        <v>0</v>
      </c>
      <c r="AI79" s="126">
        <f t="shared" si="48"/>
        <v>0</v>
      </c>
      <c r="AJ79" s="126">
        <f t="shared" si="48"/>
        <v>0</v>
      </c>
      <c r="AK79" s="126">
        <f t="shared" si="48"/>
        <v>0</v>
      </c>
      <c r="AL79" s="126">
        <f t="shared" si="48"/>
        <v>0</v>
      </c>
      <c r="AM79" s="126">
        <f t="shared" si="48"/>
        <v>0</v>
      </c>
      <c r="AN79" s="126">
        <f t="shared" si="48"/>
        <v>-83650102.293192536</v>
      </c>
      <c r="AO79" s="126">
        <f t="shared" si="48"/>
        <v>0</v>
      </c>
      <c r="AP79" s="126">
        <f t="shared" si="48"/>
        <v>0</v>
      </c>
      <c r="AQ79" s="126">
        <f t="shared" si="48"/>
        <v>0</v>
      </c>
      <c r="AR79" s="126">
        <f t="shared" si="48"/>
        <v>0</v>
      </c>
      <c r="AS79" s="126">
        <f t="shared" si="48"/>
        <v>0</v>
      </c>
      <c r="AT79" s="126">
        <f t="shared" si="48"/>
        <v>0</v>
      </c>
      <c r="AU79" s="126">
        <f t="shared" si="48"/>
        <v>0</v>
      </c>
      <c r="AV79" s="126">
        <f t="shared" si="48"/>
        <v>-5257088.0149999997</v>
      </c>
      <c r="AW79" s="126">
        <f t="shared" si="48"/>
        <v>0</v>
      </c>
      <c r="AX79" s="126">
        <f t="shared" si="48"/>
        <v>0</v>
      </c>
      <c r="AY79" s="126">
        <f t="shared" si="48"/>
        <v>0</v>
      </c>
      <c r="AZ79" s="126">
        <f t="shared" si="48"/>
        <v>-88768241.391254574</v>
      </c>
      <c r="BA79" s="126">
        <f t="shared" ref="BA79:BC79" si="49">BA45+BA59+BA73+BA78</f>
        <v>945220306.22335231</v>
      </c>
      <c r="BB79" s="126">
        <f t="shared" si="49"/>
        <v>0</v>
      </c>
      <c r="BC79" s="126">
        <f t="shared" si="49"/>
        <v>945220306.22335231</v>
      </c>
      <c r="BD79" s="133">
        <v>0</v>
      </c>
      <c r="BE79" s="195" t="s">
        <v>655</v>
      </c>
    </row>
    <row r="80" spans="1:5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 2024'!AZ80</f>
        <v>4738721.2109810226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58834.067130225369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361559.83406376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>
        <f t="shared" ref="AZ80:AZ94" si="50">SUM(F80:AY80)</f>
        <v>420393.90119398537</v>
      </c>
      <c r="BA80" s="124">
        <f t="shared" ref="BA80:BA105" si="51">E80+AZ80</f>
        <v>5159115.1121750083</v>
      </c>
      <c r="BC80" s="124">
        <f t="shared" ref="BC80:BC105" si="52">BA80+BB80</f>
        <v>5159115.1121750083</v>
      </c>
    </row>
    <row r="81" spans="1:5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 2024'!AZ81</f>
        <v>207600.97476493078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15018.598816990367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3073.7514337231987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>
        <f t="shared" si="50"/>
        <v>18092.350250713564</v>
      </c>
      <c r="BA81" s="124">
        <f t="shared" si="51"/>
        <v>225693.32501564434</v>
      </c>
      <c r="BC81" s="124">
        <f t="shared" si="52"/>
        <v>225693.32501564434</v>
      </c>
    </row>
    <row r="82" spans="1:5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 2024'!AZ82</f>
        <v>3056988.4286105763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91725.528770799749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>
        <f t="shared" si="50"/>
        <v>91725.528770799749</v>
      </c>
      <c r="BA82" s="124">
        <f t="shared" si="51"/>
        <v>3148713.9573813761</v>
      </c>
      <c r="BC82" s="124">
        <f t="shared" si="52"/>
        <v>3148713.9573813761</v>
      </c>
    </row>
    <row r="83" spans="1:5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 2024'!AZ83</f>
        <v>1387944.460120189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40770.859650419094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>
        <f t="shared" si="50"/>
        <v>40770.859650419094</v>
      </c>
      <c r="BA83" s="124">
        <f t="shared" si="51"/>
        <v>1428715.3197706081</v>
      </c>
      <c r="BC83" s="124">
        <f t="shared" si="52"/>
        <v>1428715.3197706081</v>
      </c>
    </row>
    <row r="84" spans="1:5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 2024'!AZ84</f>
        <v>0</v>
      </c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>
        <f t="shared" si="50"/>
        <v>0</v>
      </c>
      <c r="BA84" s="124">
        <f t="shared" si="51"/>
        <v>0</v>
      </c>
      <c r="BC84" s="124">
        <f t="shared" si="52"/>
        <v>0</v>
      </c>
    </row>
    <row r="85" spans="1:5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 2024'!AZ85</f>
        <v>2419945.3469943181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41961.05880097812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>
        <f t="shared" si="50"/>
        <v>41961.05880097812</v>
      </c>
      <c r="BA85" s="124">
        <f t="shared" si="51"/>
        <v>2461906.4057952962</v>
      </c>
      <c r="BC85" s="124">
        <f t="shared" si="52"/>
        <v>2461906.4057952962</v>
      </c>
    </row>
    <row r="86" spans="1:5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 2024'!AZ86</f>
        <v>0</v>
      </c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>
        <f t="shared" si="50"/>
        <v>0</v>
      </c>
      <c r="BA86" s="124">
        <f t="shared" si="51"/>
        <v>0</v>
      </c>
      <c r="BC86" s="124">
        <f t="shared" si="52"/>
        <v>0</v>
      </c>
    </row>
    <row r="87" spans="1:5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 2024'!AZ87</f>
        <v>2280359.9855328379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26467.056750147116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59585.4928938183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>
        <f t="shared" si="50"/>
        <v>86052.549643965409</v>
      </c>
      <c r="BA87" s="124">
        <f t="shared" si="51"/>
        <v>2366412.5351768034</v>
      </c>
      <c r="BC87" s="124">
        <f t="shared" si="52"/>
        <v>2366412.5351768034</v>
      </c>
    </row>
    <row r="88" spans="1:5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 2024'!AZ88</f>
        <v>86381.26308407521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1481.6080860811953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3215.4886235590093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>
        <f t="shared" si="50"/>
        <v>4697.0967096402046</v>
      </c>
      <c r="BA88" s="124">
        <f t="shared" si="51"/>
        <v>91078.359793715412</v>
      </c>
      <c r="BC88" s="124">
        <f t="shared" si="52"/>
        <v>91078.359793715412</v>
      </c>
    </row>
    <row r="89" spans="1:5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 2024'!AZ89</f>
        <v>1466468.1791722027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13000.587000592563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39360.448679990135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>
        <f t="shared" si="50"/>
        <v>52361.035680582696</v>
      </c>
      <c r="BA89" s="124">
        <f t="shared" si="51"/>
        <v>1518829.2148527855</v>
      </c>
      <c r="BC89" s="124">
        <f t="shared" si="52"/>
        <v>1518829.2148527855</v>
      </c>
    </row>
    <row r="90" spans="1:5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 2024'!AZ90</f>
        <v>810757.85694977385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2615.6015946469374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19938.295044537634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>
        <f t="shared" si="50"/>
        <v>22553.896639184572</v>
      </c>
      <c r="BA90" s="124">
        <f t="shared" si="51"/>
        <v>833311.75358895841</v>
      </c>
      <c r="BC90" s="124">
        <f t="shared" si="52"/>
        <v>833311.75358895841</v>
      </c>
    </row>
    <row r="91" spans="1:57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 2024'!AZ91</f>
        <v>0</v>
      </c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>
        <f t="shared" si="50"/>
        <v>0</v>
      </c>
      <c r="BA91" s="124">
        <f t="shared" si="51"/>
        <v>0</v>
      </c>
      <c r="BC91" s="124">
        <f t="shared" si="52"/>
        <v>0</v>
      </c>
    </row>
    <row r="92" spans="1:5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 2024'!AZ92</f>
        <v>140769859.58541867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8">
        <v>1711734.7726309001</v>
      </c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>
        <f t="shared" si="50"/>
        <v>1711734.7726309001</v>
      </c>
      <c r="BA92" s="124">
        <f t="shared" si="51"/>
        <v>142481594.35804957</v>
      </c>
      <c r="BC92" s="124">
        <f t="shared" si="52"/>
        <v>142481594.35804957</v>
      </c>
      <c r="BD92" s="133">
        <v>0</v>
      </c>
      <c r="BE92" s="7" t="s">
        <v>654</v>
      </c>
    </row>
    <row r="93" spans="1:5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 2024'!AZ93</f>
        <v>2293729.9008233282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49446.719175019105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56873.461828641593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>
        <f t="shared" si="50"/>
        <v>106320.18100366069</v>
      </c>
      <c r="BA93" s="124">
        <f t="shared" si="51"/>
        <v>2400050.0818269891</v>
      </c>
      <c r="BC93" s="124">
        <f t="shared" si="52"/>
        <v>2400050.0818269891</v>
      </c>
    </row>
    <row r="94" spans="1:5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 2024'!AZ94</f>
        <v>378452.69561205083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5747.0840727146415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7302.8295836327015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>
        <f t="shared" si="50"/>
        <v>13049.913656347344</v>
      </c>
      <c r="BA94" s="124">
        <f t="shared" si="51"/>
        <v>391502.60926839814</v>
      </c>
      <c r="BC94" s="124">
        <f t="shared" si="52"/>
        <v>391502.60926839814</v>
      </c>
    </row>
    <row r="95" spans="1:5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159897209.88806397</v>
      </c>
      <c r="F95" s="125">
        <f t="shared" ref="F95:BC95" si="53">SUM(F80:F94)</f>
        <v>0</v>
      </c>
      <c r="G95" s="125">
        <f t="shared" si="53"/>
        <v>0</v>
      </c>
      <c r="H95" s="125">
        <f t="shared" si="53"/>
        <v>0</v>
      </c>
      <c r="I95" s="125">
        <f t="shared" si="53"/>
        <v>0</v>
      </c>
      <c r="J95" s="125">
        <f t="shared" si="53"/>
        <v>0</v>
      </c>
      <c r="K95" s="125">
        <f t="shared" si="53"/>
        <v>0</v>
      </c>
      <c r="L95" s="125">
        <f t="shared" si="53"/>
        <v>0</v>
      </c>
      <c r="M95" s="125">
        <f t="shared" si="53"/>
        <v>0</v>
      </c>
      <c r="N95" s="125">
        <f t="shared" si="53"/>
        <v>0</v>
      </c>
      <c r="O95" s="125">
        <f t="shared" si="53"/>
        <v>0</v>
      </c>
      <c r="P95" s="125">
        <f t="shared" si="53"/>
        <v>172611.3226264173</v>
      </c>
      <c r="Q95" s="125">
        <f t="shared" si="53"/>
        <v>0</v>
      </c>
      <c r="R95" s="125">
        <f t="shared" si="53"/>
        <v>0</v>
      </c>
      <c r="S95" s="125">
        <f t="shared" si="53"/>
        <v>0</v>
      </c>
      <c r="T95" s="125">
        <f t="shared" si="53"/>
        <v>0</v>
      </c>
      <c r="U95" s="125">
        <f t="shared" si="53"/>
        <v>0</v>
      </c>
      <c r="V95" s="125">
        <f t="shared" si="53"/>
        <v>0</v>
      </c>
      <c r="W95" s="125">
        <f t="shared" si="53"/>
        <v>0</v>
      </c>
      <c r="X95" s="125">
        <f t="shared" si="53"/>
        <v>0</v>
      </c>
      <c r="Y95" s="125">
        <f t="shared" si="53"/>
        <v>0</v>
      </c>
      <c r="Z95" s="125">
        <f t="shared" si="53"/>
        <v>0</v>
      </c>
      <c r="AA95" s="125">
        <f t="shared" si="53"/>
        <v>725367.04937385954</v>
      </c>
      <c r="AB95" s="125">
        <f t="shared" si="53"/>
        <v>0</v>
      </c>
      <c r="AC95" s="125">
        <f t="shared" si="53"/>
        <v>0</v>
      </c>
      <c r="AD95" s="125">
        <f t="shared" si="53"/>
        <v>0</v>
      </c>
      <c r="AE95" s="125">
        <f t="shared" si="53"/>
        <v>0</v>
      </c>
      <c r="AF95" s="125">
        <f t="shared" si="53"/>
        <v>0</v>
      </c>
      <c r="AG95" s="125">
        <f t="shared" si="53"/>
        <v>0</v>
      </c>
      <c r="AH95" s="125">
        <f t="shared" si="53"/>
        <v>0</v>
      </c>
      <c r="AI95" s="125">
        <f t="shared" si="53"/>
        <v>0</v>
      </c>
      <c r="AJ95" s="125">
        <f t="shared" si="53"/>
        <v>0</v>
      </c>
      <c r="AK95" s="125">
        <f t="shared" si="53"/>
        <v>0</v>
      </c>
      <c r="AL95" s="125">
        <f t="shared" si="53"/>
        <v>0</v>
      </c>
      <c r="AM95" s="125">
        <f t="shared" si="53"/>
        <v>0</v>
      </c>
      <c r="AN95" s="125">
        <f t="shared" si="53"/>
        <v>1711734.7726309001</v>
      </c>
      <c r="AO95" s="125">
        <f t="shared" si="53"/>
        <v>0</v>
      </c>
      <c r="AP95" s="125">
        <f t="shared" si="53"/>
        <v>0</v>
      </c>
      <c r="AQ95" s="125">
        <f t="shared" si="53"/>
        <v>0</v>
      </c>
      <c r="AR95" s="125">
        <f t="shared" si="53"/>
        <v>0</v>
      </c>
      <c r="AS95" s="125">
        <f t="shared" si="53"/>
        <v>0</v>
      </c>
      <c r="AT95" s="125">
        <f t="shared" si="53"/>
        <v>0</v>
      </c>
      <c r="AU95" s="125">
        <f t="shared" si="53"/>
        <v>0</v>
      </c>
      <c r="AV95" s="125">
        <f t="shared" si="53"/>
        <v>0</v>
      </c>
      <c r="AW95" s="125">
        <f t="shared" si="53"/>
        <v>0</v>
      </c>
      <c r="AX95" s="125">
        <f t="shared" si="53"/>
        <v>0</v>
      </c>
      <c r="AY95" s="125">
        <f>SUM(AX80:AY94)</f>
        <v>0</v>
      </c>
      <c r="AZ95" s="125">
        <f t="shared" si="53"/>
        <v>2609713.1446311772</v>
      </c>
      <c r="BA95" s="125">
        <f t="shared" si="53"/>
        <v>162506923.03269514</v>
      </c>
      <c r="BB95" s="125">
        <f t="shared" si="53"/>
        <v>0</v>
      </c>
      <c r="BC95" s="125">
        <f t="shared" si="53"/>
        <v>162506923.03269514</v>
      </c>
    </row>
    <row r="96" spans="1:5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 2024'!AZ96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>
        <f t="shared" ref="AZ96:AZ105" si="54">SUM(F96:AY96)</f>
        <v>0</v>
      </c>
      <c r="BA96" s="124">
        <f t="shared" si="51"/>
        <v>0</v>
      </c>
      <c r="BC96" s="124">
        <f t="shared" si="52"/>
        <v>0</v>
      </c>
    </row>
    <row r="97" spans="1:5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 2024'!AZ97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>
        <f t="shared" si="54"/>
        <v>0</v>
      </c>
      <c r="BA97" s="124">
        <f t="shared" si="51"/>
        <v>0</v>
      </c>
      <c r="BC97" s="124">
        <f t="shared" si="52"/>
        <v>0</v>
      </c>
    </row>
    <row r="98" spans="1:57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 2024'!AZ98</f>
        <v>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>
        <f t="shared" si="54"/>
        <v>0</v>
      </c>
      <c r="BA98" s="124">
        <f t="shared" si="51"/>
        <v>0</v>
      </c>
      <c r="BC98" s="124">
        <f t="shared" si="52"/>
        <v>0</v>
      </c>
    </row>
    <row r="99" spans="1:5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 2024'!AZ99</f>
        <v>105176.57323849735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1823.7272918694216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>
        <f t="shared" si="54"/>
        <v>1823.7272918694216</v>
      </c>
      <c r="BA99" s="124">
        <f t="shared" si="51"/>
        <v>107000.30053036677</v>
      </c>
      <c r="BC99" s="124">
        <f t="shared" si="52"/>
        <v>107000.30053036677</v>
      </c>
    </row>
    <row r="100" spans="1:5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 2024'!AZ100</f>
        <v>0</v>
      </c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>
        <f t="shared" si="54"/>
        <v>0</v>
      </c>
      <c r="BA100" s="124">
        <f t="shared" si="51"/>
        <v>0</v>
      </c>
      <c r="BC100" s="124">
        <f t="shared" si="52"/>
        <v>0</v>
      </c>
    </row>
    <row r="101" spans="1:5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 2024'!AZ101</f>
        <v>0</v>
      </c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>
        <f t="shared" si="54"/>
        <v>0</v>
      </c>
      <c r="BA101" s="124">
        <f t="shared" si="51"/>
        <v>0</v>
      </c>
      <c r="BC101" s="124">
        <f t="shared" si="52"/>
        <v>0</v>
      </c>
    </row>
    <row r="102" spans="1:5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 2024'!AZ102</f>
        <v>2339682.9677280691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35786.606682857724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66174.682287372649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>
        <f t="shared" si="54"/>
        <v>101961.28897023038</v>
      </c>
      <c r="BA102" s="124">
        <f t="shared" si="51"/>
        <v>2441644.2566982992</v>
      </c>
      <c r="BC102" s="124">
        <f t="shared" si="52"/>
        <v>2441644.2566982992</v>
      </c>
    </row>
    <row r="103" spans="1:5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 2024'!AZ103</f>
        <v>8126772.0383750722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11569.640160500103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147693.43375179265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>
        <f t="shared" si="54"/>
        <v>159263.07391229275</v>
      </c>
      <c r="BA103" s="124">
        <f t="shared" si="51"/>
        <v>8286035.1122873649</v>
      </c>
      <c r="BC103" s="124">
        <f t="shared" si="52"/>
        <v>8286035.1122873649</v>
      </c>
    </row>
    <row r="104" spans="1:5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 2024'!AZ104</f>
        <v>6095.0736036883745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130.01112139513705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133.66034723329267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>
        <f t="shared" si="54"/>
        <v>263.67146862842969</v>
      </c>
      <c r="BA104" s="124">
        <f t="shared" si="51"/>
        <v>6358.745072316804</v>
      </c>
      <c r="BC104" s="124">
        <f t="shared" si="52"/>
        <v>6358.745072316804</v>
      </c>
    </row>
    <row r="105" spans="1:5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 2024'!AZ105</f>
        <v>80802.389499050943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1923.8518529492296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3156.3261428136466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>
        <f t="shared" si="54"/>
        <v>5080.177995762876</v>
      </c>
      <c r="BA105" s="124">
        <f t="shared" si="51"/>
        <v>85882.567494813818</v>
      </c>
      <c r="BC105" s="124">
        <f t="shared" si="52"/>
        <v>85882.567494813818</v>
      </c>
    </row>
    <row r="106" spans="1:5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10658529.042444378</v>
      </c>
      <c r="F106" s="125">
        <f t="shared" ref="F106:AZ106" si="55">SUM(F96:F105)</f>
        <v>0</v>
      </c>
      <c r="G106" s="125">
        <f t="shared" si="55"/>
        <v>0</v>
      </c>
      <c r="H106" s="125">
        <f t="shared" si="55"/>
        <v>0</v>
      </c>
      <c r="I106" s="125">
        <f t="shared" si="55"/>
        <v>0</v>
      </c>
      <c r="J106" s="125">
        <f t="shared" si="55"/>
        <v>0</v>
      </c>
      <c r="K106" s="125">
        <f t="shared" si="55"/>
        <v>0</v>
      </c>
      <c r="L106" s="125">
        <f t="shared" si="55"/>
        <v>0</v>
      </c>
      <c r="M106" s="125">
        <f t="shared" si="55"/>
        <v>0</v>
      </c>
      <c r="N106" s="125">
        <f t="shared" si="55"/>
        <v>0</v>
      </c>
      <c r="O106" s="125">
        <f t="shared" si="55"/>
        <v>0</v>
      </c>
      <c r="P106" s="125">
        <f t="shared" si="55"/>
        <v>49410.109817702192</v>
      </c>
      <c r="Q106" s="125">
        <f t="shared" si="55"/>
        <v>0</v>
      </c>
      <c r="R106" s="125">
        <f t="shared" si="55"/>
        <v>0</v>
      </c>
      <c r="S106" s="125">
        <f t="shared" si="55"/>
        <v>0</v>
      </c>
      <c r="T106" s="125">
        <f t="shared" si="55"/>
        <v>0</v>
      </c>
      <c r="U106" s="125">
        <f t="shared" si="55"/>
        <v>0</v>
      </c>
      <c r="V106" s="125">
        <f t="shared" si="55"/>
        <v>0</v>
      </c>
      <c r="W106" s="125">
        <f t="shared" si="55"/>
        <v>0</v>
      </c>
      <c r="X106" s="125">
        <f t="shared" si="55"/>
        <v>0</v>
      </c>
      <c r="Y106" s="125">
        <f t="shared" si="55"/>
        <v>0</v>
      </c>
      <c r="Z106" s="125">
        <f t="shared" si="55"/>
        <v>0</v>
      </c>
      <c r="AA106" s="125">
        <f t="shared" si="55"/>
        <v>218981.82982108166</v>
      </c>
      <c r="AB106" s="125">
        <f t="shared" si="55"/>
        <v>0</v>
      </c>
      <c r="AC106" s="125">
        <f t="shared" si="55"/>
        <v>0</v>
      </c>
      <c r="AD106" s="125">
        <f t="shared" si="55"/>
        <v>0</v>
      </c>
      <c r="AE106" s="125">
        <f t="shared" si="55"/>
        <v>0</v>
      </c>
      <c r="AF106" s="125">
        <f t="shared" si="55"/>
        <v>0</v>
      </c>
      <c r="AG106" s="125">
        <f t="shared" si="55"/>
        <v>0</v>
      </c>
      <c r="AH106" s="125">
        <f t="shared" si="55"/>
        <v>0</v>
      </c>
      <c r="AI106" s="125">
        <f t="shared" si="55"/>
        <v>0</v>
      </c>
      <c r="AJ106" s="125">
        <f t="shared" si="55"/>
        <v>0</v>
      </c>
      <c r="AK106" s="125">
        <f t="shared" si="55"/>
        <v>0</v>
      </c>
      <c r="AL106" s="125">
        <f t="shared" si="55"/>
        <v>0</v>
      </c>
      <c r="AM106" s="125">
        <f t="shared" si="55"/>
        <v>0</v>
      </c>
      <c r="AN106" s="125">
        <f t="shared" si="55"/>
        <v>0</v>
      </c>
      <c r="AO106" s="125">
        <f t="shared" si="55"/>
        <v>0</v>
      </c>
      <c r="AP106" s="125">
        <f t="shared" si="55"/>
        <v>0</v>
      </c>
      <c r="AQ106" s="125">
        <f t="shared" si="55"/>
        <v>0</v>
      </c>
      <c r="AR106" s="125">
        <f t="shared" si="55"/>
        <v>0</v>
      </c>
      <c r="AS106" s="125">
        <f t="shared" si="55"/>
        <v>0</v>
      </c>
      <c r="AT106" s="125">
        <f t="shared" si="55"/>
        <v>0</v>
      </c>
      <c r="AU106" s="125">
        <f t="shared" si="55"/>
        <v>0</v>
      </c>
      <c r="AV106" s="125">
        <f t="shared" si="55"/>
        <v>0</v>
      </c>
      <c r="AW106" s="125">
        <f t="shared" si="55"/>
        <v>0</v>
      </c>
      <c r="AX106" s="125">
        <f t="shared" si="55"/>
        <v>0</v>
      </c>
      <c r="AY106" s="125">
        <f>SUM(AX96:AY105)</f>
        <v>0</v>
      </c>
      <c r="AZ106" s="125">
        <f t="shared" si="55"/>
        <v>268391.93963878392</v>
      </c>
      <c r="BA106" s="125">
        <f t="shared" ref="BA106:BC106" si="56">SUM(BA96:BA105)</f>
        <v>10926920.98208316</v>
      </c>
      <c r="BB106" s="125">
        <f t="shared" si="56"/>
        <v>0</v>
      </c>
      <c r="BC106" s="125">
        <f t="shared" si="56"/>
        <v>10926920.98208316</v>
      </c>
    </row>
    <row r="107" spans="1:5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170555738.93050835</v>
      </c>
      <c r="F107" s="126">
        <f t="shared" ref="F107:AZ107" si="57">+F95+F106</f>
        <v>0</v>
      </c>
      <c r="G107" s="126">
        <f t="shared" si="57"/>
        <v>0</v>
      </c>
      <c r="H107" s="126">
        <f t="shared" si="57"/>
        <v>0</v>
      </c>
      <c r="I107" s="126">
        <f t="shared" si="57"/>
        <v>0</v>
      </c>
      <c r="J107" s="126">
        <f t="shared" si="57"/>
        <v>0</v>
      </c>
      <c r="K107" s="126">
        <f t="shared" si="57"/>
        <v>0</v>
      </c>
      <c r="L107" s="126">
        <f t="shared" si="57"/>
        <v>0</v>
      </c>
      <c r="M107" s="126">
        <f t="shared" si="57"/>
        <v>0</v>
      </c>
      <c r="N107" s="126">
        <f t="shared" si="57"/>
        <v>0</v>
      </c>
      <c r="O107" s="126">
        <f t="shared" si="57"/>
        <v>0</v>
      </c>
      <c r="P107" s="126">
        <f t="shared" si="57"/>
        <v>222021.43244411948</v>
      </c>
      <c r="Q107" s="126">
        <f t="shared" si="57"/>
        <v>0</v>
      </c>
      <c r="R107" s="126">
        <f t="shared" si="57"/>
        <v>0</v>
      </c>
      <c r="S107" s="126">
        <f t="shared" si="57"/>
        <v>0</v>
      </c>
      <c r="T107" s="126">
        <f t="shared" si="57"/>
        <v>0</v>
      </c>
      <c r="U107" s="126">
        <f t="shared" si="57"/>
        <v>0</v>
      </c>
      <c r="V107" s="126">
        <f t="shared" si="57"/>
        <v>0</v>
      </c>
      <c r="W107" s="126">
        <f t="shared" si="57"/>
        <v>0</v>
      </c>
      <c r="X107" s="126">
        <f t="shared" si="57"/>
        <v>0</v>
      </c>
      <c r="Y107" s="126">
        <f t="shared" si="57"/>
        <v>0</v>
      </c>
      <c r="Z107" s="126">
        <f t="shared" si="57"/>
        <v>0</v>
      </c>
      <c r="AA107" s="126">
        <f t="shared" si="57"/>
        <v>944348.87919494114</v>
      </c>
      <c r="AB107" s="126">
        <f t="shared" si="57"/>
        <v>0</v>
      </c>
      <c r="AC107" s="126">
        <f t="shared" si="57"/>
        <v>0</v>
      </c>
      <c r="AD107" s="126">
        <f t="shared" si="57"/>
        <v>0</v>
      </c>
      <c r="AE107" s="126">
        <f t="shared" si="57"/>
        <v>0</v>
      </c>
      <c r="AF107" s="126">
        <f t="shared" si="57"/>
        <v>0</v>
      </c>
      <c r="AG107" s="126">
        <f t="shared" si="57"/>
        <v>0</v>
      </c>
      <c r="AH107" s="126">
        <f t="shared" si="57"/>
        <v>0</v>
      </c>
      <c r="AI107" s="126">
        <f t="shared" si="57"/>
        <v>0</v>
      </c>
      <c r="AJ107" s="126">
        <f t="shared" si="57"/>
        <v>0</v>
      </c>
      <c r="AK107" s="126">
        <f t="shared" si="57"/>
        <v>0</v>
      </c>
      <c r="AL107" s="126">
        <f t="shared" si="57"/>
        <v>0</v>
      </c>
      <c r="AM107" s="126">
        <f t="shared" si="57"/>
        <v>0</v>
      </c>
      <c r="AN107" s="126">
        <f t="shared" si="57"/>
        <v>1711734.7726309001</v>
      </c>
      <c r="AO107" s="126">
        <f t="shared" si="57"/>
        <v>0</v>
      </c>
      <c r="AP107" s="126">
        <f t="shared" si="57"/>
        <v>0</v>
      </c>
      <c r="AQ107" s="126">
        <f t="shared" si="57"/>
        <v>0</v>
      </c>
      <c r="AR107" s="126">
        <f t="shared" si="57"/>
        <v>0</v>
      </c>
      <c r="AS107" s="126">
        <f t="shared" si="57"/>
        <v>0</v>
      </c>
      <c r="AT107" s="126">
        <f t="shared" si="57"/>
        <v>0</v>
      </c>
      <c r="AU107" s="126">
        <f t="shared" si="57"/>
        <v>0</v>
      </c>
      <c r="AV107" s="126">
        <f t="shared" si="57"/>
        <v>0</v>
      </c>
      <c r="AW107" s="126">
        <f t="shared" si="57"/>
        <v>0</v>
      </c>
      <c r="AX107" s="126">
        <f t="shared" si="57"/>
        <v>0</v>
      </c>
      <c r="AY107" s="126">
        <f t="shared" si="57"/>
        <v>0</v>
      </c>
      <c r="AZ107" s="126">
        <f t="shared" si="57"/>
        <v>2878105.0842699613</v>
      </c>
      <c r="BA107" s="126">
        <f t="shared" ref="BA107:BC107" si="58">+BA95+BA106</f>
        <v>173433844.01477832</v>
      </c>
      <c r="BB107" s="126">
        <f t="shared" si="58"/>
        <v>0</v>
      </c>
      <c r="BC107" s="126">
        <f t="shared" si="58"/>
        <v>173433844.01477832</v>
      </c>
      <c r="BD107" s="133">
        <v>0</v>
      </c>
      <c r="BE107" s="195" t="s">
        <v>660</v>
      </c>
    </row>
    <row r="108" spans="1:5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 2024'!AZ108</f>
        <v>7164738.3865458025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53415.867569338829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773491.03256248962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>
        <f t="shared" ref="AZ108:AZ117" si="59">SUM(F108:AY108)</f>
        <v>826906.9001318285</v>
      </c>
      <c r="BA108" s="124">
        <f t="shared" ref="BA108:BA128" si="60">E108+AZ108</f>
        <v>7991645.2866776306</v>
      </c>
      <c r="BC108" s="124">
        <f t="shared" ref="BC108:BC128" si="61">BA108+BB108</f>
        <v>7991645.2866776306</v>
      </c>
    </row>
    <row r="109" spans="1:5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 2024'!AZ109</f>
        <v>1824949.9423831166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27703.964446731632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67183.385525259422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>
        <f t="shared" si="59"/>
        <v>94887.349971991061</v>
      </c>
      <c r="BA109" s="124">
        <f t="shared" si="60"/>
        <v>1919837.2923551076</v>
      </c>
      <c r="BC109" s="124">
        <f t="shared" si="61"/>
        <v>1919837.2923551076</v>
      </c>
    </row>
    <row r="110" spans="1:5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 2024'!AZ110</f>
        <v>2119148.7720631142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17303.721875270752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56558.357828177046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>
        <f t="shared" si="59"/>
        <v>73862.079703447802</v>
      </c>
      <c r="BA110" s="124">
        <f t="shared" si="60"/>
        <v>2193010.8517665621</v>
      </c>
      <c r="BC110" s="124">
        <f t="shared" si="61"/>
        <v>2193010.8517665621</v>
      </c>
    </row>
    <row r="111" spans="1:5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 2024'!AZ111</f>
        <v>3941866.3748375792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29403.829167231692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99149.585078814998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>
        <f t="shared" si="59"/>
        <v>128553.41424604668</v>
      </c>
      <c r="BA111" s="124">
        <f t="shared" si="60"/>
        <v>4070419.7890836261</v>
      </c>
      <c r="BC111" s="124">
        <f t="shared" si="61"/>
        <v>4070419.7890836261</v>
      </c>
    </row>
    <row r="112" spans="1:5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 2024'!AZ112</f>
        <v>4587256.1287418827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4722.5535361384254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69349.803071166389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>
        <f t="shared" si="59"/>
        <v>74072.356607304813</v>
      </c>
      <c r="BA112" s="124">
        <f t="shared" si="60"/>
        <v>4661328.4853491876</v>
      </c>
      <c r="BC112" s="124">
        <f t="shared" si="61"/>
        <v>4661328.4853491876</v>
      </c>
    </row>
    <row r="113" spans="1:55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 2024'!AZ113</f>
        <v>178500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3570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>
        <f t="shared" si="59"/>
        <v>3570</v>
      </c>
      <c r="BA113" s="124">
        <f t="shared" si="60"/>
        <v>182070</v>
      </c>
      <c r="BC113" s="124">
        <f t="shared" si="61"/>
        <v>182070</v>
      </c>
    </row>
    <row r="114" spans="1:55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 2024'!AZ114</f>
        <v>4179685.4430243201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22863.940775473107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133085.967494593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>
        <f t="shared" si="59"/>
        <v>155949.90827006611</v>
      </c>
      <c r="BA114" s="124">
        <f t="shared" si="60"/>
        <v>4335635.3512943862</v>
      </c>
      <c r="BC114" s="124">
        <f t="shared" si="61"/>
        <v>4335635.3512943862</v>
      </c>
    </row>
    <row r="115" spans="1:55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 2024'!AZ115</f>
        <v>3594565.940377811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73624.31644301393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121352.58015457308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>
        <f t="shared" si="59"/>
        <v>194976.89659758701</v>
      </c>
      <c r="BA115" s="124">
        <f t="shared" si="60"/>
        <v>3789542.836975398</v>
      </c>
      <c r="BC115" s="124">
        <f t="shared" si="61"/>
        <v>3789542.836975398</v>
      </c>
    </row>
    <row r="116" spans="1:55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 2024'!AZ116</f>
        <v>13133226.679752549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144072.42081486498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902819.93215286545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>
        <f t="shared" si="59"/>
        <v>1046892.3529677305</v>
      </c>
      <c r="BA116" s="124">
        <f t="shared" si="60"/>
        <v>14180119.032720279</v>
      </c>
      <c r="BC116" s="124">
        <f t="shared" si="61"/>
        <v>14180119.032720279</v>
      </c>
    </row>
    <row r="117" spans="1:55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 2024'!AZ117</f>
        <v>1391929.3602309199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1710.2645389359006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8625.9424868288916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>
        <f t="shared" si="59"/>
        <v>10336.207025764792</v>
      </c>
      <c r="BA117" s="124">
        <f t="shared" si="60"/>
        <v>1402265.5672566846</v>
      </c>
      <c r="BC117" s="124">
        <f t="shared" si="61"/>
        <v>1402265.5672566846</v>
      </c>
    </row>
    <row r="118" spans="1:55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42115867.027957097</v>
      </c>
      <c r="F118" s="125">
        <f t="shared" ref="F118:BC118" si="62">SUM(F108:F117)</f>
        <v>0</v>
      </c>
      <c r="G118" s="125">
        <f t="shared" si="62"/>
        <v>0</v>
      </c>
      <c r="H118" s="125">
        <f t="shared" si="62"/>
        <v>0</v>
      </c>
      <c r="I118" s="125">
        <f t="shared" si="62"/>
        <v>0</v>
      </c>
      <c r="J118" s="125">
        <f t="shared" si="62"/>
        <v>0</v>
      </c>
      <c r="K118" s="125">
        <f t="shared" si="62"/>
        <v>0</v>
      </c>
      <c r="L118" s="125">
        <f t="shared" si="62"/>
        <v>0</v>
      </c>
      <c r="M118" s="125">
        <f t="shared" si="62"/>
        <v>0</v>
      </c>
      <c r="N118" s="125">
        <f t="shared" si="62"/>
        <v>0</v>
      </c>
      <c r="O118" s="125">
        <f t="shared" si="62"/>
        <v>0</v>
      </c>
      <c r="P118" s="125">
        <f t="shared" si="62"/>
        <v>374820.87916699931</v>
      </c>
      <c r="Q118" s="125">
        <f t="shared" si="62"/>
        <v>0</v>
      </c>
      <c r="R118" s="125">
        <f t="shared" si="62"/>
        <v>0</v>
      </c>
      <c r="S118" s="125">
        <f t="shared" si="62"/>
        <v>0</v>
      </c>
      <c r="T118" s="125">
        <f t="shared" si="62"/>
        <v>0</v>
      </c>
      <c r="U118" s="125">
        <f t="shared" si="62"/>
        <v>0</v>
      </c>
      <c r="V118" s="125">
        <f t="shared" si="62"/>
        <v>0</v>
      </c>
      <c r="W118" s="125">
        <f t="shared" si="62"/>
        <v>0</v>
      </c>
      <c r="X118" s="125">
        <f t="shared" si="62"/>
        <v>0</v>
      </c>
      <c r="Y118" s="125">
        <f t="shared" si="62"/>
        <v>0</v>
      </c>
      <c r="Z118" s="125">
        <f t="shared" si="62"/>
        <v>0</v>
      </c>
      <c r="AA118" s="125">
        <f t="shared" si="62"/>
        <v>2235186.5863547679</v>
      </c>
      <c r="AB118" s="125">
        <f t="shared" si="62"/>
        <v>0</v>
      </c>
      <c r="AC118" s="125">
        <f t="shared" si="62"/>
        <v>0</v>
      </c>
      <c r="AD118" s="125">
        <f t="shared" si="62"/>
        <v>0</v>
      </c>
      <c r="AE118" s="125">
        <f t="shared" si="62"/>
        <v>0</v>
      </c>
      <c r="AF118" s="125">
        <f t="shared" si="62"/>
        <v>0</v>
      </c>
      <c r="AG118" s="125">
        <f t="shared" si="62"/>
        <v>0</v>
      </c>
      <c r="AH118" s="125">
        <f t="shared" si="62"/>
        <v>0</v>
      </c>
      <c r="AI118" s="125">
        <f t="shared" si="62"/>
        <v>0</v>
      </c>
      <c r="AJ118" s="125">
        <f t="shared" si="62"/>
        <v>0</v>
      </c>
      <c r="AK118" s="125">
        <f t="shared" si="62"/>
        <v>0</v>
      </c>
      <c r="AL118" s="125">
        <f t="shared" si="62"/>
        <v>0</v>
      </c>
      <c r="AM118" s="125">
        <f t="shared" si="62"/>
        <v>0</v>
      </c>
      <c r="AN118" s="125">
        <f t="shared" si="62"/>
        <v>0</v>
      </c>
      <c r="AO118" s="125">
        <f t="shared" si="62"/>
        <v>0</v>
      </c>
      <c r="AP118" s="125">
        <f t="shared" si="62"/>
        <v>0</v>
      </c>
      <c r="AQ118" s="125">
        <f t="shared" si="62"/>
        <v>0</v>
      </c>
      <c r="AR118" s="125">
        <f t="shared" si="62"/>
        <v>0</v>
      </c>
      <c r="AS118" s="125">
        <f t="shared" si="62"/>
        <v>0</v>
      </c>
      <c r="AT118" s="125">
        <f t="shared" si="62"/>
        <v>0</v>
      </c>
      <c r="AU118" s="125">
        <f t="shared" si="62"/>
        <v>0</v>
      </c>
      <c r="AV118" s="125">
        <f t="shared" si="62"/>
        <v>0</v>
      </c>
      <c r="AW118" s="125">
        <f t="shared" si="62"/>
        <v>0</v>
      </c>
      <c r="AX118" s="125">
        <f t="shared" si="62"/>
        <v>0</v>
      </c>
      <c r="AY118" s="125">
        <f>SUM(AX108:AY117)</f>
        <v>0</v>
      </c>
      <c r="AZ118" s="125">
        <f t="shared" si="62"/>
        <v>2610007.4655217673</v>
      </c>
      <c r="BA118" s="125">
        <f t="shared" si="62"/>
        <v>44725874.493478857</v>
      </c>
      <c r="BB118" s="125">
        <f t="shared" si="62"/>
        <v>0</v>
      </c>
      <c r="BC118" s="125">
        <f t="shared" si="62"/>
        <v>44725874.493478857</v>
      </c>
    </row>
    <row r="119" spans="1:55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 2024'!AZ119</f>
        <v>587585.02296444273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181.33416004665136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10674.893148854724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>
        <f t="shared" ref="AZ119:AZ128" si="63">SUM(F119:AY119)</f>
        <v>10856.227308901376</v>
      </c>
      <c r="BA119" s="124">
        <f t="shared" si="60"/>
        <v>598441.25027334411</v>
      </c>
      <c r="BC119" s="124">
        <f t="shared" si="61"/>
        <v>598441.25027334411</v>
      </c>
    </row>
    <row r="120" spans="1:55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 2024'!AZ120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>
        <f t="shared" si="63"/>
        <v>0</v>
      </c>
      <c r="BA120" s="124">
        <f t="shared" si="60"/>
        <v>0</v>
      </c>
      <c r="BC120" s="124">
        <f t="shared" si="61"/>
        <v>0</v>
      </c>
    </row>
    <row r="121" spans="1:55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 2024'!AZ121</f>
        <v>2454504.2265761034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31692.280258828338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64146.039761675056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>
        <f t="shared" si="63"/>
        <v>95838.320020503394</v>
      </c>
      <c r="BA121" s="124">
        <f t="shared" si="60"/>
        <v>2550342.5465966067</v>
      </c>
      <c r="BC121" s="124">
        <f t="shared" si="61"/>
        <v>2550342.5465966067</v>
      </c>
    </row>
    <row r="122" spans="1:55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 2024'!AZ122</f>
        <v>0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>
        <f t="shared" si="63"/>
        <v>0</v>
      </c>
      <c r="BA122" s="124">
        <f t="shared" si="60"/>
        <v>0</v>
      </c>
      <c r="BC122" s="124">
        <f t="shared" si="61"/>
        <v>0</v>
      </c>
    </row>
    <row r="123" spans="1:55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 2024'!AZ123</f>
        <v>43531752.820746489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124362.24182460591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751639.34826143086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>
        <f t="shared" si="63"/>
        <v>876001.59008603683</v>
      </c>
      <c r="BA123" s="124">
        <f t="shared" si="60"/>
        <v>44407754.410832524</v>
      </c>
      <c r="BC123" s="124">
        <f t="shared" si="61"/>
        <v>44407754.410832524</v>
      </c>
    </row>
    <row r="124" spans="1:55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 2024'!AZ124</f>
        <v>9469623.8448790256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54777.389846421531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246659.3784805648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>
        <f t="shared" si="63"/>
        <v>301436.76832698635</v>
      </c>
      <c r="BA124" s="124">
        <f t="shared" si="60"/>
        <v>9771060.6132060122</v>
      </c>
      <c r="BC124" s="124">
        <f t="shared" si="61"/>
        <v>9771060.6132060122</v>
      </c>
    </row>
    <row r="125" spans="1:55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 2024'!AZ125</f>
        <v>104066.56013959613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1108.5234379642143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3243.2236203795474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>
        <f t="shared" si="63"/>
        <v>4351.7470583437616</v>
      </c>
      <c r="BA125" s="124">
        <f t="shared" si="60"/>
        <v>108418.3071979399</v>
      </c>
      <c r="BC125" s="124">
        <f t="shared" si="61"/>
        <v>108418.3071979399</v>
      </c>
    </row>
    <row r="126" spans="1:55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 2024'!AZ126</f>
        <v>2284502.7713549472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6810.5902498197174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47760.67321338132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>
        <f t="shared" si="63"/>
        <v>54571.263463201038</v>
      </c>
      <c r="BA126" s="124">
        <f t="shared" si="60"/>
        <v>2339074.0348181482</v>
      </c>
      <c r="BC126" s="124">
        <f t="shared" si="61"/>
        <v>2339074.0348181482</v>
      </c>
    </row>
    <row r="127" spans="1:55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 2024'!AZ127</f>
        <v>687757.2539912127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10627.319517711201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22165.677413231344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>
        <f t="shared" si="63"/>
        <v>32792.996930942543</v>
      </c>
      <c r="BA127" s="124">
        <f t="shared" si="60"/>
        <v>720550.25092215522</v>
      </c>
      <c r="BC127" s="124">
        <f t="shared" si="61"/>
        <v>720550.25092215522</v>
      </c>
    </row>
    <row r="128" spans="1:55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 2024'!AZ128</f>
        <v>0</v>
      </c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>
        <v>0</v>
      </c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>
        <f t="shared" si="63"/>
        <v>0</v>
      </c>
      <c r="BA128" s="124">
        <f t="shared" si="60"/>
        <v>0</v>
      </c>
      <c r="BC128" s="124">
        <f t="shared" si="61"/>
        <v>0</v>
      </c>
    </row>
    <row r="129" spans="1:5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59119792.500651821</v>
      </c>
      <c r="F129" s="125">
        <f t="shared" ref="F129:AZ129" si="64">SUM(F119:F128)</f>
        <v>0</v>
      </c>
      <c r="G129" s="125">
        <f t="shared" si="64"/>
        <v>0</v>
      </c>
      <c r="H129" s="125">
        <f t="shared" si="64"/>
        <v>0</v>
      </c>
      <c r="I129" s="125">
        <f t="shared" si="64"/>
        <v>0</v>
      </c>
      <c r="J129" s="125">
        <f t="shared" si="64"/>
        <v>0</v>
      </c>
      <c r="K129" s="125">
        <f t="shared" si="64"/>
        <v>0</v>
      </c>
      <c r="L129" s="125">
        <f t="shared" si="64"/>
        <v>0</v>
      </c>
      <c r="M129" s="125">
        <f t="shared" si="64"/>
        <v>0</v>
      </c>
      <c r="N129" s="125">
        <f t="shared" si="64"/>
        <v>0</v>
      </c>
      <c r="O129" s="125">
        <f t="shared" si="64"/>
        <v>0</v>
      </c>
      <c r="P129" s="125">
        <f t="shared" si="64"/>
        <v>229559.67929539754</v>
      </c>
      <c r="Q129" s="125">
        <f t="shared" si="64"/>
        <v>0</v>
      </c>
      <c r="R129" s="125">
        <f t="shared" si="64"/>
        <v>0</v>
      </c>
      <c r="S129" s="125">
        <f t="shared" si="64"/>
        <v>0</v>
      </c>
      <c r="T129" s="125">
        <f t="shared" si="64"/>
        <v>0</v>
      </c>
      <c r="U129" s="125">
        <f t="shared" si="64"/>
        <v>0</v>
      </c>
      <c r="V129" s="125">
        <f t="shared" si="64"/>
        <v>0</v>
      </c>
      <c r="W129" s="125">
        <f t="shared" si="64"/>
        <v>0</v>
      </c>
      <c r="X129" s="125">
        <f t="shared" si="64"/>
        <v>0</v>
      </c>
      <c r="Y129" s="125">
        <f t="shared" si="64"/>
        <v>0</v>
      </c>
      <c r="Z129" s="125">
        <f t="shared" si="64"/>
        <v>0</v>
      </c>
      <c r="AA129" s="125">
        <f t="shared" si="64"/>
        <v>1146289.2338995179</v>
      </c>
      <c r="AB129" s="125">
        <f t="shared" si="64"/>
        <v>0</v>
      </c>
      <c r="AC129" s="125">
        <f t="shared" si="64"/>
        <v>0</v>
      </c>
      <c r="AD129" s="125">
        <f t="shared" si="64"/>
        <v>0</v>
      </c>
      <c r="AE129" s="125">
        <f t="shared" si="64"/>
        <v>0</v>
      </c>
      <c r="AF129" s="125">
        <f t="shared" si="64"/>
        <v>0</v>
      </c>
      <c r="AG129" s="125">
        <f t="shared" si="64"/>
        <v>0</v>
      </c>
      <c r="AH129" s="125">
        <f t="shared" si="64"/>
        <v>0</v>
      </c>
      <c r="AI129" s="125">
        <f t="shared" si="64"/>
        <v>0</v>
      </c>
      <c r="AJ129" s="125">
        <f t="shared" si="64"/>
        <v>0</v>
      </c>
      <c r="AK129" s="125">
        <f t="shared" si="64"/>
        <v>0</v>
      </c>
      <c r="AL129" s="125">
        <f t="shared" si="64"/>
        <v>0</v>
      </c>
      <c r="AM129" s="125">
        <f t="shared" si="64"/>
        <v>0</v>
      </c>
      <c r="AN129" s="125">
        <f t="shared" si="64"/>
        <v>0</v>
      </c>
      <c r="AO129" s="125">
        <f t="shared" si="64"/>
        <v>0</v>
      </c>
      <c r="AP129" s="125">
        <f t="shared" si="64"/>
        <v>0</v>
      </c>
      <c r="AQ129" s="125">
        <f t="shared" si="64"/>
        <v>0</v>
      </c>
      <c r="AR129" s="125">
        <f t="shared" si="64"/>
        <v>0</v>
      </c>
      <c r="AS129" s="125">
        <f t="shared" si="64"/>
        <v>0</v>
      </c>
      <c r="AT129" s="125">
        <f t="shared" si="64"/>
        <v>0</v>
      </c>
      <c r="AU129" s="125">
        <f t="shared" si="64"/>
        <v>0</v>
      </c>
      <c r="AV129" s="125">
        <f t="shared" si="64"/>
        <v>0</v>
      </c>
      <c r="AW129" s="125">
        <f t="shared" si="64"/>
        <v>0</v>
      </c>
      <c r="AX129" s="125">
        <f t="shared" si="64"/>
        <v>0</v>
      </c>
      <c r="AY129" s="125">
        <f>SUM(AX119:AY128)</f>
        <v>0</v>
      </c>
      <c r="AZ129" s="125">
        <f t="shared" si="64"/>
        <v>1375848.9131949153</v>
      </c>
      <c r="BA129" s="125">
        <f t="shared" ref="BA129:BC129" si="65">SUM(BA119:BA128)</f>
        <v>60495641.413846739</v>
      </c>
      <c r="BB129" s="125">
        <f t="shared" si="65"/>
        <v>0</v>
      </c>
      <c r="BC129" s="125">
        <f t="shared" si="65"/>
        <v>60495641.413846739</v>
      </c>
    </row>
    <row r="130" spans="1:5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101235659.52860892</v>
      </c>
      <c r="F130" s="126">
        <f t="shared" ref="F130:AZ130" si="66">F118+F129</f>
        <v>0</v>
      </c>
      <c r="G130" s="126">
        <f t="shared" si="66"/>
        <v>0</v>
      </c>
      <c r="H130" s="126">
        <f t="shared" si="66"/>
        <v>0</v>
      </c>
      <c r="I130" s="126">
        <f t="shared" si="66"/>
        <v>0</v>
      </c>
      <c r="J130" s="126">
        <f t="shared" si="66"/>
        <v>0</v>
      </c>
      <c r="K130" s="126">
        <f t="shared" si="66"/>
        <v>0</v>
      </c>
      <c r="L130" s="126">
        <f t="shared" si="66"/>
        <v>0</v>
      </c>
      <c r="M130" s="126">
        <f t="shared" si="66"/>
        <v>0</v>
      </c>
      <c r="N130" s="126">
        <f t="shared" si="66"/>
        <v>0</v>
      </c>
      <c r="O130" s="126">
        <f t="shared" si="66"/>
        <v>0</v>
      </c>
      <c r="P130" s="126">
        <f t="shared" si="66"/>
        <v>604380.55846239685</v>
      </c>
      <c r="Q130" s="126">
        <f t="shared" si="66"/>
        <v>0</v>
      </c>
      <c r="R130" s="126">
        <f t="shared" si="66"/>
        <v>0</v>
      </c>
      <c r="S130" s="126">
        <f t="shared" si="66"/>
        <v>0</v>
      </c>
      <c r="T130" s="126">
        <f t="shared" si="66"/>
        <v>0</v>
      </c>
      <c r="U130" s="126">
        <f t="shared" si="66"/>
        <v>0</v>
      </c>
      <c r="V130" s="126">
        <f t="shared" si="66"/>
        <v>0</v>
      </c>
      <c r="W130" s="126">
        <f t="shared" si="66"/>
        <v>0</v>
      </c>
      <c r="X130" s="126">
        <f t="shared" si="66"/>
        <v>0</v>
      </c>
      <c r="Y130" s="126">
        <f t="shared" si="66"/>
        <v>0</v>
      </c>
      <c r="Z130" s="126">
        <f t="shared" si="66"/>
        <v>0</v>
      </c>
      <c r="AA130" s="126">
        <f t="shared" si="66"/>
        <v>3381475.8202542858</v>
      </c>
      <c r="AB130" s="126">
        <f t="shared" si="66"/>
        <v>0</v>
      </c>
      <c r="AC130" s="126">
        <f t="shared" si="66"/>
        <v>0</v>
      </c>
      <c r="AD130" s="126">
        <f t="shared" si="66"/>
        <v>0</v>
      </c>
      <c r="AE130" s="126">
        <f t="shared" si="66"/>
        <v>0</v>
      </c>
      <c r="AF130" s="126">
        <f t="shared" si="66"/>
        <v>0</v>
      </c>
      <c r="AG130" s="126">
        <f t="shared" si="66"/>
        <v>0</v>
      </c>
      <c r="AH130" s="126">
        <f t="shared" si="66"/>
        <v>0</v>
      </c>
      <c r="AI130" s="126">
        <f t="shared" si="66"/>
        <v>0</v>
      </c>
      <c r="AJ130" s="126">
        <f t="shared" si="66"/>
        <v>0</v>
      </c>
      <c r="AK130" s="126">
        <f t="shared" si="66"/>
        <v>0</v>
      </c>
      <c r="AL130" s="126">
        <f t="shared" si="66"/>
        <v>0</v>
      </c>
      <c r="AM130" s="126">
        <f t="shared" si="66"/>
        <v>0</v>
      </c>
      <c r="AN130" s="126">
        <f t="shared" si="66"/>
        <v>0</v>
      </c>
      <c r="AO130" s="126">
        <f t="shared" si="66"/>
        <v>0</v>
      </c>
      <c r="AP130" s="126">
        <f t="shared" si="66"/>
        <v>0</v>
      </c>
      <c r="AQ130" s="126">
        <f t="shared" si="66"/>
        <v>0</v>
      </c>
      <c r="AR130" s="126">
        <f t="shared" si="66"/>
        <v>0</v>
      </c>
      <c r="AS130" s="126">
        <f t="shared" si="66"/>
        <v>0</v>
      </c>
      <c r="AT130" s="126">
        <f t="shared" si="66"/>
        <v>0</v>
      </c>
      <c r="AU130" s="126">
        <f t="shared" si="66"/>
        <v>0</v>
      </c>
      <c r="AV130" s="126">
        <f t="shared" si="66"/>
        <v>0</v>
      </c>
      <c r="AW130" s="126">
        <f t="shared" si="66"/>
        <v>0</v>
      </c>
      <c r="AX130" s="126">
        <f t="shared" si="66"/>
        <v>0</v>
      </c>
      <c r="AY130" s="126">
        <f t="shared" si="66"/>
        <v>0</v>
      </c>
      <c r="AZ130" s="126">
        <f t="shared" si="66"/>
        <v>3985856.3787166825</v>
      </c>
      <c r="BA130" s="126">
        <f t="shared" ref="BA130:BC130" si="67">BA118+BA129</f>
        <v>105221515.9073256</v>
      </c>
      <c r="BB130" s="126">
        <f t="shared" si="67"/>
        <v>0</v>
      </c>
      <c r="BC130" s="126">
        <f t="shared" si="67"/>
        <v>105221515.9073256</v>
      </c>
      <c r="BD130" s="133">
        <v>0</v>
      </c>
      <c r="BE130" s="195" t="s">
        <v>661</v>
      </c>
    </row>
    <row r="131" spans="1:5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 2024'!AZ131</f>
        <v>181731.99273794156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3075.0662459297223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4925.656374462822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>
        <f t="shared" ref="AZ131:AZ135" si="68">SUM(F131:AY131)</f>
        <v>8000.7226203925438</v>
      </c>
      <c r="BA131" s="124">
        <f t="shared" ref="BA131:BA197" si="69">E131+AZ131</f>
        <v>189732.7153583341</v>
      </c>
      <c r="BC131" s="124">
        <f t="shared" ref="BC131:BC197" si="70">BA131+BB131</f>
        <v>189732.7153583341</v>
      </c>
    </row>
    <row r="132" spans="1:5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 2024'!AZ132</f>
        <v>13632491.122207856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2398.0520088350372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248489.7057444267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>
        <f t="shared" si="68"/>
        <v>250887.75775326174</v>
      </c>
      <c r="BA132" s="124">
        <f t="shared" si="69"/>
        <v>13883378.879961118</v>
      </c>
      <c r="BC132" s="124">
        <f t="shared" si="70"/>
        <v>13883378.879961118</v>
      </c>
    </row>
    <row r="133" spans="1:57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 2024'!AZ133</f>
        <v>24878459.364733528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154554.01722483611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274085.88071018085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>
        <f t="shared" si="68"/>
        <v>428639.89793501695</v>
      </c>
      <c r="BA133" s="124">
        <f t="shared" si="69"/>
        <v>25307099.262668546</v>
      </c>
      <c r="BC133" s="124">
        <f t="shared" si="70"/>
        <v>25307099.262668546</v>
      </c>
    </row>
    <row r="134" spans="1:57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 2024'!AZ134</f>
        <v>15094453.589645401</v>
      </c>
      <c r="F134" s="124">
        <v>45623.994470811806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4">
        <v>0</v>
      </c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2750.8908176552504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>
        <f t="shared" si="68"/>
        <v>48374.885288467056</v>
      </c>
      <c r="BA134" s="124">
        <f t="shared" si="69"/>
        <v>15142828.474933868</v>
      </c>
      <c r="BB134" s="124">
        <v>2899421.5596716888</v>
      </c>
      <c r="BC134" s="124">
        <f t="shared" si="70"/>
        <v>18042250.034605555</v>
      </c>
    </row>
    <row r="135" spans="1:5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 2024'!AZ135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>
        <v>0</v>
      </c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>
        <f t="shared" si="68"/>
        <v>0</v>
      </c>
      <c r="BA135" s="124">
        <f t="shared" si="69"/>
        <v>0</v>
      </c>
      <c r="BC135" s="124">
        <f t="shared" si="70"/>
        <v>0</v>
      </c>
    </row>
    <row r="136" spans="1:5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53787136.069324724</v>
      </c>
      <c r="F136" s="126">
        <f t="shared" ref="F136:AX136" si="71">SUM(F131:F135)</f>
        <v>45623.994470811806</v>
      </c>
      <c r="G136" s="126">
        <f t="shared" si="71"/>
        <v>0</v>
      </c>
      <c r="H136" s="126">
        <f t="shared" si="71"/>
        <v>0</v>
      </c>
      <c r="I136" s="126">
        <f t="shared" si="71"/>
        <v>0</v>
      </c>
      <c r="J136" s="126">
        <f t="shared" si="71"/>
        <v>0</v>
      </c>
      <c r="K136" s="126">
        <f t="shared" si="71"/>
        <v>0</v>
      </c>
      <c r="L136" s="126">
        <f t="shared" si="71"/>
        <v>0</v>
      </c>
      <c r="M136" s="126">
        <f t="shared" si="71"/>
        <v>0</v>
      </c>
      <c r="N136" s="126">
        <f t="shared" si="71"/>
        <v>0</v>
      </c>
      <c r="O136" s="126">
        <f t="shared" si="71"/>
        <v>0</v>
      </c>
      <c r="P136" s="126">
        <f t="shared" si="71"/>
        <v>160027.13547960087</v>
      </c>
      <c r="Q136" s="126">
        <f t="shared" si="71"/>
        <v>0</v>
      </c>
      <c r="R136" s="126">
        <f t="shared" si="71"/>
        <v>0</v>
      </c>
      <c r="S136" s="126">
        <f t="shared" si="71"/>
        <v>0</v>
      </c>
      <c r="T136" s="126">
        <f t="shared" si="71"/>
        <v>0</v>
      </c>
      <c r="U136" s="126">
        <f t="shared" si="71"/>
        <v>0</v>
      </c>
      <c r="V136" s="126">
        <f t="shared" si="71"/>
        <v>0</v>
      </c>
      <c r="W136" s="126">
        <f t="shared" si="71"/>
        <v>0</v>
      </c>
      <c r="X136" s="126">
        <f t="shared" si="71"/>
        <v>0</v>
      </c>
      <c r="Y136" s="126">
        <f t="shared" si="71"/>
        <v>0</v>
      </c>
      <c r="Z136" s="126">
        <f t="shared" si="71"/>
        <v>0</v>
      </c>
      <c r="AA136" s="126">
        <f t="shared" ref="AA136" si="72">SUM(AA131:AA135)</f>
        <v>530252.13364672568</v>
      </c>
      <c r="AB136" s="126">
        <f t="shared" si="71"/>
        <v>0</v>
      </c>
      <c r="AC136" s="126">
        <f t="shared" si="71"/>
        <v>0</v>
      </c>
      <c r="AD136" s="126">
        <f t="shared" si="71"/>
        <v>0</v>
      </c>
      <c r="AE136" s="126">
        <f t="shared" si="71"/>
        <v>0</v>
      </c>
      <c r="AF136" s="126">
        <f t="shared" si="71"/>
        <v>0</v>
      </c>
      <c r="AG136" s="126">
        <f t="shared" si="71"/>
        <v>0</v>
      </c>
      <c r="AH136" s="126">
        <f t="shared" si="71"/>
        <v>0</v>
      </c>
      <c r="AI136" s="126">
        <f t="shared" si="71"/>
        <v>0</v>
      </c>
      <c r="AJ136" s="126">
        <f t="shared" si="71"/>
        <v>0</v>
      </c>
      <c r="AK136" s="126">
        <f t="shared" si="71"/>
        <v>0</v>
      </c>
      <c r="AL136" s="126">
        <f t="shared" si="71"/>
        <v>0</v>
      </c>
      <c r="AM136" s="126">
        <f t="shared" si="71"/>
        <v>0</v>
      </c>
      <c r="AN136" s="126">
        <f t="shared" si="71"/>
        <v>0</v>
      </c>
      <c r="AO136" s="126">
        <f t="shared" si="71"/>
        <v>0</v>
      </c>
      <c r="AP136" s="126">
        <f t="shared" si="71"/>
        <v>0</v>
      </c>
      <c r="AQ136" s="126">
        <f t="shared" si="71"/>
        <v>0</v>
      </c>
      <c r="AR136" s="126">
        <f t="shared" si="71"/>
        <v>0</v>
      </c>
      <c r="AS136" s="126">
        <f t="shared" si="71"/>
        <v>0</v>
      </c>
      <c r="AT136" s="126">
        <f t="shared" si="71"/>
        <v>0</v>
      </c>
      <c r="AU136" s="126">
        <f t="shared" si="71"/>
        <v>0</v>
      </c>
      <c r="AV136" s="126">
        <f t="shared" si="71"/>
        <v>0</v>
      </c>
      <c r="AW136" s="126">
        <f t="shared" si="71"/>
        <v>0</v>
      </c>
      <c r="AX136" s="126">
        <f t="shared" si="71"/>
        <v>0</v>
      </c>
      <c r="AY136" s="126">
        <f>SUM(AX131:AY135)</f>
        <v>0</v>
      </c>
      <c r="AZ136" s="126">
        <f>SUM(AZ131:AZ135)</f>
        <v>735903.26359713834</v>
      </c>
      <c r="BA136" s="126">
        <f>SUM(BA131:BA135)</f>
        <v>54523039.33292187</v>
      </c>
      <c r="BB136" s="126">
        <f t="shared" ref="BB136:BC136" si="73">SUM(BB131:BB135)</f>
        <v>2899421.5596716888</v>
      </c>
      <c r="BC136" s="126">
        <f t="shared" si="73"/>
        <v>57422460.892593555</v>
      </c>
      <c r="BD136" s="133">
        <v>0</v>
      </c>
      <c r="BE136" s="195" t="s">
        <v>662</v>
      </c>
    </row>
    <row r="137" spans="1:5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 2024'!AZ137</f>
        <v>0</v>
      </c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>
        <f t="shared" ref="AZ137:AZ141" si="74">SUM(F137:AY137)</f>
        <v>0</v>
      </c>
      <c r="BA137" s="124">
        <f t="shared" si="69"/>
        <v>0</v>
      </c>
      <c r="BC137" s="124">
        <f t="shared" si="70"/>
        <v>0</v>
      </c>
    </row>
    <row r="138" spans="1:57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 2024'!AZ138</f>
        <v>9493893.3432965539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>
        <v>29383.131056109363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2514245.5087428428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>
        <f t="shared" si="74"/>
        <v>2543628.6397989523</v>
      </c>
      <c r="BA138" s="124">
        <f t="shared" si="69"/>
        <v>12037521.983095506</v>
      </c>
      <c r="BC138" s="124">
        <f t="shared" si="70"/>
        <v>12037521.983095506</v>
      </c>
    </row>
    <row r="139" spans="1:57" ht="31.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 2024'!AZ139</f>
        <v>1809603.4540588781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>
        <v>23347.332969297622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38979.349492384121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>
        <f t="shared" si="74"/>
        <v>62326.682461681747</v>
      </c>
      <c r="BA139" s="124">
        <f t="shared" si="69"/>
        <v>1871930.1365205599</v>
      </c>
      <c r="BC139" s="124">
        <f t="shared" si="70"/>
        <v>1871930.1365205599</v>
      </c>
    </row>
    <row r="140" spans="1:57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 2024'!AZ140</f>
        <v>128.57983685767798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>
        <v>0</v>
      </c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4.2519201109156199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>
        <f t="shared" si="74"/>
        <v>4.2519201109156199</v>
      </c>
      <c r="BA140" s="124">
        <f t="shared" si="69"/>
        <v>132.8317569685936</v>
      </c>
      <c r="BC140" s="124">
        <f t="shared" si="70"/>
        <v>132.8317569685936</v>
      </c>
    </row>
    <row r="141" spans="1:57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 2024'!AZ141</f>
        <v>879939.2267654466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13298.787738019273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13318.495937441941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>
        <f t="shared" si="74"/>
        <v>26617.283675461214</v>
      </c>
      <c r="BA141" s="124">
        <f t="shared" si="69"/>
        <v>906556.51044090779</v>
      </c>
      <c r="BC141" s="124">
        <f t="shared" si="70"/>
        <v>906556.51044090779</v>
      </c>
    </row>
    <row r="142" spans="1:5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12183564.603957737</v>
      </c>
      <c r="F142" s="126">
        <f t="shared" ref="F142:BC142" si="75">SUM(F137:F141)</f>
        <v>0</v>
      </c>
      <c r="G142" s="126">
        <f t="shared" si="75"/>
        <v>0</v>
      </c>
      <c r="H142" s="126">
        <f t="shared" si="75"/>
        <v>0</v>
      </c>
      <c r="I142" s="126">
        <f t="shared" si="75"/>
        <v>0</v>
      </c>
      <c r="J142" s="126">
        <f t="shared" si="75"/>
        <v>0</v>
      </c>
      <c r="K142" s="126">
        <f t="shared" si="75"/>
        <v>0</v>
      </c>
      <c r="L142" s="126">
        <f t="shared" si="75"/>
        <v>0</v>
      </c>
      <c r="M142" s="126">
        <f t="shared" si="75"/>
        <v>0</v>
      </c>
      <c r="N142" s="126">
        <f t="shared" si="75"/>
        <v>0</v>
      </c>
      <c r="O142" s="126">
        <f t="shared" si="75"/>
        <v>0</v>
      </c>
      <c r="P142" s="126">
        <f t="shared" si="75"/>
        <v>66029.251763426262</v>
      </c>
      <c r="Q142" s="126">
        <f t="shared" si="75"/>
        <v>0</v>
      </c>
      <c r="R142" s="126">
        <f t="shared" si="75"/>
        <v>0</v>
      </c>
      <c r="S142" s="126">
        <f t="shared" si="75"/>
        <v>0</v>
      </c>
      <c r="T142" s="126">
        <f t="shared" si="75"/>
        <v>0</v>
      </c>
      <c r="U142" s="126">
        <f t="shared" si="75"/>
        <v>0</v>
      </c>
      <c r="V142" s="126">
        <f t="shared" si="75"/>
        <v>0</v>
      </c>
      <c r="W142" s="126">
        <f t="shared" si="75"/>
        <v>0</v>
      </c>
      <c r="X142" s="126">
        <f t="shared" si="75"/>
        <v>0</v>
      </c>
      <c r="Y142" s="126">
        <f t="shared" si="75"/>
        <v>0</v>
      </c>
      <c r="Z142" s="126">
        <f t="shared" si="75"/>
        <v>0</v>
      </c>
      <c r="AA142" s="126">
        <f t="shared" ref="AA142" si="76">SUM(AA137:AA141)</f>
        <v>2566547.6060927799</v>
      </c>
      <c r="AB142" s="126">
        <f t="shared" si="75"/>
        <v>0</v>
      </c>
      <c r="AC142" s="126">
        <f t="shared" si="75"/>
        <v>0</v>
      </c>
      <c r="AD142" s="126">
        <f t="shared" si="75"/>
        <v>0</v>
      </c>
      <c r="AE142" s="126">
        <f t="shared" si="75"/>
        <v>0</v>
      </c>
      <c r="AF142" s="126">
        <f t="shared" si="75"/>
        <v>0</v>
      </c>
      <c r="AG142" s="126">
        <f t="shared" si="75"/>
        <v>0</v>
      </c>
      <c r="AH142" s="126">
        <f t="shared" si="75"/>
        <v>0</v>
      </c>
      <c r="AI142" s="126">
        <f t="shared" si="75"/>
        <v>0</v>
      </c>
      <c r="AJ142" s="126">
        <f t="shared" si="75"/>
        <v>0</v>
      </c>
      <c r="AK142" s="126">
        <f t="shared" si="75"/>
        <v>0</v>
      </c>
      <c r="AL142" s="126">
        <f t="shared" si="75"/>
        <v>0</v>
      </c>
      <c r="AM142" s="126">
        <f t="shared" si="75"/>
        <v>0</v>
      </c>
      <c r="AN142" s="126">
        <f t="shared" si="75"/>
        <v>0</v>
      </c>
      <c r="AO142" s="126">
        <f t="shared" si="75"/>
        <v>0</v>
      </c>
      <c r="AP142" s="126">
        <f t="shared" si="75"/>
        <v>0</v>
      </c>
      <c r="AQ142" s="126">
        <f t="shared" si="75"/>
        <v>0</v>
      </c>
      <c r="AR142" s="126">
        <f t="shared" si="75"/>
        <v>0</v>
      </c>
      <c r="AS142" s="126">
        <f t="shared" si="75"/>
        <v>0</v>
      </c>
      <c r="AT142" s="126">
        <f t="shared" si="75"/>
        <v>0</v>
      </c>
      <c r="AU142" s="126">
        <f t="shared" si="75"/>
        <v>0</v>
      </c>
      <c r="AV142" s="126">
        <f t="shared" si="75"/>
        <v>0</v>
      </c>
      <c r="AW142" s="126">
        <f t="shared" si="75"/>
        <v>0</v>
      </c>
      <c r="AX142" s="126">
        <f t="shared" si="75"/>
        <v>0</v>
      </c>
      <c r="AY142" s="126">
        <f>SUM(AX137:AY141)</f>
        <v>0</v>
      </c>
      <c r="AZ142" s="126">
        <f t="shared" si="75"/>
        <v>2632576.8578562061</v>
      </c>
      <c r="BA142" s="126">
        <f t="shared" si="75"/>
        <v>14816141.461813942</v>
      </c>
      <c r="BB142" s="126">
        <f t="shared" si="75"/>
        <v>0</v>
      </c>
      <c r="BC142" s="126">
        <f t="shared" si="75"/>
        <v>14816141.461813942</v>
      </c>
      <c r="BD142" s="133">
        <v>0</v>
      </c>
      <c r="BE142" s="195" t="s">
        <v>663</v>
      </c>
    </row>
    <row r="143" spans="1:5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 2024'!AZ143</f>
        <v>97629635.524839014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681356.0959652313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6247908.1430484056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>
        <f t="shared" ref="AZ143:AZ156" si="77">SUM(F143:AY143)</f>
        <v>6929264.2390136365</v>
      </c>
      <c r="BA143" s="124">
        <f t="shared" si="69"/>
        <v>104558899.76385266</v>
      </c>
      <c r="BC143" s="124">
        <f t="shared" si="70"/>
        <v>104558899.76385266</v>
      </c>
    </row>
    <row r="144" spans="1:5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 2024'!AZ144</f>
        <v>8134167.0718351742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154.76860919082318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133631.18208893854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>
        <f t="shared" si="77"/>
        <v>133785.95069812937</v>
      </c>
      <c r="BA144" s="124">
        <f t="shared" si="69"/>
        <v>8267953.0225333031</v>
      </c>
      <c r="BC144" s="124">
        <f t="shared" si="70"/>
        <v>8267953.0225333031</v>
      </c>
    </row>
    <row r="145" spans="1:5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 2024'!AZ145</f>
        <v>-21545764.487228684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-3905673.4146277942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>
        <f t="shared" si="77"/>
        <v>-3905673.4146277942</v>
      </c>
      <c r="BA145" s="124">
        <f t="shared" si="69"/>
        <v>-25451437.901856478</v>
      </c>
      <c r="BC145" s="124">
        <f t="shared" si="70"/>
        <v>-25451437.901856478</v>
      </c>
    </row>
    <row r="146" spans="1:5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 2024'!AZ146</f>
        <v>16070620.491060838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-70749.725476216525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>
        <f t="shared" si="77"/>
        <v>-70749.725476216525</v>
      </c>
      <c r="BA146" s="124">
        <f t="shared" si="69"/>
        <v>15999870.765584622</v>
      </c>
      <c r="BC146" s="124">
        <f t="shared" si="70"/>
        <v>15999870.765584622</v>
      </c>
    </row>
    <row r="147" spans="1:5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 2024'!AZ147</f>
        <v>4547232.9874270782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1830.4479419175714</v>
      </c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>
        <v>-43261.142838807777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>
        <f t="shared" si="77"/>
        <v>-41430.694896890207</v>
      </c>
      <c r="BA147" s="124">
        <f t="shared" si="69"/>
        <v>4505802.2925301883</v>
      </c>
      <c r="BC147" s="124">
        <f t="shared" si="70"/>
        <v>4505802.2925301883</v>
      </c>
    </row>
    <row r="148" spans="1:5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 2024'!AZ148</f>
        <v>7426203.8623033334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7213.0121043992604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-143197.57882704772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>
        <f t="shared" si="77"/>
        <v>-135984.56672264845</v>
      </c>
      <c r="BA148" s="124">
        <f t="shared" si="69"/>
        <v>7290219.2955806851</v>
      </c>
      <c r="BC148" s="124">
        <f t="shared" si="70"/>
        <v>7290219.2955806851</v>
      </c>
    </row>
    <row r="149" spans="1:5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 2024'!AZ149</f>
        <v>33619183.970410533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962576.92474500835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>
        <f t="shared" si="77"/>
        <v>962576.92474500835</v>
      </c>
      <c r="BA149" s="124">
        <f t="shared" si="69"/>
        <v>34581760.895155542</v>
      </c>
      <c r="BC149" s="124">
        <f t="shared" si="70"/>
        <v>34581760.895155542</v>
      </c>
    </row>
    <row r="150" spans="1:57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 2024'!AZ150</f>
        <v>0</v>
      </c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>
        <f t="shared" si="77"/>
        <v>0</v>
      </c>
      <c r="BA150" s="124">
        <f t="shared" si="69"/>
        <v>0</v>
      </c>
      <c r="BC150" s="124">
        <f t="shared" si="70"/>
        <v>0</v>
      </c>
    </row>
    <row r="151" spans="1:57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 2024'!AZ151</f>
        <v>6526711.9893164979</v>
      </c>
      <c r="F151" s="124">
        <v>12678.614553511687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269.70852182708859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-18563.232839559205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>
        <f t="shared" si="77"/>
        <v>-5614.9097642204288</v>
      </c>
      <c r="BA151" s="124">
        <f t="shared" si="69"/>
        <v>6521097.0795522779</v>
      </c>
      <c r="BB151" s="124">
        <v>805730.59876940085</v>
      </c>
      <c r="BC151" s="124">
        <f t="shared" si="70"/>
        <v>7326827.6783216791</v>
      </c>
    </row>
    <row r="152" spans="1:57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 2024'!AZ152</f>
        <v>0</v>
      </c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>
        <f t="shared" si="77"/>
        <v>0</v>
      </c>
      <c r="BA152" s="124">
        <f t="shared" si="69"/>
        <v>0</v>
      </c>
      <c r="BC152" s="124">
        <f t="shared" si="70"/>
        <v>0</v>
      </c>
    </row>
    <row r="153" spans="1:5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 2024'!AZ153</f>
        <v>3982.7667939408025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-654.73697938889472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>
        <f t="shared" si="77"/>
        <v>-654.73697938889472</v>
      </c>
      <c r="BA153" s="124">
        <f t="shared" si="69"/>
        <v>3328.0298145519077</v>
      </c>
      <c r="BC153" s="124">
        <f t="shared" si="70"/>
        <v>3328.0298145519077</v>
      </c>
    </row>
    <row r="154" spans="1:5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 2024'!AZ154</f>
        <v>26809321.871550571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-529.3031437909558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3587946.8361870088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>
        <f t="shared" si="77"/>
        <v>3587417.5330432178</v>
      </c>
      <c r="BA154" s="124">
        <f t="shared" si="69"/>
        <v>30396739.404593788</v>
      </c>
      <c r="BC154" s="124">
        <f t="shared" si="70"/>
        <v>30396739.404593788</v>
      </c>
    </row>
    <row r="155" spans="1:5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 2024'!AZ155</f>
        <v>5388424.319966401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-180215.5116506042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>
        <f t="shared" si="77"/>
        <v>-180215.5116506042</v>
      </c>
      <c r="BA155" s="124">
        <f t="shared" si="69"/>
        <v>5208208.8083157968</v>
      </c>
      <c r="BC155" s="124">
        <f t="shared" si="70"/>
        <v>5208208.8083157968</v>
      </c>
    </row>
    <row r="156" spans="1:5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 2024'!AZ156</f>
        <v>20489973.308427893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322844.64582895488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>
        <f t="shared" si="77"/>
        <v>322844.64582895488</v>
      </c>
      <c r="BA156" s="124">
        <f t="shared" si="69"/>
        <v>20812817.954256848</v>
      </c>
      <c r="BC156" s="124">
        <f t="shared" si="70"/>
        <v>20812817.954256848</v>
      </c>
    </row>
    <row r="157" spans="1:5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205099693.67670259</v>
      </c>
      <c r="F157" s="126">
        <f t="shared" ref="F157:BC157" si="78">SUM(F143:F156)</f>
        <v>12678.614553511687</v>
      </c>
      <c r="G157" s="126">
        <f t="shared" si="78"/>
        <v>0</v>
      </c>
      <c r="H157" s="126">
        <f t="shared" si="78"/>
        <v>0</v>
      </c>
      <c r="I157" s="126">
        <f t="shared" si="78"/>
        <v>0</v>
      </c>
      <c r="J157" s="126">
        <f t="shared" si="78"/>
        <v>0</v>
      </c>
      <c r="K157" s="126">
        <f t="shared" si="78"/>
        <v>0</v>
      </c>
      <c r="L157" s="126">
        <f t="shared" si="78"/>
        <v>0</v>
      </c>
      <c r="M157" s="126">
        <f t="shared" si="78"/>
        <v>0</v>
      </c>
      <c r="N157" s="126">
        <f t="shared" si="78"/>
        <v>0</v>
      </c>
      <c r="O157" s="126">
        <f t="shared" si="78"/>
        <v>0</v>
      </c>
      <c r="P157" s="126">
        <f t="shared" si="78"/>
        <v>690294.72999877518</v>
      </c>
      <c r="Q157" s="126">
        <f t="shared" si="78"/>
        <v>0</v>
      </c>
      <c r="R157" s="126">
        <f t="shared" si="78"/>
        <v>0</v>
      </c>
      <c r="S157" s="126">
        <f t="shared" si="78"/>
        <v>0</v>
      </c>
      <c r="T157" s="126">
        <f t="shared" si="78"/>
        <v>0</v>
      </c>
      <c r="U157" s="126">
        <f t="shared" si="78"/>
        <v>0</v>
      </c>
      <c r="V157" s="126">
        <f t="shared" si="78"/>
        <v>0</v>
      </c>
      <c r="W157" s="126">
        <f t="shared" si="78"/>
        <v>0</v>
      </c>
      <c r="X157" s="126">
        <f t="shared" si="78"/>
        <v>0</v>
      </c>
      <c r="Y157" s="126">
        <f t="shared" si="78"/>
        <v>0</v>
      </c>
      <c r="Z157" s="126">
        <f t="shared" si="78"/>
        <v>0</v>
      </c>
      <c r="AA157" s="126">
        <f t="shared" ref="AA157" si="79">SUM(AA143:AA156)</f>
        <v>6892592.388658897</v>
      </c>
      <c r="AB157" s="126">
        <f t="shared" si="78"/>
        <v>0</v>
      </c>
      <c r="AC157" s="126">
        <f t="shared" si="78"/>
        <v>0</v>
      </c>
      <c r="AD157" s="126">
        <f t="shared" si="78"/>
        <v>0</v>
      </c>
      <c r="AE157" s="126">
        <f t="shared" si="78"/>
        <v>0</v>
      </c>
      <c r="AF157" s="126">
        <f t="shared" si="78"/>
        <v>0</v>
      </c>
      <c r="AG157" s="126">
        <f t="shared" si="78"/>
        <v>0</v>
      </c>
      <c r="AH157" s="126">
        <f t="shared" si="78"/>
        <v>0</v>
      </c>
      <c r="AI157" s="126">
        <f t="shared" si="78"/>
        <v>0</v>
      </c>
      <c r="AJ157" s="126">
        <f t="shared" si="78"/>
        <v>0</v>
      </c>
      <c r="AK157" s="126">
        <f t="shared" si="78"/>
        <v>0</v>
      </c>
      <c r="AL157" s="126">
        <f t="shared" si="78"/>
        <v>0</v>
      </c>
      <c r="AM157" s="126">
        <f t="shared" si="78"/>
        <v>0</v>
      </c>
      <c r="AN157" s="126">
        <f t="shared" si="78"/>
        <v>0</v>
      </c>
      <c r="AO157" s="126">
        <f t="shared" si="78"/>
        <v>0</v>
      </c>
      <c r="AP157" s="126">
        <f t="shared" si="78"/>
        <v>0</v>
      </c>
      <c r="AQ157" s="126">
        <f t="shared" si="78"/>
        <v>0</v>
      </c>
      <c r="AR157" s="126">
        <f t="shared" si="78"/>
        <v>0</v>
      </c>
      <c r="AS157" s="126">
        <f t="shared" si="78"/>
        <v>0</v>
      </c>
      <c r="AT157" s="126">
        <f t="shared" si="78"/>
        <v>0</v>
      </c>
      <c r="AU157" s="126">
        <f t="shared" si="78"/>
        <v>0</v>
      </c>
      <c r="AV157" s="126">
        <f t="shared" si="78"/>
        <v>0</v>
      </c>
      <c r="AW157" s="126">
        <f t="shared" si="78"/>
        <v>0</v>
      </c>
      <c r="AX157" s="126">
        <f t="shared" si="78"/>
        <v>0</v>
      </c>
      <c r="AY157" s="126">
        <f>SUM(AX143:AY156)</f>
        <v>0</v>
      </c>
      <c r="AZ157" s="126">
        <f t="shared" si="78"/>
        <v>7595565.7332111839</v>
      </c>
      <c r="BA157" s="126">
        <f t="shared" si="78"/>
        <v>212695259.40991372</v>
      </c>
      <c r="BB157" s="126">
        <f t="shared" si="78"/>
        <v>805730.59876940085</v>
      </c>
      <c r="BC157" s="126">
        <f t="shared" si="78"/>
        <v>213500990.00868315</v>
      </c>
      <c r="BD157" s="133">
        <v>0</v>
      </c>
      <c r="BE157" s="195" t="s">
        <v>657</v>
      </c>
    </row>
    <row r="158" spans="1:57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 2024'!AZ158</f>
        <v>-20079026.118777253</v>
      </c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>
        <v>-2083724.3399999738</v>
      </c>
      <c r="AI158" s="124">
        <v>-3042699.4011839996</v>
      </c>
      <c r="AJ158" s="124">
        <v>1162794.7799999998</v>
      </c>
      <c r="AK158" s="124"/>
      <c r="AL158" s="124"/>
      <c r="AM158" s="124">
        <v>27583.800000000003</v>
      </c>
      <c r="AN158" s="124"/>
      <c r="AO158" s="124"/>
      <c r="AP158" s="124"/>
      <c r="AQ158" s="124"/>
      <c r="AR158" s="124"/>
      <c r="AS158" s="124"/>
      <c r="AT158" s="124"/>
      <c r="AU158" s="124"/>
      <c r="AV158" s="124">
        <v>-922395.29999999702</v>
      </c>
      <c r="AW158" s="124"/>
      <c r="AX158" s="124"/>
      <c r="AY158" s="124"/>
      <c r="AZ158" s="124">
        <f t="shared" ref="AZ158:AZ222" si="80">SUM(F158:AY158)</f>
        <v>-4858440.4611839708</v>
      </c>
      <c r="BA158" s="124">
        <f t="shared" si="69"/>
        <v>-24937466.579961225</v>
      </c>
      <c r="BC158" s="124">
        <f t="shared" si="70"/>
        <v>-24937466.579961225</v>
      </c>
    </row>
    <row r="159" spans="1:5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 2024'!AZ159</f>
        <v>20928709.198692996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>
        <v>298247.65999999997</v>
      </c>
      <c r="AM159" s="124">
        <v>31889.969999999972</v>
      </c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>
        <f t="shared" si="80"/>
        <v>330137.62999999995</v>
      </c>
      <c r="BA159" s="124">
        <f t="shared" si="69"/>
        <v>21258846.828692995</v>
      </c>
      <c r="BC159" s="124">
        <f t="shared" si="70"/>
        <v>21258846.828692995</v>
      </c>
    </row>
    <row r="160" spans="1:57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 2024'!AZ160</f>
        <v>88323464.924208999</v>
      </c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>
        <v>1230957.95</v>
      </c>
      <c r="AM160" s="124">
        <v>785123.80000000051</v>
      </c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>
        <f t="shared" si="80"/>
        <v>2016081.7500000005</v>
      </c>
      <c r="BA160" s="124">
        <f t="shared" si="69"/>
        <v>90339546.674208999</v>
      </c>
      <c r="BC160" s="124">
        <f t="shared" si="70"/>
        <v>90339546.674208999</v>
      </c>
    </row>
    <row r="161" spans="1:57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 2024'!AZ161</f>
        <v>46595428.081087001</v>
      </c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>
        <v>2031722.7399999946</v>
      </c>
      <c r="AK161" s="124">
        <v>22192.339999999818</v>
      </c>
      <c r="AL161" s="124">
        <v>4248285.74</v>
      </c>
      <c r="AM161" s="124">
        <v>363354.58999999904</v>
      </c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>
        <f t="shared" si="80"/>
        <v>6665555.4099999936</v>
      </c>
      <c r="BA161" s="124">
        <f t="shared" si="69"/>
        <v>53260983.491086997</v>
      </c>
      <c r="BC161" s="124">
        <f t="shared" si="70"/>
        <v>53260983.491086997</v>
      </c>
    </row>
    <row r="162" spans="1:57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 2024'!AZ162</f>
        <v>190737626.13544998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>
        <v>14750171.07999994</v>
      </c>
      <c r="AK162" s="124">
        <v>191397.03999999681</v>
      </c>
      <c r="AL162" s="124">
        <v>0</v>
      </c>
      <c r="AM162" s="124">
        <v>724010.55999999715</v>
      </c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>
        <f t="shared" si="80"/>
        <v>15665578.679999935</v>
      </c>
      <c r="BA162" s="124">
        <f t="shared" si="69"/>
        <v>206403204.81544992</v>
      </c>
      <c r="BC162" s="124">
        <f t="shared" si="70"/>
        <v>206403204.81544992</v>
      </c>
    </row>
    <row r="163" spans="1:57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 2024'!AZ163</f>
        <v>20151361.035915997</v>
      </c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>
        <v>2643896.1500000004</v>
      </c>
      <c r="AK163" s="124">
        <v>116466.20999999999</v>
      </c>
      <c r="AL163" s="124">
        <v>116431.27</v>
      </c>
      <c r="AM163" s="124">
        <v>273048.57000000088</v>
      </c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>
        <f t="shared" si="80"/>
        <v>3149842.2000000011</v>
      </c>
      <c r="BA163" s="124">
        <f t="shared" si="69"/>
        <v>23301203.235915996</v>
      </c>
      <c r="BC163" s="124">
        <f t="shared" si="70"/>
        <v>23301203.235915996</v>
      </c>
    </row>
    <row r="164" spans="1:57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 2024'!AZ164</f>
        <v>24315397.177252684</v>
      </c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>
        <v>0</v>
      </c>
      <c r="AK164" s="124">
        <v>0</v>
      </c>
      <c r="AL164" s="124">
        <v>214603.121334</v>
      </c>
      <c r="AM164" s="124">
        <v>730523.55658800015</v>
      </c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>
        <f t="shared" si="80"/>
        <v>945126.67792200018</v>
      </c>
      <c r="BA164" s="124">
        <f t="shared" si="69"/>
        <v>25260523.855174683</v>
      </c>
      <c r="BC164" s="124">
        <f t="shared" si="70"/>
        <v>25260523.855174683</v>
      </c>
    </row>
    <row r="165" spans="1:57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 2024'!AZ165</f>
        <v>-3390243.4982240098</v>
      </c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>
        <f t="shared" si="80"/>
        <v>0</v>
      </c>
      <c r="BA165" s="124">
        <f t="shared" si="69"/>
        <v>-3390243.4982240098</v>
      </c>
      <c r="BC165" s="124">
        <f t="shared" si="70"/>
        <v>-3390243.4982240098</v>
      </c>
    </row>
    <row r="166" spans="1:57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 2024'!AZ166</f>
        <v>3218715.36</v>
      </c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>
        <f t="shared" si="80"/>
        <v>0</v>
      </c>
      <c r="BA166" s="124">
        <f t="shared" si="69"/>
        <v>3218715.36</v>
      </c>
      <c r="BC166" s="124">
        <f t="shared" si="70"/>
        <v>3218715.36</v>
      </c>
    </row>
    <row r="167" spans="1:57" ht="47.2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 2024'!AZ167</f>
        <v>36848.030000000006</v>
      </c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>
        <f t="shared" si="80"/>
        <v>0</v>
      </c>
      <c r="BA167" s="124">
        <f t="shared" si="69"/>
        <v>36848.030000000006</v>
      </c>
      <c r="BC167" s="124">
        <f t="shared" si="70"/>
        <v>36848.030000000006</v>
      </c>
    </row>
    <row r="168" spans="1:57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 2024'!AZ168</f>
        <v>99495.209999999977</v>
      </c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>
        <f t="shared" si="80"/>
        <v>0</v>
      </c>
      <c r="BA168" s="124">
        <f t="shared" si="69"/>
        <v>99495.209999999977</v>
      </c>
      <c r="BC168" s="124">
        <f t="shared" si="70"/>
        <v>99495.209999999977</v>
      </c>
    </row>
    <row r="169" spans="1:57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 2024'!AZ169</f>
        <v>0</v>
      </c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>
        <f t="shared" si="80"/>
        <v>0</v>
      </c>
      <c r="BA169" s="124">
        <f t="shared" si="69"/>
        <v>0</v>
      </c>
      <c r="BC169" s="124">
        <f t="shared" si="70"/>
        <v>0</v>
      </c>
    </row>
    <row r="170" spans="1:57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 2024'!AZ170</f>
        <v>35184.898223999997</v>
      </c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>
        <f t="shared" si="80"/>
        <v>0</v>
      </c>
      <c r="BA170" s="124">
        <f t="shared" si="69"/>
        <v>35184.898223999997</v>
      </c>
      <c r="BC170" s="124">
        <f t="shared" si="70"/>
        <v>35184.898223999997</v>
      </c>
    </row>
    <row r="171" spans="1:57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 2024'!AZ171</f>
        <v>0</v>
      </c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>
        <f t="shared" si="80"/>
        <v>0</v>
      </c>
      <c r="BA171" s="124">
        <f t="shared" si="69"/>
        <v>0</v>
      </c>
      <c r="BC171" s="124">
        <f t="shared" si="70"/>
        <v>0</v>
      </c>
    </row>
    <row r="172" spans="1:5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370972960.43383038</v>
      </c>
      <c r="F172" s="126">
        <f t="shared" ref="F172:BC172" si="81">SUM(F158:F171)</f>
        <v>0</v>
      </c>
      <c r="G172" s="126">
        <f t="shared" si="81"/>
        <v>0</v>
      </c>
      <c r="H172" s="126">
        <f t="shared" si="81"/>
        <v>0</v>
      </c>
      <c r="I172" s="126">
        <f t="shared" si="81"/>
        <v>0</v>
      </c>
      <c r="J172" s="126">
        <f t="shared" si="81"/>
        <v>0</v>
      </c>
      <c r="K172" s="126">
        <f t="shared" si="81"/>
        <v>0</v>
      </c>
      <c r="L172" s="126">
        <f t="shared" si="81"/>
        <v>0</v>
      </c>
      <c r="M172" s="126">
        <f t="shared" si="81"/>
        <v>0</v>
      </c>
      <c r="N172" s="126">
        <f t="shared" si="81"/>
        <v>0</v>
      </c>
      <c r="O172" s="126">
        <f t="shared" si="81"/>
        <v>0</v>
      </c>
      <c r="P172" s="126">
        <f t="shared" si="81"/>
        <v>0</v>
      </c>
      <c r="Q172" s="126">
        <f t="shared" si="81"/>
        <v>0</v>
      </c>
      <c r="R172" s="126">
        <f t="shared" si="81"/>
        <v>0</v>
      </c>
      <c r="S172" s="126">
        <f t="shared" si="81"/>
        <v>0</v>
      </c>
      <c r="T172" s="126">
        <f t="shared" si="81"/>
        <v>0</v>
      </c>
      <c r="U172" s="126">
        <f t="shared" si="81"/>
        <v>0</v>
      </c>
      <c r="V172" s="126">
        <f t="shared" si="81"/>
        <v>0</v>
      </c>
      <c r="W172" s="126">
        <f t="shared" si="81"/>
        <v>0</v>
      </c>
      <c r="X172" s="126">
        <f t="shared" si="81"/>
        <v>0</v>
      </c>
      <c r="Y172" s="126">
        <f t="shared" si="81"/>
        <v>0</v>
      </c>
      <c r="Z172" s="126">
        <f t="shared" si="81"/>
        <v>0</v>
      </c>
      <c r="AA172" s="126">
        <f t="shared" si="81"/>
        <v>0</v>
      </c>
      <c r="AB172" s="126">
        <f t="shared" si="81"/>
        <v>0</v>
      </c>
      <c r="AC172" s="126">
        <f t="shared" si="81"/>
        <v>0</v>
      </c>
      <c r="AD172" s="126">
        <f t="shared" si="81"/>
        <v>0</v>
      </c>
      <c r="AE172" s="126">
        <f t="shared" si="81"/>
        <v>0</v>
      </c>
      <c r="AF172" s="126">
        <f t="shared" si="81"/>
        <v>0</v>
      </c>
      <c r="AG172" s="126">
        <f t="shared" si="81"/>
        <v>0</v>
      </c>
      <c r="AH172" s="126">
        <f t="shared" si="81"/>
        <v>-2083724.3399999738</v>
      </c>
      <c r="AI172" s="126">
        <f t="shared" si="81"/>
        <v>-3042699.4011839996</v>
      </c>
      <c r="AJ172" s="126">
        <f t="shared" si="81"/>
        <v>20588584.749999933</v>
      </c>
      <c r="AK172" s="126">
        <f t="shared" si="81"/>
        <v>330055.58999999659</v>
      </c>
      <c r="AL172" s="126">
        <f t="shared" si="81"/>
        <v>6108525.7413339987</v>
      </c>
      <c r="AM172" s="126">
        <f t="shared" si="81"/>
        <v>2935534.8465879979</v>
      </c>
      <c r="AN172" s="126">
        <f t="shared" si="81"/>
        <v>0</v>
      </c>
      <c r="AO172" s="126">
        <f t="shared" si="81"/>
        <v>0</v>
      </c>
      <c r="AP172" s="126">
        <f t="shared" si="81"/>
        <v>0</v>
      </c>
      <c r="AQ172" s="126">
        <f t="shared" si="81"/>
        <v>0</v>
      </c>
      <c r="AR172" s="126">
        <f t="shared" si="81"/>
        <v>0</v>
      </c>
      <c r="AS172" s="126">
        <f t="shared" si="81"/>
        <v>0</v>
      </c>
      <c r="AT172" s="126">
        <f t="shared" si="81"/>
        <v>0</v>
      </c>
      <c r="AU172" s="126">
        <f t="shared" si="81"/>
        <v>0</v>
      </c>
      <c r="AV172" s="126">
        <f t="shared" si="81"/>
        <v>-922395.29999999702</v>
      </c>
      <c r="AW172" s="126">
        <f t="shared" si="81"/>
        <v>0</v>
      </c>
      <c r="AX172" s="126">
        <f t="shared" si="81"/>
        <v>0</v>
      </c>
      <c r="AY172" s="126">
        <f>SUM(AX158:AY171)</f>
        <v>0</v>
      </c>
      <c r="AZ172" s="126">
        <f t="shared" si="81"/>
        <v>23913881.886737961</v>
      </c>
      <c r="BA172" s="126">
        <f t="shared" si="81"/>
        <v>394886842.32056826</v>
      </c>
      <c r="BB172" s="126">
        <f t="shared" si="81"/>
        <v>0</v>
      </c>
      <c r="BC172" s="126">
        <f t="shared" si="81"/>
        <v>394886842.32056826</v>
      </c>
      <c r="BD172" s="133">
        <v>0</v>
      </c>
      <c r="BE172" s="195" t="s">
        <v>664</v>
      </c>
    </row>
    <row r="173" spans="1:57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 2024'!AZ173</f>
        <v>-2264517.1665999964</v>
      </c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>
        <v>-6256362.3787359949</v>
      </c>
      <c r="AI173" s="124">
        <v>-42612.342552000009</v>
      </c>
      <c r="AJ173" s="124">
        <v>4384373.8775239987</v>
      </c>
      <c r="AK173" s="124">
        <v>77833.439999999988</v>
      </c>
      <c r="AL173" s="124">
        <v>2068876.2634260003</v>
      </c>
      <c r="AM173" s="124">
        <v>6071024.8471860047</v>
      </c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>
        <f t="shared" si="80"/>
        <v>6303133.7068480086</v>
      </c>
      <c r="BA173" s="124">
        <f t="shared" si="69"/>
        <v>4038616.5402480122</v>
      </c>
      <c r="BC173" s="124">
        <f t="shared" si="70"/>
        <v>4038616.5402480122</v>
      </c>
    </row>
    <row r="174" spans="1:57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 2024'!AZ174</f>
        <v>1197256.75</v>
      </c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>
        <f t="shared" si="80"/>
        <v>0</v>
      </c>
      <c r="BA174" s="124">
        <f t="shared" si="69"/>
        <v>1197256.75</v>
      </c>
      <c r="BC174" s="124">
        <f t="shared" si="70"/>
        <v>1197256.75</v>
      </c>
    </row>
    <row r="175" spans="1:57" ht="47.2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 2024'!AZ175</f>
        <v>0</v>
      </c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>
        <f t="shared" si="80"/>
        <v>0</v>
      </c>
      <c r="BA175" s="124">
        <f t="shared" si="69"/>
        <v>0</v>
      </c>
      <c r="BC175" s="124">
        <f t="shared" si="70"/>
        <v>0</v>
      </c>
    </row>
    <row r="176" spans="1:57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 2024'!AZ176</f>
        <v>0</v>
      </c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>
        <f t="shared" si="80"/>
        <v>0</v>
      </c>
      <c r="BA176" s="124">
        <f t="shared" si="69"/>
        <v>0</v>
      </c>
      <c r="BC176" s="124">
        <f t="shared" si="70"/>
        <v>0</v>
      </c>
    </row>
    <row r="177" spans="1:57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 2024'!AZ177</f>
        <v>0</v>
      </c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>
        <f t="shared" si="80"/>
        <v>0</v>
      </c>
      <c r="BA177" s="124">
        <f t="shared" si="69"/>
        <v>0</v>
      </c>
      <c r="BC177" s="124">
        <f t="shared" si="70"/>
        <v>0</v>
      </c>
    </row>
    <row r="178" spans="1:57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 2024'!AZ178</f>
        <v>14679064.439999999</v>
      </c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>
        <f t="shared" si="80"/>
        <v>0</v>
      </c>
      <c r="BA178" s="124">
        <f t="shared" si="69"/>
        <v>14679064.439999999</v>
      </c>
      <c r="BC178" s="124">
        <f t="shared" si="70"/>
        <v>14679064.439999999</v>
      </c>
    </row>
    <row r="179" spans="1:57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 2024'!AZ179</f>
        <v>65273020.645392001</v>
      </c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>
        <f t="shared" si="80"/>
        <v>0</v>
      </c>
      <c r="BA179" s="124">
        <f t="shared" si="69"/>
        <v>65273020.645392001</v>
      </c>
      <c r="BC179" s="124">
        <f t="shared" si="70"/>
        <v>65273020.645392001</v>
      </c>
    </row>
    <row r="180" spans="1:57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 2024'!AZ180</f>
        <v>0</v>
      </c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>
        <f t="shared" si="80"/>
        <v>0</v>
      </c>
      <c r="BA180" s="124">
        <f t="shared" si="69"/>
        <v>0</v>
      </c>
      <c r="BC180" s="124">
        <f t="shared" si="70"/>
        <v>0</v>
      </c>
    </row>
    <row r="181" spans="1:5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 2024'!AZ181</f>
        <v>0</v>
      </c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>
        <f t="shared" si="80"/>
        <v>0</v>
      </c>
      <c r="BA181" s="124">
        <f t="shared" si="69"/>
        <v>0</v>
      </c>
      <c r="BC181" s="124">
        <f t="shared" si="70"/>
        <v>0</v>
      </c>
    </row>
    <row r="182" spans="1:57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 2024'!AZ182</f>
        <v>0</v>
      </c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>
        <f t="shared" si="80"/>
        <v>0</v>
      </c>
      <c r="BA182" s="124">
        <f t="shared" si="69"/>
        <v>0</v>
      </c>
      <c r="BC182" s="124">
        <f t="shared" si="70"/>
        <v>0</v>
      </c>
    </row>
    <row r="183" spans="1:57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 2024'!AZ183</f>
        <v>0</v>
      </c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>
        <f t="shared" si="80"/>
        <v>0</v>
      </c>
      <c r="BA183" s="124">
        <f t="shared" si="69"/>
        <v>0</v>
      </c>
      <c r="BC183" s="124">
        <f t="shared" si="70"/>
        <v>0</v>
      </c>
    </row>
    <row r="184" spans="1:57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 2024'!AZ184</f>
        <v>0</v>
      </c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>
        <f t="shared" si="80"/>
        <v>0</v>
      </c>
      <c r="BA184" s="124">
        <f t="shared" si="69"/>
        <v>0</v>
      </c>
      <c r="BC184" s="124">
        <f t="shared" si="70"/>
        <v>0</v>
      </c>
    </row>
    <row r="185" spans="1:57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 2024'!AZ185</f>
        <v>0</v>
      </c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>
        <f t="shared" si="80"/>
        <v>0</v>
      </c>
      <c r="BA185" s="124">
        <f t="shared" si="69"/>
        <v>0</v>
      </c>
      <c r="BC185" s="124">
        <f t="shared" si="70"/>
        <v>0</v>
      </c>
    </row>
    <row r="186" spans="1:57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 2024'!AZ186</f>
        <v>0</v>
      </c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>
        <f t="shared" si="80"/>
        <v>0</v>
      </c>
      <c r="BA186" s="124">
        <f t="shared" si="69"/>
        <v>0</v>
      </c>
      <c r="BC186" s="124">
        <f t="shared" si="70"/>
        <v>0</v>
      </c>
    </row>
    <row r="187" spans="1:5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 2024'!AZ187</f>
        <v>9340112.4100000001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>
        <f t="shared" si="80"/>
        <v>0</v>
      </c>
      <c r="BA187" s="124">
        <f t="shared" si="69"/>
        <v>9340112.4100000001</v>
      </c>
      <c r="BC187" s="124">
        <f t="shared" si="70"/>
        <v>9340112.4100000001</v>
      </c>
    </row>
    <row r="188" spans="1:5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 2024'!AZ188</f>
        <v>0</v>
      </c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>
        <f t="shared" si="80"/>
        <v>0</v>
      </c>
      <c r="BA188" s="124">
        <f t="shared" si="69"/>
        <v>0</v>
      </c>
      <c r="BC188" s="124">
        <f t="shared" si="70"/>
        <v>0</v>
      </c>
    </row>
    <row r="189" spans="1:5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2">+D188</f>
        <v>406</v>
      </c>
      <c r="E189" s="128">
        <f>'A-RR Cross-Reference 2024'!AZ189</f>
        <v>0</v>
      </c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>
        <f t="shared" si="80"/>
        <v>0</v>
      </c>
      <c r="BA189" s="124">
        <f t="shared" si="69"/>
        <v>0</v>
      </c>
      <c r="BC189" s="124">
        <f t="shared" si="70"/>
        <v>0</v>
      </c>
    </row>
    <row r="190" spans="1:57" outlineLevel="3" x14ac:dyDescent="0.25">
      <c r="A190" s="83">
        <f>ROW()</f>
        <v>190</v>
      </c>
      <c r="B190" s="288"/>
      <c r="C190" s="113" t="s">
        <v>525</v>
      </c>
      <c r="D190" s="114">
        <f t="shared" si="82"/>
        <v>406</v>
      </c>
      <c r="E190" s="128">
        <f>'A-RR Cross-Reference 2024'!AZ190</f>
        <v>0</v>
      </c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>
        <f t="shared" si="80"/>
        <v>0</v>
      </c>
      <c r="BA190" s="124">
        <f t="shared" si="69"/>
        <v>0</v>
      </c>
      <c r="BC190" s="124">
        <f t="shared" si="70"/>
        <v>0</v>
      </c>
      <c r="BD190" s="133">
        <v>0</v>
      </c>
      <c r="BE190" s="195" t="s">
        <v>665</v>
      </c>
    </row>
    <row r="191" spans="1:5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 2024'!AZ191</f>
        <v>34245089.440499999</v>
      </c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>
        <v>-4980449.8695215657</v>
      </c>
      <c r="AU191" s="124"/>
      <c r="AV191" s="124"/>
      <c r="AW191" s="124"/>
      <c r="AX191" s="124"/>
      <c r="AY191" s="124"/>
      <c r="AZ191" s="124">
        <f t="shared" si="80"/>
        <v>-4980449.8695215657</v>
      </c>
      <c r="BA191" s="124">
        <f t="shared" si="69"/>
        <v>29264639.570978433</v>
      </c>
      <c r="BC191" s="124">
        <f t="shared" si="70"/>
        <v>29264639.570978433</v>
      </c>
    </row>
    <row r="192" spans="1:5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 2024'!AZ192</f>
        <v>0</v>
      </c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>
        <f t="shared" si="80"/>
        <v>0</v>
      </c>
      <c r="BA192" s="124">
        <f t="shared" si="69"/>
        <v>0</v>
      </c>
      <c r="BC192" s="124">
        <f t="shared" si="70"/>
        <v>0</v>
      </c>
    </row>
    <row r="193" spans="1:5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83">+D192</f>
        <v>407</v>
      </c>
      <c r="E193" s="128">
        <f>'A-RR Cross-Reference 2024'!AZ193</f>
        <v>3729192.1008641408</v>
      </c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>
        <f t="shared" si="80"/>
        <v>0</v>
      </c>
      <c r="BA193" s="124">
        <f t="shared" si="69"/>
        <v>3729192.1008641408</v>
      </c>
      <c r="BC193" s="124">
        <f t="shared" si="70"/>
        <v>3729192.1008641408</v>
      </c>
    </row>
    <row r="194" spans="1:57" outlineLevel="3" x14ac:dyDescent="0.25">
      <c r="A194" s="83">
        <f>ROW()</f>
        <v>194</v>
      </c>
      <c r="B194" s="289"/>
      <c r="C194" s="115" t="s">
        <v>529</v>
      </c>
      <c r="D194" s="116">
        <f t="shared" si="83"/>
        <v>407</v>
      </c>
      <c r="E194" s="128">
        <f>'A-RR Cross-Reference 2024'!AZ194</f>
        <v>0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>
        <f t="shared" si="80"/>
        <v>0</v>
      </c>
      <c r="BA194" s="124">
        <f t="shared" si="69"/>
        <v>0</v>
      </c>
      <c r="BC194" s="124">
        <f t="shared" si="70"/>
        <v>0</v>
      </c>
      <c r="BD194" s="133">
        <v>0</v>
      </c>
      <c r="BE194" s="195" t="s">
        <v>666</v>
      </c>
    </row>
    <row r="195" spans="1:5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126199218.62015614</v>
      </c>
      <c r="F195" s="126">
        <f t="shared" ref="F195:BC195" si="84">SUM(F173:F194)</f>
        <v>0</v>
      </c>
      <c r="G195" s="126">
        <f t="shared" si="84"/>
        <v>0</v>
      </c>
      <c r="H195" s="126">
        <f t="shared" si="84"/>
        <v>0</v>
      </c>
      <c r="I195" s="126">
        <f t="shared" si="84"/>
        <v>0</v>
      </c>
      <c r="J195" s="126">
        <f t="shared" si="84"/>
        <v>0</v>
      </c>
      <c r="K195" s="126">
        <f t="shared" si="84"/>
        <v>0</v>
      </c>
      <c r="L195" s="126">
        <f t="shared" si="84"/>
        <v>0</v>
      </c>
      <c r="M195" s="126">
        <f t="shared" si="84"/>
        <v>0</v>
      </c>
      <c r="N195" s="126">
        <f t="shared" si="84"/>
        <v>0</v>
      </c>
      <c r="O195" s="126">
        <f t="shared" si="84"/>
        <v>0</v>
      </c>
      <c r="P195" s="126">
        <f t="shared" si="84"/>
        <v>0</v>
      </c>
      <c r="Q195" s="126">
        <f t="shared" si="84"/>
        <v>0</v>
      </c>
      <c r="R195" s="126">
        <f t="shared" si="84"/>
        <v>0</v>
      </c>
      <c r="S195" s="126">
        <f t="shared" si="84"/>
        <v>0</v>
      </c>
      <c r="T195" s="126">
        <f t="shared" si="84"/>
        <v>0</v>
      </c>
      <c r="U195" s="126">
        <f t="shared" si="84"/>
        <v>0</v>
      </c>
      <c r="V195" s="126">
        <f t="shared" si="84"/>
        <v>0</v>
      </c>
      <c r="W195" s="126">
        <f t="shared" si="84"/>
        <v>0</v>
      </c>
      <c r="X195" s="126">
        <f t="shared" si="84"/>
        <v>0</v>
      </c>
      <c r="Y195" s="126">
        <f t="shared" si="84"/>
        <v>0</v>
      </c>
      <c r="Z195" s="126">
        <f t="shared" si="84"/>
        <v>0</v>
      </c>
      <c r="AA195" s="126">
        <f t="shared" si="84"/>
        <v>0</v>
      </c>
      <c r="AB195" s="126">
        <f t="shared" si="84"/>
        <v>0</v>
      </c>
      <c r="AC195" s="126">
        <f t="shared" si="84"/>
        <v>0</v>
      </c>
      <c r="AD195" s="126">
        <f t="shared" si="84"/>
        <v>0</v>
      </c>
      <c r="AE195" s="126">
        <f t="shared" si="84"/>
        <v>0</v>
      </c>
      <c r="AF195" s="126">
        <f t="shared" si="84"/>
        <v>0</v>
      </c>
      <c r="AG195" s="126">
        <f t="shared" si="84"/>
        <v>0</v>
      </c>
      <c r="AH195" s="126">
        <f t="shared" si="84"/>
        <v>-6256362.3787359949</v>
      </c>
      <c r="AI195" s="126">
        <f t="shared" si="84"/>
        <v>-42612.342552000009</v>
      </c>
      <c r="AJ195" s="126">
        <f t="shared" ref="AJ195:AM195" si="85">SUM(AJ173:AJ194)</f>
        <v>4384373.8775239987</v>
      </c>
      <c r="AK195" s="126">
        <f t="shared" si="85"/>
        <v>77833.439999999988</v>
      </c>
      <c r="AL195" s="126">
        <f t="shared" si="85"/>
        <v>2068876.2634260003</v>
      </c>
      <c r="AM195" s="126">
        <f t="shared" si="85"/>
        <v>6071024.8471860047</v>
      </c>
      <c r="AN195" s="126">
        <f t="shared" si="84"/>
        <v>0</v>
      </c>
      <c r="AO195" s="126">
        <f t="shared" si="84"/>
        <v>0</v>
      </c>
      <c r="AP195" s="126">
        <f t="shared" si="84"/>
        <v>0</v>
      </c>
      <c r="AQ195" s="126">
        <f t="shared" si="84"/>
        <v>0</v>
      </c>
      <c r="AR195" s="126">
        <f t="shared" si="84"/>
        <v>0</v>
      </c>
      <c r="AS195" s="126">
        <f t="shared" si="84"/>
        <v>0</v>
      </c>
      <c r="AT195" s="126">
        <f t="shared" si="84"/>
        <v>-4980449.8695215657</v>
      </c>
      <c r="AU195" s="126">
        <f t="shared" si="84"/>
        <v>0</v>
      </c>
      <c r="AV195" s="126">
        <f t="shared" si="84"/>
        <v>0</v>
      </c>
      <c r="AW195" s="126">
        <f t="shared" si="84"/>
        <v>0</v>
      </c>
      <c r="AX195" s="126">
        <f t="shared" si="84"/>
        <v>0</v>
      </c>
      <c r="AY195" s="126">
        <f>SUM(AX173:AY194)</f>
        <v>0</v>
      </c>
      <c r="AZ195" s="126">
        <f t="shared" si="84"/>
        <v>1322683.8373264428</v>
      </c>
      <c r="BA195" s="126">
        <f t="shared" si="84"/>
        <v>127521902.45748258</v>
      </c>
      <c r="BB195" s="126">
        <f t="shared" si="84"/>
        <v>0</v>
      </c>
      <c r="BC195" s="126">
        <f t="shared" si="84"/>
        <v>127521902.45748258</v>
      </c>
    </row>
    <row r="196" spans="1:5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 2024'!AZ196</f>
        <v>8447523.8707202096</v>
      </c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>
        <v>-302917.45000000007</v>
      </c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>
        <v>-2330028.624977693</v>
      </c>
      <c r="AS196" s="124"/>
      <c r="AT196" s="124"/>
      <c r="AU196" s="124">
        <v>309639.8489784752</v>
      </c>
      <c r="AV196" s="124"/>
      <c r="AW196" s="124"/>
      <c r="AX196" s="124"/>
      <c r="AY196" s="124"/>
      <c r="AZ196" s="124">
        <f t="shared" si="80"/>
        <v>-2323306.2259992179</v>
      </c>
      <c r="BA196" s="124">
        <f t="shared" si="69"/>
        <v>6124217.6447209921</v>
      </c>
      <c r="BC196" s="124">
        <f t="shared" si="70"/>
        <v>6124217.6447209921</v>
      </c>
    </row>
    <row r="197" spans="1:5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 2024'!AZ197</f>
        <v>0</v>
      </c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>
        <f t="shared" si="80"/>
        <v>0</v>
      </c>
      <c r="BA197" s="124">
        <f t="shared" si="69"/>
        <v>0</v>
      </c>
      <c r="BC197" s="124">
        <f t="shared" si="70"/>
        <v>0</v>
      </c>
    </row>
    <row r="198" spans="1:5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86">+D197</f>
        <v>407.3</v>
      </c>
      <c r="E198" s="128">
        <f>'A-RR Cross-Reference 2024'!AZ198</f>
        <v>0</v>
      </c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>
        <f t="shared" si="80"/>
        <v>0</v>
      </c>
      <c r="BA198" s="124">
        <f t="shared" ref="BA198:BA227" si="87">E198+AZ198</f>
        <v>0</v>
      </c>
      <c r="BC198" s="124">
        <f t="shared" ref="BC198:BC227" si="88">BA198+BB198</f>
        <v>0</v>
      </c>
    </row>
    <row r="199" spans="1:57" outlineLevel="2" x14ac:dyDescent="0.25">
      <c r="A199" s="83">
        <f>ROW()</f>
        <v>199</v>
      </c>
      <c r="B199" s="290"/>
      <c r="C199" s="113" t="s">
        <v>533</v>
      </c>
      <c r="D199" s="114">
        <f t="shared" si="86"/>
        <v>407.3</v>
      </c>
      <c r="E199" s="128">
        <f>'A-RR Cross-Reference 2024'!AZ199</f>
        <v>3943873.7055484159</v>
      </c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>
        <v>-2106074.4655484157</v>
      </c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>
        <f t="shared" si="80"/>
        <v>-2106074.4655484157</v>
      </c>
      <c r="BA199" s="124">
        <f t="shared" si="87"/>
        <v>1837799.2400000002</v>
      </c>
      <c r="BC199" s="124">
        <f t="shared" si="88"/>
        <v>1837799.2400000002</v>
      </c>
    </row>
    <row r="200" spans="1:5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 2024'!AZ200</f>
        <v>3497469.6894595176</v>
      </c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>
        <f t="shared" si="80"/>
        <v>0</v>
      </c>
      <c r="BA200" s="124">
        <f t="shared" si="87"/>
        <v>3497469.6894595176</v>
      </c>
      <c r="BC200" s="124">
        <f t="shared" si="88"/>
        <v>3497469.6894595176</v>
      </c>
    </row>
    <row r="201" spans="1:5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 2024'!AZ201</f>
        <v>0</v>
      </c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>
        <f t="shared" si="80"/>
        <v>0</v>
      </c>
      <c r="BA201" s="124">
        <f t="shared" si="87"/>
        <v>0</v>
      </c>
      <c r="BC201" s="124">
        <f t="shared" si="88"/>
        <v>0</v>
      </c>
    </row>
    <row r="202" spans="1:5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89">+D201</f>
        <v>407.4</v>
      </c>
      <c r="E202" s="128">
        <f>'A-RR Cross-Reference 2024'!AZ202</f>
        <v>0</v>
      </c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>
        <f t="shared" si="80"/>
        <v>0</v>
      </c>
      <c r="BA202" s="124">
        <f t="shared" si="87"/>
        <v>0</v>
      </c>
      <c r="BC202" s="124">
        <f t="shared" si="88"/>
        <v>0</v>
      </c>
    </row>
    <row r="203" spans="1:57" outlineLevel="2" x14ac:dyDescent="0.25">
      <c r="A203" s="83">
        <f>ROW()</f>
        <v>203</v>
      </c>
      <c r="B203" s="290"/>
      <c r="C203" s="113" t="s">
        <v>537</v>
      </c>
      <c r="D203" s="114">
        <f t="shared" si="89"/>
        <v>407.4</v>
      </c>
      <c r="E203" s="128">
        <f>'A-RR Cross-Reference 2024'!AZ203</f>
        <v>-1089473.0612141662</v>
      </c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>
        <v>1089473.0612141662</v>
      </c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>
        <f t="shared" si="80"/>
        <v>1089473.0612141662</v>
      </c>
      <c r="BA203" s="124">
        <f t="shared" si="87"/>
        <v>0</v>
      </c>
      <c r="BC203" s="124">
        <f t="shared" si="88"/>
        <v>0</v>
      </c>
    </row>
    <row r="204" spans="1:5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14799394.204513976</v>
      </c>
      <c r="F204" s="126">
        <f t="shared" ref="F204:BC204" si="90">SUM(F196:F203)</f>
        <v>0</v>
      </c>
      <c r="G204" s="126">
        <f t="shared" si="90"/>
        <v>0</v>
      </c>
      <c r="H204" s="126">
        <f t="shared" si="90"/>
        <v>0</v>
      </c>
      <c r="I204" s="126">
        <f t="shared" si="90"/>
        <v>0</v>
      </c>
      <c r="J204" s="126">
        <f t="shared" si="90"/>
        <v>0</v>
      </c>
      <c r="K204" s="126">
        <f t="shared" si="90"/>
        <v>0</v>
      </c>
      <c r="L204" s="126">
        <f t="shared" si="90"/>
        <v>0</v>
      </c>
      <c r="M204" s="126">
        <f t="shared" si="90"/>
        <v>0</v>
      </c>
      <c r="N204" s="126">
        <f t="shared" si="90"/>
        <v>0</v>
      </c>
      <c r="O204" s="126">
        <f t="shared" si="90"/>
        <v>0</v>
      </c>
      <c r="P204" s="126">
        <f t="shared" si="90"/>
        <v>0</v>
      </c>
      <c r="Q204" s="126">
        <f t="shared" si="90"/>
        <v>0</v>
      </c>
      <c r="R204" s="126">
        <f t="shared" si="90"/>
        <v>0</v>
      </c>
      <c r="S204" s="126">
        <f t="shared" si="90"/>
        <v>0</v>
      </c>
      <c r="T204" s="126">
        <f t="shared" si="90"/>
        <v>0</v>
      </c>
      <c r="U204" s="126">
        <f t="shared" si="90"/>
        <v>0</v>
      </c>
      <c r="V204" s="126">
        <f t="shared" si="90"/>
        <v>0</v>
      </c>
      <c r="W204" s="126">
        <f t="shared" si="90"/>
        <v>0</v>
      </c>
      <c r="X204" s="126">
        <f t="shared" si="90"/>
        <v>0</v>
      </c>
      <c r="Y204" s="126">
        <f t="shared" si="90"/>
        <v>0</v>
      </c>
      <c r="Z204" s="126">
        <f t="shared" si="90"/>
        <v>0</v>
      </c>
      <c r="AA204" s="126">
        <f t="shared" si="90"/>
        <v>0</v>
      </c>
      <c r="AB204" s="126">
        <f t="shared" si="90"/>
        <v>0</v>
      </c>
      <c r="AC204" s="126">
        <f t="shared" si="90"/>
        <v>0</v>
      </c>
      <c r="AD204" s="126">
        <f t="shared" si="90"/>
        <v>0</v>
      </c>
      <c r="AE204" s="126">
        <f t="shared" si="90"/>
        <v>-302917.45000000007</v>
      </c>
      <c r="AF204" s="126">
        <f t="shared" si="90"/>
        <v>-1016601.4043342494</v>
      </c>
      <c r="AG204" s="126">
        <f t="shared" si="90"/>
        <v>0</v>
      </c>
      <c r="AH204" s="126">
        <f t="shared" si="90"/>
        <v>0</v>
      </c>
      <c r="AI204" s="126">
        <f t="shared" si="90"/>
        <v>0</v>
      </c>
      <c r="AJ204" s="126">
        <f t="shared" si="90"/>
        <v>0</v>
      </c>
      <c r="AK204" s="126">
        <f t="shared" si="90"/>
        <v>0</v>
      </c>
      <c r="AL204" s="126">
        <f t="shared" si="90"/>
        <v>0</v>
      </c>
      <c r="AM204" s="126">
        <f t="shared" si="90"/>
        <v>0</v>
      </c>
      <c r="AN204" s="126">
        <f t="shared" si="90"/>
        <v>0</v>
      </c>
      <c r="AO204" s="126">
        <f t="shared" si="90"/>
        <v>0</v>
      </c>
      <c r="AP204" s="126">
        <f t="shared" si="90"/>
        <v>0</v>
      </c>
      <c r="AQ204" s="126">
        <f t="shared" si="90"/>
        <v>0</v>
      </c>
      <c r="AR204" s="126">
        <f t="shared" si="90"/>
        <v>-2330028.624977693</v>
      </c>
      <c r="AS204" s="126">
        <f t="shared" si="90"/>
        <v>0</v>
      </c>
      <c r="AT204" s="126">
        <f t="shared" si="90"/>
        <v>0</v>
      </c>
      <c r="AU204" s="126">
        <f t="shared" si="90"/>
        <v>309639.8489784752</v>
      </c>
      <c r="AV204" s="126">
        <f t="shared" si="90"/>
        <v>0</v>
      </c>
      <c r="AW204" s="126">
        <f t="shared" si="90"/>
        <v>0</v>
      </c>
      <c r="AX204" s="126">
        <f t="shared" si="90"/>
        <v>0</v>
      </c>
      <c r="AY204" s="126">
        <f>SUM(AX196:AY203)</f>
        <v>0</v>
      </c>
      <c r="AZ204" s="126">
        <f t="shared" si="90"/>
        <v>-3339907.6303334679</v>
      </c>
      <c r="BA204" s="126">
        <f t="shared" si="90"/>
        <v>11459486.57418051</v>
      </c>
      <c r="BB204" s="126">
        <f t="shared" si="90"/>
        <v>0</v>
      </c>
      <c r="BC204" s="126">
        <f t="shared" si="90"/>
        <v>11459486.57418051</v>
      </c>
      <c r="BD204" s="7"/>
      <c r="BE204" s="195" t="s">
        <v>667</v>
      </c>
    </row>
    <row r="205" spans="1:5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 2024'!AZ205</f>
        <v>92369029.589184865</v>
      </c>
      <c r="F205" s="124">
        <v>243778.06132764596</v>
      </c>
      <c r="G205" s="124"/>
      <c r="H205" s="124"/>
      <c r="I205" s="124"/>
      <c r="J205" s="124"/>
      <c r="K205" s="124"/>
      <c r="L205" s="124"/>
      <c r="M205" s="124"/>
      <c r="N205" s="124"/>
      <c r="O205" s="124"/>
      <c r="P205" s="124">
        <v>209107.95350220124</v>
      </c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>
        <v>346628.75210659951</v>
      </c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8">
        <v>5944.597612249815</v>
      </c>
      <c r="AO205" s="124">
        <v>-5711.8725000000559</v>
      </c>
      <c r="AP205" s="124"/>
      <c r="AQ205" s="124"/>
      <c r="AR205" s="124"/>
      <c r="AS205" s="124"/>
      <c r="AT205" s="124"/>
      <c r="AU205" s="124"/>
      <c r="AV205" s="124">
        <v>5711.8725000000559</v>
      </c>
      <c r="AW205" s="124"/>
      <c r="AX205" s="124"/>
      <c r="AY205" s="124"/>
      <c r="AZ205" s="124">
        <f t="shared" si="80"/>
        <v>805459.36454869655</v>
      </c>
      <c r="BA205" s="124">
        <f t="shared" si="87"/>
        <v>93174488.953733563</v>
      </c>
      <c r="BB205" s="124">
        <v>15492185.087838655</v>
      </c>
      <c r="BC205" s="124">
        <f t="shared" si="88"/>
        <v>108666674.04157221</v>
      </c>
    </row>
    <row r="206" spans="1:57" ht="31.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 2024'!AZ206</f>
        <v>-106610789.53813235</v>
      </c>
      <c r="F206" s="124">
        <v>1267817.5873448136</v>
      </c>
      <c r="G206" s="124"/>
      <c r="H206" s="124"/>
      <c r="I206" s="124">
        <v>-479830.12636000291</v>
      </c>
      <c r="J206" s="128">
        <v>-2201721.6329558119</v>
      </c>
      <c r="K206" s="124"/>
      <c r="L206" s="124"/>
      <c r="M206" s="124"/>
      <c r="N206" s="124"/>
      <c r="O206" s="124"/>
      <c r="P206" s="124">
        <v>-527002.55645560136</v>
      </c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>
        <v>-2991055.1108383811</v>
      </c>
      <c r="AB206" s="124"/>
      <c r="AC206" s="124"/>
      <c r="AD206" s="124"/>
      <c r="AE206" s="124">
        <v>63612.664500000014</v>
      </c>
      <c r="AF206" s="124">
        <v>213486.29491019237</v>
      </c>
      <c r="AG206" s="124"/>
      <c r="AH206" s="124">
        <v>1751418.2109345533</v>
      </c>
      <c r="AI206" s="124">
        <v>647915.46618455998</v>
      </c>
      <c r="AJ206" s="124">
        <v>-5244321.3117800318</v>
      </c>
      <c r="AK206" s="124">
        <v>-85656.696299999283</v>
      </c>
      <c r="AL206" s="124">
        <v>-1717254.4209995999</v>
      </c>
      <c r="AM206" s="124">
        <v>-1891377.53569254</v>
      </c>
      <c r="AN206" s="128">
        <v>11827539.53415641</v>
      </c>
      <c r="AO206" s="124">
        <v>1199.4932250000118</v>
      </c>
      <c r="AP206" s="124"/>
      <c r="AQ206" s="124"/>
      <c r="AR206" s="124">
        <v>489306.01124531549</v>
      </c>
      <c r="AS206" s="124"/>
      <c r="AT206" s="124">
        <v>1045894.4725995287</v>
      </c>
      <c r="AU206" s="124">
        <v>-65024.368285479788</v>
      </c>
      <c r="AV206" s="124">
        <v>668240.92292499752</v>
      </c>
      <c r="AW206" s="124"/>
      <c r="AX206" s="124"/>
      <c r="AY206" s="124"/>
      <c r="AZ206" s="124">
        <f t="shared" si="80"/>
        <v>2773186.8983579222</v>
      </c>
      <c r="BA206" s="124">
        <f t="shared" si="87"/>
        <v>-103837602.63977443</v>
      </c>
      <c r="BB206" s="124">
        <v>80570239.819844395</v>
      </c>
      <c r="BC206" s="124">
        <f t="shared" si="88"/>
        <v>-23267362.819930032</v>
      </c>
    </row>
    <row r="207" spans="1:5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 2024'!AZ207</f>
        <v>0</v>
      </c>
      <c r="F207" s="124"/>
      <c r="G207" s="124"/>
      <c r="H207" s="124"/>
      <c r="K207" s="124"/>
      <c r="L207" s="124"/>
      <c r="M207" s="124"/>
      <c r="O207" s="124"/>
      <c r="P207" s="124"/>
      <c r="Q207" s="124"/>
      <c r="R207" s="124"/>
      <c r="W207" s="124"/>
      <c r="X207" s="124"/>
      <c r="Y207" s="124"/>
      <c r="Z207" s="124"/>
      <c r="AA207" s="124"/>
      <c r="AB207" s="124"/>
      <c r="AE207" s="124"/>
      <c r="AF207" s="124"/>
      <c r="AG207" s="124"/>
      <c r="AN207" s="124"/>
      <c r="AO207" s="124"/>
      <c r="AP207" s="124"/>
      <c r="AQ207" s="124"/>
      <c r="AV207" s="124"/>
      <c r="AW207" s="124"/>
      <c r="AX207" s="124"/>
      <c r="AY207" s="124"/>
      <c r="AZ207" s="124">
        <f t="shared" si="80"/>
        <v>0</v>
      </c>
      <c r="BA207" s="124">
        <f t="shared" si="87"/>
        <v>0</v>
      </c>
      <c r="BC207" s="124">
        <f t="shared" si="88"/>
        <v>0</v>
      </c>
    </row>
    <row r="208" spans="1:57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 2024'!AZ208</f>
        <v>268923536.72536206</v>
      </c>
      <c r="F208" s="124"/>
      <c r="G208" s="124"/>
      <c r="H208" s="124"/>
      <c r="I208" s="124">
        <v>-73988.326188000152</v>
      </c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>
        <f t="shared" si="80"/>
        <v>-73988.326188000152</v>
      </c>
      <c r="BA208" s="124">
        <f t="shared" si="87"/>
        <v>268849548.39917403</v>
      </c>
      <c r="BC208" s="124">
        <f t="shared" si="88"/>
        <v>268849548.39917403</v>
      </c>
    </row>
    <row r="209" spans="1:57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 2024'!AZ209</f>
        <v>-181012914.90000001</v>
      </c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>
        <f t="shared" si="80"/>
        <v>0</v>
      </c>
      <c r="BA209" s="124">
        <f t="shared" si="87"/>
        <v>-181012914.90000001</v>
      </c>
      <c r="BC209" s="124">
        <f t="shared" si="88"/>
        <v>-181012914.90000001</v>
      </c>
    </row>
    <row r="210" spans="1:5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 2024'!AZ210</f>
        <v>0</v>
      </c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>
        <f t="shared" si="80"/>
        <v>0</v>
      </c>
      <c r="BA210" s="124">
        <f t="shared" si="87"/>
        <v>0</v>
      </c>
      <c r="BC210" s="124">
        <f t="shared" si="88"/>
        <v>0</v>
      </c>
    </row>
    <row r="211" spans="1:5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73668861.876414567</v>
      </c>
      <c r="F211" s="126">
        <f t="shared" ref="F211:BC211" si="91">SUM(F205:F210)</f>
        <v>1511595.6486724596</v>
      </c>
      <c r="G211" s="126">
        <f t="shared" si="91"/>
        <v>0</v>
      </c>
      <c r="H211" s="126">
        <f t="shared" si="91"/>
        <v>0</v>
      </c>
      <c r="I211" s="126">
        <f t="shared" si="91"/>
        <v>-553818.45254800306</v>
      </c>
      <c r="J211" s="126">
        <f t="shared" si="91"/>
        <v>-2201721.6329558119</v>
      </c>
      <c r="K211" s="126">
        <f t="shared" si="91"/>
        <v>0</v>
      </c>
      <c r="L211" s="126">
        <f t="shared" si="91"/>
        <v>0</v>
      </c>
      <c r="M211" s="126">
        <f t="shared" si="91"/>
        <v>0</v>
      </c>
      <c r="N211" s="126">
        <f t="shared" si="91"/>
        <v>0</v>
      </c>
      <c r="O211" s="126">
        <f t="shared" si="91"/>
        <v>0</v>
      </c>
      <c r="P211" s="126">
        <f t="shared" si="91"/>
        <v>-317894.60295340011</v>
      </c>
      <c r="Q211" s="126">
        <f t="shared" si="91"/>
        <v>0</v>
      </c>
      <c r="R211" s="126">
        <f t="shared" si="91"/>
        <v>0</v>
      </c>
      <c r="S211" s="126">
        <f t="shared" si="91"/>
        <v>0</v>
      </c>
      <c r="T211" s="126">
        <f t="shared" si="91"/>
        <v>0</v>
      </c>
      <c r="U211" s="126">
        <f t="shared" si="91"/>
        <v>0</v>
      </c>
      <c r="V211" s="126">
        <f t="shared" si="91"/>
        <v>0</v>
      </c>
      <c r="W211" s="126">
        <f t="shared" si="91"/>
        <v>0</v>
      </c>
      <c r="X211" s="126">
        <f t="shared" si="91"/>
        <v>0</v>
      </c>
      <c r="Y211" s="126">
        <f t="shared" si="91"/>
        <v>0</v>
      </c>
      <c r="Z211" s="126">
        <f t="shared" si="91"/>
        <v>0</v>
      </c>
      <c r="AA211" s="126">
        <f t="shared" si="91"/>
        <v>-2644426.3587317816</v>
      </c>
      <c r="AB211" s="126">
        <f t="shared" si="91"/>
        <v>0</v>
      </c>
      <c r="AC211" s="126">
        <f t="shared" si="91"/>
        <v>0</v>
      </c>
      <c r="AD211" s="126">
        <f t="shared" si="91"/>
        <v>0</v>
      </c>
      <c r="AE211" s="126">
        <f t="shared" si="91"/>
        <v>63612.664500000014</v>
      </c>
      <c r="AF211" s="126">
        <f t="shared" si="91"/>
        <v>213486.29491019237</v>
      </c>
      <c r="AG211" s="126">
        <f t="shared" si="91"/>
        <v>0</v>
      </c>
      <c r="AH211" s="126">
        <f t="shared" si="91"/>
        <v>1751418.2109345533</v>
      </c>
      <c r="AI211" s="126">
        <f t="shared" si="91"/>
        <v>647915.46618455998</v>
      </c>
      <c r="AJ211" s="126">
        <f t="shared" si="91"/>
        <v>-5244321.3117800318</v>
      </c>
      <c r="AK211" s="126">
        <f t="shared" si="91"/>
        <v>-85656.696299999283</v>
      </c>
      <c r="AL211" s="126">
        <f t="shared" si="91"/>
        <v>-1717254.4209995999</v>
      </c>
      <c r="AM211" s="126">
        <f t="shared" si="91"/>
        <v>-1891377.53569254</v>
      </c>
      <c r="AN211" s="126">
        <f t="shared" si="91"/>
        <v>11833484.131768661</v>
      </c>
      <c r="AO211" s="126">
        <f t="shared" si="91"/>
        <v>-4512.3792750000439</v>
      </c>
      <c r="AP211" s="126">
        <f t="shared" si="91"/>
        <v>0</v>
      </c>
      <c r="AQ211" s="126">
        <f t="shared" si="91"/>
        <v>0</v>
      </c>
      <c r="AR211" s="126">
        <f t="shared" si="91"/>
        <v>489306.01124531549</v>
      </c>
      <c r="AS211" s="126">
        <f t="shared" si="91"/>
        <v>0</v>
      </c>
      <c r="AT211" s="126">
        <f t="shared" si="91"/>
        <v>1045894.4725995287</v>
      </c>
      <c r="AU211" s="126">
        <f t="shared" si="91"/>
        <v>-65024.368285479788</v>
      </c>
      <c r="AV211" s="126">
        <f t="shared" si="91"/>
        <v>673952.79542499757</v>
      </c>
      <c r="AW211" s="126">
        <f t="shared" si="91"/>
        <v>0</v>
      </c>
      <c r="AX211" s="126">
        <f t="shared" si="91"/>
        <v>0</v>
      </c>
      <c r="AY211" s="126">
        <f>SUM(AX205:AY210)</f>
        <v>0</v>
      </c>
      <c r="AZ211" s="126">
        <f t="shared" si="91"/>
        <v>3504657.9367186185</v>
      </c>
      <c r="BA211" s="126">
        <f t="shared" si="91"/>
        <v>77173519.81313315</v>
      </c>
      <c r="BB211" s="126">
        <f t="shared" si="91"/>
        <v>96062424.907683045</v>
      </c>
      <c r="BC211" s="126">
        <f t="shared" si="91"/>
        <v>173235944.72081622</v>
      </c>
      <c r="BD211" s="133">
        <v>0</v>
      </c>
      <c r="BE211" s="195" t="s">
        <v>668</v>
      </c>
    </row>
    <row r="212" spans="1:5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 2024'!AZ212</f>
        <v>0</v>
      </c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>
        <f t="shared" si="80"/>
        <v>0</v>
      </c>
      <c r="BA212" s="124">
        <f t="shared" si="87"/>
        <v>0</v>
      </c>
      <c r="BC212" s="124">
        <f t="shared" si="88"/>
        <v>0</v>
      </c>
    </row>
    <row r="213" spans="1:5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 2024'!AZ213</f>
        <v>0</v>
      </c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>
        <f t="shared" si="80"/>
        <v>0</v>
      </c>
      <c r="BA213" s="124">
        <f t="shared" si="87"/>
        <v>0</v>
      </c>
      <c r="BC213" s="124">
        <f t="shared" si="88"/>
        <v>0</v>
      </c>
    </row>
    <row r="214" spans="1:5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92">+D213</f>
        <v>411.6</v>
      </c>
      <c r="E214" s="128">
        <f>'A-RR Cross-Reference 2024'!AZ214</f>
        <v>-628594.40333333332</v>
      </c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>
        <f t="shared" si="80"/>
        <v>0</v>
      </c>
      <c r="BA214" s="124">
        <f t="shared" si="87"/>
        <v>-628594.40333333332</v>
      </c>
      <c r="BC214" s="124">
        <f t="shared" si="88"/>
        <v>-628594.40333333332</v>
      </c>
    </row>
    <row r="215" spans="1:5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92"/>
        <v>411.6</v>
      </c>
      <c r="E215" s="128">
        <f>'A-RR Cross-Reference 2024'!AZ215</f>
        <v>0</v>
      </c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>
        <f t="shared" si="80"/>
        <v>0</v>
      </c>
      <c r="BA215" s="124">
        <f t="shared" si="87"/>
        <v>0</v>
      </c>
      <c r="BC215" s="124">
        <f t="shared" si="88"/>
        <v>0</v>
      </c>
    </row>
    <row r="216" spans="1:5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 2024'!AZ216</f>
        <v>0</v>
      </c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>
        <f t="shared" si="80"/>
        <v>0</v>
      </c>
      <c r="BA216" s="124">
        <f t="shared" si="87"/>
        <v>0</v>
      </c>
      <c r="BC216" s="124">
        <f t="shared" si="88"/>
        <v>0</v>
      </c>
    </row>
    <row r="217" spans="1:5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 2024'!AZ217</f>
        <v>0</v>
      </c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>
        <f t="shared" si="80"/>
        <v>0</v>
      </c>
      <c r="BA217" s="124">
        <f t="shared" si="87"/>
        <v>0</v>
      </c>
      <c r="BC217" s="124">
        <f t="shared" si="88"/>
        <v>0</v>
      </c>
    </row>
    <row r="218" spans="1:5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93">+D217</f>
        <v>411.7</v>
      </c>
      <c r="E218" s="128">
        <f>'A-RR Cross-Reference 2024'!AZ218</f>
        <v>5671.0133333332187</v>
      </c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>
        <f t="shared" si="80"/>
        <v>0</v>
      </c>
      <c r="BA218" s="124">
        <f t="shared" si="87"/>
        <v>5671.0133333332187</v>
      </c>
      <c r="BC218" s="124">
        <f t="shared" si="88"/>
        <v>5671.0133333332187</v>
      </c>
    </row>
    <row r="219" spans="1:57" outlineLevel="3" x14ac:dyDescent="0.25">
      <c r="A219" s="83">
        <f>ROW()</f>
        <v>219</v>
      </c>
      <c r="B219" s="290"/>
      <c r="C219" s="113" t="s">
        <v>545</v>
      </c>
      <c r="D219" s="114">
        <f t="shared" si="93"/>
        <v>411.7</v>
      </c>
      <c r="E219" s="128">
        <f>'A-RR Cross-Reference 2024'!AZ219</f>
        <v>0</v>
      </c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>
        <f t="shared" si="80"/>
        <v>0</v>
      </c>
      <c r="BA219" s="124">
        <f t="shared" si="87"/>
        <v>0</v>
      </c>
      <c r="BC219" s="124">
        <f t="shared" si="88"/>
        <v>0</v>
      </c>
    </row>
    <row r="220" spans="1:5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 2024'!AZ220</f>
        <v>9.6300000000000008</v>
      </c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>
        <f t="shared" si="80"/>
        <v>0</v>
      </c>
      <c r="BA220" s="124">
        <f t="shared" si="87"/>
        <v>9.6300000000000008</v>
      </c>
      <c r="BC220" s="124">
        <f t="shared" si="88"/>
        <v>9.6300000000000008</v>
      </c>
    </row>
    <row r="221" spans="1:5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 2024'!AZ221</f>
        <v>0</v>
      </c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>
        <f t="shared" si="80"/>
        <v>0</v>
      </c>
      <c r="BA221" s="124">
        <f t="shared" si="87"/>
        <v>0</v>
      </c>
      <c r="BC221" s="124">
        <f t="shared" si="88"/>
        <v>0</v>
      </c>
    </row>
    <row r="222" spans="1:57" outlineLevel="3" x14ac:dyDescent="0.25">
      <c r="A222" s="83">
        <f>ROW()</f>
        <v>222</v>
      </c>
      <c r="B222" s="290"/>
      <c r="C222" s="113" t="s">
        <v>659</v>
      </c>
      <c r="D222" s="114">
        <v>411.1</v>
      </c>
      <c r="E222" s="128">
        <f>'A-RR Cross-Reference 2024'!AZ222</f>
        <v>-1.170001458376646E-3</v>
      </c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>
        <f t="shared" si="80"/>
        <v>0</v>
      </c>
      <c r="BA222" s="124">
        <f t="shared" si="87"/>
        <v>-1.170001458376646E-3</v>
      </c>
      <c r="BC222" s="124">
        <f t="shared" si="88"/>
        <v>-1.170001458376646E-3</v>
      </c>
    </row>
    <row r="223" spans="1:5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 2024'!AZ223</f>
        <v>0</v>
      </c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>
        <f t="shared" ref="AZ223:AZ227" si="94">SUM(F223:AY223)</f>
        <v>0</v>
      </c>
      <c r="BA223" s="124">
        <f t="shared" si="87"/>
        <v>0</v>
      </c>
      <c r="BC223" s="124">
        <f t="shared" si="88"/>
        <v>0</v>
      </c>
    </row>
    <row r="224" spans="1:5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 2024'!AZ224</f>
        <v>0</v>
      </c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>
        <f t="shared" si="94"/>
        <v>0</v>
      </c>
      <c r="BA224" s="124">
        <f t="shared" si="87"/>
        <v>0</v>
      </c>
      <c r="BC224" s="124">
        <f t="shared" si="88"/>
        <v>0</v>
      </c>
    </row>
    <row r="225" spans="1:5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 2024'!AZ225</f>
        <v>0</v>
      </c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>
        <f t="shared" si="94"/>
        <v>0</v>
      </c>
      <c r="BA225" s="124">
        <f t="shared" si="87"/>
        <v>0</v>
      </c>
      <c r="BC225" s="124">
        <f t="shared" si="88"/>
        <v>0</v>
      </c>
    </row>
    <row r="226" spans="1:5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 2024'!AZ226</f>
        <v>0</v>
      </c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>
        <f t="shared" si="94"/>
        <v>0</v>
      </c>
      <c r="BA226" s="124">
        <f t="shared" si="87"/>
        <v>0</v>
      </c>
      <c r="BC226" s="124">
        <f t="shared" si="88"/>
        <v>0</v>
      </c>
    </row>
    <row r="227" spans="1:5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 2024'!AZ227</f>
        <v>0</v>
      </c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>
        <f t="shared" si="94"/>
        <v>0</v>
      </c>
      <c r="BA227" s="124">
        <f t="shared" si="87"/>
        <v>0</v>
      </c>
      <c r="BC227" s="124">
        <f t="shared" si="88"/>
        <v>0</v>
      </c>
    </row>
    <row r="228" spans="1:5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BB228" si="95">SUM(F212:F227)</f>
        <v>0</v>
      </c>
      <c r="G228" s="126">
        <f t="shared" si="95"/>
        <v>0</v>
      </c>
      <c r="H228" s="126">
        <f t="shared" si="95"/>
        <v>0</v>
      </c>
      <c r="I228" s="126">
        <f t="shared" si="95"/>
        <v>0</v>
      </c>
      <c r="J228" s="126">
        <f t="shared" si="95"/>
        <v>0</v>
      </c>
      <c r="K228" s="126">
        <f t="shared" si="95"/>
        <v>0</v>
      </c>
      <c r="L228" s="126">
        <f t="shared" si="95"/>
        <v>0</v>
      </c>
      <c r="M228" s="126">
        <f t="shared" si="95"/>
        <v>0</v>
      </c>
      <c r="N228" s="126">
        <f t="shared" si="95"/>
        <v>0</v>
      </c>
      <c r="O228" s="126">
        <f t="shared" si="95"/>
        <v>0</v>
      </c>
      <c r="P228" s="126">
        <f t="shared" si="95"/>
        <v>0</v>
      </c>
      <c r="Q228" s="126">
        <f t="shared" si="95"/>
        <v>0</v>
      </c>
      <c r="R228" s="126">
        <f t="shared" si="95"/>
        <v>0</v>
      </c>
      <c r="S228" s="126">
        <f t="shared" si="95"/>
        <v>0</v>
      </c>
      <c r="T228" s="126">
        <f t="shared" si="95"/>
        <v>0</v>
      </c>
      <c r="U228" s="126">
        <f t="shared" si="95"/>
        <v>0</v>
      </c>
      <c r="V228" s="126">
        <f t="shared" si="95"/>
        <v>0</v>
      </c>
      <c r="W228" s="126">
        <f t="shared" si="95"/>
        <v>0</v>
      </c>
      <c r="X228" s="126">
        <f t="shared" si="95"/>
        <v>0</v>
      </c>
      <c r="Y228" s="126">
        <f t="shared" si="95"/>
        <v>0</v>
      </c>
      <c r="Z228" s="126">
        <f t="shared" si="95"/>
        <v>0</v>
      </c>
      <c r="AA228" s="126">
        <f t="shared" si="95"/>
        <v>0</v>
      </c>
      <c r="AB228" s="126">
        <f t="shared" si="95"/>
        <v>0</v>
      </c>
      <c r="AC228" s="126">
        <f t="shared" si="95"/>
        <v>0</v>
      </c>
      <c r="AD228" s="126">
        <f t="shared" si="95"/>
        <v>0</v>
      </c>
      <c r="AE228" s="126">
        <f t="shared" si="95"/>
        <v>0</v>
      </c>
      <c r="AF228" s="126">
        <f t="shared" si="95"/>
        <v>0</v>
      </c>
      <c r="AG228" s="126">
        <f t="shared" si="95"/>
        <v>0</v>
      </c>
      <c r="AH228" s="126">
        <f t="shared" si="95"/>
        <v>0</v>
      </c>
      <c r="AI228" s="126">
        <f t="shared" si="95"/>
        <v>0</v>
      </c>
      <c r="AJ228" s="126">
        <f t="shared" si="95"/>
        <v>0</v>
      </c>
      <c r="AK228" s="126">
        <f t="shared" si="95"/>
        <v>0</v>
      </c>
      <c r="AL228" s="126">
        <f t="shared" si="95"/>
        <v>0</v>
      </c>
      <c r="AM228" s="126">
        <f t="shared" si="95"/>
        <v>0</v>
      </c>
      <c r="AN228" s="126">
        <f t="shared" si="95"/>
        <v>0</v>
      </c>
      <c r="AO228" s="126">
        <f t="shared" si="95"/>
        <v>0</v>
      </c>
      <c r="AP228" s="126">
        <f t="shared" si="95"/>
        <v>0</v>
      </c>
      <c r="AQ228" s="126">
        <f t="shared" si="95"/>
        <v>0</v>
      </c>
      <c r="AR228" s="126">
        <f t="shared" si="95"/>
        <v>0</v>
      </c>
      <c r="AS228" s="126">
        <f t="shared" si="95"/>
        <v>0</v>
      </c>
      <c r="AT228" s="126">
        <f t="shared" si="95"/>
        <v>0</v>
      </c>
      <c r="AU228" s="126">
        <f t="shared" si="95"/>
        <v>0</v>
      </c>
      <c r="AV228" s="126">
        <f t="shared" si="95"/>
        <v>0</v>
      </c>
      <c r="AW228" s="126">
        <f t="shared" si="95"/>
        <v>0</v>
      </c>
      <c r="AX228" s="126">
        <f t="shared" si="95"/>
        <v>0</v>
      </c>
      <c r="AY228" s="126">
        <f>SUM(AX212:AY227)</f>
        <v>0</v>
      </c>
      <c r="AZ228" s="126">
        <f t="shared" si="95"/>
        <v>0</v>
      </c>
      <c r="BA228" s="126">
        <f>SUM(BA212:BA227)</f>
        <v>-622913.76117000158</v>
      </c>
      <c r="BB228" s="126">
        <f t="shared" si="95"/>
        <v>0</v>
      </c>
      <c r="BC228" s="126">
        <f t="shared" ref="BC228" si="96">SUM(BC212:BC227)</f>
        <v>-622913.76117000158</v>
      </c>
      <c r="BD228" s="133">
        <v>0</v>
      </c>
      <c r="BE228" s="195" t="s">
        <v>667</v>
      </c>
    </row>
    <row r="229" spans="1:5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2161867861.7974544</v>
      </c>
      <c r="F229" s="129">
        <f t="shared" ref="F229:BC229" si="97">F79+F107+F130+F136+F142+F157+F172+F195+F204+F211+F228</f>
        <v>1569898.2576967832</v>
      </c>
      <c r="G229" s="129">
        <f t="shared" si="97"/>
        <v>0</v>
      </c>
      <c r="H229" s="129">
        <f t="shared" si="97"/>
        <v>0</v>
      </c>
      <c r="I229" s="129">
        <f t="shared" si="97"/>
        <v>-553818.45254800306</v>
      </c>
      <c r="J229" s="129">
        <f t="shared" si="97"/>
        <v>-2201721.6329558119</v>
      </c>
      <c r="K229" s="129">
        <f t="shared" si="97"/>
        <v>0</v>
      </c>
      <c r="L229" s="129">
        <f t="shared" si="97"/>
        <v>0</v>
      </c>
      <c r="M229" s="129">
        <f t="shared" si="97"/>
        <v>0</v>
      </c>
      <c r="N229" s="129">
        <f t="shared" si="97"/>
        <v>0</v>
      </c>
      <c r="O229" s="129">
        <f t="shared" si="97"/>
        <v>0</v>
      </c>
      <c r="P229" s="129">
        <f t="shared" si="97"/>
        <v>1982533.4266663091</v>
      </c>
      <c r="Q229" s="129">
        <f t="shared" si="97"/>
        <v>0</v>
      </c>
      <c r="R229" s="129">
        <f t="shared" si="97"/>
        <v>0</v>
      </c>
      <c r="S229" s="129">
        <f t="shared" si="97"/>
        <v>0</v>
      </c>
      <c r="T229" s="129">
        <f t="shared" si="97"/>
        <v>0</v>
      </c>
      <c r="U229" s="129">
        <f t="shared" si="97"/>
        <v>0</v>
      </c>
      <c r="V229" s="129">
        <f t="shared" si="97"/>
        <v>0</v>
      </c>
      <c r="W229" s="129">
        <f t="shared" si="97"/>
        <v>0</v>
      </c>
      <c r="X229" s="129">
        <f t="shared" si="97"/>
        <v>0</v>
      </c>
      <c r="Y229" s="129">
        <f t="shared" si="97"/>
        <v>0</v>
      </c>
      <c r="Z229" s="129">
        <f t="shared" si="97"/>
        <v>0</v>
      </c>
      <c r="AA229" s="129">
        <f t="shared" si="97"/>
        <v>11252064.464582406</v>
      </c>
      <c r="AB229" s="129">
        <f t="shared" si="97"/>
        <v>0</v>
      </c>
      <c r="AC229" s="129">
        <f t="shared" si="97"/>
        <v>0</v>
      </c>
      <c r="AD229" s="129">
        <f t="shared" si="97"/>
        <v>0</v>
      </c>
      <c r="AE229" s="129">
        <f t="shared" si="97"/>
        <v>-239304.78550000006</v>
      </c>
      <c r="AF229" s="129">
        <f t="shared" si="97"/>
        <v>-803115.10942405707</v>
      </c>
      <c r="AG229" s="129">
        <f t="shared" si="97"/>
        <v>0</v>
      </c>
      <c r="AH229" s="129">
        <f t="shared" si="97"/>
        <v>-6588668.5078014154</v>
      </c>
      <c r="AI229" s="129">
        <f t="shared" si="97"/>
        <v>-2437396.2775514396</v>
      </c>
      <c r="AJ229" s="129">
        <f t="shared" si="97"/>
        <v>19728637.315743901</v>
      </c>
      <c r="AK229" s="129">
        <f t="shared" si="97"/>
        <v>322232.33369999728</v>
      </c>
      <c r="AL229" s="129">
        <f t="shared" si="97"/>
        <v>6460147.5837603994</v>
      </c>
      <c r="AM229" s="129">
        <f t="shared" si="97"/>
        <v>7115182.1580814635</v>
      </c>
      <c r="AN229" s="129">
        <f t="shared" si="97"/>
        <v>-70104883.388792977</v>
      </c>
      <c r="AO229" s="129">
        <f t="shared" si="97"/>
        <v>-4512.3792750000439</v>
      </c>
      <c r="AP229" s="129">
        <f t="shared" si="97"/>
        <v>0</v>
      </c>
      <c r="AQ229" s="129">
        <f t="shared" si="97"/>
        <v>0</v>
      </c>
      <c r="AR229" s="129">
        <f t="shared" si="97"/>
        <v>-1840722.6137323775</v>
      </c>
      <c r="AS229" s="129">
        <f t="shared" si="97"/>
        <v>0</v>
      </c>
      <c r="AT229" s="129">
        <f t="shared" si="97"/>
        <v>-3934555.396922037</v>
      </c>
      <c r="AU229" s="129">
        <f t="shared" si="97"/>
        <v>244615.48069299542</v>
      </c>
      <c r="AV229" s="129">
        <f t="shared" si="97"/>
        <v>-5505530.5195749989</v>
      </c>
      <c r="AW229" s="129">
        <f t="shared" si="97"/>
        <v>0</v>
      </c>
      <c r="AX229" s="129">
        <f t="shared" si="97"/>
        <v>0</v>
      </c>
      <c r="AY229" s="129">
        <f t="shared" si="97"/>
        <v>0</v>
      </c>
      <c r="AZ229" s="129">
        <f t="shared" ref="AZ229" si="98">SUM(F229:AY229)</f>
        <v>-45538918.04315386</v>
      </c>
      <c r="BA229" s="129">
        <f t="shared" si="97"/>
        <v>2116328943.7543006</v>
      </c>
      <c r="BB229" s="129">
        <f>BB79+BB107+BB130+BB136+BB142+BB157+BB172+BB195+BB204+BB211+BB228</f>
        <v>99767577.066124141</v>
      </c>
      <c r="BC229" s="129">
        <f t="shared" si="97"/>
        <v>2216096520.8204246</v>
      </c>
    </row>
    <row r="230" spans="1:5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153070840.15477419</v>
      </c>
      <c r="F230" s="126">
        <f t="shared" ref="F230:BB230" si="99">F28-F229</f>
        <v>4769409.0190590601</v>
      </c>
      <c r="G230" s="126">
        <f t="shared" si="99"/>
        <v>0</v>
      </c>
      <c r="H230" s="126">
        <f t="shared" si="99"/>
        <v>0</v>
      </c>
      <c r="I230" s="126">
        <f t="shared" si="99"/>
        <v>553818.45254800306</v>
      </c>
      <c r="J230" s="126">
        <f t="shared" si="99"/>
        <v>2201721.6329558119</v>
      </c>
      <c r="K230" s="126">
        <f t="shared" si="99"/>
        <v>0</v>
      </c>
      <c r="L230" s="126">
        <f t="shared" si="99"/>
        <v>0</v>
      </c>
      <c r="M230" s="126">
        <f t="shared" si="99"/>
        <v>0</v>
      </c>
      <c r="N230" s="126">
        <f t="shared" si="99"/>
        <v>0</v>
      </c>
      <c r="O230" s="126">
        <f t="shared" si="99"/>
        <v>0</v>
      </c>
      <c r="P230" s="126">
        <f t="shared" si="99"/>
        <v>-1982533.4266663091</v>
      </c>
      <c r="Q230" s="126">
        <f t="shared" si="99"/>
        <v>0</v>
      </c>
      <c r="R230" s="126">
        <f t="shared" si="99"/>
        <v>0</v>
      </c>
      <c r="S230" s="126">
        <f t="shared" si="99"/>
        <v>0</v>
      </c>
      <c r="T230" s="126">
        <f t="shared" si="99"/>
        <v>0</v>
      </c>
      <c r="U230" s="126">
        <f t="shared" si="99"/>
        <v>0</v>
      </c>
      <c r="V230" s="126">
        <f t="shared" si="99"/>
        <v>0</v>
      </c>
      <c r="W230" s="126">
        <f t="shared" si="99"/>
        <v>0</v>
      </c>
      <c r="X230" s="126">
        <f t="shared" si="99"/>
        <v>0</v>
      </c>
      <c r="Y230" s="126">
        <f t="shared" si="99"/>
        <v>0</v>
      </c>
      <c r="Z230" s="126">
        <f t="shared" si="99"/>
        <v>0</v>
      </c>
      <c r="AA230" s="126">
        <f t="shared" si="99"/>
        <v>-11252064.464582406</v>
      </c>
      <c r="AB230" s="126">
        <f t="shared" si="99"/>
        <v>0</v>
      </c>
      <c r="AC230" s="126">
        <f t="shared" si="99"/>
        <v>0</v>
      </c>
      <c r="AD230" s="126">
        <f t="shared" si="99"/>
        <v>0</v>
      </c>
      <c r="AE230" s="126">
        <f t="shared" si="99"/>
        <v>239304.78550000006</v>
      </c>
      <c r="AF230" s="126">
        <f t="shared" si="99"/>
        <v>803115.10942405707</v>
      </c>
      <c r="AG230" s="126">
        <f t="shared" si="99"/>
        <v>0</v>
      </c>
      <c r="AH230" s="126">
        <f t="shared" si="99"/>
        <v>6588668.5078014154</v>
      </c>
      <c r="AI230" s="126">
        <f t="shared" si="99"/>
        <v>2437396.2775514396</v>
      </c>
      <c r="AJ230" s="126">
        <f t="shared" si="99"/>
        <v>-19728637.315743901</v>
      </c>
      <c r="AK230" s="126">
        <f t="shared" si="99"/>
        <v>-322232.33369999728</v>
      </c>
      <c r="AL230" s="126">
        <f t="shared" si="99"/>
        <v>-6460147.5837603994</v>
      </c>
      <c r="AM230" s="126">
        <f t="shared" si="99"/>
        <v>-7115182.1580814635</v>
      </c>
      <c r="AN230" s="126">
        <f t="shared" si="99"/>
        <v>44494077.295159824</v>
      </c>
      <c r="AO230" s="126">
        <f t="shared" si="99"/>
        <v>4512.3792750000439</v>
      </c>
      <c r="AP230" s="126">
        <f t="shared" si="99"/>
        <v>0</v>
      </c>
      <c r="AQ230" s="126">
        <f t="shared" si="99"/>
        <v>0</v>
      </c>
      <c r="AR230" s="126">
        <f t="shared" si="99"/>
        <v>1840722.6137323775</v>
      </c>
      <c r="AS230" s="126">
        <f t="shared" si="99"/>
        <v>0</v>
      </c>
      <c r="AT230" s="126">
        <f t="shared" si="99"/>
        <v>3934555.396922037</v>
      </c>
      <c r="AU230" s="126">
        <f t="shared" si="99"/>
        <v>-244615.48069299542</v>
      </c>
      <c r="AV230" s="126">
        <f t="shared" si="99"/>
        <v>5505530.5195749989</v>
      </c>
      <c r="AW230" s="126">
        <f t="shared" si="99"/>
        <v>0</v>
      </c>
      <c r="AX230" s="126">
        <f t="shared" si="99"/>
        <v>0</v>
      </c>
      <c r="AY230" s="126">
        <f t="shared" si="99"/>
        <v>0</v>
      </c>
      <c r="AZ230" s="126">
        <f t="shared" si="99"/>
        <v>26267419.22627655</v>
      </c>
      <c r="BA230" s="126">
        <f t="shared" si="99"/>
        <v>179338259.38105059</v>
      </c>
      <c r="BB230" s="126">
        <f t="shared" si="99"/>
        <v>303097722.31857628</v>
      </c>
      <c r="BC230" s="126">
        <f t="shared" ref="BC230" si="100">BC28-BC229</f>
        <v>482435981.69962692</v>
      </c>
      <c r="BD230" s="133">
        <v>0</v>
      </c>
      <c r="BE230" s="195" t="s">
        <v>656</v>
      </c>
    </row>
    <row r="231" spans="1:57" x14ac:dyDescent="0.25">
      <c r="A231" s="83">
        <f>ROW()</f>
        <v>231</v>
      </c>
      <c r="B231" s="155"/>
      <c r="C231" s="63"/>
      <c r="D231" s="64"/>
      <c r="E231" s="13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7">
        <f t="shared" ref="AZ231:AZ244" si="101">SUM(F231:AY231)</f>
        <v>0</v>
      </c>
      <c r="BA231" s="124"/>
    </row>
    <row r="232" spans="1:57" x14ac:dyDescent="0.25">
      <c r="A232" s="83">
        <f>ROW()</f>
        <v>232</v>
      </c>
      <c r="B232" s="155"/>
      <c r="C232" s="63"/>
      <c r="D232" s="145"/>
      <c r="E232" s="14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7">
        <f t="shared" si="101"/>
        <v>0</v>
      </c>
    </row>
    <row r="233" spans="1:5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44">
        <f>'A-RR Cross-Reference 2024'!AZ233</f>
        <v>0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144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144">
        <f t="shared" si="101"/>
        <v>0</v>
      </c>
      <c r="BA233" s="124">
        <f t="shared" ref="BA233" si="102">E233+AZ233</f>
        <v>0</v>
      </c>
      <c r="BC233" s="124">
        <f t="shared" ref="BC233" si="103">BA233+BB233</f>
        <v>0</v>
      </c>
    </row>
    <row r="234" spans="1:57" outlineLevel="2" x14ac:dyDescent="0.25">
      <c r="A234" s="83">
        <f>ROW()</f>
        <v>234</v>
      </c>
      <c r="B234" s="275"/>
      <c r="C234" s="104"/>
      <c r="D234" s="108">
        <f>+D233</f>
        <v>301</v>
      </c>
      <c r="E234" s="144">
        <f>'A-RR Cross-Reference 2024'!AZ234</f>
        <v>0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144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144">
        <f t="shared" si="101"/>
        <v>0</v>
      </c>
      <c r="BA234" s="124">
        <f t="shared" ref="BA234:BA244" si="104">E234+AZ234</f>
        <v>0</v>
      </c>
      <c r="BC234" s="124">
        <f t="shared" ref="BC234:BC244" si="105">BA234+BB234</f>
        <v>0</v>
      </c>
    </row>
    <row r="235" spans="1:57" outlineLevel="2" x14ac:dyDescent="0.25">
      <c r="A235" s="83">
        <f>ROW()</f>
        <v>235</v>
      </c>
      <c r="B235" s="275"/>
      <c r="C235" s="104"/>
      <c r="D235" s="108">
        <f t="shared" ref="D235:D236" si="106">+D234</f>
        <v>301</v>
      </c>
      <c r="E235" s="144">
        <f>'A-RR Cross-Reference 2024'!AZ235</f>
        <v>0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144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144">
        <f t="shared" si="101"/>
        <v>0</v>
      </c>
      <c r="BA235" s="124">
        <f t="shared" si="104"/>
        <v>0</v>
      </c>
      <c r="BC235" s="124">
        <f t="shared" si="105"/>
        <v>0</v>
      </c>
    </row>
    <row r="236" spans="1:57" outlineLevel="1" x14ac:dyDescent="0.25">
      <c r="A236" s="83">
        <f>ROW()</f>
        <v>236</v>
      </c>
      <c r="B236" s="275"/>
      <c r="C236" s="104" t="s">
        <v>671</v>
      </c>
      <c r="D236" s="108">
        <f t="shared" si="106"/>
        <v>301</v>
      </c>
      <c r="E236" s="144">
        <f>'A-RR Cross-Reference 2024'!AZ236</f>
        <v>114201.76000000001</v>
      </c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144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144">
        <f t="shared" si="101"/>
        <v>0</v>
      </c>
      <c r="BA236" s="124">
        <f t="shared" si="104"/>
        <v>114201.76000000001</v>
      </c>
      <c r="BC236" s="124">
        <f t="shared" si="105"/>
        <v>114201.76000000001</v>
      </c>
    </row>
    <row r="237" spans="1:57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4">
        <f>'A-RR Cross-Reference 2024'!AZ237</f>
        <v>55426803.489999995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144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144">
        <f t="shared" si="101"/>
        <v>0</v>
      </c>
      <c r="BA237" s="124">
        <f t="shared" si="104"/>
        <v>55426803.489999995</v>
      </c>
      <c r="BC237" s="124">
        <f t="shared" si="105"/>
        <v>55426803.489999995</v>
      </c>
    </row>
    <row r="238" spans="1:57" outlineLevel="2" x14ac:dyDescent="0.25">
      <c r="A238" s="83">
        <f>ROW()</f>
        <v>238</v>
      </c>
      <c r="B238" s="275"/>
      <c r="C238" s="105"/>
      <c r="D238" s="108">
        <f>+D237</f>
        <v>302</v>
      </c>
      <c r="E238" s="144">
        <f>'A-RR Cross-Reference 2024'!AZ238</f>
        <v>0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144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144">
        <f t="shared" si="101"/>
        <v>0</v>
      </c>
      <c r="BA238" s="124">
        <f t="shared" si="104"/>
        <v>0</v>
      </c>
      <c r="BC238" s="124">
        <f t="shared" si="105"/>
        <v>0</v>
      </c>
    </row>
    <row r="239" spans="1:57" outlineLevel="2" x14ac:dyDescent="0.25">
      <c r="A239" s="83">
        <f>ROW()</f>
        <v>239</v>
      </c>
      <c r="B239" s="275"/>
      <c r="C239" s="105"/>
      <c r="D239" s="108">
        <f t="shared" ref="D239:D240" si="107">+D238</f>
        <v>302</v>
      </c>
      <c r="E239" s="144">
        <f>'A-RR Cross-Reference 2024'!AZ239</f>
        <v>0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144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144">
        <f t="shared" si="101"/>
        <v>0</v>
      </c>
      <c r="BA239" s="124">
        <f t="shared" si="104"/>
        <v>0</v>
      </c>
      <c r="BC239" s="124">
        <f t="shared" si="105"/>
        <v>0</v>
      </c>
    </row>
    <row r="240" spans="1:57" outlineLevel="1" x14ac:dyDescent="0.25">
      <c r="A240" s="83">
        <f>ROW()</f>
        <v>240</v>
      </c>
      <c r="B240" s="275"/>
      <c r="C240" s="105" t="s">
        <v>672</v>
      </c>
      <c r="D240" s="108">
        <f t="shared" si="107"/>
        <v>302</v>
      </c>
      <c r="E240" s="144">
        <f>'A-RR Cross-Reference 2024'!AZ240</f>
        <v>18649965.269138522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K240" s="144">
        <v>778333.08000000007</v>
      </c>
      <c r="AL240" s="23"/>
      <c r="AM240" s="129">
        <v>5457510.4637980014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144">
        <f t="shared" si="101"/>
        <v>6235843.5437980015</v>
      </c>
      <c r="BA240" s="124">
        <f t="shared" si="104"/>
        <v>24885808.812936522</v>
      </c>
      <c r="BC240" s="124">
        <f t="shared" si="105"/>
        <v>24885808.812936522</v>
      </c>
    </row>
    <row r="241" spans="1:55" outlineLevel="2" x14ac:dyDescent="0.25">
      <c r="A241" s="83">
        <f>ROW()</f>
        <v>241</v>
      </c>
      <c r="B241" s="275"/>
      <c r="C241" s="105"/>
      <c r="D241" s="108">
        <v>303</v>
      </c>
      <c r="E241" s="144">
        <f>'A-RR Cross-Reference 2024'!AZ241</f>
        <v>0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144"/>
      <c r="AL241" s="23"/>
      <c r="AM241" s="137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144">
        <f t="shared" si="101"/>
        <v>0</v>
      </c>
      <c r="BA241" s="124">
        <f t="shared" si="104"/>
        <v>0</v>
      </c>
      <c r="BC241" s="124">
        <f t="shared" si="105"/>
        <v>0</v>
      </c>
    </row>
    <row r="242" spans="1:55" outlineLevel="2" x14ac:dyDescent="0.25">
      <c r="A242" s="83">
        <f>ROW()</f>
        <v>242</v>
      </c>
      <c r="B242" s="275"/>
      <c r="C242" s="105"/>
      <c r="D242" s="108">
        <f>+D241</f>
        <v>303</v>
      </c>
      <c r="E242" s="144">
        <f>'A-RR Cross-Reference 2024'!AZ242</f>
        <v>0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144"/>
      <c r="AL242" s="23"/>
      <c r="AM242" s="137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144">
        <f t="shared" si="101"/>
        <v>0</v>
      </c>
      <c r="BA242" s="124">
        <f t="shared" si="104"/>
        <v>0</v>
      </c>
      <c r="BC242" s="124">
        <f t="shared" si="105"/>
        <v>0</v>
      </c>
    </row>
    <row r="243" spans="1:55" outlineLevel="2" x14ac:dyDescent="0.25">
      <c r="A243" s="83">
        <f>ROW()</f>
        <v>243</v>
      </c>
      <c r="B243" s="275"/>
      <c r="C243" s="105"/>
      <c r="D243" s="108">
        <f t="shared" ref="D243:D244" si="108">+D242</f>
        <v>303</v>
      </c>
      <c r="E243" s="144">
        <f>'A-RR Cross-Reference 2024'!AZ243</f>
        <v>0</v>
      </c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144"/>
      <c r="AL243" s="23"/>
      <c r="AM243" s="137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144">
        <f t="shared" si="101"/>
        <v>0</v>
      </c>
      <c r="BA243" s="124">
        <f t="shared" si="104"/>
        <v>0</v>
      </c>
      <c r="BC243" s="124">
        <f t="shared" si="105"/>
        <v>0</v>
      </c>
    </row>
    <row r="244" spans="1:55" outlineLevel="1" x14ac:dyDescent="0.25">
      <c r="A244" s="83">
        <f>ROW()</f>
        <v>244</v>
      </c>
      <c r="B244" s="275"/>
      <c r="C244" s="105" t="s">
        <v>673</v>
      </c>
      <c r="D244" s="108">
        <f t="shared" si="108"/>
        <v>303</v>
      </c>
      <c r="E244" s="144">
        <f>'A-RR Cross-Reference 2024'!AZ244</f>
        <v>685371799.73860288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23"/>
      <c r="AJ244" s="170">
        <v>23677450.446981989</v>
      </c>
      <c r="AK244" s="170">
        <v>0</v>
      </c>
      <c r="AL244" s="144">
        <v>10837097.242187999</v>
      </c>
      <c r="AM244" s="137">
        <v>40873607.918824002</v>
      </c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144">
        <f t="shared" si="101"/>
        <v>75388155.60799399</v>
      </c>
      <c r="BA244" s="124">
        <f t="shared" si="104"/>
        <v>760759955.34659684</v>
      </c>
      <c r="BC244" s="124">
        <f t="shared" si="105"/>
        <v>760759955.34659684</v>
      </c>
    </row>
    <row r="245" spans="1:55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759562770.25774145</v>
      </c>
      <c r="F245" s="141">
        <f t="shared" ref="F245:AD245" si="109">SUM(F233:F244)</f>
        <v>0</v>
      </c>
      <c r="G245" s="141">
        <f t="shared" si="109"/>
        <v>0</v>
      </c>
      <c r="H245" s="141">
        <f t="shared" si="109"/>
        <v>0</v>
      </c>
      <c r="I245" s="141">
        <f t="shared" si="109"/>
        <v>0</v>
      </c>
      <c r="J245" s="141">
        <f t="shared" si="109"/>
        <v>0</v>
      </c>
      <c r="K245" s="141">
        <f t="shared" si="109"/>
        <v>0</v>
      </c>
      <c r="L245" s="141">
        <f t="shared" si="109"/>
        <v>0</v>
      </c>
      <c r="M245" s="141">
        <f t="shared" si="109"/>
        <v>0</v>
      </c>
      <c r="N245" s="141">
        <f t="shared" si="109"/>
        <v>0</v>
      </c>
      <c r="O245" s="141">
        <f t="shared" si="109"/>
        <v>0</v>
      </c>
      <c r="P245" s="141">
        <f t="shared" si="109"/>
        <v>0</v>
      </c>
      <c r="Q245" s="141">
        <f t="shared" si="109"/>
        <v>0</v>
      </c>
      <c r="R245" s="141">
        <f t="shared" si="109"/>
        <v>0</v>
      </c>
      <c r="S245" s="141">
        <f t="shared" si="109"/>
        <v>0</v>
      </c>
      <c r="T245" s="141">
        <f t="shared" si="109"/>
        <v>0</v>
      </c>
      <c r="U245" s="141">
        <f t="shared" si="109"/>
        <v>0</v>
      </c>
      <c r="V245" s="141">
        <f t="shared" si="109"/>
        <v>0</v>
      </c>
      <c r="W245" s="141">
        <f t="shared" si="109"/>
        <v>0</v>
      </c>
      <c r="X245" s="141">
        <f t="shared" si="109"/>
        <v>0</v>
      </c>
      <c r="Y245" s="141">
        <f t="shared" si="109"/>
        <v>0</v>
      </c>
      <c r="Z245" s="141">
        <f t="shared" si="109"/>
        <v>0</v>
      </c>
      <c r="AA245" s="141">
        <f t="shared" si="109"/>
        <v>0</v>
      </c>
      <c r="AB245" s="141">
        <f t="shared" si="109"/>
        <v>0</v>
      </c>
      <c r="AC245" s="141">
        <f t="shared" si="109"/>
        <v>0</v>
      </c>
      <c r="AD245" s="141">
        <f t="shared" si="109"/>
        <v>0</v>
      </c>
      <c r="AE245" s="141">
        <f t="shared" ref="AE245:BC245" si="110">SUM(AE233:AE244)</f>
        <v>0</v>
      </c>
      <c r="AF245" s="141">
        <f t="shared" si="110"/>
        <v>0</v>
      </c>
      <c r="AG245" s="141">
        <f t="shared" si="110"/>
        <v>0</v>
      </c>
      <c r="AH245" s="141">
        <f t="shared" si="110"/>
        <v>0</v>
      </c>
      <c r="AI245" s="141">
        <f t="shared" si="110"/>
        <v>0</v>
      </c>
      <c r="AJ245" s="141">
        <f>SUM(AJ233:AJ244)</f>
        <v>23677450.446981989</v>
      </c>
      <c r="AK245" s="141">
        <f t="shared" ref="AK245" si="111">SUM(AK233:AK244)</f>
        <v>778333.08000000007</v>
      </c>
      <c r="AL245" s="141">
        <f t="shared" si="110"/>
        <v>10837097.242187999</v>
      </c>
      <c r="AM245" s="141">
        <f t="shared" si="110"/>
        <v>46331118.382622004</v>
      </c>
      <c r="AN245" s="141">
        <f t="shared" si="110"/>
        <v>0</v>
      </c>
      <c r="AO245" s="141">
        <f t="shared" si="110"/>
        <v>0</v>
      </c>
      <c r="AP245" s="141">
        <f t="shared" si="110"/>
        <v>0</v>
      </c>
      <c r="AQ245" s="141">
        <f t="shared" si="110"/>
        <v>0</v>
      </c>
      <c r="AR245" s="141">
        <f t="shared" si="110"/>
        <v>0</v>
      </c>
      <c r="AS245" s="141">
        <f t="shared" si="110"/>
        <v>0</v>
      </c>
      <c r="AT245" s="141">
        <f t="shared" si="110"/>
        <v>0</v>
      </c>
      <c r="AU245" s="141">
        <f t="shared" si="110"/>
        <v>0</v>
      </c>
      <c r="AV245" s="141">
        <f t="shared" si="110"/>
        <v>0</v>
      </c>
      <c r="AW245" s="141">
        <f t="shared" si="110"/>
        <v>0</v>
      </c>
      <c r="AX245" s="141">
        <f t="shared" si="110"/>
        <v>0</v>
      </c>
      <c r="AY245" s="141">
        <f>SUM(AX233:AY244)</f>
        <v>0</v>
      </c>
      <c r="AZ245" s="141">
        <f t="shared" si="110"/>
        <v>81623999.15179199</v>
      </c>
      <c r="BA245" s="141">
        <f t="shared" si="110"/>
        <v>841186769.40953338</v>
      </c>
      <c r="BB245" s="141">
        <f t="shared" si="110"/>
        <v>0</v>
      </c>
      <c r="BC245" s="141">
        <f t="shared" si="110"/>
        <v>841186769.40953338</v>
      </c>
    </row>
    <row r="246" spans="1:55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f>'A-RR Cross-Reference 2024'!AZ246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44"/>
      <c r="AK246" s="144"/>
      <c r="AL246" s="144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44">
        <f t="shared" ref="AZ246:AZ253" si="112">SUM(F246:AY246)</f>
        <v>0</v>
      </c>
      <c r="BA246" s="124">
        <f t="shared" ref="BA246:BA247" si="113">E246+AZ246</f>
        <v>2788744.9799999995</v>
      </c>
      <c r="BC246" s="124">
        <f t="shared" ref="BC246:BC247" si="114">BA246+BB246</f>
        <v>2788744.9799999995</v>
      </c>
    </row>
    <row r="247" spans="1:5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f>'A-RR Cross-Reference 2024'!AZ247</f>
        <v>8051363.9800000079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44">
        <v>1250844.83</v>
      </c>
      <c r="AK247" s="144"/>
      <c r="AL247" s="144"/>
      <c r="AM247" s="137">
        <v>28832.820000000065</v>
      </c>
      <c r="AN247" s="129"/>
      <c r="AO247" s="129"/>
      <c r="AP247" s="129"/>
      <c r="AQ247" s="129"/>
      <c r="AR247" s="129"/>
      <c r="AS247" s="129"/>
      <c r="AT247" s="129"/>
      <c r="AU247" s="129"/>
      <c r="AV247" s="144">
        <v>-1250844.83</v>
      </c>
      <c r="AW247" s="129"/>
      <c r="AX247" s="129"/>
      <c r="AY247" s="129"/>
      <c r="AZ247" s="144">
        <f t="shared" si="112"/>
        <v>28832.820000000065</v>
      </c>
      <c r="BA247" s="124">
        <f t="shared" si="113"/>
        <v>8080196.8000000082</v>
      </c>
      <c r="BC247" s="124">
        <f t="shared" si="114"/>
        <v>8080196.8000000082</v>
      </c>
    </row>
    <row r="248" spans="1:55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f>'A-RR Cross-Reference 2024'!AZ248</f>
        <v>243703340.64625007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44">
        <v>10346449.759999998</v>
      </c>
      <c r="AK248" s="144"/>
      <c r="AL248" s="144"/>
      <c r="AM248" s="137">
        <v>460616.87000000011</v>
      </c>
      <c r="AN248" s="129"/>
      <c r="AO248" s="129"/>
      <c r="AP248" s="129"/>
      <c r="AQ248" s="129"/>
      <c r="AR248" s="129"/>
      <c r="AS248" s="129"/>
      <c r="AT248" s="129"/>
      <c r="AU248" s="129"/>
      <c r="AV248" s="144">
        <v>-10346449.760000002</v>
      </c>
      <c r="AW248" s="129"/>
      <c r="AX248" s="129"/>
      <c r="AY248" s="129"/>
      <c r="AZ248" s="144">
        <f t="shared" si="112"/>
        <v>460616.86999999732</v>
      </c>
      <c r="BA248" s="124">
        <f t="shared" ref="BA248:BA253" si="115">E248+AZ248</f>
        <v>244163957.51625007</v>
      </c>
      <c r="BC248" s="124">
        <f t="shared" ref="BC248:BC253" si="116">BA248+BB248</f>
        <v>244163957.51625007</v>
      </c>
    </row>
    <row r="249" spans="1:5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>
        <f>'A-RR Cross-Reference 2024'!AZ249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44"/>
      <c r="AK249" s="144"/>
      <c r="AL249" s="144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44"/>
      <c r="AW249" s="129"/>
      <c r="AX249" s="129"/>
      <c r="AY249" s="129"/>
      <c r="AZ249" s="144">
        <f t="shared" si="112"/>
        <v>0</v>
      </c>
      <c r="BA249" s="124">
        <f t="shared" si="115"/>
        <v>0</v>
      </c>
      <c r="BC249" s="124">
        <f t="shared" si="116"/>
        <v>0</v>
      </c>
    </row>
    <row r="250" spans="1:55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f>'A-RR Cross-Reference 2024'!AZ250</f>
        <v>201231158.91999996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44">
        <v>3255466.3399999989</v>
      </c>
      <c r="AK250" s="144"/>
      <c r="AL250" s="144"/>
      <c r="AM250" s="137">
        <v>704035.23999999976</v>
      </c>
      <c r="AN250" s="129"/>
      <c r="AO250" s="129"/>
      <c r="AP250" s="129"/>
      <c r="AQ250" s="129"/>
      <c r="AR250" s="129"/>
      <c r="AS250" s="129"/>
      <c r="AT250" s="129"/>
      <c r="AU250" s="129"/>
      <c r="AV250" s="144">
        <v>-3255466.3399999994</v>
      </c>
      <c r="AW250" s="129"/>
      <c r="AX250" s="129"/>
      <c r="AY250" s="129"/>
      <c r="AZ250" s="144">
        <f t="shared" si="112"/>
        <v>704035.23999999929</v>
      </c>
      <c r="BA250" s="124">
        <f t="shared" si="115"/>
        <v>201935194.15999997</v>
      </c>
      <c r="BC250" s="124">
        <f t="shared" si="116"/>
        <v>201935194.15999997</v>
      </c>
    </row>
    <row r="251" spans="1:5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f>'A-RR Cross-Reference 2024'!AZ251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44">
        <v>1235969.1600000001</v>
      </c>
      <c r="AK251" s="144"/>
      <c r="AL251" s="144"/>
      <c r="AM251" s="137">
        <v>0</v>
      </c>
      <c r="AN251" s="129"/>
      <c r="AO251" s="129"/>
      <c r="AP251" s="129"/>
      <c r="AQ251" s="129"/>
      <c r="AR251" s="129"/>
      <c r="AS251" s="129"/>
      <c r="AT251" s="129"/>
      <c r="AU251" s="129"/>
      <c r="AV251" s="144">
        <v>-1235969.1599999999</v>
      </c>
      <c r="AW251" s="129"/>
      <c r="AX251" s="129"/>
      <c r="AY251" s="129"/>
      <c r="AZ251" s="144">
        <f t="shared" si="112"/>
        <v>0</v>
      </c>
      <c r="BA251" s="124">
        <f t="shared" si="115"/>
        <v>11411136.499999989</v>
      </c>
      <c r="BC251" s="124">
        <f t="shared" si="116"/>
        <v>11411136.499999989</v>
      </c>
    </row>
    <row r="252" spans="1:5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f>'A-RR Cross-Reference 2024'!AZ252</f>
        <v>-937256.16999999958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44">
        <v>128734.72999999998</v>
      </c>
      <c r="AK252" s="144"/>
      <c r="AL252" s="144"/>
      <c r="AM252" s="137">
        <v>11.659999999999968</v>
      </c>
      <c r="AN252" s="129"/>
      <c r="AO252" s="129"/>
      <c r="AP252" s="129"/>
      <c r="AQ252" s="129"/>
      <c r="AR252" s="129"/>
      <c r="AS252" s="129"/>
      <c r="AT252" s="129"/>
      <c r="AU252" s="129"/>
      <c r="AV252" s="144">
        <v>-128734.73000000003</v>
      </c>
      <c r="AW252" s="129"/>
      <c r="AX252" s="129"/>
      <c r="AY252" s="129"/>
      <c r="AZ252" s="144">
        <f t="shared" si="112"/>
        <v>11.659999999959837</v>
      </c>
      <c r="BA252" s="124">
        <f t="shared" si="115"/>
        <v>-937244.50999999966</v>
      </c>
      <c r="BC252" s="124">
        <f t="shared" si="116"/>
        <v>-937244.50999999966</v>
      </c>
    </row>
    <row r="253" spans="1:55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f>'A-RR Cross-Reference 2024'!AZ253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44"/>
      <c r="AK253" s="144"/>
      <c r="AL253" s="144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44"/>
      <c r="AW253" s="129"/>
      <c r="AX253" s="129"/>
      <c r="AY253" s="129"/>
      <c r="AZ253" s="144">
        <f t="shared" si="112"/>
        <v>0</v>
      </c>
      <c r="BA253" s="124">
        <f t="shared" si="115"/>
        <v>252964.00000000745</v>
      </c>
      <c r="BC253" s="124">
        <f t="shared" si="116"/>
        <v>252964.00000000745</v>
      </c>
    </row>
    <row r="254" spans="1:55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466501452.85624999</v>
      </c>
      <c r="F254" s="141">
        <f t="shared" ref="F254:AD254" si="117">SUM(F246:F253)</f>
        <v>0</v>
      </c>
      <c r="G254" s="141">
        <f t="shared" si="117"/>
        <v>0</v>
      </c>
      <c r="H254" s="141">
        <f t="shared" si="117"/>
        <v>0</v>
      </c>
      <c r="I254" s="141">
        <f t="shared" si="117"/>
        <v>0</v>
      </c>
      <c r="J254" s="141">
        <f t="shared" si="117"/>
        <v>0</v>
      </c>
      <c r="K254" s="141">
        <f t="shared" si="117"/>
        <v>0</v>
      </c>
      <c r="L254" s="141">
        <f t="shared" si="117"/>
        <v>0</v>
      </c>
      <c r="M254" s="141">
        <f t="shared" si="117"/>
        <v>0</v>
      </c>
      <c r="N254" s="141">
        <f t="shared" si="117"/>
        <v>0</v>
      </c>
      <c r="O254" s="141">
        <f t="shared" si="117"/>
        <v>0</v>
      </c>
      <c r="P254" s="141">
        <f t="shared" si="117"/>
        <v>0</v>
      </c>
      <c r="Q254" s="141">
        <f t="shared" si="117"/>
        <v>0</v>
      </c>
      <c r="R254" s="141">
        <f t="shared" si="117"/>
        <v>0</v>
      </c>
      <c r="S254" s="141">
        <f t="shared" si="117"/>
        <v>0</v>
      </c>
      <c r="T254" s="141">
        <f t="shared" si="117"/>
        <v>0</v>
      </c>
      <c r="U254" s="141">
        <f t="shared" si="117"/>
        <v>0</v>
      </c>
      <c r="V254" s="141">
        <f t="shared" si="117"/>
        <v>0</v>
      </c>
      <c r="W254" s="141">
        <f t="shared" si="117"/>
        <v>0</v>
      </c>
      <c r="X254" s="141">
        <f t="shared" si="117"/>
        <v>0</v>
      </c>
      <c r="Y254" s="141">
        <f t="shared" si="117"/>
        <v>0</v>
      </c>
      <c r="Z254" s="141">
        <f t="shared" si="117"/>
        <v>0</v>
      </c>
      <c r="AA254" s="141">
        <f t="shared" si="117"/>
        <v>0</v>
      </c>
      <c r="AB254" s="141">
        <f t="shared" si="117"/>
        <v>0</v>
      </c>
      <c r="AC254" s="141">
        <f t="shared" si="117"/>
        <v>0</v>
      </c>
      <c r="AD254" s="141">
        <f t="shared" si="117"/>
        <v>0</v>
      </c>
      <c r="AE254" s="141">
        <f t="shared" ref="AE254:BC254" si="118">SUM(AE246:AE253)</f>
        <v>0</v>
      </c>
      <c r="AF254" s="141">
        <f t="shared" si="118"/>
        <v>0</v>
      </c>
      <c r="AG254" s="141">
        <f t="shared" si="118"/>
        <v>0</v>
      </c>
      <c r="AH254" s="141">
        <f t="shared" si="118"/>
        <v>0</v>
      </c>
      <c r="AI254" s="141">
        <f t="shared" si="118"/>
        <v>0</v>
      </c>
      <c r="AJ254" s="141">
        <f t="shared" si="118"/>
        <v>16217464.819999997</v>
      </c>
      <c r="AK254" s="141">
        <f t="shared" si="118"/>
        <v>0</v>
      </c>
      <c r="AL254" s="141">
        <f t="shared" si="118"/>
        <v>0</v>
      </c>
      <c r="AM254" s="141">
        <f t="shared" si="118"/>
        <v>1193496.5899999999</v>
      </c>
      <c r="AN254" s="141">
        <f t="shared" si="118"/>
        <v>0</v>
      </c>
      <c r="AO254" s="141">
        <f t="shared" si="118"/>
        <v>0</v>
      </c>
      <c r="AP254" s="141">
        <f t="shared" si="118"/>
        <v>0</v>
      </c>
      <c r="AQ254" s="141">
        <f t="shared" si="118"/>
        <v>0</v>
      </c>
      <c r="AR254" s="141">
        <f t="shared" si="118"/>
        <v>0</v>
      </c>
      <c r="AS254" s="141">
        <f t="shared" si="118"/>
        <v>0</v>
      </c>
      <c r="AT254" s="141">
        <f t="shared" si="118"/>
        <v>0</v>
      </c>
      <c r="AU254" s="141">
        <f t="shared" si="118"/>
        <v>0</v>
      </c>
      <c r="AV254" s="141">
        <f t="shared" si="118"/>
        <v>-16217464.820000002</v>
      </c>
      <c r="AW254" s="141">
        <f t="shared" si="118"/>
        <v>0</v>
      </c>
      <c r="AX254" s="141">
        <f t="shared" si="118"/>
        <v>0</v>
      </c>
      <c r="AY254" s="141">
        <f>SUM(AX246:AY253)</f>
        <v>0</v>
      </c>
      <c r="AZ254" s="141">
        <f t="shared" si="118"/>
        <v>1193496.5899999966</v>
      </c>
      <c r="BA254" s="141">
        <f t="shared" si="118"/>
        <v>467694949.44625008</v>
      </c>
      <c r="BB254" s="141">
        <f t="shared" si="118"/>
        <v>0</v>
      </c>
      <c r="BC254" s="141">
        <f t="shared" si="118"/>
        <v>467694949.44625008</v>
      </c>
    </row>
    <row r="255" spans="1:55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f>'A-RR Cross-Reference 2024'!AZ255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44"/>
      <c r="AK255" s="144"/>
      <c r="AL255" s="144"/>
      <c r="AM255" s="137">
        <v>1762424.03</v>
      </c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44">
        <f t="shared" ref="AZ255:AZ262" si="119">SUM(F255:AY255)</f>
        <v>1762424.03</v>
      </c>
      <c r="BA255" s="124">
        <f t="shared" ref="BA255" si="120">E255+AZ255</f>
        <v>13147653.25</v>
      </c>
      <c r="BC255" s="124">
        <f t="shared" ref="BC255" si="121">BA255+BB255</f>
        <v>13147653.25</v>
      </c>
    </row>
    <row r="256" spans="1:55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f>'A-RR Cross-Reference 2024'!AZ256</f>
        <v>168665688.12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44"/>
      <c r="AK256" s="144"/>
      <c r="AL256" s="144"/>
      <c r="AM256" s="137">
        <v>84210.119999999879</v>
      </c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44">
        <f t="shared" si="119"/>
        <v>84210.119999999879</v>
      </c>
      <c r="BA256" s="124">
        <f t="shared" ref="BA256:BA262" si="122">E256+AZ256</f>
        <v>168749898.24000001</v>
      </c>
      <c r="BC256" s="124">
        <f t="shared" ref="BC256:BC262" si="123">BA256+BB256</f>
        <v>168749898.24000001</v>
      </c>
    </row>
    <row r="257" spans="1:5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f>'A-RR Cross-Reference 2024'!AZ257</f>
        <v>377900882.88958329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44"/>
      <c r="AK257" s="144"/>
      <c r="AL257" s="144">
        <v>18185832.989999998</v>
      </c>
      <c r="AM257" s="137">
        <v>556194.24000000022</v>
      </c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44">
        <f t="shared" si="119"/>
        <v>18742027.229999997</v>
      </c>
      <c r="BA257" s="124">
        <f t="shared" si="122"/>
        <v>396642910.11958331</v>
      </c>
      <c r="BC257" s="124">
        <f t="shared" si="123"/>
        <v>396642910.11958331</v>
      </c>
    </row>
    <row r="258" spans="1:5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f>'A-RR Cross-Reference 2024'!AZ258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44"/>
      <c r="AK258" s="144"/>
      <c r="AL258" s="144"/>
      <c r="AM258" s="137">
        <v>248506.38999999687</v>
      </c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44">
        <f t="shared" si="119"/>
        <v>248506.38999999687</v>
      </c>
      <c r="BA258" s="124">
        <f t="shared" si="122"/>
        <v>148975114.33833334</v>
      </c>
      <c r="BC258" s="124">
        <f t="shared" si="123"/>
        <v>148975114.33833334</v>
      </c>
    </row>
    <row r="259" spans="1:5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f>'A-RR Cross-Reference 2024'!AZ259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44"/>
      <c r="AK259" s="144"/>
      <c r="AL259" s="144"/>
      <c r="AM259" s="137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44">
        <f t="shared" si="119"/>
        <v>0</v>
      </c>
      <c r="BA259" s="124">
        <f t="shared" si="122"/>
        <v>45890982.069999993</v>
      </c>
      <c r="BC259" s="124">
        <f t="shared" si="123"/>
        <v>45890982.069999993</v>
      </c>
    </row>
    <row r="260" spans="1:5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f>'A-RR Cross-Reference 2024'!AZ260</f>
        <v>41228573.830833331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44"/>
      <c r="AK260" s="144"/>
      <c r="AL260" s="144"/>
      <c r="AM260" s="137">
        <v>181220.98000000417</v>
      </c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44">
        <f t="shared" si="119"/>
        <v>181220.98000000417</v>
      </c>
      <c r="BA260" s="124">
        <f t="shared" si="122"/>
        <v>41409794.810833335</v>
      </c>
      <c r="BC260" s="124">
        <f t="shared" si="123"/>
        <v>41409794.810833335</v>
      </c>
    </row>
    <row r="261" spans="1:5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f>'A-RR Cross-Reference 2024'!AZ261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44"/>
      <c r="AK261" s="144"/>
      <c r="AL261" s="144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44">
        <f t="shared" si="119"/>
        <v>0</v>
      </c>
      <c r="BA261" s="124">
        <f t="shared" si="122"/>
        <v>5087352.9333333336</v>
      </c>
      <c r="BC261" s="124">
        <f t="shared" si="123"/>
        <v>5087352.9333333336</v>
      </c>
    </row>
    <row r="262" spans="1:55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f>'A-RR Cross-Reference 2024'!AZ262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44"/>
      <c r="AK262" s="144"/>
      <c r="AL262" s="144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44">
        <f t="shared" si="119"/>
        <v>0</v>
      </c>
      <c r="BA262" s="124">
        <f t="shared" si="122"/>
        <v>0</v>
      </c>
      <c r="BC262" s="124">
        <f t="shared" si="123"/>
        <v>0</v>
      </c>
    </row>
    <row r="263" spans="1:55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798885317.01208329</v>
      </c>
      <c r="F263" s="141">
        <f t="shared" ref="F263:AD263" si="124">SUM(F255:F262)</f>
        <v>0</v>
      </c>
      <c r="G263" s="141">
        <f t="shared" si="124"/>
        <v>0</v>
      </c>
      <c r="H263" s="141">
        <f t="shared" si="124"/>
        <v>0</v>
      </c>
      <c r="I263" s="141">
        <f t="shared" si="124"/>
        <v>0</v>
      </c>
      <c r="J263" s="141">
        <f t="shared" si="124"/>
        <v>0</v>
      </c>
      <c r="K263" s="141">
        <f t="shared" si="124"/>
        <v>0</v>
      </c>
      <c r="L263" s="141">
        <f t="shared" si="124"/>
        <v>0</v>
      </c>
      <c r="M263" s="141">
        <f t="shared" si="124"/>
        <v>0</v>
      </c>
      <c r="N263" s="141">
        <f t="shared" si="124"/>
        <v>0</v>
      </c>
      <c r="O263" s="141">
        <f t="shared" si="124"/>
        <v>0</v>
      </c>
      <c r="P263" s="141">
        <f t="shared" si="124"/>
        <v>0</v>
      </c>
      <c r="Q263" s="141">
        <f t="shared" si="124"/>
        <v>0</v>
      </c>
      <c r="R263" s="141">
        <f t="shared" si="124"/>
        <v>0</v>
      </c>
      <c r="S263" s="141">
        <f t="shared" si="124"/>
        <v>0</v>
      </c>
      <c r="T263" s="141">
        <f t="shared" si="124"/>
        <v>0</v>
      </c>
      <c r="U263" s="141">
        <f t="shared" si="124"/>
        <v>0</v>
      </c>
      <c r="V263" s="141">
        <f t="shared" si="124"/>
        <v>0</v>
      </c>
      <c r="W263" s="141">
        <f t="shared" si="124"/>
        <v>0</v>
      </c>
      <c r="X263" s="141">
        <f t="shared" si="124"/>
        <v>0</v>
      </c>
      <c r="Y263" s="141">
        <f t="shared" si="124"/>
        <v>0</v>
      </c>
      <c r="Z263" s="141">
        <f t="shared" si="124"/>
        <v>0</v>
      </c>
      <c r="AA263" s="141">
        <f t="shared" si="124"/>
        <v>0</v>
      </c>
      <c r="AB263" s="141">
        <f t="shared" si="124"/>
        <v>0</v>
      </c>
      <c r="AC263" s="141">
        <f t="shared" si="124"/>
        <v>0</v>
      </c>
      <c r="AD263" s="141">
        <f t="shared" si="124"/>
        <v>0</v>
      </c>
      <c r="AE263" s="141">
        <f t="shared" ref="AE263:BC263" si="125">SUM(AE255:AE262)</f>
        <v>0</v>
      </c>
      <c r="AF263" s="141">
        <f t="shared" si="125"/>
        <v>0</v>
      </c>
      <c r="AG263" s="141">
        <f t="shared" si="125"/>
        <v>0</v>
      </c>
      <c r="AH263" s="141">
        <f t="shared" si="125"/>
        <v>0</v>
      </c>
      <c r="AI263" s="141">
        <f t="shared" si="125"/>
        <v>0</v>
      </c>
      <c r="AJ263" s="141">
        <f t="shared" si="125"/>
        <v>0</v>
      </c>
      <c r="AK263" s="141">
        <f t="shared" ref="AK263" si="126">SUM(AK255:AK262)</f>
        <v>0</v>
      </c>
      <c r="AL263" s="141">
        <f t="shared" si="125"/>
        <v>18185832.989999998</v>
      </c>
      <c r="AM263" s="141">
        <f t="shared" ref="AM263" si="127">SUM(AM255:AM262)</f>
        <v>2832555.7600000012</v>
      </c>
      <c r="AN263" s="141">
        <f t="shared" si="125"/>
        <v>0</v>
      </c>
      <c r="AO263" s="141">
        <f t="shared" si="125"/>
        <v>0</v>
      </c>
      <c r="AP263" s="141">
        <f t="shared" si="125"/>
        <v>0</v>
      </c>
      <c r="AQ263" s="141">
        <f t="shared" si="125"/>
        <v>0</v>
      </c>
      <c r="AR263" s="141">
        <f t="shared" si="125"/>
        <v>0</v>
      </c>
      <c r="AS263" s="141">
        <f t="shared" si="125"/>
        <v>0</v>
      </c>
      <c r="AT263" s="141">
        <f t="shared" si="125"/>
        <v>0</v>
      </c>
      <c r="AU263" s="141">
        <f t="shared" si="125"/>
        <v>0</v>
      </c>
      <c r="AV263" s="141">
        <f t="shared" si="125"/>
        <v>0</v>
      </c>
      <c r="AW263" s="141">
        <f t="shared" si="125"/>
        <v>0</v>
      </c>
      <c r="AX263" s="141">
        <f t="shared" si="125"/>
        <v>0</v>
      </c>
      <c r="AY263" s="141">
        <f>SUM(AX255:AY262)</f>
        <v>0</v>
      </c>
      <c r="AZ263" s="141">
        <f t="shared" si="125"/>
        <v>21018388.749999996</v>
      </c>
      <c r="BA263" s="141">
        <f t="shared" si="125"/>
        <v>819903705.76208329</v>
      </c>
      <c r="BB263" s="141">
        <f t="shared" si="125"/>
        <v>0</v>
      </c>
      <c r="BC263" s="141">
        <f t="shared" si="125"/>
        <v>819903705.76208329</v>
      </c>
    </row>
    <row r="264" spans="1:55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f>'A-RR Cross-Reference 2024'!AZ264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44"/>
      <c r="AK264" s="144"/>
      <c r="AL264" s="144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44">
        <f t="shared" ref="AZ264:AZ322" si="128">SUM(F264:AY264)</f>
        <v>0</v>
      </c>
      <c r="BA264" s="124">
        <f t="shared" ref="BA264" si="129">E264+AZ264</f>
        <v>16016760.85</v>
      </c>
      <c r="BC264" s="124">
        <f t="shared" ref="BC264" si="130">BA264+BB264</f>
        <v>16016760.85</v>
      </c>
    </row>
    <row r="265" spans="1:5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f>'A-RR Cross-Reference 2024'!AZ265</f>
        <v>133909638.16833337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44"/>
      <c r="AK265" s="144"/>
      <c r="AL265" s="144"/>
      <c r="AM265" s="137">
        <v>165088.28999999957</v>
      </c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44">
        <f t="shared" si="128"/>
        <v>165088.28999999957</v>
      </c>
      <c r="BA265" s="124">
        <f t="shared" ref="BA265:BA272" si="131">E265+AZ265</f>
        <v>134074726.45833337</v>
      </c>
      <c r="BC265" s="124">
        <f t="shared" ref="BC265:BC272" si="132">BA265+BB265</f>
        <v>134074726.45833337</v>
      </c>
    </row>
    <row r="266" spans="1:5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f>'A-RR Cross-Reference 2024'!AZ266</f>
        <v>26697719.083749969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44"/>
      <c r="AK266" s="144"/>
      <c r="AL266" s="144"/>
      <c r="AM266" s="137">
        <v>128066.37000000005</v>
      </c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44">
        <f t="shared" si="128"/>
        <v>128066.37000000005</v>
      </c>
      <c r="BA266" s="124">
        <f t="shared" si="131"/>
        <v>26825785.45374997</v>
      </c>
      <c r="BC266" s="124">
        <f t="shared" si="132"/>
        <v>26825785.45374997</v>
      </c>
    </row>
    <row r="267" spans="1:55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>
        <f>'A-RR Cross-Reference 2024'!AZ267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44"/>
      <c r="AK267" s="144"/>
      <c r="AL267" s="144"/>
      <c r="AM267" s="137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44">
        <f t="shared" si="128"/>
        <v>0</v>
      </c>
      <c r="BA267" s="124">
        <f t="shared" si="131"/>
        <v>55038.009583331645</v>
      </c>
      <c r="BC267" s="124">
        <f t="shared" si="132"/>
        <v>55038.009583331645</v>
      </c>
    </row>
    <row r="268" spans="1:55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f>'A-RR Cross-Reference 2024'!AZ268</f>
        <v>1698227281.7954166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44"/>
      <c r="AK268" s="144"/>
      <c r="AL268" s="137">
        <v>22787914.219999999</v>
      </c>
      <c r="AM268" s="137">
        <v>13831702.690000005</v>
      </c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44">
        <f t="shared" si="128"/>
        <v>36619616.910000004</v>
      </c>
      <c r="BA268" s="124">
        <f t="shared" si="131"/>
        <v>1734846898.7054167</v>
      </c>
      <c r="BC268" s="124">
        <f t="shared" si="132"/>
        <v>1734846898.7054167</v>
      </c>
    </row>
    <row r="269" spans="1:5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f>'A-RR Cross-Reference 2024'!AZ269</f>
        <v>159349350.47958338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44"/>
      <c r="AK269" s="144"/>
      <c r="AL269" s="137"/>
      <c r="AM269" s="137">
        <v>1835504.2700000005</v>
      </c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44">
        <f t="shared" si="128"/>
        <v>1835504.2700000005</v>
      </c>
      <c r="BA269" s="124">
        <f t="shared" si="131"/>
        <v>161184854.74958339</v>
      </c>
      <c r="BC269" s="124">
        <f t="shared" si="132"/>
        <v>161184854.74958339</v>
      </c>
    </row>
    <row r="270" spans="1:5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f>'A-RR Cross-Reference 2024'!AZ270</f>
        <v>17044505.697083328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44"/>
      <c r="AK270" s="144"/>
      <c r="AL270" s="137"/>
      <c r="AM270" s="137">
        <v>49602.010000000009</v>
      </c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44">
        <f t="shared" si="128"/>
        <v>49602.010000000009</v>
      </c>
      <c r="BA270" s="124">
        <f t="shared" si="131"/>
        <v>17094107.70708333</v>
      </c>
      <c r="BC270" s="124">
        <f t="shared" si="132"/>
        <v>17094107.70708333</v>
      </c>
    </row>
    <row r="271" spans="1:55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f>'A-RR Cross-Reference 2024'!AZ271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44"/>
      <c r="AK271" s="144"/>
      <c r="AL271" s="137"/>
      <c r="AM271" s="137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44">
        <f t="shared" si="128"/>
        <v>0</v>
      </c>
      <c r="BA271" s="124">
        <f t="shared" si="131"/>
        <v>53575909.110000007</v>
      </c>
      <c r="BC271" s="124">
        <f t="shared" si="132"/>
        <v>53575909.110000007</v>
      </c>
    </row>
    <row r="272" spans="1:55" outlineLevel="1" x14ac:dyDescent="0.25">
      <c r="A272" s="83">
        <f>ROW()</f>
        <v>272</v>
      </c>
      <c r="B272" s="275"/>
      <c r="C272" s="20" t="s">
        <v>314</v>
      </c>
      <c r="D272" s="68">
        <v>348</v>
      </c>
      <c r="E272" s="144">
        <f>'A-RR Cross-Reference 2024'!AZ272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44"/>
      <c r="AK272" s="144"/>
      <c r="AL272" s="144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44">
        <f t="shared" si="128"/>
        <v>0</v>
      </c>
      <c r="BA272" s="124">
        <f t="shared" si="131"/>
        <v>5025581.2999999989</v>
      </c>
      <c r="BC272" s="124">
        <f t="shared" si="132"/>
        <v>5025581.2999999989</v>
      </c>
    </row>
    <row r="273" spans="1:55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2109901784.4937499</v>
      </c>
      <c r="F273" s="141">
        <f t="shared" ref="F273:AD273" si="133">SUM(F264:F272)</f>
        <v>0</v>
      </c>
      <c r="G273" s="141">
        <f t="shared" si="133"/>
        <v>0</v>
      </c>
      <c r="H273" s="141">
        <f t="shared" si="133"/>
        <v>0</v>
      </c>
      <c r="I273" s="141">
        <f t="shared" si="133"/>
        <v>0</v>
      </c>
      <c r="J273" s="141">
        <f t="shared" si="133"/>
        <v>0</v>
      </c>
      <c r="K273" s="141">
        <f t="shared" si="133"/>
        <v>0</v>
      </c>
      <c r="L273" s="141">
        <f t="shared" si="133"/>
        <v>0</v>
      </c>
      <c r="M273" s="141">
        <f t="shared" si="133"/>
        <v>0</v>
      </c>
      <c r="N273" s="141">
        <f t="shared" si="133"/>
        <v>0</v>
      </c>
      <c r="O273" s="141">
        <f t="shared" si="133"/>
        <v>0</v>
      </c>
      <c r="P273" s="141">
        <f t="shared" si="133"/>
        <v>0</v>
      </c>
      <c r="Q273" s="141">
        <f t="shared" si="133"/>
        <v>0</v>
      </c>
      <c r="R273" s="141">
        <f t="shared" si="133"/>
        <v>0</v>
      </c>
      <c r="S273" s="141">
        <f t="shared" si="133"/>
        <v>0</v>
      </c>
      <c r="T273" s="141">
        <f t="shared" si="133"/>
        <v>0</v>
      </c>
      <c r="U273" s="141">
        <f t="shared" si="133"/>
        <v>0</v>
      </c>
      <c r="V273" s="141">
        <f t="shared" si="133"/>
        <v>0</v>
      </c>
      <c r="W273" s="141">
        <f t="shared" si="133"/>
        <v>0</v>
      </c>
      <c r="X273" s="141">
        <f t="shared" si="133"/>
        <v>0</v>
      </c>
      <c r="Y273" s="141">
        <f t="shared" si="133"/>
        <v>0</v>
      </c>
      <c r="Z273" s="141">
        <f t="shared" si="133"/>
        <v>0</v>
      </c>
      <c r="AA273" s="141">
        <f t="shared" si="133"/>
        <v>0</v>
      </c>
      <c r="AB273" s="141">
        <f t="shared" si="133"/>
        <v>0</v>
      </c>
      <c r="AC273" s="141">
        <f t="shared" si="133"/>
        <v>0</v>
      </c>
      <c r="AD273" s="141">
        <f t="shared" si="133"/>
        <v>0</v>
      </c>
      <c r="AE273" s="141">
        <f t="shared" ref="AE273:BC273" si="134">SUM(AE264:AE272)</f>
        <v>0</v>
      </c>
      <c r="AF273" s="141">
        <f t="shared" si="134"/>
        <v>0</v>
      </c>
      <c r="AG273" s="141">
        <f t="shared" si="134"/>
        <v>0</v>
      </c>
      <c r="AH273" s="141">
        <f t="shared" si="134"/>
        <v>0</v>
      </c>
      <c r="AI273" s="141">
        <f t="shared" si="134"/>
        <v>0</v>
      </c>
      <c r="AJ273" s="141">
        <f t="shared" si="134"/>
        <v>0</v>
      </c>
      <c r="AK273" s="141">
        <f t="shared" ref="AK273" si="135">SUM(AK264:AK272)</f>
        <v>0</v>
      </c>
      <c r="AL273" s="141">
        <f t="shared" si="134"/>
        <v>22787914.219999999</v>
      </c>
      <c r="AM273" s="141">
        <f t="shared" ref="AM273" si="136">SUM(AM264:AM272)</f>
        <v>16009963.630000005</v>
      </c>
      <c r="AN273" s="141">
        <f t="shared" si="134"/>
        <v>0</v>
      </c>
      <c r="AO273" s="141">
        <f t="shared" si="134"/>
        <v>0</v>
      </c>
      <c r="AP273" s="141">
        <f t="shared" si="134"/>
        <v>0</v>
      </c>
      <c r="AQ273" s="141">
        <f t="shared" si="134"/>
        <v>0</v>
      </c>
      <c r="AR273" s="141">
        <f t="shared" si="134"/>
        <v>0</v>
      </c>
      <c r="AS273" s="141">
        <f t="shared" si="134"/>
        <v>0</v>
      </c>
      <c r="AT273" s="141">
        <f t="shared" si="134"/>
        <v>0</v>
      </c>
      <c r="AU273" s="141">
        <f t="shared" si="134"/>
        <v>0</v>
      </c>
      <c r="AV273" s="141">
        <f t="shared" si="134"/>
        <v>0</v>
      </c>
      <c r="AW273" s="141">
        <f t="shared" si="134"/>
        <v>0</v>
      </c>
      <c r="AX273" s="141">
        <f t="shared" si="134"/>
        <v>0</v>
      </c>
      <c r="AY273" s="141">
        <f>SUM(AX264:AY272)</f>
        <v>0</v>
      </c>
      <c r="AZ273" s="141">
        <f t="shared" si="134"/>
        <v>38797877.850000001</v>
      </c>
      <c r="BA273" s="141">
        <f t="shared" si="134"/>
        <v>2148699662.34375</v>
      </c>
      <c r="BB273" s="141">
        <f t="shared" si="134"/>
        <v>0</v>
      </c>
      <c r="BC273" s="141">
        <f t="shared" si="134"/>
        <v>2148699662.34375</v>
      </c>
    </row>
    <row r="274" spans="1:55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44">
        <f>'A-RR Cross-Reference 2024'!AZ274</f>
        <v>67641441.831666648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44">
        <v>25767.879999999888</v>
      </c>
      <c r="AK274" s="144">
        <v>81620.639999999985</v>
      </c>
      <c r="AL274" s="144"/>
      <c r="AM274" s="137">
        <v>11736.679999999702</v>
      </c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44">
        <f t="shared" si="128"/>
        <v>119125.19999999958</v>
      </c>
      <c r="BA274" s="124">
        <f t="shared" ref="BA274" si="137">E274+AZ274</f>
        <v>67760567.031666651</v>
      </c>
      <c r="BC274" s="124">
        <f t="shared" ref="BC274" si="138">BA274+BB274</f>
        <v>67760567.031666651</v>
      </c>
    </row>
    <row r="275" spans="1:55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44">
        <f>'A-RR Cross-Reference 2024'!AZ275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44"/>
      <c r="AK275" s="144"/>
      <c r="AL275" s="14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44">
        <f t="shared" si="128"/>
        <v>0</v>
      </c>
      <c r="BA275" s="124">
        <f t="shared" ref="BA275:BA293" si="139">E275+AZ275</f>
        <v>170672.86</v>
      </c>
      <c r="BC275" s="124">
        <f t="shared" ref="BC275:BC293" si="140">BA275+BB275</f>
        <v>170672.86</v>
      </c>
    </row>
    <row r="276" spans="1:5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44">
        <f>'A-RR Cross-Reference 2024'!AZ276</f>
        <v>10013680.550000001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44">
        <v>0</v>
      </c>
      <c r="AK276" s="144">
        <v>0</v>
      </c>
      <c r="AL276" s="144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44">
        <f t="shared" si="128"/>
        <v>0</v>
      </c>
      <c r="BA276" s="124">
        <f t="shared" si="139"/>
        <v>10013680.550000001</v>
      </c>
      <c r="BC276" s="124">
        <f t="shared" si="140"/>
        <v>10013680.550000001</v>
      </c>
    </row>
    <row r="277" spans="1:5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44">
        <f>'A-RR Cross-Reference 2024'!AZ277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44">
        <v>0</v>
      </c>
      <c r="AK277" s="144">
        <v>0</v>
      </c>
      <c r="AL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44">
        <f t="shared" si="128"/>
        <v>0</v>
      </c>
      <c r="BA277" s="124">
        <f t="shared" si="139"/>
        <v>1956303.54</v>
      </c>
      <c r="BC277" s="124">
        <f t="shared" si="140"/>
        <v>1956303.54</v>
      </c>
    </row>
    <row r="278" spans="1:55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f>'A-RR Cross-Reference 2024'!AZ278</f>
        <v>712127628.47374988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44">
        <v>25524764.199999996</v>
      </c>
      <c r="AK278" s="144">
        <v>0</v>
      </c>
      <c r="AL278" s="137">
        <v>2838026.0399999917</v>
      </c>
      <c r="AM278" s="137">
        <v>8122577.5700000003</v>
      </c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44">
        <f t="shared" si="128"/>
        <v>36485367.809999987</v>
      </c>
      <c r="BA278" s="124">
        <f t="shared" si="139"/>
        <v>748612996.28374982</v>
      </c>
      <c r="BC278" s="124">
        <f t="shared" si="140"/>
        <v>748612996.28374982</v>
      </c>
    </row>
    <row r="279" spans="1:55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44">
        <f>'A-RR Cross-Reference 2024'!AZ279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44"/>
      <c r="AK279" s="144"/>
      <c r="AL279" s="144"/>
      <c r="AM279" s="137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44">
        <f t="shared" si="128"/>
        <v>0</v>
      </c>
      <c r="BA279" s="124">
        <f t="shared" si="139"/>
        <v>405246.35999999993</v>
      </c>
      <c r="BC279" s="124">
        <f t="shared" si="140"/>
        <v>405246.35999999993</v>
      </c>
    </row>
    <row r="280" spans="1:55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44">
        <f>'A-RR Cross-Reference 2024'!AZ280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44"/>
      <c r="AK280" s="144"/>
      <c r="AL280" s="144"/>
      <c r="AM280" s="137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44">
        <f t="shared" si="128"/>
        <v>0</v>
      </c>
      <c r="BA280" s="124">
        <f t="shared" si="139"/>
        <v>128797320.38</v>
      </c>
      <c r="BC280" s="124">
        <f t="shared" si="140"/>
        <v>128797320.38</v>
      </c>
    </row>
    <row r="281" spans="1:55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44">
        <f>'A-RR Cross-Reference 2024'!AZ281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44"/>
      <c r="AK281" s="144"/>
      <c r="AL281" s="144"/>
      <c r="AM281" s="137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44">
        <f t="shared" si="128"/>
        <v>0</v>
      </c>
      <c r="BA281" s="124">
        <f t="shared" si="139"/>
        <v>92066607.159999996</v>
      </c>
      <c r="BC281" s="124">
        <f t="shared" si="140"/>
        <v>92066607.159999996</v>
      </c>
    </row>
    <row r="282" spans="1:55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44">
        <f>'A-RR Cross-Reference 2024'!AZ282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44"/>
      <c r="AK282" s="144"/>
      <c r="AL282" s="144"/>
      <c r="AM282" s="137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44">
        <f t="shared" si="128"/>
        <v>0</v>
      </c>
      <c r="BA282" s="124">
        <f t="shared" si="139"/>
        <v>44822.33</v>
      </c>
      <c r="BC282" s="124">
        <f t="shared" si="140"/>
        <v>44822.33</v>
      </c>
    </row>
    <row r="283" spans="1:55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44">
        <f>'A-RR Cross-Reference 2024'!AZ283</f>
        <v>587999906.10124993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44">
        <v>44505873.449999988</v>
      </c>
      <c r="AK283" s="144">
        <v>685143.29</v>
      </c>
      <c r="AL283" s="144">
        <v>155351609.98999998</v>
      </c>
      <c r="AM283" s="137">
        <v>4514848.2399999984</v>
      </c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44">
        <f t="shared" si="128"/>
        <v>205057474.96999997</v>
      </c>
      <c r="BA283" s="124">
        <f t="shared" si="139"/>
        <v>793057381.07124996</v>
      </c>
      <c r="BC283" s="124">
        <f t="shared" si="140"/>
        <v>793057381.07124996</v>
      </c>
    </row>
    <row r="284" spans="1:55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44">
        <f>'A-RR Cross-Reference 2024'!AZ284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44"/>
      <c r="AK284" s="144"/>
      <c r="AL284" s="144"/>
      <c r="AM284" s="137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44">
        <f t="shared" si="128"/>
        <v>0</v>
      </c>
      <c r="BA284" s="124">
        <f t="shared" si="139"/>
        <v>8830274.3900000006</v>
      </c>
      <c r="BC284" s="124">
        <f t="shared" si="140"/>
        <v>8830274.3900000006</v>
      </c>
    </row>
    <row r="285" spans="1:5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44">
        <f>'A-RR Cross-Reference 2024'!AZ285</f>
        <v>351985003.02958339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44">
        <v>6498675.9399999976</v>
      </c>
      <c r="AK285" s="144">
        <v>140577.24</v>
      </c>
      <c r="AL285" s="144">
        <v>30334089.210000008</v>
      </c>
      <c r="AM285" s="137">
        <v>3126742.0900000017</v>
      </c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44">
        <f t="shared" si="128"/>
        <v>40100084.480000012</v>
      </c>
      <c r="BA285" s="124">
        <f t="shared" si="139"/>
        <v>392085087.50958341</v>
      </c>
      <c r="BC285" s="124">
        <f t="shared" si="140"/>
        <v>392085087.50958341</v>
      </c>
    </row>
    <row r="286" spans="1:5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44">
        <f>'A-RR Cross-Reference 2024'!AZ286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44"/>
      <c r="AK286" s="144"/>
      <c r="AL286" s="144"/>
      <c r="AM286" s="137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44">
        <f t="shared" si="128"/>
        <v>0</v>
      </c>
      <c r="BA286" s="124">
        <f t="shared" si="139"/>
        <v>6055325.1199999992</v>
      </c>
      <c r="BC286" s="124">
        <f t="shared" si="140"/>
        <v>6055325.1199999992</v>
      </c>
    </row>
    <row r="287" spans="1:55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44">
        <f>'A-RR Cross-Reference 2024'!AZ287</f>
        <v>3717836.6299999994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44">
        <v>3111551.07</v>
      </c>
      <c r="AK287" s="144">
        <v>0</v>
      </c>
      <c r="AL287" s="144"/>
      <c r="AM287" s="137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44">
        <f t="shared" si="128"/>
        <v>3111551.07</v>
      </c>
      <c r="BA287" s="124">
        <f t="shared" si="139"/>
        <v>6829387.6999999993</v>
      </c>
      <c r="BC287" s="124">
        <f t="shared" si="140"/>
        <v>6829387.6999999993</v>
      </c>
    </row>
    <row r="288" spans="1:55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44">
        <f>'A-RR Cross-Reference 2024'!AZ288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44"/>
      <c r="AK288" s="144"/>
      <c r="AL288" s="144"/>
      <c r="AM288" s="137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44">
        <f t="shared" si="128"/>
        <v>0</v>
      </c>
      <c r="BA288" s="124">
        <f t="shared" si="139"/>
        <v>510284.37000000005</v>
      </c>
      <c r="BC288" s="124">
        <f t="shared" si="140"/>
        <v>510284.37000000005</v>
      </c>
    </row>
    <row r="289" spans="1:5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44">
        <f>'A-RR Cross-Reference 2024'!AZ289</f>
        <v>7458765.3699999992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44">
        <v>4667326.5600000005</v>
      </c>
      <c r="AK289" s="144">
        <v>0</v>
      </c>
      <c r="AL289" s="144"/>
      <c r="AM289" s="137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44">
        <f t="shared" si="128"/>
        <v>4667326.5600000005</v>
      </c>
      <c r="BA289" s="124">
        <f t="shared" si="139"/>
        <v>12126091.93</v>
      </c>
      <c r="BC289" s="124">
        <f t="shared" si="140"/>
        <v>12126091.93</v>
      </c>
    </row>
    <row r="290" spans="1:5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44">
        <f>'A-RR Cross-Reference 2024'!AZ290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44"/>
      <c r="AK290" s="144"/>
      <c r="AL290" s="144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44">
        <f t="shared" si="128"/>
        <v>0</v>
      </c>
      <c r="BA290" s="124">
        <f t="shared" si="139"/>
        <v>34023856.659999996</v>
      </c>
      <c r="BC290" s="124">
        <f t="shared" si="140"/>
        <v>34023856.659999996</v>
      </c>
    </row>
    <row r="291" spans="1:55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44">
        <f>'A-RR Cross-Reference 2024'!AZ291</f>
        <v>2467822.5399999996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44"/>
      <c r="AK291" s="144"/>
      <c r="AL291" s="144"/>
      <c r="AM291" s="137">
        <v>103107.01000000001</v>
      </c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44">
        <f t="shared" si="128"/>
        <v>103107.01000000001</v>
      </c>
      <c r="BA291" s="124">
        <f t="shared" si="139"/>
        <v>2570929.5499999998</v>
      </c>
      <c r="BC291" s="124">
        <f t="shared" si="140"/>
        <v>2570929.5499999998</v>
      </c>
    </row>
    <row r="292" spans="1:55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44">
        <f>'A-RR Cross-Reference 2024'!AZ292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44"/>
      <c r="AK292" s="144"/>
      <c r="AL292" s="144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44">
        <f t="shared" si="128"/>
        <v>0</v>
      </c>
      <c r="BA292" s="124">
        <f t="shared" si="139"/>
        <v>-362424.49833333329</v>
      </c>
      <c r="BC292" s="124">
        <f t="shared" si="140"/>
        <v>-362424.49833333329</v>
      </c>
    </row>
    <row r="293" spans="1:5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44">
        <f>'A-RR Cross-Reference 2024'!AZ293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44"/>
      <c r="AK293" s="144"/>
      <c r="AL293" s="144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44">
        <f t="shared" si="128"/>
        <v>0</v>
      </c>
      <c r="BA293" s="124">
        <f t="shared" si="139"/>
        <v>1971082.1583333332</v>
      </c>
      <c r="BC293" s="124">
        <f t="shared" si="140"/>
        <v>1971082.1583333332</v>
      </c>
    </row>
    <row r="294" spans="1:55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2017881455.35625</v>
      </c>
      <c r="F294" s="141">
        <f t="shared" ref="F294:AC294" si="141">SUM(F274:F293)</f>
        <v>0</v>
      </c>
      <c r="G294" s="141">
        <f t="shared" si="141"/>
        <v>0</v>
      </c>
      <c r="H294" s="141">
        <f t="shared" si="141"/>
        <v>0</v>
      </c>
      <c r="I294" s="141">
        <f t="shared" si="141"/>
        <v>0</v>
      </c>
      <c r="J294" s="141">
        <f t="shared" si="141"/>
        <v>0</v>
      </c>
      <c r="K294" s="141">
        <f t="shared" si="141"/>
        <v>0</v>
      </c>
      <c r="L294" s="141">
        <f t="shared" si="141"/>
        <v>0</v>
      </c>
      <c r="M294" s="141">
        <f t="shared" si="141"/>
        <v>0</v>
      </c>
      <c r="N294" s="141">
        <f t="shared" si="141"/>
        <v>0</v>
      </c>
      <c r="O294" s="141">
        <f t="shared" si="141"/>
        <v>0</v>
      </c>
      <c r="P294" s="141">
        <f t="shared" si="141"/>
        <v>0</v>
      </c>
      <c r="Q294" s="141">
        <f t="shared" si="141"/>
        <v>0</v>
      </c>
      <c r="R294" s="141">
        <f t="shared" si="141"/>
        <v>0</v>
      </c>
      <c r="S294" s="141">
        <f t="shared" si="141"/>
        <v>0</v>
      </c>
      <c r="T294" s="141">
        <f t="shared" si="141"/>
        <v>0</v>
      </c>
      <c r="U294" s="141">
        <f t="shared" si="141"/>
        <v>0</v>
      </c>
      <c r="V294" s="141">
        <f t="shared" si="141"/>
        <v>0</v>
      </c>
      <c r="W294" s="141">
        <f t="shared" si="141"/>
        <v>0</v>
      </c>
      <c r="X294" s="141">
        <f t="shared" si="141"/>
        <v>0</v>
      </c>
      <c r="Y294" s="141">
        <f t="shared" si="141"/>
        <v>0</v>
      </c>
      <c r="Z294" s="141">
        <f t="shared" si="141"/>
        <v>0</v>
      </c>
      <c r="AA294" s="141">
        <f t="shared" si="141"/>
        <v>0</v>
      </c>
      <c r="AB294" s="141">
        <f t="shared" si="141"/>
        <v>0</v>
      </c>
      <c r="AC294" s="141">
        <f t="shared" si="141"/>
        <v>0</v>
      </c>
      <c r="AD294" s="141">
        <f t="shared" ref="AD294:BC294" si="142">SUM(AD274:AD293)</f>
        <v>0</v>
      </c>
      <c r="AE294" s="141">
        <f t="shared" si="142"/>
        <v>0</v>
      </c>
      <c r="AF294" s="141">
        <f t="shared" si="142"/>
        <v>0</v>
      </c>
      <c r="AG294" s="141">
        <f t="shared" si="142"/>
        <v>0</v>
      </c>
      <c r="AH294" s="141">
        <f t="shared" si="142"/>
        <v>0</v>
      </c>
      <c r="AI294" s="141">
        <f t="shared" si="142"/>
        <v>0</v>
      </c>
      <c r="AJ294" s="141">
        <f t="shared" si="142"/>
        <v>84333959.099999979</v>
      </c>
      <c r="AK294" s="141">
        <f t="shared" si="142"/>
        <v>907341.17</v>
      </c>
      <c r="AL294" s="141">
        <f t="shared" si="142"/>
        <v>188523725.23999998</v>
      </c>
      <c r="AM294" s="141">
        <f t="shared" si="142"/>
        <v>15879011.59</v>
      </c>
      <c r="AN294" s="141">
        <f t="shared" si="142"/>
        <v>0</v>
      </c>
      <c r="AO294" s="141">
        <f t="shared" si="142"/>
        <v>0</v>
      </c>
      <c r="AP294" s="141">
        <f t="shared" si="142"/>
        <v>0</v>
      </c>
      <c r="AQ294" s="141">
        <f t="shared" si="142"/>
        <v>0</v>
      </c>
      <c r="AR294" s="141">
        <f t="shared" si="142"/>
        <v>0</v>
      </c>
      <c r="AS294" s="141">
        <f t="shared" si="142"/>
        <v>0</v>
      </c>
      <c r="AT294" s="141">
        <f t="shared" si="142"/>
        <v>0</v>
      </c>
      <c r="AU294" s="141">
        <f t="shared" si="142"/>
        <v>0</v>
      </c>
      <c r="AV294" s="141">
        <f t="shared" si="142"/>
        <v>0</v>
      </c>
      <c r="AW294" s="141">
        <f t="shared" si="142"/>
        <v>0</v>
      </c>
      <c r="AX294" s="141">
        <f t="shared" si="142"/>
        <v>0</v>
      </c>
      <c r="AY294" s="141">
        <f>SUM(AX274:AY293)</f>
        <v>0</v>
      </c>
      <c r="AZ294" s="141">
        <f t="shared" si="142"/>
        <v>289644037.09999996</v>
      </c>
      <c r="BA294" s="141">
        <f t="shared" si="142"/>
        <v>2307525492.4562492</v>
      </c>
      <c r="BB294" s="141">
        <f t="shared" si="142"/>
        <v>0</v>
      </c>
      <c r="BC294" s="141">
        <f t="shared" si="142"/>
        <v>2307525492.4562492</v>
      </c>
    </row>
    <row r="295" spans="1:55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44">
        <f>'A-RR Cross-Reference 2024'!AZ295</f>
        <v>56720323.279999994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44">
        <v>1175898.0899999999</v>
      </c>
      <c r="AK295" s="144">
        <v>54457.439999999988</v>
      </c>
      <c r="AL295" s="144"/>
      <c r="AM295" s="137">
        <v>0</v>
      </c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44">
        <f t="shared" si="128"/>
        <v>1230355.5299999998</v>
      </c>
      <c r="BA295" s="124">
        <f t="shared" ref="BA295:BA296" si="143">E295+AZ295</f>
        <v>57950678.809999995</v>
      </c>
      <c r="BC295" s="124">
        <f t="shared" ref="BC295:BC296" si="144">BA295+BB295</f>
        <v>57950678.809999995</v>
      </c>
    </row>
    <row r="296" spans="1:5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44">
        <f>'A-RR Cross-Reference 2024'!AZ296</f>
        <v>14812585.410000004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44">
        <v>4338727.8499999996</v>
      </c>
      <c r="AK296" s="144"/>
      <c r="AL296" s="144"/>
      <c r="AM296" s="137">
        <v>717290.39000000013</v>
      </c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44">
        <f t="shared" si="128"/>
        <v>5056018.24</v>
      </c>
      <c r="BA296" s="124">
        <f t="shared" si="143"/>
        <v>19868603.650000006</v>
      </c>
      <c r="BC296" s="124">
        <f t="shared" si="144"/>
        <v>19868603.650000006</v>
      </c>
    </row>
    <row r="297" spans="1:55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44">
        <f>'A-RR Cross-Reference 2024'!AZ297</f>
        <v>560011353.95000005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44">
        <v>33612823.679999992</v>
      </c>
      <c r="AK297" s="144">
        <v>4761190.1399999987</v>
      </c>
      <c r="AL297" s="144"/>
      <c r="AM297" s="137">
        <v>3304621.7200000007</v>
      </c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44">
        <f t="shared" si="128"/>
        <v>41678635.539999992</v>
      </c>
      <c r="BA297" s="124">
        <f t="shared" ref="BA297:BA309" si="145">E297+AZ297</f>
        <v>601689989.49000001</v>
      </c>
      <c r="BC297" s="124">
        <f t="shared" ref="BC297:BC309" si="146">BA297+BB297</f>
        <v>601689989.49000001</v>
      </c>
    </row>
    <row r="298" spans="1:55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44">
        <f>'A-RR Cross-Reference 2024'!AZ298</f>
        <v>15327511.25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44">
        <v>2892984.2499999995</v>
      </c>
      <c r="AK298" s="144">
        <v>0</v>
      </c>
      <c r="AL298" s="144">
        <v>0</v>
      </c>
      <c r="AM298" s="137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44">
        <f t="shared" si="128"/>
        <v>2892984.2499999995</v>
      </c>
      <c r="BA298" s="124">
        <f t="shared" si="145"/>
        <v>18220495.5</v>
      </c>
      <c r="BC298" s="124">
        <f t="shared" si="146"/>
        <v>18220495.5</v>
      </c>
    </row>
    <row r="299" spans="1:55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44">
        <f>'A-RR Cross-Reference 2024'!AZ299</f>
        <v>571538676.83958328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44">
        <v>48646728.5</v>
      </c>
      <c r="AK299" s="144">
        <v>5042084.74</v>
      </c>
      <c r="AL299" s="144">
        <v>0</v>
      </c>
      <c r="AM299" s="137">
        <v>4495984.1300000008</v>
      </c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44">
        <f t="shared" si="128"/>
        <v>58184797.370000005</v>
      </c>
      <c r="BA299" s="124">
        <f t="shared" si="145"/>
        <v>629723474.20958328</v>
      </c>
      <c r="BC299" s="124">
        <f t="shared" si="146"/>
        <v>629723474.20958328</v>
      </c>
    </row>
    <row r="300" spans="1:5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44">
        <f>'A-RR Cross-Reference 2024'!AZ300</f>
        <v>699988971.62250006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44">
        <v>63616858.430000007</v>
      </c>
      <c r="AK300" s="144">
        <v>-408347.15000000037</v>
      </c>
      <c r="AL300" s="144">
        <v>0</v>
      </c>
      <c r="AM300" s="137">
        <v>3989826.66</v>
      </c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44">
        <f t="shared" si="128"/>
        <v>67198337.940000013</v>
      </c>
      <c r="BA300" s="124">
        <f t="shared" si="145"/>
        <v>767187309.56250012</v>
      </c>
      <c r="BC300" s="124">
        <f t="shared" si="146"/>
        <v>767187309.56250012</v>
      </c>
    </row>
    <row r="301" spans="1:55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44">
        <f>'A-RR Cross-Reference 2024'!AZ301</f>
        <v>914424167.56624985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44">
        <v>50333552.180000022</v>
      </c>
      <c r="AK301" s="144">
        <v>735701.62999999896</v>
      </c>
      <c r="AL301" s="144">
        <v>0</v>
      </c>
      <c r="AM301" s="137">
        <v>1289838.1099999999</v>
      </c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44">
        <f t="shared" si="128"/>
        <v>52359091.920000017</v>
      </c>
      <c r="BA301" s="124">
        <f t="shared" si="145"/>
        <v>966783259.48624992</v>
      </c>
      <c r="BC301" s="124">
        <f t="shared" si="146"/>
        <v>966783259.48624992</v>
      </c>
    </row>
    <row r="302" spans="1:5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44">
        <f>'A-RR Cross-Reference 2024'!AZ302</f>
        <v>1237367534.6008334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44">
        <v>60139986.469999984</v>
      </c>
      <c r="AK302" s="144">
        <v>-1893149.6500000004</v>
      </c>
      <c r="AL302" s="144">
        <v>0</v>
      </c>
      <c r="AM302" s="137">
        <v>219889.02000000002</v>
      </c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44">
        <f t="shared" si="128"/>
        <v>58466725.839999989</v>
      </c>
      <c r="BA302" s="124">
        <f t="shared" si="145"/>
        <v>1295834260.4408333</v>
      </c>
      <c r="BC302" s="124">
        <f t="shared" si="146"/>
        <v>1295834260.4408333</v>
      </c>
    </row>
    <row r="303" spans="1:55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44">
        <f>'A-RR Cross-Reference 2024'!AZ303</f>
        <v>691245405.13083327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44">
        <v>68119538.719999999</v>
      </c>
      <c r="AK303" s="144">
        <v>118675.01000000024</v>
      </c>
      <c r="AL303" s="144"/>
      <c r="AM303" s="137">
        <v>2645361.4700000007</v>
      </c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44">
        <f t="shared" si="128"/>
        <v>70883575.200000003</v>
      </c>
      <c r="BA303" s="124">
        <f t="shared" si="145"/>
        <v>762128980.33083332</v>
      </c>
      <c r="BC303" s="124">
        <f t="shared" si="146"/>
        <v>762128980.33083332</v>
      </c>
    </row>
    <row r="304" spans="1:55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44">
        <f>'A-RR Cross-Reference 2024'!AZ304</f>
        <v>197330601.31250003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44">
        <v>366742.80999999982</v>
      </c>
      <c r="AK304" s="144">
        <v>19209.210000000196</v>
      </c>
      <c r="AL304" s="144">
        <v>0</v>
      </c>
      <c r="AM304" s="137">
        <v>6372.7799999999988</v>
      </c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44">
        <f t="shared" si="128"/>
        <v>392324.80000000005</v>
      </c>
      <c r="BA304" s="124">
        <f t="shared" si="145"/>
        <v>197722926.11250004</v>
      </c>
      <c r="BC304" s="124">
        <f t="shared" si="146"/>
        <v>197722926.11250004</v>
      </c>
    </row>
    <row r="305" spans="1:55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44">
        <f>'A-RR Cross-Reference 2024'!AZ305</f>
        <v>340770744.07251793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29"/>
      <c r="AJ305" s="144">
        <v>1883858.1599999964</v>
      </c>
      <c r="AK305" s="144">
        <v>-10248.60999999987</v>
      </c>
      <c r="AL305" s="144"/>
      <c r="AM305" s="137">
        <v>60852.109999999986</v>
      </c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44">
        <f t="shared" si="128"/>
        <v>1934461.6599999964</v>
      </c>
      <c r="BA305" s="124">
        <f t="shared" si="145"/>
        <v>342705205.73251796</v>
      </c>
      <c r="BC305" s="124">
        <f t="shared" si="146"/>
        <v>342705205.73251796</v>
      </c>
    </row>
    <row r="306" spans="1:5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44">
        <f>'A-RR Cross-Reference 2024'!AZ306</f>
        <v>37058878.727499999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44">
        <v>26277503.640000001</v>
      </c>
      <c r="AK306" s="144">
        <v>0</v>
      </c>
      <c r="AL306" s="144"/>
      <c r="AM306" s="137">
        <v>0</v>
      </c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44">
        <f t="shared" si="128"/>
        <v>26277503.640000001</v>
      </c>
      <c r="BA306" s="124">
        <f t="shared" si="145"/>
        <v>63336382.3675</v>
      </c>
      <c r="BC306" s="124">
        <f t="shared" si="146"/>
        <v>63336382.3675</v>
      </c>
    </row>
    <row r="307" spans="1:5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44">
        <f>'A-RR Cross-Reference 2024'!AZ307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44"/>
      <c r="AK307" s="144"/>
      <c r="AL307" s="144"/>
      <c r="AM307" s="137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44">
        <f t="shared" si="128"/>
        <v>0</v>
      </c>
      <c r="BA307" s="124">
        <f t="shared" si="145"/>
        <v>0</v>
      </c>
      <c r="BC307" s="124">
        <f t="shared" si="146"/>
        <v>0</v>
      </c>
    </row>
    <row r="308" spans="1:5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44">
        <f>'A-RR Cross-Reference 2024'!AZ308</f>
        <v>72811078.557916671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44">
        <v>375072.65000000014</v>
      </c>
      <c r="AK308" s="144">
        <v>894.06999999999971</v>
      </c>
      <c r="AL308" s="144"/>
      <c r="AM308" s="137">
        <v>5437110.9900000002</v>
      </c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44">
        <f t="shared" si="128"/>
        <v>5813077.71</v>
      </c>
      <c r="BA308" s="124">
        <f t="shared" si="145"/>
        <v>78624156.267916664</v>
      </c>
      <c r="BC308" s="124">
        <f t="shared" si="146"/>
        <v>78624156.267916664</v>
      </c>
    </row>
    <row r="309" spans="1:5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44">
        <f>'A-RR Cross-Reference 2024'!AZ309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44">
        <v>0</v>
      </c>
      <c r="AK309" s="144">
        <v>0</v>
      </c>
      <c r="AL309" s="144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44">
        <f t="shared" si="128"/>
        <v>0</v>
      </c>
      <c r="BA309" s="124">
        <f t="shared" si="145"/>
        <v>6363632.6699999999</v>
      </c>
      <c r="BC309" s="124">
        <f t="shared" si="146"/>
        <v>6363632.6699999999</v>
      </c>
    </row>
    <row r="310" spans="1:55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5415771464.9904346</v>
      </c>
      <c r="F310" s="141">
        <f t="shared" ref="F310:AD310" si="147">SUM(F295:F309)</f>
        <v>0</v>
      </c>
      <c r="G310" s="141">
        <f t="shared" si="147"/>
        <v>0</v>
      </c>
      <c r="H310" s="141">
        <f t="shared" si="147"/>
        <v>0</v>
      </c>
      <c r="I310" s="141">
        <f t="shared" si="147"/>
        <v>0</v>
      </c>
      <c r="J310" s="141">
        <f t="shared" si="147"/>
        <v>0</v>
      </c>
      <c r="K310" s="141">
        <f t="shared" si="147"/>
        <v>0</v>
      </c>
      <c r="L310" s="141">
        <f t="shared" si="147"/>
        <v>0</v>
      </c>
      <c r="M310" s="141">
        <f t="shared" si="147"/>
        <v>0</v>
      </c>
      <c r="N310" s="141">
        <f t="shared" si="147"/>
        <v>0</v>
      </c>
      <c r="O310" s="141">
        <f t="shared" si="147"/>
        <v>0</v>
      </c>
      <c r="P310" s="141">
        <f t="shared" si="147"/>
        <v>0</v>
      </c>
      <c r="Q310" s="141">
        <f t="shared" si="147"/>
        <v>0</v>
      </c>
      <c r="R310" s="141">
        <f t="shared" si="147"/>
        <v>0</v>
      </c>
      <c r="S310" s="141">
        <f t="shared" si="147"/>
        <v>0</v>
      </c>
      <c r="T310" s="141">
        <f t="shared" si="147"/>
        <v>0</v>
      </c>
      <c r="U310" s="141">
        <f t="shared" si="147"/>
        <v>0</v>
      </c>
      <c r="V310" s="141">
        <f t="shared" si="147"/>
        <v>0</v>
      </c>
      <c r="W310" s="141">
        <f t="shared" si="147"/>
        <v>0</v>
      </c>
      <c r="X310" s="141">
        <f t="shared" si="147"/>
        <v>0</v>
      </c>
      <c r="Y310" s="141">
        <f t="shared" si="147"/>
        <v>0</v>
      </c>
      <c r="Z310" s="141">
        <f t="shared" si="147"/>
        <v>0</v>
      </c>
      <c r="AA310" s="141">
        <f t="shared" si="147"/>
        <v>0</v>
      </c>
      <c r="AB310" s="141">
        <f t="shared" ref="AB310" si="148">SUM(AB295:AB309)</f>
        <v>0</v>
      </c>
      <c r="AC310" s="141">
        <f t="shared" si="147"/>
        <v>0</v>
      </c>
      <c r="AD310" s="141">
        <f t="shared" si="147"/>
        <v>0</v>
      </c>
      <c r="AE310" s="141">
        <f t="shared" ref="AE310:BC310" si="149">SUM(AE295:AE309)</f>
        <v>0</v>
      </c>
      <c r="AF310" s="141">
        <f t="shared" si="149"/>
        <v>0</v>
      </c>
      <c r="AG310" s="141">
        <f t="shared" si="149"/>
        <v>0</v>
      </c>
      <c r="AH310" s="141">
        <f t="shared" si="149"/>
        <v>0</v>
      </c>
      <c r="AI310" s="141">
        <f t="shared" si="149"/>
        <v>0</v>
      </c>
      <c r="AJ310" s="141">
        <f t="shared" si="149"/>
        <v>361780275.42999995</v>
      </c>
      <c r="AK310" s="141">
        <f t="shared" si="149"/>
        <v>8420466.8300000001</v>
      </c>
      <c r="AL310" s="141">
        <f t="shared" si="149"/>
        <v>0</v>
      </c>
      <c r="AM310" s="141">
        <f t="shared" si="149"/>
        <v>22167147.380000003</v>
      </c>
      <c r="AN310" s="141">
        <f t="shared" si="149"/>
        <v>0</v>
      </c>
      <c r="AO310" s="141">
        <f t="shared" si="149"/>
        <v>0</v>
      </c>
      <c r="AP310" s="141">
        <f t="shared" si="149"/>
        <v>0</v>
      </c>
      <c r="AQ310" s="141">
        <f t="shared" si="149"/>
        <v>0</v>
      </c>
      <c r="AR310" s="141">
        <f t="shared" si="149"/>
        <v>0</v>
      </c>
      <c r="AS310" s="141">
        <f t="shared" si="149"/>
        <v>0</v>
      </c>
      <c r="AT310" s="141">
        <f t="shared" si="149"/>
        <v>0</v>
      </c>
      <c r="AU310" s="141">
        <f t="shared" si="149"/>
        <v>0</v>
      </c>
      <c r="AV310" s="141">
        <f t="shared" si="149"/>
        <v>0</v>
      </c>
      <c r="AW310" s="141">
        <f t="shared" si="149"/>
        <v>0</v>
      </c>
      <c r="AX310" s="141">
        <f t="shared" si="149"/>
        <v>0</v>
      </c>
      <c r="AY310" s="141">
        <f>SUM(AX295:AY309)</f>
        <v>0</v>
      </c>
      <c r="AZ310" s="141">
        <f t="shared" si="149"/>
        <v>392367889.63999993</v>
      </c>
      <c r="BA310" s="141">
        <f t="shared" si="149"/>
        <v>5808139354.6304359</v>
      </c>
      <c r="BB310" s="141">
        <f t="shared" si="149"/>
        <v>0</v>
      </c>
      <c r="BC310" s="141">
        <f t="shared" si="149"/>
        <v>5808139354.6304359</v>
      </c>
    </row>
    <row r="311" spans="1:55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44">
        <f>'A-RR Cross-Reference 2024'!AZ311</f>
        <v>46332009.092482008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44"/>
      <c r="AK311" s="144"/>
      <c r="AL311" s="144">
        <v>9836791.6227839999</v>
      </c>
      <c r="AM311" s="137">
        <v>3692640.0263759997</v>
      </c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44">
        <f t="shared" si="128"/>
        <v>13529431.64916</v>
      </c>
      <c r="BA311" s="124">
        <f t="shared" ref="BA311" si="150">E311+AZ311</f>
        <v>59861440.741642006</v>
      </c>
      <c r="BC311" s="124">
        <f t="shared" ref="BC311" si="151">BA311+BB311</f>
        <v>59861440.741642006</v>
      </c>
    </row>
    <row r="312" spans="1:5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44">
        <f>'A-RR Cross-Reference 2024'!AZ312</f>
        <v>227404139.58217987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72"/>
      <c r="AK312" s="144">
        <v>0</v>
      </c>
      <c r="AL312" s="144">
        <v>0</v>
      </c>
      <c r="AM312" s="137">
        <v>1726795.3592600003</v>
      </c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44">
        <f t="shared" si="128"/>
        <v>1726795.3592600003</v>
      </c>
      <c r="BA312" s="124">
        <f t="shared" ref="BA312:BA322" si="152">E312+AZ312</f>
        <v>229130934.94143987</v>
      </c>
      <c r="BC312" s="124">
        <f t="shared" ref="BC312:BC322" si="153">BA312+BB312</f>
        <v>229130934.94143987</v>
      </c>
    </row>
    <row r="313" spans="1:5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44">
        <f>'A-RR Cross-Reference 2024'!AZ313</f>
        <v>142157254.69939205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70">
        <v>2754910.88</v>
      </c>
      <c r="AK313" s="170">
        <v>0</v>
      </c>
      <c r="AL313" s="170">
        <v>535091.46159000008</v>
      </c>
      <c r="AM313" s="137">
        <v>7219291.0985379992</v>
      </c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44">
        <f t="shared" si="128"/>
        <v>10509293.440127999</v>
      </c>
      <c r="BA313" s="124">
        <f t="shared" si="152"/>
        <v>152666548.13952005</v>
      </c>
      <c r="BC313" s="124">
        <f t="shared" si="153"/>
        <v>152666548.13952005</v>
      </c>
    </row>
    <row r="314" spans="1:55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44">
        <f>'A-RR Cross-Reference 2024'!AZ314</f>
        <v>12902310.318475865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44">
        <v>105535.95999999996</v>
      </c>
      <c r="AK314" s="144">
        <v>0</v>
      </c>
      <c r="AL314" s="144"/>
      <c r="AM314" s="137">
        <v>726903.82813400007</v>
      </c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44">
        <f t="shared" si="128"/>
        <v>832439.78813400003</v>
      </c>
      <c r="BA314" s="124">
        <f t="shared" si="152"/>
        <v>13734750.106609864</v>
      </c>
      <c r="BC314" s="124">
        <f t="shared" si="153"/>
        <v>13734750.106609864</v>
      </c>
    </row>
    <row r="315" spans="1:55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44">
        <f>'A-RR Cross-Reference 2024'!AZ315</f>
        <v>-3587262.1652479181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44"/>
      <c r="AK315" s="144"/>
      <c r="AL315" s="144"/>
      <c r="AM315" s="137">
        <v>88.54000000000002</v>
      </c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44">
        <f t="shared" si="128"/>
        <v>88.54000000000002</v>
      </c>
      <c r="BA315" s="124">
        <f t="shared" si="152"/>
        <v>-3587173.6252479181</v>
      </c>
      <c r="BC315" s="124">
        <f t="shared" si="153"/>
        <v>-3587173.6252479181</v>
      </c>
    </row>
    <row r="316" spans="1:5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44">
        <f>'A-RR Cross-Reference 2024'!AZ316</f>
        <v>39195805.966859996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44">
        <v>27378419.690000005</v>
      </c>
      <c r="AK316" s="144">
        <v>0</v>
      </c>
      <c r="AL316" s="144"/>
      <c r="AM316" s="137">
        <v>1850114.9900000002</v>
      </c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44">
        <f t="shared" si="128"/>
        <v>29228534.680000007</v>
      </c>
      <c r="BA316" s="124">
        <f t="shared" si="152"/>
        <v>68424340.646860003</v>
      </c>
      <c r="BC316" s="124">
        <f t="shared" si="153"/>
        <v>68424340.646860003</v>
      </c>
    </row>
    <row r="317" spans="1:55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44">
        <f>'A-RR Cross-Reference 2024'!AZ317</f>
        <v>10832440.480520004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44">
        <v>4093963.68</v>
      </c>
      <c r="AK317" s="144">
        <v>0</v>
      </c>
      <c r="AL317" s="144"/>
      <c r="AM317" s="137">
        <v>219337.69000000006</v>
      </c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44">
        <f t="shared" si="128"/>
        <v>4313301.37</v>
      </c>
      <c r="BA317" s="124">
        <f t="shared" si="152"/>
        <v>15145741.850520004</v>
      </c>
      <c r="BC317" s="124">
        <f t="shared" si="153"/>
        <v>15145741.850520004</v>
      </c>
    </row>
    <row r="318" spans="1:55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44">
        <f>'A-RR Cross-Reference 2024'!AZ318</f>
        <v>5454791.9659486646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44">
        <v>93969.72</v>
      </c>
      <c r="AK318" s="144">
        <v>0</v>
      </c>
      <c r="AL318" s="144"/>
      <c r="AM318" s="137">
        <v>254589.97282600004</v>
      </c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44">
        <f t="shared" si="128"/>
        <v>348559.69282600004</v>
      </c>
      <c r="BA318" s="124">
        <f t="shared" si="152"/>
        <v>5803351.6587746646</v>
      </c>
      <c r="BC318" s="124">
        <f t="shared" si="153"/>
        <v>5803351.6587746646</v>
      </c>
    </row>
    <row r="319" spans="1:55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44">
        <f>'A-RR Cross-Reference 2024'!AZ319</f>
        <v>200332711.48876727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72">
        <v>7624622.4600000009</v>
      </c>
      <c r="AK319" s="144">
        <v>1746985.4800000002</v>
      </c>
      <c r="AL319" s="170">
        <v>3360229.09944</v>
      </c>
      <c r="AM319" s="137">
        <v>3914232.3850640003</v>
      </c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44">
        <f t="shared" si="128"/>
        <v>16646069.424504003</v>
      </c>
      <c r="BA319" s="124">
        <f t="shared" si="152"/>
        <v>216978780.91327128</v>
      </c>
      <c r="BC319" s="124">
        <f t="shared" si="153"/>
        <v>216978780.91327128</v>
      </c>
    </row>
    <row r="320" spans="1:55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44">
        <f>'A-RR Cross-Reference 2024'!AZ320</f>
        <v>3750130.6026306255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44"/>
      <c r="AK320" s="144"/>
      <c r="AL320" s="144"/>
      <c r="AM320" s="137">
        <v>37333.290000000008</v>
      </c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44">
        <f t="shared" si="128"/>
        <v>37333.290000000008</v>
      </c>
      <c r="BA320" s="124">
        <f t="shared" si="152"/>
        <v>3787463.8926306255</v>
      </c>
      <c r="BC320" s="124">
        <f t="shared" si="153"/>
        <v>3787463.8926306255</v>
      </c>
    </row>
    <row r="321" spans="1:55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44">
        <f>'A-RR Cross-Reference 2024'!AZ321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44"/>
      <c r="AK321" s="144"/>
      <c r="AL321" s="144"/>
      <c r="AM321" s="137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44">
        <f t="shared" si="128"/>
        <v>0</v>
      </c>
      <c r="BA321" s="124">
        <f t="shared" si="152"/>
        <v>377982.26229983335</v>
      </c>
      <c r="BC321" s="124">
        <f t="shared" si="153"/>
        <v>377982.26229983335</v>
      </c>
    </row>
    <row r="322" spans="1:5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44">
        <f>'A-RR Cross-Reference 2024'!AZ322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44"/>
      <c r="AK322" s="144"/>
      <c r="AL322" s="144"/>
      <c r="AM322" s="137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44">
        <f t="shared" si="128"/>
        <v>0</v>
      </c>
      <c r="BA322" s="124">
        <f t="shared" si="152"/>
        <v>0</v>
      </c>
      <c r="BC322" s="124">
        <f t="shared" si="153"/>
        <v>0</v>
      </c>
    </row>
    <row r="323" spans="1:55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685152314.29430819</v>
      </c>
      <c r="F323" s="141">
        <f t="shared" ref="F323:AD323" si="154">SUM(F311:F322)</f>
        <v>0</v>
      </c>
      <c r="G323" s="141">
        <f t="shared" si="154"/>
        <v>0</v>
      </c>
      <c r="H323" s="141">
        <f t="shared" si="154"/>
        <v>0</v>
      </c>
      <c r="I323" s="141">
        <f t="shared" si="154"/>
        <v>0</v>
      </c>
      <c r="J323" s="141">
        <f t="shared" si="154"/>
        <v>0</v>
      </c>
      <c r="K323" s="141">
        <f t="shared" si="154"/>
        <v>0</v>
      </c>
      <c r="L323" s="141">
        <f t="shared" si="154"/>
        <v>0</v>
      </c>
      <c r="M323" s="141">
        <f t="shared" si="154"/>
        <v>0</v>
      </c>
      <c r="N323" s="141">
        <f t="shared" si="154"/>
        <v>0</v>
      </c>
      <c r="O323" s="141">
        <f t="shared" si="154"/>
        <v>0</v>
      </c>
      <c r="P323" s="141">
        <f t="shared" si="154"/>
        <v>0</v>
      </c>
      <c r="Q323" s="141">
        <f t="shared" si="154"/>
        <v>0</v>
      </c>
      <c r="R323" s="141">
        <f t="shared" si="154"/>
        <v>0</v>
      </c>
      <c r="S323" s="141">
        <f t="shared" si="154"/>
        <v>0</v>
      </c>
      <c r="T323" s="141">
        <f t="shared" si="154"/>
        <v>0</v>
      </c>
      <c r="U323" s="141">
        <f t="shared" si="154"/>
        <v>0</v>
      </c>
      <c r="V323" s="141">
        <f t="shared" si="154"/>
        <v>0</v>
      </c>
      <c r="W323" s="141">
        <f t="shared" si="154"/>
        <v>0</v>
      </c>
      <c r="X323" s="141">
        <f t="shared" si="154"/>
        <v>0</v>
      </c>
      <c r="Y323" s="141">
        <f t="shared" si="154"/>
        <v>0</v>
      </c>
      <c r="Z323" s="141">
        <f t="shared" si="154"/>
        <v>0</v>
      </c>
      <c r="AA323" s="141">
        <f t="shared" si="154"/>
        <v>0</v>
      </c>
      <c r="AB323" s="141">
        <f t="shared" ref="AB323" si="155">SUM(AB311:AB322)</f>
        <v>0</v>
      </c>
      <c r="AC323" s="141">
        <f t="shared" si="154"/>
        <v>0</v>
      </c>
      <c r="AD323" s="141">
        <f t="shared" si="154"/>
        <v>0</v>
      </c>
      <c r="AE323" s="141">
        <f t="shared" ref="AE323:AZ323" si="156">SUM(AE311:AE322)</f>
        <v>0</v>
      </c>
      <c r="AF323" s="141">
        <f t="shared" si="156"/>
        <v>0</v>
      </c>
      <c r="AG323" s="141">
        <f t="shared" si="156"/>
        <v>0</v>
      </c>
      <c r="AH323" s="141">
        <f t="shared" si="156"/>
        <v>0</v>
      </c>
      <c r="AI323" s="141">
        <f t="shared" si="156"/>
        <v>0</v>
      </c>
      <c r="AJ323" s="141">
        <f t="shared" si="156"/>
        <v>42051422.390000008</v>
      </c>
      <c r="AK323" s="141">
        <f t="shared" si="156"/>
        <v>1746985.4800000002</v>
      </c>
      <c r="AL323" s="141">
        <f t="shared" si="156"/>
        <v>13732112.183814</v>
      </c>
      <c r="AM323" s="141">
        <f t="shared" si="156"/>
        <v>19641327.180197999</v>
      </c>
      <c r="AN323" s="141">
        <f t="shared" si="156"/>
        <v>0</v>
      </c>
      <c r="AO323" s="141">
        <f t="shared" si="156"/>
        <v>0</v>
      </c>
      <c r="AP323" s="141">
        <f t="shared" si="156"/>
        <v>0</v>
      </c>
      <c r="AQ323" s="141">
        <f t="shared" si="156"/>
        <v>0</v>
      </c>
      <c r="AR323" s="141">
        <f t="shared" si="156"/>
        <v>0</v>
      </c>
      <c r="AS323" s="141">
        <f t="shared" si="156"/>
        <v>0</v>
      </c>
      <c r="AT323" s="141">
        <f t="shared" si="156"/>
        <v>0</v>
      </c>
      <c r="AU323" s="141">
        <f t="shared" si="156"/>
        <v>0</v>
      </c>
      <c r="AV323" s="141">
        <f t="shared" si="156"/>
        <v>0</v>
      </c>
      <c r="AW323" s="141">
        <f t="shared" si="156"/>
        <v>0</v>
      </c>
      <c r="AX323" s="141">
        <f t="shared" si="156"/>
        <v>0</v>
      </c>
      <c r="AY323" s="141">
        <f>SUM(AX311:AY322)</f>
        <v>0</v>
      </c>
      <c r="AZ323" s="141">
        <f t="shared" si="156"/>
        <v>77171847.234012008</v>
      </c>
      <c r="BA323" s="141">
        <f t="shared" ref="BA323:BC323" si="157">SUM(BA311:BA322)</f>
        <v>762324161.52832019</v>
      </c>
      <c r="BB323" s="141">
        <f t="shared" si="157"/>
        <v>0</v>
      </c>
      <c r="BC323" s="141">
        <f t="shared" si="157"/>
        <v>762324161.52832019</v>
      </c>
    </row>
    <row r="324" spans="1:55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12253656559.260818</v>
      </c>
      <c r="F324" s="142">
        <f t="shared" ref="F324:AD324" si="158">+F323+F310+F294+F273+F263+F254+F245</f>
        <v>0</v>
      </c>
      <c r="G324" s="142">
        <f t="shared" si="158"/>
        <v>0</v>
      </c>
      <c r="H324" s="142">
        <f t="shared" si="158"/>
        <v>0</v>
      </c>
      <c r="I324" s="142">
        <f t="shared" si="158"/>
        <v>0</v>
      </c>
      <c r="J324" s="142">
        <f t="shared" si="158"/>
        <v>0</v>
      </c>
      <c r="K324" s="142">
        <f t="shared" si="158"/>
        <v>0</v>
      </c>
      <c r="L324" s="142">
        <f t="shared" si="158"/>
        <v>0</v>
      </c>
      <c r="M324" s="142">
        <f t="shared" si="158"/>
        <v>0</v>
      </c>
      <c r="N324" s="142">
        <f t="shared" si="158"/>
        <v>0</v>
      </c>
      <c r="O324" s="142">
        <f t="shared" si="158"/>
        <v>0</v>
      </c>
      <c r="P324" s="142">
        <f t="shared" si="158"/>
        <v>0</v>
      </c>
      <c r="Q324" s="142">
        <f t="shared" si="158"/>
        <v>0</v>
      </c>
      <c r="R324" s="142">
        <f t="shared" si="158"/>
        <v>0</v>
      </c>
      <c r="S324" s="142">
        <f t="shared" si="158"/>
        <v>0</v>
      </c>
      <c r="T324" s="142">
        <f t="shared" si="158"/>
        <v>0</v>
      </c>
      <c r="U324" s="142">
        <f t="shared" si="158"/>
        <v>0</v>
      </c>
      <c r="V324" s="142">
        <f t="shared" si="158"/>
        <v>0</v>
      </c>
      <c r="W324" s="142">
        <f t="shared" si="158"/>
        <v>0</v>
      </c>
      <c r="X324" s="142">
        <f t="shared" si="158"/>
        <v>0</v>
      </c>
      <c r="Y324" s="142">
        <f t="shared" si="158"/>
        <v>0</v>
      </c>
      <c r="Z324" s="142">
        <f t="shared" si="158"/>
        <v>0</v>
      </c>
      <c r="AA324" s="142">
        <f t="shared" si="158"/>
        <v>0</v>
      </c>
      <c r="AB324" s="142">
        <f t="shared" ref="AB324" si="159">+AB323+AB310+AB294+AB273+AB263+AB254+AB245</f>
        <v>0</v>
      </c>
      <c r="AC324" s="142">
        <f t="shared" si="158"/>
        <v>0</v>
      </c>
      <c r="AD324" s="142">
        <f t="shared" si="158"/>
        <v>0</v>
      </c>
      <c r="AE324" s="142">
        <f t="shared" ref="AE324:AZ324" si="160">+AE323+AE310+AE294+AE273+AE263+AE254+AE245</f>
        <v>0</v>
      </c>
      <c r="AF324" s="142">
        <f t="shared" si="160"/>
        <v>0</v>
      </c>
      <c r="AG324" s="142">
        <f t="shared" si="160"/>
        <v>0</v>
      </c>
      <c r="AH324" s="142">
        <f t="shared" si="160"/>
        <v>0</v>
      </c>
      <c r="AI324" s="142">
        <f t="shared" si="160"/>
        <v>0</v>
      </c>
      <c r="AJ324" s="142">
        <f t="shared" si="160"/>
        <v>528060572.18698186</v>
      </c>
      <c r="AK324" s="142">
        <f t="shared" si="160"/>
        <v>11853126.560000001</v>
      </c>
      <c r="AL324" s="142">
        <f t="shared" si="160"/>
        <v>254066681.87600198</v>
      </c>
      <c r="AM324" s="142">
        <f t="shared" si="160"/>
        <v>124054620.51282002</v>
      </c>
      <c r="AN324" s="142">
        <f t="shared" si="160"/>
        <v>0</v>
      </c>
      <c r="AO324" s="142">
        <f t="shared" si="160"/>
        <v>0</v>
      </c>
      <c r="AP324" s="142">
        <f t="shared" si="160"/>
        <v>0</v>
      </c>
      <c r="AQ324" s="142">
        <f t="shared" si="160"/>
        <v>0</v>
      </c>
      <c r="AR324" s="142">
        <f t="shared" si="160"/>
        <v>0</v>
      </c>
      <c r="AS324" s="142">
        <f t="shared" si="160"/>
        <v>0</v>
      </c>
      <c r="AT324" s="142">
        <f t="shared" si="160"/>
        <v>0</v>
      </c>
      <c r="AU324" s="142">
        <f t="shared" si="160"/>
        <v>0</v>
      </c>
      <c r="AV324" s="142">
        <f t="shared" si="160"/>
        <v>-16217464.820000002</v>
      </c>
      <c r="AW324" s="142">
        <f t="shared" si="160"/>
        <v>0</v>
      </c>
      <c r="AX324" s="142">
        <f t="shared" si="160"/>
        <v>0</v>
      </c>
      <c r="AY324" s="142">
        <f t="shared" si="160"/>
        <v>0</v>
      </c>
      <c r="AZ324" s="142">
        <f t="shared" si="160"/>
        <v>901817536.315804</v>
      </c>
      <c r="BA324" s="142">
        <f t="shared" ref="BA324:BC324" si="161">+BA323+BA310+BA294+BA273+BA263+BA254+BA245</f>
        <v>13155474095.576622</v>
      </c>
      <c r="BB324" s="142">
        <f t="shared" si="161"/>
        <v>0</v>
      </c>
      <c r="BC324" s="142">
        <f t="shared" si="161"/>
        <v>13155474095.576622</v>
      </c>
    </row>
    <row r="325" spans="1:55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44">
        <f>'A-RR Cross-Reference 2024'!AZ325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44"/>
      <c r="AK325" s="144"/>
      <c r="AL325" s="144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44">
        <f t="shared" ref="AZ325:AZ331" si="162">SUM(F325:AY325)</f>
        <v>0</v>
      </c>
      <c r="BA325" s="124">
        <f t="shared" ref="BA325" si="163">E325+AZ325</f>
        <v>0</v>
      </c>
      <c r="BC325" s="124">
        <f t="shared" ref="BC325" si="164">BA325+BB325</f>
        <v>0</v>
      </c>
    </row>
    <row r="326" spans="1:55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44">
        <f>'A-RR Cross-Reference 2024'!AZ326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44"/>
      <c r="AL326" s="144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44">
        <f t="shared" si="162"/>
        <v>0</v>
      </c>
      <c r="BA326" s="124">
        <f t="shared" ref="BA326:BA331" si="165">E326+AZ326</f>
        <v>0</v>
      </c>
      <c r="BC326" s="124">
        <f t="shared" ref="BC326:BC331" si="166">BA326+BB326</f>
        <v>0</v>
      </c>
    </row>
    <row r="327" spans="1:55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44">
        <f>'A-RR Cross-Reference 2024'!AZ327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44"/>
      <c r="AL327" s="144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44">
        <f t="shared" si="162"/>
        <v>0</v>
      </c>
      <c r="BA327" s="124">
        <f t="shared" si="165"/>
        <v>0</v>
      </c>
      <c r="BC327" s="124">
        <f t="shared" si="166"/>
        <v>0</v>
      </c>
    </row>
    <row r="328" spans="1:55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44">
        <f>'A-RR Cross-Reference 2024'!AZ328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44"/>
      <c r="AL328" s="144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44">
        <f t="shared" si="162"/>
        <v>0</v>
      </c>
      <c r="BA328" s="124">
        <f t="shared" si="165"/>
        <v>0</v>
      </c>
      <c r="BC328" s="124">
        <f t="shared" si="166"/>
        <v>0</v>
      </c>
    </row>
    <row r="329" spans="1:55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44">
        <f>'A-RR Cross-Reference 2024'!AZ329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44"/>
      <c r="AL329" s="144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44">
        <f t="shared" si="162"/>
        <v>0</v>
      </c>
      <c r="BA329" s="124">
        <f t="shared" si="165"/>
        <v>0</v>
      </c>
      <c r="BC329" s="124">
        <f t="shared" si="166"/>
        <v>0</v>
      </c>
    </row>
    <row r="330" spans="1:55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44">
        <f>'A-RR Cross-Reference 2024'!AZ330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44"/>
      <c r="AL330" s="144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44">
        <f t="shared" si="162"/>
        <v>0</v>
      </c>
      <c r="BA330" s="124">
        <f t="shared" si="165"/>
        <v>0</v>
      </c>
      <c r="BC330" s="124">
        <f t="shared" si="166"/>
        <v>0</v>
      </c>
    </row>
    <row r="331" spans="1:55" x14ac:dyDescent="0.25">
      <c r="A331" s="83">
        <f>ROW()</f>
        <v>331</v>
      </c>
      <c r="B331" s="276"/>
      <c r="C331" s="72" t="s">
        <v>40</v>
      </c>
      <c r="D331" s="75">
        <v>101.1</v>
      </c>
      <c r="E331" s="144">
        <f>'A-RR Cross-Reference 2024'!AZ331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44"/>
      <c r="AL331" s="144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44">
        <f t="shared" si="162"/>
        <v>0</v>
      </c>
      <c r="BA331" s="124">
        <f t="shared" si="165"/>
        <v>0</v>
      </c>
      <c r="BC331" s="124">
        <f t="shared" si="166"/>
        <v>0</v>
      </c>
    </row>
    <row r="332" spans="1:55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 t="shared" ref="F332:AD332" si="167">SUM(F325:F331)</f>
        <v>0</v>
      </c>
      <c r="G332" s="141">
        <f t="shared" si="167"/>
        <v>0</v>
      </c>
      <c r="H332" s="141">
        <f t="shared" si="167"/>
        <v>0</v>
      </c>
      <c r="I332" s="141">
        <f t="shared" si="167"/>
        <v>0</v>
      </c>
      <c r="J332" s="141">
        <f t="shared" si="167"/>
        <v>0</v>
      </c>
      <c r="K332" s="141">
        <f t="shared" si="167"/>
        <v>0</v>
      </c>
      <c r="L332" s="141">
        <f t="shared" si="167"/>
        <v>0</v>
      </c>
      <c r="M332" s="141">
        <f t="shared" si="167"/>
        <v>0</v>
      </c>
      <c r="N332" s="141">
        <f t="shared" si="167"/>
        <v>0</v>
      </c>
      <c r="O332" s="141">
        <f t="shared" si="167"/>
        <v>0</v>
      </c>
      <c r="P332" s="141">
        <f t="shared" si="167"/>
        <v>0</v>
      </c>
      <c r="Q332" s="141">
        <f t="shared" si="167"/>
        <v>0</v>
      </c>
      <c r="R332" s="141">
        <f t="shared" si="167"/>
        <v>0</v>
      </c>
      <c r="S332" s="141">
        <f t="shared" si="167"/>
        <v>0</v>
      </c>
      <c r="T332" s="141">
        <f t="shared" si="167"/>
        <v>0</v>
      </c>
      <c r="U332" s="141">
        <f t="shared" si="167"/>
        <v>0</v>
      </c>
      <c r="V332" s="141">
        <f t="shared" si="167"/>
        <v>0</v>
      </c>
      <c r="W332" s="141">
        <f t="shared" si="167"/>
        <v>0</v>
      </c>
      <c r="X332" s="141">
        <f t="shared" si="167"/>
        <v>0</v>
      </c>
      <c r="Y332" s="141">
        <f t="shared" si="167"/>
        <v>0</v>
      </c>
      <c r="Z332" s="141">
        <f t="shared" si="167"/>
        <v>0</v>
      </c>
      <c r="AA332" s="141">
        <f t="shared" si="167"/>
        <v>0</v>
      </c>
      <c r="AB332" s="141">
        <f t="shared" ref="AB332" si="168">SUM(AB325:AB331)</f>
        <v>0</v>
      </c>
      <c r="AC332" s="141">
        <f t="shared" si="167"/>
        <v>0</v>
      </c>
      <c r="AD332" s="141">
        <f t="shared" si="167"/>
        <v>0</v>
      </c>
      <c r="AE332" s="141">
        <f t="shared" ref="AE332:BC332" si="169">SUM(AE325:AE331)</f>
        <v>0</v>
      </c>
      <c r="AF332" s="141">
        <f t="shared" si="169"/>
        <v>0</v>
      </c>
      <c r="AG332" s="141">
        <f t="shared" si="169"/>
        <v>0</v>
      </c>
      <c r="AH332" s="141">
        <f t="shared" si="169"/>
        <v>0</v>
      </c>
      <c r="AI332" s="141">
        <f t="shared" si="169"/>
        <v>0</v>
      </c>
      <c r="AJ332" s="141">
        <f t="shared" si="169"/>
        <v>0</v>
      </c>
      <c r="AK332" s="141">
        <f>SUM(AK325:$BY331)</f>
        <v>0</v>
      </c>
      <c r="AL332" s="141">
        <f t="shared" si="169"/>
        <v>0</v>
      </c>
      <c r="AM332" s="141">
        <f t="shared" si="169"/>
        <v>0</v>
      </c>
      <c r="AN332" s="141">
        <f t="shared" si="169"/>
        <v>0</v>
      </c>
      <c r="AO332" s="141">
        <f t="shared" si="169"/>
        <v>0</v>
      </c>
      <c r="AP332" s="141">
        <f t="shared" si="169"/>
        <v>0</v>
      </c>
      <c r="AQ332" s="141">
        <f t="shared" si="169"/>
        <v>0</v>
      </c>
      <c r="AR332" s="141">
        <f t="shared" si="169"/>
        <v>0</v>
      </c>
      <c r="AS332" s="141">
        <f t="shared" si="169"/>
        <v>0</v>
      </c>
      <c r="AT332" s="141">
        <f t="shared" si="169"/>
        <v>0</v>
      </c>
      <c r="AU332" s="141">
        <f t="shared" si="169"/>
        <v>0</v>
      </c>
      <c r="AV332" s="141">
        <f t="shared" si="169"/>
        <v>0</v>
      </c>
      <c r="AW332" s="141">
        <f t="shared" si="169"/>
        <v>0</v>
      </c>
      <c r="AX332" s="141">
        <f t="shared" si="169"/>
        <v>0</v>
      </c>
      <c r="AY332" s="141">
        <f>SUM(AX325:AY331)</f>
        <v>0</v>
      </c>
      <c r="AZ332" s="141">
        <f t="shared" si="169"/>
        <v>0</v>
      </c>
      <c r="BA332" s="141">
        <f t="shared" si="169"/>
        <v>0</v>
      </c>
      <c r="BB332" s="141">
        <f t="shared" si="169"/>
        <v>0</v>
      </c>
      <c r="BC332" s="141">
        <f t="shared" si="169"/>
        <v>0</v>
      </c>
    </row>
    <row r="333" spans="1:55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44">
        <f>'A-RR Cross-Reference 2024'!AZ333</f>
        <v>0</v>
      </c>
      <c r="AK333" s="144"/>
      <c r="AL333" s="144"/>
      <c r="AZ333" s="144">
        <f t="shared" ref="AZ333" si="170">SUM(F333:AY333)</f>
        <v>0</v>
      </c>
      <c r="BA333" s="124">
        <f t="shared" ref="BA333" si="171">E333+AZ333</f>
        <v>0</v>
      </c>
      <c r="BC333" s="124">
        <f t="shared" ref="BC333" si="172">BA333+BB333</f>
        <v>0</v>
      </c>
    </row>
    <row r="334" spans="1:55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 t="shared" ref="F334:AD334" si="173">SUM(F333)</f>
        <v>0</v>
      </c>
      <c r="G334" s="141">
        <f t="shared" si="173"/>
        <v>0</v>
      </c>
      <c r="H334" s="141">
        <f t="shared" si="173"/>
        <v>0</v>
      </c>
      <c r="I334" s="141">
        <f t="shared" si="173"/>
        <v>0</v>
      </c>
      <c r="J334" s="141">
        <f t="shared" si="173"/>
        <v>0</v>
      </c>
      <c r="K334" s="141">
        <f t="shared" si="173"/>
        <v>0</v>
      </c>
      <c r="L334" s="141">
        <f t="shared" si="173"/>
        <v>0</v>
      </c>
      <c r="M334" s="141">
        <f t="shared" si="173"/>
        <v>0</v>
      </c>
      <c r="N334" s="141">
        <f t="shared" si="173"/>
        <v>0</v>
      </c>
      <c r="O334" s="141">
        <f t="shared" si="173"/>
        <v>0</v>
      </c>
      <c r="P334" s="141">
        <f t="shared" si="173"/>
        <v>0</v>
      </c>
      <c r="Q334" s="141">
        <f t="shared" si="173"/>
        <v>0</v>
      </c>
      <c r="R334" s="141">
        <f t="shared" si="173"/>
        <v>0</v>
      </c>
      <c r="S334" s="141">
        <f t="shared" si="173"/>
        <v>0</v>
      </c>
      <c r="T334" s="141">
        <f t="shared" si="173"/>
        <v>0</v>
      </c>
      <c r="U334" s="141">
        <f t="shared" si="173"/>
        <v>0</v>
      </c>
      <c r="V334" s="141">
        <f t="shared" si="173"/>
        <v>0</v>
      </c>
      <c r="W334" s="141">
        <f t="shared" si="173"/>
        <v>0</v>
      </c>
      <c r="X334" s="141">
        <f t="shared" si="173"/>
        <v>0</v>
      </c>
      <c r="Y334" s="141">
        <f t="shared" si="173"/>
        <v>0</v>
      </c>
      <c r="Z334" s="141">
        <f t="shared" si="173"/>
        <v>0</v>
      </c>
      <c r="AA334" s="141">
        <f t="shared" si="173"/>
        <v>0</v>
      </c>
      <c r="AB334" s="141">
        <f t="shared" ref="AB334" si="174">SUM(AB333)</f>
        <v>0</v>
      </c>
      <c r="AC334" s="141">
        <f t="shared" si="173"/>
        <v>0</v>
      </c>
      <c r="AD334" s="141">
        <f t="shared" si="173"/>
        <v>0</v>
      </c>
      <c r="AE334" s="141">
        <f t="shared" ref="AE334:BC334" si="175">SUM(AE333)</f>
        <v>0</v>
      </c>
      <c r="AF334" s="141">
        <f t="shared" si="175"/>
        <v>0</v>
      </c>
      <c r="AG334" s="141">
        <f t="shared" si="175"/>
        <v>0</v>
      </c>
      <c r="AH334" s="141">
        <f t="shared" si="175"/>
        <v>0</v>
      </c>
      <c r="AI334" s="141">
        <f t="shared" si="175"/>
        <v>0</v>
      </c>
      <c r="AJ334" s="141">
        <f t="shared" si="175"/>
        <v>0</v>
      </c>
      <c r="AK334" s="141">
        <f>SUM($BY333)</f>
        <v>0</v>
      </c>
      <c r="AL334" s="141">
        <f t="shared" ref="AL334" si="176">SUM(AL333)</f>
        <v>0</v>
      </c>
      <c r="AM334" s="141">
        <f t="shared" ref="AM334" si="177">SUM(AM333)</f>
        <v>0</v>
      </c>
      <c r="AN334" s="141">
        <f t="shared" si="175"/>
        <v>0</v>
      </c>
      <c r="AO334" s="141">
        <f t="shared" si="175"/>
        <v>0</v>
      </c>
      <c r="AP334" s="141">
        <f t="shared" si="175"/>
        <v>0</v>
      </c>
      <c r="AQ334" s="141">
        <f t="shared" si="175"/>
        <v>0</v>
      </c>
      <c r="AR334" s="141">
        <f t="shared" si="175"/>
        <v>0</v>
      </c>
      <c r="AS334" s="141">
        <f t="shared" si="175"/>
        <v>0</v>
      </c>
      <c r="AT334" s="141">
        <f t="shared" si="175"/>
        <v>0</v>
      </c>
      <c r="AU334" s="141">
        <f t="shared" si="175"/>
        <v>0</v>
      </c>
      <c r="AV334" s="141">
        <f t="shared" ref="AV334" si="178">SUM(AV333)</f>
        <v>0</v>
      </c>
      <c r="AW334" s="141">
        <f t="shared" si="175"/>
        <v>0</v>
      </c>
      <c r="AX334" s="141">
        <f t="shared" si="175"/>
        <v>0</v>
      </c>
      <c r="AY334" s="141">
        <f t="shared" si="175"/>
        <v>0</v>
      </c>
      <c r="AZ334" s="141">
        <f t="shared" si="175"/>
        <v>0</v>
      </c>
      <c r="BA334" s="141">
        <f t="shared" si="175"/>
        <v>0</v>
      </c>
      <c r="BB334" s="141">
        <f t="shared" si="175"/>
        <v>0</v>
      </c>
      <c r="BC334" s="141">
        <f t="shared" si="175"/>
        <v>0</v>
      </c>
    </row>
    <row r="335" spans="1:55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44">
        <f>'A-RR Cross-Reference 2024'!AZ335</f>
        <v>0</v>
      </c>
      <c r="AK335" s="144"/>
      <c r="AL335" s="144"/>
      <c r="AZ335" s="144">
        <f t="shared" ref="AZ335:AZ341" si="179">SUM(F335:AY335)</f>
        <v>0</v>
      </c>
      <c r="BA335" s="124">
        <f t="shared" ref="BA335:BA336" si="180">E335+AZ335</f>
        <v>0</v>
      </c>
      <c r="BC335" s="124">
        <f t="shared" ref="BC335:BC336" si="181">BA335+BB335</f>
        <v>0</v>
      </c>
    </row>
    <row r="336" spans="1:55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44">
        <f>'A-RR Cross-Reference 2024'!AZ336</f>
        <v>0</v>
      </c>
      <c r="AK336" s="144"/>
      <c r="AL336" s="144"/>
      <c r="AZ336" s="144">
        <f t="shared" si="179"/>
        <v>0</v>
      </c>
      <c r="BA336" s="124">
        <f t="shared" si="180"/>
        <v>0</v>
      </c>
      <c r="BC336" s="124">
        <f t="shared" si="181"/>
        <v>0</v>
      </c>
    </row>
    <row r="337" spans="1:55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44">
        <f>'A-RR Cross-Reference 2024'!AZ337</f>
        <v>0</v>
      </c>
      <c r="AK337" s="144"/>
      <c r="AL337" s="144"/>
      <c r="AZ337" s="144">
        <f t="shared" si="179"/>
        <v>0</v>
      </c>
      <c r="BA337" s="124">
        <f t="shared" ref="BA337:BA341" si="182">E337+AZ337</f>
        <v>0</v>
      </c>
      <c r="BC337" s="124">
        <f t="shared" ref="BC337:BC341" si="183">BA337+BB337</f>
        <v>0</v>
      </c>
    </row>
    <row r="338" spans="1:55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44">
        <f>'A-RR Cross-Reference 2024'!AZ338</f>
        <v>0</v>
      </c>
      <c r="AK338" s="144"/>
      <c r="AL338" s="144"/>
      <c r="AZ338" s="144">
        <f t="shared" si="179"/>
        <v>0</v>
      </c>
      <c r="BA338" s="124">
        <f t="shared" si="182"/>
        <v>0</v>
      </c>
      <c r="BC338" s="124">
        <f t="shared" si="183"/>
        <v>0</v>
      </c>
    </row>
    <row r="339" spans="1:55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44">
        <f>'A-RR Cross-Reference 2024'!AZ339</f>
        <v>0</v>
      </c>
      <c r="AK339" s="144"/>
      <c r="AL339" s="144"/>
      <c r="AZ339" s="144">
        <f t="shared" si="179"/>
        <v>0</v>
      </c>
      <c r="BA339" s="124">
        <f t="shared" si="182"/>
        <v>0</v>
      </c>
      <c r="BC339" s="124">
        <f t="shared" si="183"/>
        <v>0</v>
      </c>
    </row>
    <row r="340" spans="1:55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44">
        <f>'A-RR Cross-Reference 2024'!AZ340</f>
        <v>0</v>
      </c>
      <c r="AK340" s="144"/>
      <c r="AL340" s="144"/>
      <c r="AZ340" s="144">
        <f t="shared" si="179"/>
        <v>0</v>
      </c>
      <c r="BA340" s="124">
        <f t="shared" si="182"/>
        <v>0</v>
      </c>
      <c r="BC340" s="124">
        <f t="shared" si="183"/>
        <v>0</v>
      </c>
    </row>
    <row r="341" spans="1:55" x14ac:dyDescent="0.25">
      <c r="A341" s="83">
        <f>ROW()</f>
        <v>341</v>
      </c>
      <c r="B341" s="276"/>
      <c r="C341" s="72" t="s">
        <v>40</v>
      </c>
      <c r="D341" s="75">
        <v>104</v>
      </c>
      <c r="E341" s="144">
        <f>'A-RR Cross-Reference 2024'!AZ341</f>
        <v>0</v>
      </c>
      <c r="AK341" s="144"/>
      <c r="AL341" s="144"/>
      <c r="AZ341" s="144">
        <f t="shared" si="179"/>
        <v>0</v>
      </c>
      <c r="BA341" s="124">
        <f t="shared" si="182"/>
        <v>0</v>
      </c>
      <c r="BC341" s="124">
        <f t="shared" si="183"/>
        <v>0</v>
      </c>
    </row>
    <row r="342" spans="1:55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 t="shared" ref="F342:AD342" si="184">SUM(F335:F341)</f>
        <v>0</v>
      </c>
      <c r="G342" s="141">
        <f t="shared" si="184"/>
        <v>0</v>
      </c>
      <c r="H342" s="141">
        <f t="shared" si="184"/>
        <v>0</v>
      </c>
      <c r="I342" s="141">
        <f t="shared" si="184"/>
        <v>0</v>
      </c>
      <c r="J342" s="141">
        <f t="shared" si="184"/>
        <v>0</v>
      </c>
      <c r="K342" s="141">
        <f t="shared" si="184"/>
        <v>0</v>
      </c>
      <c r="L342" s="141">
        <f t="shared" si="184"/>
        <v>0</v>
      </c>
      <c r="M342" s="141">
        <f t="shared" si="184"/>
        <v>0</v>
      </c>
      <c r="N342" s="141">
        <f t="shared" si="184"/>
        <v>0</v>
      </c>
      <c r="O342" s="141">
        <f t="shared" si="184"/>
        <v>0</v>
      </c>
      <c r="P342" s="141">
        <f t="shared" si="184"/>
        <v>0</v>
      </c>
      <c r="Q342" s="141">
        <f t="shared" si="184"/>
        <v>0</v>
      </c>
      <c r="R342" s="141">
        <f t="shared" si="184"/>
        <v>0</v>
      </c>
      <c r="S342" s="141">
        <f t="shared" si="184"/>
        <v>0</v>
      </c>
      <c r="T342" s="141">
        <f t="shared" si="184"/>
        <v>0</v>
      </c>
      <c r="U342" s="141">
        <f t="shared" si="184"/>
        <v>0</v>
      </c>
      <c r="V342" s="141">
        <f t="shared" si="184"/>
        <v>0</v>
      </c>
      <c r="W342" s="141">
        <f t="shared" si="184"/>
        <v>0</v>
      </c>
      <c r="X342" s="141">
        <f t="shared" si="184"/>
        <v>0</v>
      </c>
      <c r="Y342" s="141">
        <f t="shared" si="184"/>
        <v>0</v>
      </c>
      <c r="Z342" s="141">
        <f t="shared" si="184"/>
        <v>0</v>
      </c>
      <c r="AA342" s="141">
        <f t="shared" si="184"/>
        <v>0</v>
      </c>
      <c r="AB342" s="141">
        <f t="shared" ref="AB342" si="185">SUM(AB335:AB341)</f>
        <v>0</v>
      </c>
      <c r="AC342" s="141">
        <f t="shared" si="184"/>
        <v>0</v>
      </c>
      <c r="AD342" s="141">
        <f t="shared" si="184"/>
        <v>0</v>
      </c>
      <c r="AE342" s="141">
        <f t="shared" ref="AE342:BC342" si="186">SUM(AE335:AE341)</f>
        <v>0</v>
      </c>
      <c r="AF342" s="141">
        <f t="shared" si="186"/>
        <v>0</v>
      </c>
      <c r="AG342" s="141">
        <f t="shared" si="186"/>
        <v>0</v>
      </c>
      <c r="AH342" s="141">
        <f t="shared" si="186"/>
        <v>0</v>
      </c>
      <c r="AI342" s="141">
        <f t="shared" si="186"/>
        <v>0</v>
      </c>
      <c r="AJ342" s="141">
        <f t="shared" si="186"/>
        <v>0</v>
      </c>
      <c r="AK342" s="141">
        <f>SUM(AK335:$BY341)</f>
        <v>0</v>
      </c>
      <c r="AL342" s="141">
        <f t="shared" si="186"/>
        <v>0</v>
      </c>
      <c r="AM342" s="141">
        <f t="shared" si="186"/>
        <v>0</v>
      </c>
      <c r="AN342" s="141">
        <f t="shared" si="186"/>
        <v>0</v>
      </c>
      <c r="AO342" s="141">
        <f t="shared" si="186"/>
        <v>0</v>
      </c>
      <c r="AP342" s="141">
        <f t="shared" si="186"/>
        <v>0</v>
      </c>
      <c r="AQ342" s="141">
        <f t="shared" si="186"/>
        <v>0</v>
      </c>
      <c r="AR342" s="141">
        <f t="shared" si="186"/>
        <v>0</v>
      </c>
      <c r="AS342" s="141">
        <f t="shared" si="186"/>
        <v>0</v>
      </c>
      <c r="AT342" s="141">
        <f t="shared" si="186"/>
        <v>0</v>
      </c>
      <c r="AU342" s="141">
        <f t="shared" si="186"/>
        <v>0</v>
      </c>
      <c r="AV342" s="141">
        <f t="shared" si="186"/>
        <v>0</v>
      </c>
      <c r="AW342" s="141">
        <f t="shared" si="186"/>
        <v>0</v>
      </c>
      <c r="AX342" s="141">
        <f t="shared" si="186"/>
        <v>0</v>
      </c>
      <c r="AY342" s="141">
        <f>SUM(AX335:AY341)</f>
        <v>0</v>
      </c>
      <c r="AZ342" s="141">
        <f t="shared" si="186"/>
        <v>0</v>
      </c>
      <c r="BA342" s="141">
        <f t="shared" si="186"/>
        <v>0</v>
      </c>
      <c r="BB342" s="141">
        <f t="shared" si="186"/>
        <v>0</v>
      </c>
      <c r="BC342" s="141">
        <f t="shared" si="186"/>
        <v>0</v>
      </c>
    </row>
    <row r="343" spans="1:55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44">
        <f>'A-RR Cross-Reference 2024'!AZ343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44"/>
      <c r="AL343" s="144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44">
        <f t="shared" ref="AZ343:AZ348" si="187">SUM(F343:AY343)</f>
        <v>0</v>
      </c>
      <c r="BA343" s="124">
        <f t="shared" ref="BA343:BA348" si="188">E343+AZ343</f>
        <v>0</v>
      </c>
      <c r="BC343" s="124">
        <f t="shared" ref="BC343:BC348" si="189">BA343+BB343</f>
        <v>0</v>
      </c>
    </row>
    <row r="344" spans="1:55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44">
        <f>'A-RR Cross-Reference 2024'!AZ344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44"/>
      <c r="AL344" s="144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44">
        <f t="shared" si="187"/>
        <v>0</v>
      </c>
      <c r="BA344" s="124">
        <f t="shared" si="188"/>
        <v>26606.68</v>
      </c>
      <c r="BC344" s="124">
        <f t="shared" si="189"/>
        <v>26606.68</v>
      </c>
    </row>
    <row r="345" spans="1:55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44">
        <f>'A-RR Cross-Reference 2024'!AZ345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44"/>
      <c r="AL345" s="144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44">
        <f t="shared" si="187"/>
        <v>0</v>
      </c>
      <c r="BA345" s="124">
        <f t="shared" si="188"/>
        <v>0</v>
      </c>
      <c r="BC345" s="124">
        <f t="shared" si="189"/>
        <v>0</v>
      </c>
    </row>
    <row r="346" spans="1:55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44">
        <f>'A-RR Cross-Reference 2024'!AZ346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44"/>
      <c r="AL346" s="144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44">
        <f t="shared" si="187"/>
        <v>0</v>
      </c>
      <c r="BA346" s="124">
        <f t="shared" si="188"/>
        <v>5079512.248333334</v>
      </c>
      <c r="BC346" s="124">
        <f t="shared" si="189"/>
        <v>5079512.248333334</v>
      </c>
    </row>
    <row r="347" spans="1:55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44">
        <f>'A-RR Cross-Reference 2024'!AZ347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44"/>
      <c r="AL347" s="144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44">
        <f t="shared" si="187"/>
        <v>0</v>
      </c>
      <c r="BA347" s="124">
        <f t="shared" si="188"/>
        <v>10952647.82</v>
      </c>
      <c r="BC347" s="124">
        <f t="shared" si="189"/>
        <v>10952647.82</v>
      </c>
    </row>
    <row r="348" spans="1:55" x14ac:dyDescent="0.25">
      <c r="A348" s="83">
        <f>ROW()</f>
        <v>348</v>
      </c>
      <c r="B348" s="276"/>
      <c r="C348" s="72" t="s">
        <v>40</v>
      </c>
      <c r="D348" s="75">
        <v>105</v>
      </c>
      <c r="E348" s="144">
        <f>'A-RR Cross-Reference 2024'!AZ348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44"/>
      <c r="AL348" s="144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44">
        <f t="shared" si="187"/>
        <v>0</v>
      </c>
      <c r="BA348" s="124">
        <f t="shared" si="188"/>
        <v>22775307.870000005</v>
      </c>
      <c r="BC348" s="124">
        <f t="shared" si="189"/>
        <v>22775307.870000005</v>
      </c>
    </row>
    <row r="349" spans="1:55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 t="shared" ref="F349:AD349" si="190">SUM(F343:F348)</f>
        <v>0</v>
      </c>
      <c r="G349" s="141">
        <f t="shared" si="190"/>
        <v>0</v>
      </c>
      <c r="H349" s="141">
        <f t="shared" si="190"/>
        <v>0</v>
      </c>
      <c r="I349" s="141">
        <f t="shared" si="190"/>
        <v>0</v>
      </c>
      <c r="J349" s="141">
        <f t="shared" si="190"/>
        <v>0</v>
      </c>
      <c r="K349" s="141">
        <f t="shared" si="190"/>
        <v>0</v>
      </c>
      <c r="L349" s="141">
        <f t="shared" si="190"/>
        <v>0</v>
      </c>
      <c r="M349" s="141">
        <f t="shared" si="190"/>
        <v>0</v>
      </c>
      <c r="N349" s="141">
        <f t="shared" si="190"/>
        <v>0</v>
      </c>
      <c r="O349" s="141">
        <f t="shared" si="190"/>
        <v>0</v>
      </c>
      <c r="P349" s="141">
        <f t="shared" si="190"/>
        <v>0</v>
      </c>
      <c r="Q349" s="141">
        <f t="shared" si="190"/>
        <v>0</v>
      </c>
      <c r="R349" s="141">
        <f t="shared" si="190"/>
        <v>0</v>
      </c>
      <c r="S349" s="141">
        <f t="shared" si="190"/>
        <v>0</v>
      </c>
      <c r="T349" s="141">
        <f t="shared" si="190"/>
        <v>0</v>
      </c>
      <c r="U349" s="141">
        <f t="shared" si="190"/>
        <v>0</v>
      </c>
      <c r="V349" s="141">
        <f t="shared" si="190"/>
        <v>0</v>
      </c>
      <c r="W349" s="141">
        <f t="shared" si="190"/>
        <v>0</v>
      </c>
      <c r="X349" s="141">
        <f t="shared" si="190"/>
        <v>0</v>
      </c>
      <c r="Y349" s="141">
        <f t="shared" si="190"/>
        <v>0</v>
      </c>
      <c r="Z349" s="141">
        <f t="shared" si="190"/>
        <v>0</v>
      </c>
      <c r="AA349" s="141">
        <f t="shared" si="190"/>
        <v>0</v>
      </c>
      <c r="AB349" s="141">
        <f t="shared" ref="AB349" si="191">SUM(AB343:AB348)</f>
        <v>0</v>
      </c>
      <c r="AC349" s="141">
        <f t="shared" si="190"/>
        <v>0</v>
      </c>
      <c r="AD349" s="141">
        <f t="shared" si="190"/>
        <v>0</v>
      </c>
      <c r="AE349" s="141">
        <f t="shared" ref="AE349:BC349" si="192">SUM(AE343:AE348)</f>
        <v>0</v>
      </c>
      <c r="AF349" s="141">
        <f t="shared" si="192"/>
        <v>0</v>
      </c>
      <c r="AG349" s="141">
        <f t="shared" si="192"/>
        <v>0</v>
      </c>
      <c r="AH349" s="141">
        <f t="shared" si="192"/>
        <v>0</v>
      </c>
      <c r="AI349" s="141">
        <f t="shared" si="192"/>
        <v>0</v>
      </c>
      <c r="AJ349" s="141">
        <f t="shared" si="192"/>
        <v>0</v>
      </c>
      <c r="AK349" s="141">
        <f t="shared" si="192"/>
        <v>0</v>
      </c>
      <c r="AL349" s="141">
        <f t="shared" si="192"/>
        <v>0</v>
      </c>
      <c r="AM349" s="141">
        <f t="shared" si="192"/>
        <v>0</v>
      </c>
      <c r="AN349" s="141">
        <f t="shared" si="192"/>
        <v>0</v>
      </c>
      <c r="AO349" s="141">
        <f t="shared" si="192"/>
        <v>0</v>
      </c>
      <c r="AP349" s="141">
        <f t="shared" si="192"/>
        <v>0</v>
      </c>
      <c r="AQ349" s="141">
        <f t="shared" si="192"/>
        <v>0</v>
      </c>
      <c r="AR349" s="141">
        <f t="shared" si="192"/>
        <v>0</v>
      </c>
      <c r="AS349" s="141">
        <f t="shared" si="192"/>
        <v>0</v>
      </c>
      <c r="AT349" s="141">
        <f t="shared" si="192"/>
        <v>0</v>
      </c>
      <c r="AU349" s="141">
        <f t="shared" si="192"/>
        <v>0</v>
      </c>
      <c r="AV349" s="141">
        <f t="shared" si="192"/>
        <v>0</v>
      </c>
      <c r="AW349" s="141">
        <f t="shared" si="192"/>
        <v>0</v>
      </c>
      <c r="AX349" s="141">
        <f t="shared" si="192"/>
        <v>0</v>
      </c>
      <c r="AY349" s="141">
        <f>SUM(AX343:AY348)</f>
        <v>0</v>
      </c>
      <c r="AZ349" s="141">
        <f t="shared" si="192"/>
        <v>0</v>
      </c>
      <c r="BA349" s="141">
        <f t="shared" si="192"/>
        <v>38834074.61833334</v>
      </c>
      <c r="BB349" s="141">
        <f t="shared" si="192"/>
        <v>0</v>
      </c>
      <c r="BC349" s="141">
        <f t="shared" si="192"/>
        <v>38834074.61833334</v>
      </c>
    </row>
    <row r="350" spans="1:55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44">
        <f>'A-RR Cross-Reference 2024'!AZ350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44"/>
      <c r="AL350" s="144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44">
        <f t="shared" ref="AZ350:AZ353" si="193">SUM(F350:AY350)</f>
        <v>0</v>
      </c>
      <c r="BA350" s="124">
        <f t="shared" ref="BA350" si="194">E350+AZ350</f>
        <v>6754720.6779166656</v>
      </c>
      <c r="BC350" s="124">
        <f t="shared" ref="BC350" si="195">BA350+BB350</f>
        <v>6754720.6779166656</v>
      </c>
    </row>
    <row r="351" spans="1:55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44">
        <f>'A-RR Cross-Reference 2024'!AZ351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44"/>
      <c r="AL351" s="144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44">
        <f t="shared" si="193"/>
        <v>0</v>
      </c>
      <c r="BA351" s="124">
        <f t="shared" ref="BA351:BA353" si="196">E351+AZ351</f>
        <v>34284334.625416666</v>
      </c>
      <c r="BC351" s="124">
        <f t="shared" ref="BC351:BC353" si="197">BA351+BB351</f>
        <v>34284334.625416666</v>
      </c>
    </row>
    <row r="352" spans="1:55" x14ac:dyDescent="0.25">
      <c r="A352" s="83">
        <f>ROW()</f>
        <v>352</v>
      </c>
      <c r="B352" s="288"/>
      <c r="C352" s="113" t="s">
        <v>394</v>
      </c>
      <c r="D352" s="114">
        <f t="shared" ref="D352:D353" si="198">+D351</f>
        <v>106</v>
      </c>
      <c r="E352" s="144">
        <f>'A-RR Cross-Reference 2024'!AZ352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44"/>
      <c r="AL352" s="144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44">
        <f t="shared" si="193"/>
        <v>0</v>
      </c>
      <c r="BA352" s="124">
        <f t="shared" si="196"/>
        <v>120055201.36666666</v>
      </c>
      <c r="BC352" s="124">
        <f t="shared" si="197"/>
        <v>120055201.36666666</v>
      </c>
    </row>
    <row r="353" spans="1:55" x14ac:dyDescent="0.25">
      <c r="A353" s="83">
        <f>ROW()</f>
        <v>353</v>
      </c>
      <c r="B353" s="289"/>
      <c r="C353" s="113" t="s">
        <v>597</v>
      </c>
      <c r="D353" s="116">
        <f t="shared" si="198"/>
        <v>106</v>
      </c>
      <c r="E353" s="144">
        <f>'A-RR Cross-Reference 2024'!AZ353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44"/>
      <c r="AL353" s="144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44">
        <f t="shared" si="193"/>
        <v>0</v>
      </c>
      <c r="BA353" s="124">
        <f t="shared" si="196"/>
        <v>28509045.605182253</v>
      </c>
      <c r="BC353" s="124">
        <f t="shared" si="197"/>
        <v>28509045.605182253</v>
      </c>
    </row>
    <row r="354" spans="1:55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 t="shared" ref="F354:AD354" si="199">SUM(F350:F353)</f>
        <v>0</v>
      </c>
      <c r="G354" s="141">
        <f t="shared" si="199"/>
        <v>0</v>
      </c>
      <c r="H354" s="141">
        <f t="shared" si="199"/>
        <v>0</v>
      </c>
      <c r="I354" s="141">
        <f t="shared" si="199"/>
        <v>0</v>
      </c>
      <c r="J354" s="141">
        <f t="shared" si="199"/>
        <v>0</v>
      </c>
      <c r="K354" s="141">
        <f t="shared" si="199"/>
        <v>0</v>
      </c>
      <c r="L354" s="141">
        <f t="shared" si="199"/>
        <v>0</v>
      </c>
      <c r="M354" s="141">
        <f t="shared" si="199"/>
        <v>0</v>
      </c>
      <c r="N354" s="141">
        <f t="shared" si="199"/>
        <v>0</v>
      </c>
      <c r="O354" s="141">
        <f t="shared" si="199"/>
        <v>0</v>
      </c>
      <c r="P354" s="141">
        <f t="shared" si="199"/>
        <v>0</v>
      </c>
      <c r="Q354" s="141">
        <f t="shared" si="199"/>
        <v>0</v>
      </c>
      <c r="R354" s="141">
        <f t="shared" si="199"/>
        <v>0</v>
      </c>
      <c r="S354" s="141">
        <f t="shared" si="199"/>
        <v>0</v>
      </c>
      <c r="T354" s="141">
        <f t="shared" si="199"/>
        <v>0</v>
      </c>
      <c r="U354" s="141">
        <f t="shared" si="199"/>
        <v>0</v>
      </c>
      <c r="V354" s="141">
        <f t="shared" si="199"/>
        <v>0</v>
      </c>
      <c r="W354" s="141">
        <f t="shared" si="199"/>
        <v>0</v>
      </c>
      <c r="X354" s="141">
        <f t="shared" si="199"/>
        <v>0</v>
      </c>
      <c r="Y354" s="141">
        <f t="shared" si="199"/>
        <v>0</v>
      </c>
      <c r="Z354" s="141">
        <f t="shared" si="199"/>
        <v>0</v>
      </c>
      <c r="AA354" s="141">
        <f t="shared" si="199"/>
        <v>0</v>
      </c>
      <c r="AB354" s="141">
        <f t="shared" ref="AB354" si="200">SUM(AB350:AB353)</f>
        <v>0</v>
      </c>
      <c r="AC354" s="141">
        <f t="shared" si="199"/>
        <v>0</v>
      </c>
      <c r="AD354" s="141">
        <f t="shared" si="199"/>
        <v>0</v>
      </c>
      <c r="AE354" s="141">
        <f t="shared" ref="AE354:BC354" si="201">SUM(AE350:AE353)</f>
        <v>0</v>
      </c>
      <c r="AF354" s="141">
        <f t="shared" si="201"/>
        <v>0</v>
      </c>
      <c r="AG354" s="141">
        <f t="shared" si="201"/>
        <v>0</v>
      </c>
      <c r="AH354" s="141">
        <f t="shared" si="201"/>
        <v>0</v>
      </c>
      <c r="AI354" s="141">
        <f t="shared" si="201"/>
        <v>0</v>
      </c>
      <c r="AJ354" s="141">
        <f t="shared" si="201"/>
        <v>0</v>
      </c>
      <c r="AK354" s="141">
        <f t="shared" si="201"/>
        <v>0</v>
      </c>
      <c r="AL354" s="141">
        <f t="shared" si="201"/>
        <v>0</v>
      </c>
      <c r="AM354" s="141">
        <f t="shared" si="201"/>
        <v>0</v>
      </c>
      <c r="AN354" s="141">
        <f t="shared" si="201"/>
        <v>0</v>
      </c>
      <c r="AO354" s="141">
        <f t="shared" si="201"/>
        <v>0</v>
      </c>
      <c r="AP354" s="141">
        <f t="shared" si="201"/>
        <v>0</v>
      </c>
      <c r="AQ354" s="141">
        <f t="shared" si="201"/>
        <v>0</v>
      </c>
      <c r="AR354" s="141">
        <f t="shared" si="201"/>
        <v>0</v>
      </c>
      <c r="AS354" s="141">
        <f t="shared" si="201"/>
        <v>0</v>
      </c>
      <c r="AT354" s="141">
        <f t="shared" si="201"/>
        <v>0</v>
      </c>
      <c r="AU354" s="141">
        <f t="shared" si="201"/>
        <v>0</v>
      </c>
      <c r="AV354" s="141">
        <f t="shared" si="201"/>
        <v>0</v>
      </c>
      <c r="AW354" s="141">
        <f t="shared" si="201"/>
        <v>0</v>
      </c>
      <c r="AX354" s="141">
        <f t="shared" si="201"/>
        <v>0</v>
      </c>
      <c r="AY354" s="141">
        <f>SUM(AX350:AY353)</f>
        <v>0</v>
      </c>
      <c r="AZ354" s="141">
        <f t="shared" si="201"/>
        <v>0</v>
      </c>
      <c r="BA354" s="141">
        <f t="shared" si="201"/>
        <v>189603302.27518225</v>
      </c>
      <c r="BB354" s="141">
        <f t="shared" si="201"/>
        <v>0</v>
      </c>
      <c r="BC354" s="141">
        <f t="shared" si="201"/>
        <v>189603302.27518225</v>
      </c>
    </row>
    <row r="355" spans="1:55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44">
        <f>'A-RR Cross-Reference 2024'!AZ355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44"/>
      <c r="AL355" s="144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44">
        <f t="shared" ref="AZ355:AZ360" si="202">SUM(F355:AY355)</f>
        <v>0</v>
      </c>
      <c r="BA355" s="124">
        <f t="shared" ref="BA355" si="203">E355+AZ355</f>
        <v>0</v>
      </c>
      <c r="BC355" s="124">
        <f t="shared" ref="BC355" si="204">BA355+BB355</f>
        <v>0</v>
      </c>
    </row>
    <row r="356" spans="1:55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44">
        <f>'A-RR Cross-Reference 2024'!AZ356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44"/>
      <c r="AL356" s="144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44">
        <f t="shared" si="202"/>
        <v>0</v>
      </c>
      <c r="BA356" s="124">
        <f t="shared" ref="BA356:BA360" si="205">E356+AZ356</f>
        <v>0</v>
      </c>
      <c r="BC356" s="124">
        <f t="shared" ref="BC356:BC360" si="206">BA356+BB356</f>
        <v>0</v>
      </c>
    </row>
    <row r="357" spans="1:55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44">
        <f>'A-RR Cross-Reference 2024'!AZ357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44"/>
      <c r="AL357" s="144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44">
        <f t="shared" si="202"/>
        <v>0</v>
      </c>
      <c r="BA357" s="124">
        <f t="shared" si="205"/>
        <v>0</v>
      </c>
      <c r="BC357" s="124">
        <f t="shared" si="206"/>
        <v>0</v>
      </c>
    </row>
    <row r="358" spans="1:55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44">
        <f>'A-RR Cross-Reference 2024'!AZ358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44"/>
      <c r="AL358" s="144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44">
        <f t="shared" si="202"/>
        <v>0</v>
      </c>
      <c r="BA358" s="124">
        <f t="shared" si="205"/>
        <v>0</v>
      </c>
      <c r="BC358" s="124">
        <f t="shared" si="206"/>
        <v>0</v>
      </c>
    </row>
    <row r="359" spans="1:55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44">
        <f>'A-RR Cross-Reference 2024'!AZ359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44"/>
      <c r="AL359" s="144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44">
        <f t="shared" si="202"/>
        <v>0</v>
      </c>
      <c r="BA359" s="124">
        <f t="shared" si="205"/>
        <v>0</v>
      </c>
      <c r="BC359" s="124">
        <f t="shared" si="206"/>
        <v>0</v>
      </c>
    </row>
    <row r="360" spans="1:55" x14ac:dyDescent="0.25">
      <c r="A360" s="83">
        <f>ROW()</f>
        <v>360</v>
      </c>
      <c r="B360" s="276"/>
      <c r="C360" s="72" t="s">
        <v>40</v>
      </c>
      <c r="D360" s="75">
        <v>107</v>
      </c>
      <c r="E360" s="144">
        <f>'A-RR Cross-Reference 2024'!AZ360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44"/>
      <c r="AL360" s="144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44">
        <f t="shared" si="202"/>
        <v>0</v>
      </c>
      <c r="BA360" s="124">
        <f t="shared" si="205"/>
        <v>0</v>
      </c>
      <c r="BC360" s="124">
        <f t="shared" si="206"/>
        <v>0</v>
      </c>
    </row>
    <row r="361" spans="1:55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 t="shared" ref="F361:AD361" si="207">SUM(F355:F360)</f>
        <v>0</v>
      </c>
      <c r="G361" s="141">
        <f t="shared" si="207"/>
        <v>0</v>
      </c>
      <c r="H361" s="141">
        <f t="shared" si="207"/>
        <v>0</v>
      </c>
      <c r="I361" s="141">
        <f t="shared" si="207"/>
        <v>0</v>
      </c>
      <c r="J361" s="141">
        <f t="shared" si="207"/>
        <v>0</v>
      </c>
      <c r="K361" s="141">
        <f t="shared" si="207"/>
        <v>0</v>
      </c>
      <c r="L361" s="141">
        <f t="shared" si="207"/>
        <v>0</v>
      </c>
      <c r="M361" s="141">
        <f t="shared" si="207"/>
        <v>0</v>
      </c>
      <c r="N361" s="141">
        <f t="shared" si="207"/>
        <v>0</v>
      </c>
      <c r="O361" s="141">
        <f t="shared" si="207"/>
        <v>0</v>
      </c>
      <c r="P361" s="141">
        <f t="shared" si="207"/>
        <v>0</v>
      </c>
      <c r="Q361" s="141">
        <f t="shared" si="207"/>
        <v>0</v>
      </c>
      <c r="R361" s="141">
        <f t="shared" si="207"/>
        <v>0</v>
      </c>
      <c r="S361" s="141">
        <f t="shared" si="207"/>
        <v>0</v>
      </c>
      <c r="T361" s="141">
        <f t="shared" si="207"/>
        <v>0</v>
      </c>
      <c r="U361" s="141">
        <f t="shared" si="207"/>
        <v>0</v>
      </c>
      <c r="V361" s="141">
        <f t="shared" si="207"/>
        <v>0</v>
      </c>
      <c r="W361" s="141">
        <f t="shared" si="207"/>
        <v>0</v>
      </c>
      <c r="X361" s="141">
        <f t="shared" si="207"/>
        <v>0</v>
      </c>
      <c r="Y361" s="141">
        <f t="shared" si="207"/>
        <v>0</v>
      </c>
      <c r="Z361" s="141">
        <f t="shared" si="207"/>
        <v>0</v>
      </c>
      <c r="AA361" s="141">
        <f t="shared" si="207"/>
        <v>0</v>
      </c>
      <c r="AB361" s="141">
        <f t="shared" ref="AB361" si="208">SUM(AB355:AB360)</f>
        <v>0</v>
      </c>
      <c r="AC361" s="141">
        <f t="shared" si="207"/>
        <v>0</v>
      </c>
      <c r="AD361" s="141">
        <f t="shared" si="207"/>
        <v>0</v>
      </c>
      <c r="AE361" s="141">
        <f t="shared" ref="AE361:BC361" si="209">SUM(AE355:AE360)</f>
        <v>0</v>
      </c>
      <c r="AF361" s="141">
        <f t="shared" si="209"/>
        <v>0</v>
      </c>
      <c r="AG361" s="141">
        <f t="shared" si="209"/>
        <v>0</v>
      </c>
      <c r="AH361" s="141">
        <f t="shared" si="209"/>
        <v>0</v>
      </c>
      <c r="AI361" s="141">
        <f t="shared" si="209"/>
        <v>0</v>
      </c>
      <c r="AJ361" s="141">
        <f t="shared" si="209"/>
        <v>0</v>
      </c>
      <c r="AK361" s="141">
        <f>SUM(AK355:$BX360)</f>
        <v>0</v>
      </c>
      <c r="AL361" s="141">
        <f t="shared" si="209"/>
        <v>0</v>
      </c>
      <c r="AM361" s="141">
        <f t="shared" si="209"/>
        <v>0</v>
      </c>
      <c r="AN361" s="141">
        <f t="shared" si="209"/>
        <v>0</v>
      </c>
      <c r="AO361" s="141">
        <f t="shared" si="209"/>
        <v>0</v>
      </c>
      <c r="AP361" s="141">
        <f t="shared" si="209"/>
        <v>0</v>
      </c>
      <c r="AQ361" s="141">
        <f t="shared" si="209"/>
        <v>0</v>
      </c>
      <c r="AR361" s="141">
        <f t="shared" si="209"/>
        <v>0</v>
      </c>
      <c r="AS361" s="141">
        <f t="shared" si="209"/>
        <v>0</v>
      </c>
      <c r="AT361" s="141">
        <f t="shared" si="209"/>
        <v>0</v>
      </c>
      <c r="AU361" s="141">
        <f t="shared" si="209"/>
        <v>0</v>
      </c>
      <c r="AV361" s="141">
        <f t="shared" si="209"/>
        <v>0</v>
      </c>
      <c r="AW361" s="141">
        <f t="shared" si="209"/>
        <v>0</v>
      </c>
      <c r="AX361" s="141">
        <f t="shared" si="209"/>
        <v>0</v>
      </c>
      <c r="AY361" s="141">
        <f>SUM(AX355:AY360)</f>
        <v>0</v>
      </c>
      <c r="AZ361" s="141">
        <f t="shared" si="209"/>
        <v>0</v>
      </c>
      <c r="BA361" s="141">
        <f t="shared" si="209"/>
        <v>0</v>
      </c>
      <c r="BB361" s="141">
        <f t="shared" si="209"/>
        <v>0</v>
      </c>
      <c r="BC361" s="141">
        <f t="shared" si="209"/>
        <v>0</v>
      </c>
    </row>
    <row r="362" spans="1:55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44">
        <f>'A-RR Cross-Reference 2024'!AZ362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37"/>
      <c r="AI362" s="144"/>
      <c r="AJ362" s="129"/>
      <c r="AK362" s="144"/>
      <c r="AL362" s="144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44">
        <f t="shared" ref="AZ362:AZ425" si="210">SUM(F362:AY362)</f>
        <v>0</v>
      </c>
      <c r="BA362" s="124">
        <f t="shared" ref="BA362:BA363" si="211">E362+AZ362</f>
        <v>0</v>
      </c>
      <c r="BC362" s="124">
        <f t="shared" ref="BC362:BC363" si="212">BA362+BB362</f>
        <v>0</v>
      </c>
    </row>
    <row r="363" spans="1:55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44">
        <f>'A-RR Cross-Reference 2024'!AZ363</f>
        <v>-3976663.4799999911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37">
        <v>-4255578.2399999946</v>
      </c>
      <c r="AI363" s="137">
        <v>74944.130000000034</v>
      </c>
      <c r="AJ363" s="137">
        <v>-108207</v>
      </c>
      <c r="AK363" s="137">
        <v>0</v>
      </c>
      <c r="AL363" s="137">
        <v>0</v>
      </c>
      <c r="AM363" s="137">
        <v>-22707.980000000003</v>
      </c>
      <c r="AN363" s="129"/>
      <c r="AO363" s="129"/>
      <c r="AP363" s="129"/>
      <c r="AQ363" s="129"/>
      <c r="AR363" s="129"/>
      <c r="AS363" s="129"/>
      <c r="AT363" s="129"/>
      <c r="AU363" s="129"/>
      <c r="AV363" s="129">
        <v>4228265.7600000044</v>
      </c>
      <c r="AW363" s="129"/>
      <c r="AX363" s="129"/>
      <c r="AY363" s="129"/>
      <c r="AZ363" s="144">
        <f t="shared" si="210"/>
        <v>-83283.329999990761</v>
      </c>
      <c r="BA363" s="124">
        <f t="shared" si="211"/>
        <v>-4059946.8099999819</v>
      </c>
      <c r="BC363" s="124">
        <f t="shared" si="212"/>
        <v>-4059946.8099999819</v>
      </c>
    </row>
    <row r="364" spans="1:55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3">+D363</f>
        <v>108</v>
      </c>
      <c r="E364" s="144">
        <f>'A-RR Cross-Reference 2024'!AZ364</f>
        <v>-184091616.42000008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37">
        <v>-21925940.869999945</v>
      </c>
      <c r="AI364" s="137">
        <v>339661.0500000001</v>
      </c>
      <c r="AJ364" s="137">
        <v>-1306536.5900000001</v>
      </c>
      <c r="AK364" s="137">
        <v>0</v>
      </c>
      <c r="AL364" s="137">
        <v>0</v>
      </c>
      <c r="AM364" s="137">
        <v>-56605.840000000011</v>
      </c>
      <c r="AN364" s="129"/>
      <c r="AO364" s="129"/>
      <c r="AP364" s="129"/>
      <c r="AQ364" s="129"/>
      <c r="AR364" s="129"/>
      <c r="AS364" s="129"/>
      <c r="AT364" s="129"/>
      <c r="AU364" s="129"/>
      <c r="AV364" s="144">
        <v>19774124.380000014</v>
      </c>
      <c r="AW364" s="129"/>
      <c r="AX364" s="129"/>
      <c r="AY364" s="129"/>
      <c r="AZ364" s="144">
        <f t="shared" si="210"/>
        <v>-3175297.8699999303</v>
      </c>
      <c r="BA364" s="124">
        <f t="shared" ref="BA364:BA427" si="214">E364+AZ364</f>
        <v>-187266914.29000002</v>
      </c>
      <c r="BC364" s="124">
        <f t="shared" ref="BC364:BC427" si="215">BA364+BB364</f>
        <v>-187266914.29000002</v>
      </c>
    </row>
    <row r="365" spans="1:55" outlineLevel="1" x14ac:dyDescent="0.25">
      <c r="A365" s="83">
        <f>ROW()</f>
        <v>365</v>
      </c>
      <c r="B365" s="275"/>
      <c r="C365" s="113" t="s">
        <v>398</v>
      </c>
      <c r="D365" s="114">
        <f t="shared" si="213"/>
        <v>108</v>
      </c>
      <c r="E365" s="144">
        <f>'A-RR Cross-Reference 2024'!AZ365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37"/>
      <c r="AI365" s="137"/>
      <c r="AJ365" s="137"/>
      <c r="AK365" s="137"/>
      <c r="AL365" s="137"/>
      <c r="AM365" s="137"/>
      <c r="AN365" s="129"/>
      <c r="AO365" s="129"/>
      <c r="AP365" s="129"/>
      <c r="AQ365" s="129"/>
      <c r="AR365" s="129"/>
      <c r="AS365" s="129"/>
      <c r="AT365" s="129"/>
      <c r="AU365" s="129"/>
      <c r="AV365" s="144"/>
      <c r="AW365" s="129"/>
      <c r="AX365" s="129"/>
      <c r="AY365" s="129"/>
      <c r="AZ365" s="144">
        <f t="shared" si="210"/>
        <v>0</v>
      </c>
      <c r="BA365" s="124">
        <f t="shared" si="214"/>
        <v>-196638578.11129698</v>
      </c>
      <c r="BC365" s="124">
        <f t="shared" si="215"/>
        <v>-196638578.11129698</v>
      </c>
    </row>
    <row r="366" spans="1:55" outlineLevel="1" x14ac:dyDescent="0.25">
      <c r="A366" s="83">
        <f>ROW()</f>
        <v>366</v>
      </c>
      <c r="B366" s="275"/>
      <c r="C366" s="113" t="s">
        <v>399</v>
      </c>
      <c r="D366" s="114">
        <f t="shared" si="213"/>
        <v>108</v>
      </c>
      <c r="E366" s="144">
        <f>'A-RR Cross-Reference 2024'!AZ366</f>
        <v>43052813.481297016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37">
        <v>-11633556</v>
      </c>
      <c r="AI366" s="137">
        <v>343179.47000000009</v>
      </c>
      <c r="AJ366" s="137">
        <v>-659777.96</v>
      </c>
      <c r="AK366" s="137">
        <v>0</v>
      </c>
      <c r="AL366" s="137">
        <v>0</v>
      </c>
      <c r="AM366" s="137">
        <v>-92133.819999999978</v>
      </c>
      <c r="AN366" s="129"/>
      <c r="AO366" s="129"/>
      <c r="AP366" s="129"/>
      <c r="AQ366" s="129"/>
      <c r="AR366" s="129"/>
      <c r="AS366" s="129"/>
      <c r="AT366" s="129"/>
      <c r="AU366" s="129"/>
      <c r="AV366" s="144">
        <v>9433037.8400000036</v>
      </c>
      <c r="AW366" s="129"/>
      <c r="AX366" s="129"/>
      <c r="AY366" s="129"/>
      <c r="AZ366" s="144">
        <f t="shared" si="210"/>
        <v>-2609250.4699999951</v>
      </c>
      <c r="BA366" s="124">
        <f t="shared" si="214"/>
        <v>40443563.011297017</v>
      </c>
      <c r="BC366" s="124">
        <f t="shared" si="215"/>
        <v>40443563.011297017</v>
      </c>
    </row>
    <row r="367" spans="1:55" outlineLevel="1" x14ac:dyDescent="0.25">
      <c r="A367" s="83">
        <f>ROW()</f>
        <v>367</v>
      </c>
      <c r="B367" s="275"/>
      <c r="C367" s="113" t="s">
        <v>400</v>
      </c>
      <c r="D367" s="114">
        <f t="shared" si="213"/>
        <v>108</v>
      </c>
      <c r="E367" s="144">
        <f>'A-RR Cross-Reference 2024'!AZ367</f>
        <v>-10836388.159999993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37">
        <v>-1915855.6899999939</v>
      </c>
      <c r="AI367" s="137">
        <v>128547.06999999998</v>
      </c>
      <c r="AJ367" s="137">
        <v>-217503.13999999996</v>
      </c>
      <c r="AK367" s="137">
        <v>0</v>
      </c>
      <c r="AL367" s="137">
        <v>0</v>
      </c>
      <c r="AM367" s="137">
        <v>-226.8</v>
      </c>
      <c r="AN367" s="129"/>
      <c r="AO367" s="129"/>
      <c r="AP367" s="129"/>
      <c r="AQ367" s="129"/>
      <c r="AR367" s="129"/>
      <c r="AS367" s="129"/>
      <c r="AT367" s="129"/>
      <c r="AU367" s="129"/>
      <c r="AV367" s="144">
        <v>1950026.1800000002</v>
      </c>
      <c r="AW367" s="129"/>
      <c r="AX367" s="129"/>
      <c r="AY367" s="129"/>
      <c r="AZ367" s="144">
        <f t="shared" si="210"/>
        <v>-55012.379999993602</v>
      </c>
      <c r="BA367" s="124">
        <f t="shared" si="214"/>
        <v>-10891400.539999986</v>
      </c>
      <c r="BC367" s="124">
        <f t="shared" si="215"/>
        <v>-10891400.539999986</v>
      </c>
    </row>
    <row r="368" spans="1:55" outlineLevel="1" x14ac:dyDescent="0.25">
      <c r="A368" s="83">
        <f>ROW()</f>
        <v>368</v>
      </c>
      <c r="B368" s="275"/>
      <c r="C368" s="113" t="s">
        <v>401</v>
      </c>
      <c r="D368" s="114">
        <f t="shared" si="213"/>
        <v>108</v>
      </c>
      <c r="E368" s="144">
        <f>'A-RR Cross-Reference 2024'!AZ368</f>
        <v>-419617.39000000042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37">
        <v>-417595.67999999877</v>
      </c>
      <c r="AI368" s="137">
        <v>1488.6200000000003</v>
      </c>
      <c r="AJ368" s="137">
        <v>-22924.419999999995</v>
      </c>
      <c r="AK368" s="137">
        <v>0</v>
      </c>
      <c r="AL368" s="137">
        <v>0</v>
      </c>
      <c r="AM368" s="137">
        <v>-26.470000000000006</v>
      </c>
      <c r="AN368" s="129"/>
      <c r="AO368" s="129"/>
      <c r="AP368" s="129"/>
      <c r="AQ368" s="129"/>
      <c r="AR368" s="129"/>
      <c r="AS368" s="129"/>
      <c r="AT368" s="129"/>
      <c r="AU368" s="129"/>
      <c r="AV368" s="144">
        <v>419310.21999999991</v>
      </c>
      <c r="AW368" s="129"/>
      <c r="AX368" s="129"/>
      <c r="AY368" s="129"/>
      <c r="AZ368" s="144">
        <f t="shared" si="210"/>
        <v>-19747.729999998817</v>
      </c>
      <c r="BA368" s="124">
        <f t="shared" si="214"/>
        <v>-439365.11999999924</v>
      </c>
      <c r="BC368" s="124">
        <f t="shared" si="215"/>
        <v>-439365.11999999924</v>
      </c>
    </row>
    <row r="369" spans="1:55" outlineLevel="1" x14ac:dyDescent="0.25">
      <c r="A369" s="83">
        <f>ROW()</f>
        <v>369</v>
      </c>
      <c r="B369" s="275"/>
      <c r="C369" s="113" t="s">
        <v>629</v>
      </c>
      <c r="D369" s="114">
        <f t="shared" si="213"/>
        <v>108</v>
      </c>
      <c r="E369" s="144">
        <f>'A-RR Cross-Reference 2024'!AZ369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37">
        <v>0</v>
      </c>
      <c r="AI369" s="137"/>
      <c r="AJ369" s="137"/>
      <c r="AK369" s="137"/>
      <c r="AL369" s="137"/>
      <c r="AM369" s="137"/>
      <c r="AN369" s="129"/>
      <c r="AO369" s="129"/>
      <c r="AP369" s="129"/>
      <c r="AQ369" s="129"/>
      <c r="AR369" s="129"/>
      <c r="AS369" s="129"/>
      <c r="AT369" s="129"/>
      <c r="AU369" s="129"/>
      <c r="AV369" s="144">
        <v>0</v>
      </c>
      <c r="AW369" s="129"/>
      <c r="AX369" s="129"/>
      <c r="AY369" s="129"/>
      <c r="AZ369" s="144">
        <f t="shared" si="210"/>
        <v>0</v>
      </c>
      <c r="BA369" s="124">
        <f t="shared" si="214"/>
        <v>19218186.510000005</v>
      </c>
      <c r="BC369" s="124">
        <f t="shared" si="215"/>
        <v>19218186.510000005</v>
      </c>
    </row>
    <row r="370" spans="1:55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4">
        <f>'A-RR Cross-Reference 2024'!AZ370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37"/>
      <c r="AI370" s="137"/>
      <c r="AJ370" s="137"/>
      <c r="AK370" s="137"/>
      <c r="AL370" s="137"/>
      <c r="AM370" s="137"/>
      <c r="AN370" s="129"/>
      <c r="AO370" s="129"/>
      <c r="AP370" s="129"/>
      <c r="AQ370" s="129"/>
      <c r="AR370" s="129"/>
      <c r="AS370" s="129"/>
      <c r="AT370" s="129"/>
      <c r="AU370" s="129"/>
      <c r="AV370" s="144">
        <v>0</v>
      </c>
      <c r="AW370" s="129"/>
      <c r="AX370" s="129"/>
      <c r="AY370" s="129"/>
      <c r="AZ370" s="144">
        <f t="shared" si="210"/>
        <v>0</v>
      </c>
      <c r="BA370" s="124">
        <f t="shared" si="214"/>
        <v>0</v>
      </c>
      <c r="BC370" s="124">
        <f t="shared" si="215"/>
        <v>0</v>
      </c>
    </row>
    <row r="371" spans="1:55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4">
        <f>'A-RR Cross-Reference 2024'!AZ371</f>
        <v>-16650.98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37">
        <v>-651.36000000000058</v>
      </c>
      <c r="AI371" s="137"/>
      <c r="AJ371" s="137">
        <v>0</v>
      </c>
      <c r="AK371" s="137">
        <v>0</v>
      </c>
      <c r="AL371" s="137">
        <v>0</v>
      </c>
      <c r="AM371" s="137"/>
      <c r="AN371" s="129"/>
      <c r="AO371" s="129"/>
      <c r="AP371" s="129"/>
      <c r="AQ371" s="129"/>
      <c r="AR371" s="129"/>
      <c r="AS371" s="129"/>
      <c r="AT371" s="129"/>
      <c r="AU371" s="129"/>
      <c r="AV371" s="144"/>
      <c r="AW371" s="129"/>
      <c r="AX371" s="129"/>
      <c r="AY371" s="129"/>
      <c r="AZ371" s="144">
        <f t="shared" si="210"/>
        <v>-651.36000000000058</v>
      </c>
      <c r="BA371" s="124">
        <f t="shared" si="214"/>
        <v>-17302.34</v>
      </c>
      <c r="BC371" s="124">
        <f t="shared" si="215"/>
        <v>-17302.34</v>
      </c>
    </row>
    <row r="372" spans="1:55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4">
        <f>'A-RR Cross-Reference 2024'!AZ372</f>
        <v>-62083425.50999999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37">
        <v>-5005405.32</v>
      </c>
      <c r="AI372" s="137"/>
      <c r="AJ372" s="137">
        <v>0</v>
      </c>
      <c r="AK372" s="137">
        <v>0</v>
      </c>
      <c r="AL372" s="137">
        <v>0</v>
      </c>
      <c r="AM372" s="137">
        <v>-20859.660000000003</v>
      </c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44">
        <f t="shared" si="210"/>
        <v>-5026264.9800000004</v>
      </c>
      <c r="BA372" s="124">
        <f t="shared" si="214"/>
        <v>-67109690.489999995</v>
      </c>
      <c r="BC372" s="124">
        <f t="shared" si="215"/>
        <v>-67109690.489999995</v>
      </c>
    </row>
    <row r="373" spans="1:55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6">+D372</f>
        <v>108</v>
      </c>
      <c r="E373" s="144">
        <f>'A-RR Cross-Reference 2024'!AZ373</f>
        <v>-156333104.67999998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37">
        <v>-8954442.1200000048</v>
      </c>
      <c r="AI373" s="137">
        <v>9801.8499999999985</v>
      </c>
      <c r="AJ373" s="137">
        <v>0</v>
      </c>
      <c r="AK373" s="137">
        <v>0</v>
      </c>
      <c r="AL373" s="137">
        <v>-12426.99</v>
      </c>
      <c r="AM373" s="137">
        <v>-278182.3</v>
      </c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44">
        <f t="shared" si="210"/>
        <v>-9235249.5600000061</v>
      </c>
      <c r="BA373" s="124">
        <f t="shared" si="214"/>
        <v>-165568354.23999998</v>
      </c>
      <c r="BC373" s="124">
        <f t="shared" si="215"/>
        <v>-165568354.23999998</v>
      </c>
    </row>
    <row r="374" spans="1:55" outlineLevel="1" x14ac:dyDescent="0.25">
      <c r="A374" s="83">
        <f>ROW()</f>
        <v>374</v>
      </c>
      <c r="B374" s="275"/>
      <c r="C374" s="113" t="s">
        <v>405</v>
      </c>
      <c r="D374" s="114">
        <f t="shared" si="216"/>
        <v>108</v>
      </c>
      <c r="E374" s="144">
        <f>'A-RR Cross-Reference 2024'!AZ374</f>
        <v>-47246278.289999999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37">
        <v>-3824867.0399999917</v>
      </c>
      <c r="AI374" s="137">
        <v>40272.930000000008</v>
      </c>
      <c r="AJ374" s="137">
        <v>0</v>
      </c>
      <c r="AK374" s="137">
        <v>0</v>
      </c>
      <c r="AL374" s="137">
        <v>0</v>
      </c>
      <c r="AM374" s="137">
        <v>-469548.19000000006</v>
      </c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44">
        <f t="shared" si="210"/>
        <v>-4254142.2999999914</v>
      </c>
      <c r="BA374" s="124">
        <f t="shared" si="214"/>
        <v>-51500420.589999989</v>
      </c>
      <c r="BC374" s="124">
        <f t="shared" si="215"/>
        <v>-51500420.589999989</v>
      </c>
    </row>
    <row r="375" spans="1:55" outlineLevel="1" x14ac:dyDescent="0.25">
      <c r="A375" s="83">
        <f>ROW()</f>
        <v>375</v>
      </c>
      <c r="B375" s="275"/>
      <c r="C375" s="113" t="s">
        <v>406</v>
      </c>
      <c r="D375" s="114">
        <f t="shared" si="216"/>
        <v>108</v>
      </c>
      <c r="E375" s="144">
        <f>'A-RR Cross-Reference 2024'!AZ375</f>
        <v>-16256827.42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37">
        <v>-1381108.2000000011</v>
      </c>
      <c r="AI375" s="137">
        <v>315.73999999999995</v>
      </c>
      <c r="AJ375" s="137"/>
      <c r="AK375" s="137"/>
      <c r="AL375" s="137"/>
      <c r="AM375" s="137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44">
        <f t="shared" si="210"/>
        <v>-1380792.4600000011</v>
      </c>
      <c r="BA375" s="124">
        <f t="shared" si="214"/>
        <v>-17637619.880000003</v>
      </c>
      <c r="BC375" s="124">
        <f t="shared" si="215"/>
        <v>-17637619.880000003</v>
      </c>
    </row>
    <row r="376" spans="1:55" outlineLevel="1" x14ac:dyDescent="0.25">
      <c r="A376" s="83">
        <f>ROW()</f>
        <v>376</v>
      </c>
      <c r="B376" s="275"/>
      <c r="C376" s="113" t="s">
        <v>407</v>
      </c>
      <c r="D376" s="114">
        <f t="shared" si="216"/>
        <v>108</v>
      </c>
      <c r="E376" s="144">
        <f>'A-RR Cross-Reference 2024'!AZ376</f>
        <v>-8082390.1200000001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37">
        <v>-472458.3599999994</v>
      </c>
      <c r="AI376" s="137">
        <v>918.78</v>
      </c>
      <c r="AJ376" s="137">
        <v>0</v>
      </c>
      <c r="AK376" s="137">
        <v>0</v>
      </c>
      <c r="AL376" s="137">
        <v>0</v>
      </c>
      <c r="AM376" s="137">
        <v>-664284.71999999974</v>
      </c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44">
        <f t="shared" si="210"/>
        <v>-1135824.2999999991</v>
      </c>
      <c r="BA376" s="124">
        <f t="shared" si="214"/>
        <v>-9218214.4199999999</v>
      </c>
      <c r="BC376" s="124">
        <f t="shared" si="215"/>
        <v>-9218214.4199999999</v>
      </c>
    </row>
    <row r="377" spans="1:55" outlineLevel="1" x14ac:dyDescent="0.25">
      <c r="A377" s="83">
        <f>ROW()</f>
        <v>377</v>
      </c>
      <c r="B377" s="275"/>
      <c r="C377" s="113" t="s">
        <v>408</v>
      </c>
      <c r="D377" s="114">
        <f t="shared" si="216"/>
        <v>108</v>
      </c>
      <c r="E377" s="144">
        <f>'A-RR Cross-Reference 2024'!AZ377</f>
        <v>-1435946.52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37">
        <v>-130684.91999999993</v>
      </c>
      <c r="AI377" s="137"/>
      <c r="AJ377" s="137"/>
      <c r="AK377" s="137"/>
      <c r="AL377" s="137"/>
      <c r="AM377" s="137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44">
        <f t="shared" si="210"/>
        <v>-130684.91999999993</v>
      </c>
      <c r="BA377" s="124">
        <f t="shared" si="214"/>
        <v>-1566631.44</v>
      </c>
      <c r="BC377" s="124">
        <f t="shared" si="215"/>
        <v>-1566631.44</v>
      </c>
    </row>
    <row r="378" spans="1:55" outlineLevel="1" x14ac:dyDescent="0.25">
      <c r="A378" s="83">
        <f>ROW()</f>
        <v>378</v>
      </c>
      <c r="B378" s="275"/>
      <c r="C378" s="113" t="s">
        <v>409</v>
      </c>
      <c r="D378" s="114">
        <f t="shared" si="216"/>
        <v>108</v>
      </c>
      <c r="E378" s="144">
        <f>'A-RR Cross-Reference 2024'!AZ378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37">
        <v>0</v>
      </c>
      <c r="AI378" s="137"/>
      <c r="AJ378" s="137"/>
      <c r="AK378" s="137"/>
      <c r="AL378" s="137"/>
      <c r="AM378" s="137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44">
        <f t="shared" si="210"/>
        <v>0</v>
      </c>
      <c r="BA378" s="124">
        <f t="shared" si="214"/>
        <v>0</v>
      </c>
      <c r="BC378" s="124">
        <f t="shared" si="215"/>
        <v>0</v>
      </c>
    </row>
    <row r="379" spans="1:55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4">
        <f>'A-RR Cross-Reference 2024'!AZ379</f>
        <v>-223495.62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37">
        <v>-1797.6000000000058</v>
      </c>
      <c r="AI379" s="137"/>
      <c r="AJ379" s="137"/>
      <c r="AK379" s="137"/>
      <c r="AL379" s="137"/>
      <c r="AM379" s="137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44">
        <f t="shared" si="210"/>
        <v>-1797.6000000000058</v>
      </c>
      <c r="BA379" s="124">
        <f t="shared" si="214"/>
        <v>-225293.22</v>
      </c>
      <c r="BC379" s="124">
        <f t="shared" si="215"/>
        <v>-225293.22</v>
      </c>
    </row>
    <row r="380" spans="1:55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4">
        <f>'A-RR Cross-Reference 2024'!AZ380</f>
        <v>-87986572.569999993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37">
        <v>-3842885.6299999952</v>
      </c>
      <c r="AI380" s="137">
        <v>902.02</v>
      </c>
      <c r="AJ380" s="137">
        <v>0</v>
      </c>
      <c r="AK380" s="137">
        <v>0</v>
      </c>
      <c r="AL380" s="137">
        <v>0</v>
      </c>
      <c r="AM380" s="137">
        <v>-52893.039999999994</v>
      </c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44">
        <f t="shared" si="210"/>
        <v>-3894876.6499999953</v>
      </c>
      <c r="BA380" s="124">
        <f t="shared" si="214"/>
        <v>-91881449.219999984</v>
      </c>
      <c r="BC380" s="124">
        <f t="shared" si="215"/>
        <v>-91881449.219999984</v>
      </c>
    </row>
    <row r="381" spans="1:55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17">+D380</f>
        <v>108</v>
      </c>
      <c r="E381" s="144">
        <f>'A-RR Cross-Reference 2024'!AZ381</f>
        <v>-22593546.59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37">
        <v>-48990.960000000894</v>
      </c>
      <c r="AI381" s="137">
        <v>1828.12</v>
      </c>
      <c r="AJ381" s="137">
        <v>0</v>
      </c>
      <c r="AK381" s="137">
        <v>0</v>
      </c>
      <c r="AL381" s="137">
        <v>0</v>
      </c>
      <c r="AM381" s="137">
        <v>-14612.310000000001</v>
      </c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44">
        <f t="shared" si="210"/>
        <v>-61775.150000000896</v>
      </c>
      <c r="BA381" s="124">
        <f t="shared" si="214"/>
        <v>-22655321.740000002</v>
      </c>
      <c r="BC381" s="124">
        <f t="shared" si="215"/>
        <v>-22655321.740000002</v>
      </c>
    </row>
    <row r="382" spans="1:55" outlineLevel="1" x14ac:dyDescent="0.25">
      <c r="A382" s="83">
        <f>ROW()</f>
        <v>382</v>
      </c>
      <c r="B382" s="275"/>
      <c r="C382" s="113" t="s">
        <v>413</v>
      </c>
      <c r="D382" s="114">
        <f t="shared" si="217"/>
        <v>108</v>
      </c>
      <c r="E382" s="144">
        <f>'A-RR Cross-Reference 2024'!AZ382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37"/>
      <c r="AI382" s="137"/>
      <c r="AJ382" s="137"/>
      <c r="AK382" s="137"/>
      <c r="AL382" s="137"/>
      <c r="AM382" s="137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44">
        <f t="shared" si="210"/>
        <v>0</v>
      </c>
      <c r="BA382" s="124">
        <f t="shared" si="214"/>
        <v>0</v>
      </c>
      <c r="BC382" s="124">
        <f t="shared" si="215"/>
        <v>0</v>
      </c>
    </row>
    <row r="383" spans="1:55" outlineLevel="1" x14ac:dyDescent="0.25">
      <c r="A383" s="83">
        <f>ROW()</f>
        <v>383</v>
      </c>
      <c r="B383" s="275"/>
      <c r="C383" s="113" t="s">
        <v>414</v>
      </c>
      <c r="D383" s="114">
        <f t="shared" si="217"/>
        <v>108</v>
      </c>
      <c r="E383" s="144">
        <f>'A-RR Cross-Reference 2024'!AZ383</f>
        <v>-972520871.13269997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37">
        <v>-74419714.320000052</v>
      </c>
      <c r="AI383" s="137">
        <v>1861369.9499999997</v>
      </c>
      <c r="AJ383" s="137">
        <v>0</v>
      </c>
      <c r="AK383" s="137">
        <v>0</v>
      </c>
      <c r="AL383" s="137">
        <v>-3875716.3499999996</v>
      </c>
      <c r="AM383" s="137">
        <v>-3386469.72</v>
      </c>
      <c r="AN383" s="129"/>
      <c r="AO383" s="129"/>
      <c r="AP383" s="144">
        <v>164986.09819999849</v>
      </c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44">
        <f t="shared" si="210"/>
        <v>-79655544.341800049</v>
      </c>
      <c r="BA383" s="124">
        <f t="shared" si="214"/>
        <v>-1052176415.4745001</v>
      </c>
      <c r="BC383" s="124">
        <f t="shared" si="215"/>
        <v>-1052176415.4745001</v>
      </c>
    </row>
    <row r="384" spans="1:55" outlineLevel="1" x14ac:dyDescent="0.25">
      <c r="A384" s="83">
        <f>ROW()</f>
        <v>384</v>
      </c>
      <c r="B384" s="275"/>
      <c r="C384" s="113" t="s">
        <v>415</v>
      </c>
      <c r="D384" s="114">
        <f t="shared" si="217"/>
        <v>108</v>
      </c>
      <c r="E384" s="144">
        <f>'A-RR Cross-Reference 2024'!AZ384</f>
        <v>-97950853.73269999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37">
        <v>-6704052.3400000185</v>
      </c>
      <c r="AI384" s="137">
        <v>134043.97</v>
      </c>
      <c r="AJ384" s="137">
        <v>0</v>
      </c>
      <c r="AK384" s="137">
        <v>0</v>
      </c>
      <c r="AL384" s="137">
        <v>0</v>
      </c>
      <c r="AM384" s="137">
        <v>-283675.77999999985</v>
      </c>
      <c r="AN384" s="129"/>
      <c r="AO384" s="129"/>
      <c r="AP384" s="144">
        <v>53846.698200000217</v>
      </c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44">
        <f t="shared" si="210"/>
        <v>-6799837.4518000185</v>
      </c>
      <c r="BA384" s="124">
        <f t="shared" si="214"/>
        <v>-104750691.18450001</v>
      </c>
      <c r="BC384" s="124">
        <f t="shared" si="215"/>
        <v>-104750691.18450001</v>
      </c>
    </row>
    <row r="385" spans="1:55" outlineLevel="1" x14ac:dyDescent="0.25">
      <c r="A385" s="83">
        <f>ROW()</f>
        <v>385</v>
      </c>
      <c r="B385" s="275"/>
      <c r="C385" s="113" t="s">
        <v>416</v>
      </c>
      <c r="D385" s="114">
        <f t="shared" si="217"/>
        <v>108</v>
      </c>
      <c r="E385" s="144">
        <f>'A-RR Cross-Reference 2024'!AZ385</f>
        <v>-11595594.810000002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37">
        <v>-529808.52999999747</v>
      </c>
      <c r="AI385" s="137"/>
      <c r="AJ385" s="137">
        <v>0</v>
      </c>
      <c r="AK385" s="137">
        <v>0</v>
      </c>
      <c r="AL385" s="137">
        <v>0</v>
      </c>
      <c r="AM385" s="137">
        <v>-29416.989999999991</v>
      </c>
      <c r="AN385" s="129"/>
      <c r="AO385" s="129"/>
      <c r="AP385" s="144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44">
        <f t="shared" si="210"/>
        <v>-559225.51999999746</v>
      </c>
      <c r="BA385" s="124">
        <f t="shared" si="214"/>
        <v>-12154820.33</v>
      </c>
      <c r="BC385" s="124">
        <f t="shared" si="215"/>
        <v>-12154820.33</v>
      </c>
    </row>
    <row r="386" spans="1:55" outlineLevel="1" x14ac:dyDescent="0.25">
      <c r="A386" s="83">
        <f>ROW()</f>
        <v>386</v>
      </c>
      <c r="B386" s="275"/>
      <c r="C386" s="113" t="s">
        <v>417</v>
      </c>
      <c r="D386" s="114">
        <f t="shared" si="217"/>
        <v>108</v>
      </c>
      <c r="E386" s="144">
        <f>'A-RR Cross-Reference 2024'!AZ386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37">
        <v>0</v>
      </c>
      <c r="AI386" s="137"/>
      <c r="AJ386" s="137"/>
      <c r="AK386" s="137"/>
      <c r="AL386" s="137"/>
      <c r="AM386" s="137"/>
      <c r="AN386" s="129"/>
      <c r="AO386" s="129"/>
      <c r="AP386" s="144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44">
        <f t="shared" si="210"/>
        <v>0</v>
      </c>
      <c r="BA386" s="124">
        <f t="shared" si="214"/>
        <v>0</v>
      </c>
      <c r="BC386" s="124">
        <f t="shared" si="215"/>
        <v>0</v>
      </c>
    </row>
    <row r="387" spans="1:55" outlineLevel="1" x14ac:dyDescent="0.25">
      <c r="A387" s="83">
        <f>ROW()</f>
        <v>387</v>
      </c>
      <c r="B387" s="275"/>
      <c r="C387" s="113" t="s">
        <v>418</v>
      </c>
      <c r="D387" s="114">
        <f t="shared" si="217"/>
        <v>108</v>
      </c>
      <c r="E387" s="144">
        <f>'A-RR Cross-Reference 2024'!AZ387</f>
        <v>-2022622.15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37">
        <v>-248766.24000000022</v>
      </c>
      <c r="AI387" s="137"/>
      <c r="AJ387" s="137"/>
      <c r="AK387" s="137"/>
      <c r="AL387" s="137"/>
      <c r="AM387" s="137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44">
        <f t="shared" si="210"/>
        <v>-248766.24000000022</v>
      </c>
      <c r="BA387" s="124">
        <f t="shared" si="214"/>
        <v>-2271388.39</v>
      </c>
      <c r="BC387" s="124">
        <f t="shared" si="215"/>
        <v>-2271388.39</v>
      </c>
    </row>
    <row r="388" spans="1:55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4">
        <f>'A-RR Cross-Reference 2024'!AZ388</f>
        <v>-32375065.522445999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37">
        <v>-570429.60000000149</v>
      </c>
      <c r="AI388" s="137"/>
      <c r="AJ388" s="137">
        <v>-18244.79</v>
      </c>
      <c r="AK388" s="137">
        <v>-2823.8100000000004</v>
      </c>
      <c r="AL388" s="137">
        <v>0</v>
      </c>
      <c r="AM388" s="137">
        <v>-31579.77</v>
      </c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44">
        <f t="shared" si="210"/>
        <v>-623077.9700000016</v>
      </c>
      <c r="BA388" s="124">
        <f t="shared" si="214"/>
        <v>-32998143.492446002</v>
      </c>
      <c r="BC388" s="124">
        <f t="shared" si="215"/>
        <v>-32998143.492446002</v>
      </c>
    </row>
    <row r="389" spans="1:55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44">
        <f>'A-RR Cross-Reference 2024'!AZ389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37"/>
      <c r="AI389" s="137"/>
      <c r="AJ389" s="137"/>
      <c r="AK389" s="137"/>
      <c r="AL389" s="137"/>
      <c r="AM389" s="137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44">
        <f t="shared" si="210"/>
        <v>0</v>
      </c>
      <c r="BA389" s="124">
        <f t="shared" si="214"/>
        <v>15284814.102446005</v>
      </c>
      <c r="BC389" s="124">
        <f t="shared" si="215"/>
        <v>15284814.102446005</v>
      </c>
    </row>
    <row r="390" spans="1:55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18">+D389</f>
        <v>108</v>
      </c>
      <c r="E390" s="144">
        <f>'A-RR Cross-Reference 2024'!AZ390</f>
        <v>-3903141.08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37">
        <v>-183140.15999999968</v>
      </c>
      <c r="AI390" s="137">
        <v>7642.7500000000018</v>
      </c>
      <c r="AJ390" s="137">
        <v>0</v>
      </c>
      <c r="AK390" s="137">
        <v>0</v>
      </c>
      <c r="AL390" s="137">
        <v>0</v>
      </c>
      <c r="AM390" s="137">
        <v>-1432.2100000000003</v>
      </c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44">
        <f t="shared" si="210"/>
        <v>-176929.61999999968</v>
      </c>
      <c r="BA390" s="124">
        <f t="shared" si="214"/>
        <v>-4080070.6999999997</v>
      </c>
      <c r="BC390" s="124">
        <f t="shared" si="215"/>
        <v>-4080070.6999999997</v>
      </c>
    </row>
    <row r="391" spans="1:55" outlineLevel="1" x14ac:dyDescent="0.25">
      <c r="A391" s="83">
        <f>ROW()</f>
        <v>391</v>
      </c>
      <c r="B391" s="275"/>
      <c r="C391" s="113" t="s">
        <v>422</v>
      </c>
      <c r="D391" s="114">
        <f t="shared" si="218"/>
        <v>108</v>
      </c>
      <c r="E391" s="144">
        <f>'A-RR Cross-Reference 2024'!AZ391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37"/>
      <c r="AI391" s="137"/>
      <c r="AJ391" s="137"/>
      <c r="AK391" s="137"/>
      <c r="AL391" s="137"/>
      <c r="AM391" s="137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44">
        <f t="shared" si="210"/>
        <v>0</v>
      </c>
      <c r="BA391" s="124">
        <f t="shared" si="214"/>
        <v>0</v>
      </c>
      <c r="BC391" s="124">
        <f t="shared" si="215"/>
        <v>0</v>
      </c>
    </row>
    <row r="392" spans="1:55" outlineLevel="1" x14ac:dyDescent="0.25">
      <c r="A392" s="83">
        <f>ROW()</f>
        <v>392</v>
      </c>
      <c r="B392" s="275"/>
      <c r="C392" s="113" t="s">
        <v>423</v>
      </c>
      <c r="D392" s="114">
        <f t="shared" si="218"/>
        <v>108</v>
      </c>
      <c r="E392" s="144">
        <f>'A-RR Cross-Reference 2024'!AZ392</f>
        <v>-255679418.07000002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37">
        <v>-17042819.399999976</v>
      </c>
      <c r="AI392" s="137">
        <v>565413.28</v>
      </c>
      <c r="AJ392" s="137">
        <v>-1826401.8799999997</v>
      </c>
      <c r="AK392" s="137">
        <v>-2950.6800000000003</v>
      </c>
      <c r="AL392" s="137">
        <v>-1753881.9099999992</v>
      </c>
      <c r="AM392" s="137">
        <v>-680560.34000000008</v>
      </c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44">
        <f t="shared" si="210"/>
        <v>-20741200.929999977</v>
      </c>
      <c r="BA392" s="124">
        <f t="shared" si="214"/>
        <v>-276420619</v>
      </c>
      <c r="BC392" s="124">
        <f t="shared" si="215"/>
        <v>-276420619</v>
      </c>
    </row>
    <row r="393" spans="1:55" outlineLevel="1" x14ac:dyDescent="0.25">
      <c r="A393" s="83">
        <f>ROW()</f>
        <v>393</v>
      </c>
      <c r="B393" s="275"/>
      <c r="C393" s="113" t="s">
        <v>424</v>
      </c>
      <c r="D393" s="114">
        <f t="shared" si="218"/>
        <v>108</v>
      </c>
      <c r="E393" s="144">
        <f>'A-RR Cross-Reference 2024'!AZ393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37"/>
      <c r="AI393" s="137"/>
      <c r="AJ393" s="137"/>
      <c r="AK393" s="137"/>
      <c r="AL393" s="137"/>
      <c r="AM393" s="137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44">
        <f t="shared" si="210"/>
        <v>0</v>
      </c>
      <c r="BA393" s="124">
        <f t="shared" si="214"/>
        <v>0</v>
      </c>
      <c r="BC393" s="124">
        <f t="shared" si="215"/>
        <v>0</v>
      </c>
    </row>
    <row r="394" spans="1:55" outlineLevel="1" x14ac:dyDescent="0.25">
      <c r="A394" s="83">
        <f>ROW()</f>
        <v>394</v>
      </c>
      <c r="B394" s="275"/>
      <c r="C394" s="113" t="s">
        <v>425</v>
      </c>
      <c r="D394" s="114">
        <f t="shared" si="218"/>
        <v>108</v>
      </c>
      <c r="E394" s="144">
        <f>'A-RR Cross-Reference 2024'!AZ394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37"/>
      <c r="AI394" s="137"/>
      <c r="AJ394" s="137"/>
      <c r="AK394" s="137"/>
      <c r="AL394" s="137"/>
      <c r="AM394" s="137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44">
        <f t="shared" si="210"/>
        <v>0</v>
      </c>
      <c r="BA394" s="124">
        <f t="shared" si="214"/>
        <v>0</v>
      </c>
      <c r="BC394" s="124">
        <f t="shared" si="215"/>
        <v>0</v>
      </c>
    </row>
    <row r="395" spans="1:55" outlineLevel="1" x14ac:dyDescent="0.25">
      <c r="A395" s="83">
        <f>ROW()</f>
        <v>395</v>
      </c>
      <c r="B395" s="275"/>
      <c r="C395" s="113" t="s">
        <v>426</v>
      </c>
      <c r="D395" s="114">
        <f t="shared" si="218"/>
        <v>108</v>
      </c>
      <c r="E395" s="144">
        <f>'A-RR Cross-Reference 2024'!AZ395</f>
        <v>-53674292.659999996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37">
        <v>-1037155.0799999982</v>
      </c>
      <c r="AI395" s="137">
        <v>38.709999999999994</v>
      </c>
      <c r="AJ395" s="137">
        <v>0</v>
      </c>
      <c r="AK395" s="137">
        <v>0</v>
      </c>
      <c r="AL395" s="137">
        <v>0</v>
      </c>
      <c r="AM395" s="137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44">
        <f t="shared" si="210"/>
        <v>-1037116.3699999982</v>
      </c>
      <c r="BA395" s="124">
        <f t="shared" si="214"/>
        <v>-54711409.029999994</v>
      </c>
      <c r="BC395" s="124">
        <f t="shared" si="215"/>
        <v>-54711409.029999994</v>
      </c>
    </row>
    <row r="396" spans="1:55" outlineLevel="1" x14ac:dyDescent="0.25">
      <c r="A396" s="83">
        <f>ROW()</f>
        <v>396</v>
      </c>
      <c r="B396" s="275"/>
      <c r="C396" s="113" t="s">
        <v>427</v>
      </c>
      <c r="D396" s="114">
        <f t="shared" si="218"/>
        <v>108</v>
      </c>
      <c r="E396" s="144">
        <f>'A-RR Cross-Reference 2024'!AZ396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37"/>
      <c r="AI396" s="137"/>
      <c r="AJ396" s="137"/>
      <c r="AK396" s="137"/>
      <c r="AL396" s="137"/>
      <c r="AM396" s="137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44">
        <f t="shared" si="210"/>
        <v>0</v>
      </c>
      <c r="BA396" s="124">
        <f t="shared" si="214"/>
        <v>0</v>
      </c>
      <c r="BC396" s="124">
        <f t="shared" si="215"/>
        <v>0</v>
      </c>
    </row>
    <row r="397" spans="1:55" outlineLevel="1" x14ac:dyDescent="0.25">
      <c r="A397" s="83">
        <f>ROW()</f>
        <v>397</v>
      </c>
      <c r="B397" s="275"/>
      <c r="C397" s="113" t="s">
        <v>428</v>
      </c>
      <c r="D397" s="114">
        <f t="shared" si="218"/>
        <v>108</v>
      </c>
      <c r="E397" s="144">
        <f>'A-RR Cross-Reference 2024'!AZ397</f>
        <v>-179049364.31999999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37">
        <v>-11255163.720000058</v>
      </c>
      <c r="AI397" s="137">
        <v>26543.239999999998</v>
      </c>
      <c r="AJ397" s="137">
        <v>-2703798.88</v>
      </c>
      <c r="AK397" s="137">
        <v>-121612.31</v>
      </c>
      <c r="AL397" s="137">
        <v>-4621028.5399999991</v>
      </c>
      <c r="AM397" s="137">
        <v>-666004.24</v>
      </c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44">
        <f t="shared" si="210"/>
        <v>-19341064.450000059</v>
      </c>
      <c r="BA397" s="124">
        <f t="shared" si="214"/>
        <v>-198390428.77000004</v>
      </c>
      <c r="BC397" s="124">
        <f t="shared" si="215"/>
        <v>-198390428.77000004</v>
      </c>
    </row>
    <row r="398" spans="1:55" outlineLevel="1" x14ac:dyDescent="0.25">
      <c r="A398" s="83">
        <f>ROW()</f>
        <v>398</v>
      </c>
      <c r="B398" s="275"/>
      <c r="C398" s="113" t="s">
        <v>429</v>
      </c>
      <c r="D398" s="114">
        <f t="shared" si="218"/>
        <v>108</v>
      </c>
      <c r="E398" s="144">
        <f>'A-RR Cross-Reference 2024'!AZ398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37"/>
      <c r="AI398" s="137"/>
      <c r="AJ398" s="137"/>
      <c r="AK398" s="137"/>
      <c r="AL398" s="137"/>
      <c r="AM398" s="137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44">
        <f t="shared" si="210"/>
        <v>0</v>
      </c>
      <c r="BA398" s="124">
        <f t="shared" si="214"/>
        <v>4030.1554319998249</v>
      </c>
      <c r="BC398" s="124">
        <f t="shared" si="215"/>
        <v>4030.1554319998249</v>
      </c>
    </row>
    <row r="399" spans="1:55" outlineLevel="1" x14ac:dyDescent="0.25">
      <c r="A399" s="83">
        <f>ROW()</f>
        <v>399</v>
      </c>
      <c r="B399" s="275"/>
      <c r="C399" s="113" t="s">
        <v>430</v>
      </c>
      <c r="D399" s="114">
        <f t="shared" si="218"/>
        <v>108</v>
      </c>
      <c r="E399" s="144">
        <f>'A-RR Cross-Reference 2024'!AZ399</f>
        <v>-178869056.73000002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37">
        <v>-4038018.8299999833</v>
      </c>
      <c r="AI399" s="137">
        <v>3211.0399999999991</v>
      </c>
      <c r="AJ399" s="137">
        <v>-221366.08000000002</v>
      </c>
      <c r="AK399" s="137">
        <v>-21657.65</v>
      </c>
      <c r="AL399" s="137">
        <v>-486525.03</v>
      </c>
      <c r="AM399" s="137">
        <v>-109695.30000000002</v>
      </c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44">
        <f t="shared" si="210"/>
        <v>-4874051.8499999838</v>
      </c>
      <c r="BA399" s="124">
        <f t="shared" si="214"/>
        <v>-183743108.58000001</v>
      </c>
      <c r="BC399" s="124">
        <f t="shared" si="215"/>
        <v>-183743108.58000001</v>
      </c>
    </row>
    <row r="400" spans="1:55" outlineLevel="1" x14ac:dyDescent="0.25">
      <c r="A400" s="83">
        <f>ROW()</f>
        <v>400</v>
      </c>
      <c r="B400" s="275"/>
      <c r="C400" s="113" t="s">
        <v>431</v>
      </c>
      <c r="D400" s="114">
        <f t="shared" si="218"/>
        <v>108</v>
      </c>
      <c r="E400" s="144">
        <f>'A-RR Cross-Reference 2024'!AZ400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37"/>
      <c r="AI400" s="137"/>
      <c r="AJ400" s="137"/>
      <c r="AK400" s="137"/>
      <c r="AL400" s="137"/>
      <c r="AM400" s="137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44">
        <f t="shared" si="210"/>
        <v>0</v>
      </c>
      <c r="BA400" s="124">
        <f t="shared" si="214"/>
        <v>0</v>
      </c>
      <c r="BC400" s="124">
        <f t="shared" si="215"/>
        <v>0</v>
      </c>
    </row>
    <row r="401" spans="1:55" outlineLevel="1" x14ac:dyDescent="0.25">
      <c r="A401" s="83">
        <f>ROW()</f>
        <v>401</v>
      </c>
      <c r="B401" s="275"/>
      <c r="C401" s="113" t="s">
        <v>432</v>
      </c>
      <c r="D401" s="114">
        <f t="shared" si="218"/>
        <v>108</v>
      </c>
      <c r="E401" s="144">
        <f>'A-RR Cross-Reference 2024'!AZ401</f>
        <v>-772972.4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37">
        <v>-25189.439999999944</v>
      </c>
      <c r="AI401" s="137"/>
      <c r="AJ401" s="137">
        <v>-101231.88</v>
      </c>
      <c r="AK401" s="137">
        <v>0</v>
      </c>
      <c r="AL401" s="137">
        <v>0</v>
      </c>
      <c r="AM401" s="137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44">
        <f t="shared" si="210"/>
        <v>-126421.31999999995</v>
      </c>
      <c r="BA401" s="124">
        <f t="shared" si="214"/>
        <v>-899393.72</v>
      </c>
      <c r="BC401" s="124">
        <f t="shared" si="215"/>
        <v>-899393.72</v>
      </c>
    </row>
    <row r="402" spans="1:55" outlineLevel="1" x14ac:dyDescent="0.25">
      <c r="A402" s="83">
        <f>ROW()</f>
        <v>402</v>
      </c>
      <c r="B402" s="275"/>
      <c r="C402" s="113" t="s">
        <v>433</v>
      </c>
      <c r="D402" s="114">
        <f t="shared" si="218"/>
        <v>108</v>
      </c>
      <c r="E402" s="144">
        <f>'A-RR Cross-Reference 2024'!AZ402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37"/>
      <c r="AI402" s="137"/>
      <c r="AJ402" s="137"/>
      <c r="AK402" s="137"/>
      <c r="AL402" s="137"/>
      <c r="AM402" s="137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44">
        <f t="shared" si="210"/>
        <v>0</v>
      </c>
      <c r="BA402" s="124">
        <f t="shared" si="214"/>
        <v>0</v>
      </c>
      <c r="BC402" s="124">
        <f t="shared" si="215"/>
        <v>0</v>
      </c>
    </row>
    <row r="403" spans="1:55" outlineLevel="1" x14ac:dyDescent="0.25">
      <c r="A403" s="83">
        <f>ROW()</f>
        <v>403</v>
      </c>
      <c r="B403" s="275"/>
      <c r="C403" s="113" t="s">
        <v>434</v>
      </c>
      <c r="D403" s="114">
        <f t="shared" si="218"/>
        <v>108</v>
      </c>
      <c r="E403" s="144">
        <f>'A-RR Cross-Reference 2024'!AZ403</f>
        <v>-15969909.76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37">
        <v>-518980.3200000003</v>
      </c>
      <c r="AI403" s="137"/>
      <c r="AJ403" s="137">
        <v>-26493.03</v>
      </c>
      <c r="AK403" s="137">
        <v>0</v>
      </c>
      <c r="AL403" s="137">
        <v>0</v>
      </c>
      <c r="AM403" s="137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44">
        <f t="shared" si="210"/>
        <v>-545473.35000000033</v>
      </c>
      <c r="BA403" s="124">
        <f t="shared" si="214"/>
        <v>-16515383.109999999</v>
      </c>
      <c r="BC403" s="124">
        <f t="shared" si="215"/>
        <v>-16515383.109999999</v>
      </c>
    </row>
    <row r="404" spans="1:55" outlineLevel="1" x14ac:dyDescent="0.25">
      <c r="A404" s="83">
        <f>ROW()</f>
        <v>404</v>
      </c>
      <c r="B404" s="275"/>
      <c r="C404" s="113" t="s">
        <v>435</v>
      </c>
      <c r="D404" s="114">
        <f t="shared" si="218"/>
        <v>108</v>
      </c>
      <c r="E404" s="144">
        <f>'A-RR Cross-Reference 2024'!AZ404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37"/>
      <c r="AI404" s="137"/>
      <c r="AJ404" s="137"/>
      <c r="AK404" s="137"/>
      <c r="AL404" s="137"/>
      <c r="AM404" s="137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44">
        <f t="shared" si="210"/>
        <v>0</v>
      </c>
      <c r="BA404" s="124">
        <f t="shared" si="214"/>
        <v>0</v>
      </c>
      <c r="BC404" s="124">
        <f t="shared" si="215"/>
        <v>0</v>
      </c>
    </row>
    <row r="405" spans="1:55" outlineLevel="1" x14ac:dyDescent="0.25">
      <c r="A405" s="83">
        <f>ROW()</f>
        <v>405</v>
      </c>
      <c r="B405" s="275"/>
      <c r="C405" s="113" t="s">
        <v>436</v>
      </c>
      <c r="D405" s="114">
        <f t="shared" si="218"/>
        <v>108</v>
      </c>
      <c r="E405" s="144">
        <f>'A-RR Cross-Reference 2024'!AZ405</f>
        <v>-937534.68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37">
        <v>-29571.370000000112</v>
      </c>
      <c r="AI405" s="137"/>
      <c r="AJ405" s="137">
        <v>0</v>
      </c>
      <c r="AK405" s="137">
        <v>0</v>
      </c>
      <c r="AL405" s="137">
        <v>0</v>
      </c>
      <c r="AM405" s="137">
        <v>-2795.01</v>
      </c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44">
        <f t="shared" si="210"/>
        <v>-32366.380000000114</v>
      </c>
      <c r="BA405" s="124">
        <f t="shared" si="214"/>
        <v>-969901.06000000017</v>
      </c>
      <c r="BC405" s="124">
        <f t="shared" si="215"/>
        <v>-969901.06000000017</v>
      </c>
    </row>
    <row r="406" spans="1:55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44">
        <f>'A-RR Cross-Reference 2024'!AZ406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37"/>
      <c r="AI406" s="137"/>
      <c r="AJ406" s="137"/>
      <c r="AK406" s="137"/>
      <c r="AL406" s="137"/>
      <c r="AM406" s="137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44">
        <f t="shared" si="210"/>
        <v>0</v>
      </c>
      <c r="BA406" s="124">
        <f t="shared" si="214"/>
        <v>-4030.1554319999996</v>
      </c>
      <c r="BC406" s="124">
        <f t="shared" si="215"/>
        <v>-4030.1554319999996</v>
      </c>
    </row>
    <row r="407" spans="1:55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4">
        <f>'A-RR Cross-Reference 2024'!AZ407</f>
        <v>-3983755.54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37">
        <v>-106427.64000000013</v>
      </c>
      <c r="AI407" s="137"/>
      <c r="AJ407" s="137">
        <v>-49370.040000000008</v>
      </c>
      <c r="AK407" s="137">
        <v>-1888.8600000000001</v>
      </c>
      <c r="AL407" s="137">
        <v>0</v>
      </c>
      <c r="AM407" s="137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44">
        <f t="shared" si="210"/>
        <v>-157686.54000000012</v>
      </c>
      <c r="BA407" s="124">
        <f t="shared" si="214"/>
        <v>-4141442.08</v>
      </c>
      <c r="BC407" s="124">
        <f t="shared" si="215"/>
        <v>-4141442.08</v>
      </c>
    </row>
    <row r="408" spans="1:55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4">
        <f>'A-RR Cross-Reference 2024'!AZ408</f>
        <v>-3443066.8099999996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37">
        <v>-127006.20000000019</v>
      </c>
      <c r="AI408" s="137"/>
      <c r="AJ408" s="137">
        <v>-107303.38</v>
      </c>
      <c r="AK408" s="137">
        <v>0</v>
      </c>
      <c r="AL408" s="137">
        <v>0</v>
      </c>
      <c r="AM408" s="137">
        <v>-35287.089999999997</v>
      </c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44">
        <f t="shared" si="210"/>
        <v>-269596.67000000016</v>
      </c>
      <c r="BA408" s="124">
        <f t="shared" si="214"/>
        <v>-3712663.4799999995</v>
      </c>
      <c r="BC408" s="124">
        <f t="shared" si="215"/>
        <v>-3712663.4799999995</v>
      </c>
    </row>
    <row r="409" spans="1:55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19">+D408</f>
        <v>108</v>
      </c>
      <c r="E409" s="144">
        <f>'A-RR Cross-Reference 2024'!AZ409</f>
        <v>-182861160.89519995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37">
        <v>-10402817.400000006</v>
      </c>
      <c r="AI409" s="137">
        <v>242563.96999999997</v>
      </c>
      <c r="AJ409" s="137">
        <v>-1607352.54</v>
      </c>
      <c r="AK409" s="137">
        <v>-148996.37</v>
      </c>
      <c r="AL409" s="137">
        <v>0</v>
      </c>
      <c r="AM409" s="137">
        <v>-103999.49000000002</v>
      </c>
      <c r="AN409" s="129"/>
      <c r="AO409" s="129"/>
      <c r="AP409" s="129">
        <v>3758.1232000000236</v>
      </c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44">
        <f t="shared" si="210"/>
        <v>-12016843.706800006</v>
      </c>
      <c r="BA409" s="124">
        <f t="shared" si="214"/>
        <v>-194878004.60199997</v>
      </c>
      <c r="BC409" s="124">
        <f t="shared" si="215"/>
        <v>-194878004.60199997</v>
      </c>
    </row>
    <row r="410" spans="1:55" outlineLevel="1" x14ac:dyDescent="0.25">
      <c r="A410" s="83">
        <f>ROW()</f>
        <v>410</v>
      </c>
      <c r="B410" s="275"/>
      <c r="C410" s="113" t="s">
        <v>441</v>
      </c>
      <c r="D410" s="114">
        <f t="shared" si="219"/>
        <v>108</v>
      </c>
      <c r="E410" s="144">
        <f>'A-RR Cross-Reference 2024'!AZ410</f>
        <v>-1225709.8600000001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37">
        <v>-62199.960000000021</v>
      </c>
      <c r="AI410" s="137"/>
      <c r="AJ410" s="137">
        <v>-210600.76</v>
      </c>
      <c r="AK410" s="137">
        <v>0</v>
      </c>
      <c r="AL410" s="137">
        <v>-587384.04</v>
      </c>
      <c r="AM410" s="137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44">
        <f t="shared" si="210"/>
        <v>-860184.76</v>
      </c>
      <c r="BA410" s="124">
        <f t="shared" si="214"/>
        <v>-2085894.62</v>
      </c>
      <c r="BC410" s="124">
        <f t="shared" si="215"/>
        <v>-2085894.62</v>
      </c>
    </row>
    <row r="411" spans="1:55" outlineLevel="1" x14ac:dyDescent="0.25">
      <c r="A411" s="83">
        <f>ROW()</f>
        <v>411</v>
      </c>
      <c r="B411" s="275"/>
      <c r="C411" s="113" t="s">
        <v>442</v>
      </c>
      <c r="D411" s="114">
        <f t="shared" si="219"/>
        <v>108</v>
      </c>
      <c r="E411" s="144">
        <f>'A-RR Cross-Reference 2024'!AZ411</f>
        <v>-231480879.97439998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37">
        <v>-15407428.319999993</v>
      </c>
      <c r="AI411" s="137">
        <v>312784.95</v>
      </c>
      <c r="AJ411" s="137">
        <v>-5118713.9700000007</v>
      </c>
      <c r="AK411" s="137">
        <v>-589186.6100000001</v>
      </c>
      <c r="AL411" s="137">
        <v>0</v>
      </c>
      <c r="AM411" s="137">
        <v>-523263.60000000009</v>
      </c>
      <c r="AN411" s="129"/>
      <c r="AO411" s="129"/>
      <c r="AP411" s="129">
        <v>2438.8704000000434</v>
      </c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44">
        <f t="shared" si="210"/>
        <v>-21323368.679599997</v>
      </c>
      <c r="BA411" s="124">
        <f t="shared" si="214"/>
        <v>-252804248.65399998</v>
      </c>
      <c r="BC411" s="124">
        <f t="shared" si="215"/>
        <v>-252804248.65399998</v>
      </c>
    </row>
    <row r="412" spans="1:55" outlineLevel="1" x14ac:dyDescent="0.25">
      <c r="A412" s="83">
        <f>ROW()</f>
        <v>412</v>
      </c>
      <c r="B412" s="275"/>
      <c r="C412" s="113" t="s">
        <v>443</v>
      </c>
      <c r="D412" s="114">
        <f t="shared" si="219"/>
        <v>108</v>
      </c>
      <c r="E412" s="144">
        <f>'A-RR Cross-Reference 2024'!AZ412</f>
        <v>-234492617.19879997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37">
        <v>-21911596.200000018</v>
      </c>
      <c r="AI412" s="137">
        <v>699144.05999999994</v>
      </c>
      <c r="AJ412" s="137">
        <v>-6513769.089999998</v>
      </c>
      <c r="AK412" s="137">
        <v>-98892.370000000054</v>
      </c>
      <c r="AL412" s="137">
        <v>0</v>
      </c>
      <c r="AM412" s="137">
        <v>-487987.79999999993</v>
      </c>
      <c r="AN412" s="129"/>
      <c r="AO412" s="129"/>
      <c r="AP412" s="129">
        <v>2894.860800000024</v>
      </c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44">
        <f t="shared" si="210"/>
        <v>-28310206.539200019</v>
      </c>
      <c r="BA412" s="124">
        <f t="shared" si="214"/>
        <v>-262802823.73799998</v>
      </c>
      <c r="BC412" s="124">
        <f t="shared" si="215"/>
        <v>-262802823.73799998</v>
      </c>
    </row>
    <row r="413" spans="1:55" outlineLevel="1" x14ac:dyDescent="0.25">
      <c r="A413" s="83">
        <f>ROW()</f>
        <v>413</v>
      </c>
      <c r="B413" s="275"/>
      <c r="C413" s="113" t="s">
        <v>444</v>
      </c>
      <c r="D413" s="114">
        <f t="shared" si="219"/>
        <v>108</v>
      </c>
      <c r="E413" s="144">
        <f>'A-RR Cross-Reference 2024'!AZ413</f>
        <v>-366094065.68999988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37">
        <v>-15002262.120000005</v>
      </c>
      <c r="AI413" s="137">
        <v>86902.3</v>
      </c>
      <c r="AJ413" s="137">
        <v>-2249500.06</v>
      </c>
      <c r="AK413" s="137">
        <v>-219039.27999999991</v>
      </c>
      <c r="AL413" s="137">
        <v>0</v>
      </c>
      <c r="AM413" s="137">
        <v>-86164.14</v>
      </c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44">
        <f t="shared" si="210"/>
        <v>-17470063.300000004</v>
      </c>
      <c r="BA413" s="124">
        <f t="shared" si="214"/>
        <v>-383564128.98999989</v>
      </c>
      <c r="BC413" s="124">
        <f t="shared" si="215"/>
        <v>-383564128.98999989</v>
      </c>
    </row>
    <row r="414" spans="1:55" outlineLevel="1" x14ac:dyDescent="0.25">
      <c r="A414" s="83">
        <f>ROW()</f>
        <v>414</v>
      </c>
      <c r="B414" s="275"/>
      <c r="C414" s="113" t="s">
        <v>445</v>
      </c>
      <c r="D414" s="114">
        <f t="shared" si="219"/>
        <v>108</v>
      </c>
      <c r="E414" s="144">
        <f>'A-RR Cross-Reference 2024'!AZ414</f>
        <v>-608053920.68999994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37">
        <v>-48999635.879999995</v>
      </c>
      <c r="AI414" s="137">
        <v>888170.82999999984</v>
      </c>
      <c r="AJ414" s="137">
        <v>-6621749.9699999969</v>
      </c>
      <c r="AK414" s="137">
        <v>-162119.68999999983</v>
      </c>
      <c r="AL414" s="137">
        <v>0</v>
      </c>
      <c r="AM414" s="137">
        <v>-53991.03</v>
      </c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44">
        <f t="shared" si="210"/>
        <v>-54949325.739999995</v>
      </c>
      <c r="BA414" s="124">
        <f t="shared" si="214"/>
        <v>-663003246.42999995</v>
      </c>
      <c r="BC414" s="124">
        <f t="shared" si="215"/>
        <v>-663003246.42999995</v>
      </c>
    </row>
    <row r="415" spans="1:55" outlineLevel="1" x14ac:dyDescent="0.25">
      <c r="A415" s="83">
        <f>ROW()</f>
        <v>415</v>
      </c>
      <c r="B415" s="275"/>
      <c r="C415" s="113" t="s">
        <v>446</v>
      </c>
      <c r="D415" s="114">
        <f t="shared" si="219"/>
        <v>108</v>
      </c>
      <c r="E415" s="144">
        <f>'A-RR Cross-Reference 2024'!AZ415</f>
        <v>-313851706.12999994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37">
        <v>-18205479.840000033</v>
      </c>
      <c r="AI415" s="137">
        <v>441083.16000000003</v>
      </c>
      <c r="AJ415" s="137">
        <v>-5901819.5099999988</v>
      </c>
      <c r="AK415" s="137">
        <v>-44586.759999999951</v>
      </c>
      <c r="AL415" s="137">
        <v>0</v>
      </c>
      <c r="AM415" s="137">
        <v>-227921.19</v>
      </c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44">
        <f t="shared" si="210"/>
        <v>-23938724.140000034</v>
      </c>
      <c r="BA415" s="124">
        <f t="shared" si="214"/>
        <v>-337790430.26999998</v>
      </c>
      <c r="BC415" s="124">
        <f t="shared" si="215"/>
        <v>-337790430.26999998</v>
      </c>
    </row>
    <row r="416" spans="1:55" outlineLevel="1" x14ac:dyDescent="0.25">
      <c r="A416" s="83">
        <f>ROW()</f>
        <v>416</v>
      </c>
      <c r="B416" s="275"/>
      <c r="C416" s="113" t="s">
        <v>447</v>
      </c>
      <c r="D416" s="114">
        <f t="shared" si="219"/>
        <v>108</v>
      </c>
      <c r="E416" s="144">
        <f>'A-RR Cross-Reference 2024'!AZ416</f>
        <v>-157435663.84999996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37">
        <v>-5097470.6399999857</v>
      </c>
      <c r="AI416" s="137">
        <v>18872.999999999996</v>
      </c>
      <c r="AJ416" s="137">
        <v>-32351</v>
      </c>
      <c r="AK416" s="137">
        <v>-27805.22</v>
      </c>
      <c r="AL416" s="137">
        <v>0</v>
      </c>
      <c r="AM416" s="137">
        <v>-508.91999999999985</v>
      </c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44">
        <f t="shared" si="210"/>
        <v>-5139262.7799999854</v>
      </c>
      <c r="BA416" s="124">
        <f t="shared" si="214"/>
        <v>-162574926.62999994</v>
      </c>
      <c r="BC416" s="124">
        <f t="shared" si="215"/>
        <v>-162574926.62999994</v>
      </c>
    </row>
    <row r="417" spans="1:55" outlineLevel="1" x14ac:dyDescent="0.25">
      <c r="A417" s="83">
        <f>ROW()</f>
        <v>417</v>
      </c>
      <c r="B417" s="275"/>
      <c r="C417" s="113" t="s">
        <v>448</v>
      </c>
      <c r="D417" s="114">
        <f t="shared" si="219"/>
        <v>108</v>
      </c>
      <c r="E417" s="144">
        <f>'A-RR Cross-Reference 2024'!AZ417</f>
        <v>-149634478.2621673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>
        <v>0</v>
      </c>
      <c r="AC417" s="129"/>
      <c r="AD417" s="129"/>
      <c r="AE417" s="129"/>
      <c r="AF417" s="129"/>
      <c r="AG417" s="129"/>
      <c r="AH417" s="137">
        <v>-18792917.040000007</v>
      </c>
      <c r="AI417" s="137">
        <v>8196104.3999999985</v>
      </c>
      <c r="AJ417" s="137">
        <v>-3941223.0900000003</v>
      </c>
      <c r="AK417" s="137">
        <v>-153043.57000000007</v>
      </c>
      <c r="AL417" s="137">
        <v>0</v>
      </c>
      <c r="AM417" s="137">
        <v>-14262.419999999998</v>
      </c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44">
        <f t="shared" si="210"/>
        <v>-14705341.720000008</v>
      </c>
      <c r="BA417" s="124">
        <f t="shared" si="214"/>
        <v>-164339819.9821673</v>
      </c>
      <c r="BC417" s="124">
        <f t="shared" si="215"/>
        <v>-164339819.9821673</v>
      </c>
    </row>
    <row r="418" spans="1:55" outlineLevel="1" x14ac:dyDescent="0.25">
      <c r="A418" s="83">
        <f>ROW()</f>
        <v>418</v>
      </c>
      <c r="B418" s="275"/>
      <c r="C418" s="113" t="s">
        <v>449</v>
      </c>
      <c r="D418" s="114">
        <f t="shared" si="219"/>
        <v>108</v>
      </c>
      <c r="E418" s="144">
        <f>'A-RR Cross-Reference 2024'!AZ418</f>
        <v>-4776719.32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37">
        <v>-122642.99999999994</v>
      </c>
      <c r="AI418" s="137"/>
      <c r="AJ418" s="137">
        <v>-6657296.9899999993</v>
      </c>
      <c r="AK418" s="137">
        <v>0</v>
      </c>
      <c r="AL418" s="137">
        <v>0</v>
      </c>
      <c r="AM418" s="137">
        <v>-410648.99</v>
      </c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44">
        <f t="shared" si="210"/>
        <v>-7190588.9799999995</v>
      </c>
      <c r="BA418" s="124">
        <f t="shared" si="214"/>
        <v>-11967308.300000001</v>
      </c>
      <c r="BC418" s="124">
        <f t="shared" si="215"/>
        <v>-11967308.300000001</v>
      </c>
    </row>
    <row r="419" spans="1:55" outlineLevel="1" x14ac:dyDescent="0.25">
      <c r="A419" s="83">
        <f>ROW()</f>
        <v>419</v>
      </c>
      <c r="B419" s="275"/>
      <c r="C419" s="113" t="s">
        <v>450</v>
      </c>
      <c r="D419" s="114">
        <f t="shared" si="219"/>
        <v>108</v>
      </c>
      <c r="E419" s="144">
        <f>'A-RR Cross-Reference 2024'!AZ419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37">
        <v>0</v>
      </c>
      <c r="AI419" s="137"/>
      <c r="AJ419" s="137"/>
      <c r="AK419" s="137"/>
      <c r="AL419" s="137"/>
      <c r="AM419" s="137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44">
        <f t="shared" si="210"/>
        <v>0</v>
      </c>
      <c r="BA419" s="124">
        <f t="shared" si="214"/>
        <v>0</v>
      </c>
      <c r="BC419" s="124">
        <f t="shared" si="215"/>
        <v>0</v>
      </c>
    </row>
    <row r="420" spans="1:55" outlineLevel="1" x14ac:dyDescent="0.25">
      <c r="A420" s="83">
        <f>ROW()</f>
        <v>420</v>
      </c>
      <c r="B420" s="275"/>
      <c r="C420" s="113" t="s">
        <v>451</v>
      </c>
      <c r="D420" s="114">
        <f t="shared" si="219"/>
        <v>108</v>
      </c>
      <c r="E420" s="144">
        <f>'A-RR Cross-Reference 2024'!AZ420</f>
        <v>-35778041.839999996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37">
        <v>-2385672.4800000042</v>
      </c>
      <c r="AI420" s="137">
        <v>17428.809999999998</v>
      </c>
      <c r="AJ420" s="137">
        <v>-52353.750000000015</v>
      </c>
      <c r="AK420" s="137">
        <v>-161.81000000000006</v>
      </c>
      <c r="AL420" s="137">
        <v>0</v>
      </c>
      <c r="AM420" s="137">
        <v>-649648.35000000009</v>
      </c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44">
        <f t="shared" si="210"/>
        <v>-3070407.5800000043</v>
      </c>
      <c r="BA420" s="124">
        <f t="shared" si="214"/>
        <v>-38848449.420000002</v>
      </c>
      <c r="BC420" s="124">
        <f t="shared" si="215"/>
        <v>-38848449.420000002</v>
      </c>
    </row>
    <row r="421" spans="1:55" outlineLevel="1" x14ac:dyDescent="0.25">
      <c r="A421" s="83">
        <f>ROW()</f>
        <v>421</v>
      </c>
      <c r="B421" s="275"/>
      <c r="C421" s="113" t="s">
        <v>452</v>
      </c>
      <c r="D421" s="114">
        <f t="shared" si="219"/>
        <v>108</v>
      </c>
      <c r="E421" s="144">
        <f>'A-RR Cross-Reference 2024'!AZ421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37">
        <v>0</v>
      </c>
      <c r="AI421" s="137"/>
      <c r="AJ421" s="137">
        <v>0</v>
      </c>
      <c r="AK421" s="137">
        <v>0</v>
      </c>
      <c r="AL421" s="137">
        <v>0</v>
      </c>
      <c r="AM421" s="137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44">
        <f t="shared" si="210"/>
        <v>0</v>
      </c>
      <c r="BA421" s="124">
        <f t="shared" si="214"/>
        <v>0</v>
      </c>
      <c r="BC421" s="124">
        <f t="shared" si="215"/>
        <v>0</v>
      </c>
    </row>
    <row r="422" spans="1:55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4">
        <f>'A-RR Cross-Reference 2024'!AZ422</f>
        <v>-2304647.009718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37">
        <v>-152291.17310399981</v>
      </c>
      <c r="AI422" s="137"/>
      <c r="AJ422" s="137">
        <v>0</v>
      </c>
      <c r="AK422" s="137">
        <v>0</v>
      </c>
      <c r="AL422" s="137">
        <v>0</v>
      </c>
      <c r="AM422" s="137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44">
        <f t="shared" si="210"/>
        <v>-152291.17310399981</v>
      </c>
      <c r="BA422" s="124">
        <f t="shared" si="214"/>
        <v>-2456938.1828219998</v>
      </c>
      <c r="BC422" s="124">
        <f t="shared" si="215"/>
        <v>-2456938.1828219998</v>
      </c>
    </row>
    <row r="423" spans="1:55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4">
        <f>'A-RR Cross-Reference 2024'!AZ423</f>
        <v>-77001011.709634721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37">
        <v>-2931383.9284380078</v>
      </c>
      <c r="AI423" s="137">
        <v>39805.5</v>
      </c>
      <c r="AJ423" s="137">
        <v>-18.120311999999998</v>
      </c>
      <c r="AK423" s="137">
        <v>0</v>
      </c>
      <c r="AL423" s="137">
        <v>-206258.39999999997</v>
      </c>
      <c r="AM423" s="137">
        <v>-143243.82672799999</v>
      </c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44">
        <f t="shared" si="210"/>
        <v>-3241098.7754780077</v>
      </c>
      <c r="BA423" s="124">
        <f t="shared" si="214"/>
        <v>-80242110.485112727</v>
      </c>
      <c r="BC423" s="124">
        <f t="shared" si="215"/>
        <v>-80242110.485112727</v>
      </c>
    </row>
    <row r="424" spans="1:55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0">+D423</f>
        <v>108</v>
      </c>
      <c r="E424" s="144">
        <f>'A-RR Cross-Reference 2024'!AZ424</f>
        <v>-94472938.858715862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37">
        <v>-1492802.5052639991</v>
      </c>
      <c r="AI424" s="137">
        <v>3265695.6821080004</v>
      </c>
      <c r="AJ424" s="170">
        <v>-4699779.1118160002</v>
      </c>
      <c r="AK424" s="137">
        <v>0</v>
      </c>
      <c r="AL424" s="137">
        <v>0</v>
      </c>
      <c r="AM424" s="137">
        <v>-2213130.9704220006</v>
      </c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44">
        <f t="shared" si="210"/>
        <v>-5140016.9053939991</v>
      </c>
      <c r="BA424" s="124">
        <f t="shared" si="214"/>
        <v>-99612955.764109865</v>
      </c>
      <c r="BC424" s="124">
        <f t="shared" si="215"/>
        <v>-99612955.764109865</v>
      </c>
    </row>
    <row r="425" spans="1:55" outlineLevel="1" x14ac:dyDescent="0.25">
      <c r="A425" s="83">
        <f>ROW()</f>
        <v>425</v>
      </c>
      <c r="B425" s="275"/>
      <c r="C425" s="113" t="s">
        <v>456</v>
      </c>
      <c r="D425" s="114">
        <f t="shared" si="220"/>
        <v>108</v>
      </c>
      <c r="E425" s="144">
        <f>'A-RR Cross-Reference 2024'!AZ425</f>
        <v>-7696660.6642941358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37">
        <v>-584866.16191199888</v>
      </c>
      <c r="AI425" s="137">
        <v>318180.49478800001</v>
      </c>
      <c r="AJ425" s="137">
        <v>-13468.11</v>
      </c>
      <c r="AK425" s="137">
        <v>0</v>
      </c>
      <c r="AL425" s="170">
        <v>-57501.981306000001</v>
      </c>
      <c r="AM425" s="137">
        <v>-144537.64419600001</v>
      </c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44">
        <f t="shared" si="210"/>
        <v>-482193.40262599889</v>
      </c>
      <c r="BA425" s="124">
        <f t="shared" si="214"/>
        <v>-8178854.0669201342</v>
      </c>
      <c r="BC425" s="124">
        <f t="shared" si="215"/>
        <v>-8178854.0669201342</v>
      </c>
    </row>
    <row r="426" spans="1:55" outlineLevel="1" x14ac:dyDescent="0.25">
      <c r="A426" s="83">
        <f>ROW()</f>
        <v>426</v>
      </c>
      <c r="B426" s="275"/>
      <c r="C426" s="113" t="s">
        <v>457</v>
      </c>
      <c r="D426" s="114">
        <f t="shared" si="220"/>
        <v>108</v>
      </c>
      <c r="E426" s="144">
        <f>'A-RR Cross-Reference 2024'!AZ426</f>
        <v>-133249.88690000001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37">
        <v>-11582.044343999994</v>
      </c>
      <c r="AI426" s="137"/>
      <c r="AJ426" s="137">
        <v>0</v>
      </c>
      <c r="AK426" s="137">
        <v>0</v>
      </c>
      <c r="AL426" s="137">
        <v>0</v>
      </c>
      <c r="AM426" s="137">
        <v>-15.120000000000001</v>
      </c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44">
        <f t="shared" ref="AZ426:AZ432" si="221">SUM(F426:AY426)</f>
        <v>-11597.164343999995</v>
      </c>
      <c r="BA426" s="124">
        <f t="shared" si="214"/>
        <v>-144847.051244</v>
      </c>
      <c r="BC426" s="124">
        <f t="shared" si="215"/>
        <v>-144847.051244</v>
      </c>
    </row>
    <row r="427" spans="1:55" outlineLevel="1" x14ac:dyDescent="0.25">
      <c r="A427" s="83">
        <f>ROW()</f>
        <v>427</v>
      </c>
      <c r="B427" s="275"/>
      <c r="C427" s="113" t="s">
        <v>458</v>
      </c>
      <c r="D427" s="114">
        <f t="shared" si="220"/>
        <v>108</v>
      </c>
      <c r="E427" s="144">
        <f>'A-RR Cross-Reference 2024'!AZ427</f>
        <v>-9868129.2267560009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37">
        <v>-1016924.527578</v>
      </c>
      <c r="AI427" s="137">
        <v>5193.6611759999987</v>
      </c>
      <c r="AJ427" s="137">
        <v>-1402782.3999999997</v>
      </c>
      <c r="AK427" s="137">
        <v>0</v>
      </c>
      <c r="AL427" s="137">
        <v>0</v>
      </c>
      <c r="AM427" s="137">
        <v>-444867.765594</v>
      </c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44">
        <f t="shared" si="221"/>
        <v>-2859381.0319959996</v>
      </c>
      <c r="BA427" s="124">
        <f t="shared" si="214"/>
        <v>-12727510.258752</v>
      </c>
      <c r="BC427" s="124">
        <f t="shared" si="215"/>
        <v>-12727510.258752</v>
      </c>
    </row>
    <row r="428" spans="1:55" outlineLevel="1" x14ac:dyDescent="0.25">
      <c r="A428" s="83">
        <f>ROW()</f>
        <v>428</v>
      </c>
      <c r="B428" s="275"/>
      <c r="C428" s="113" t="s">
        <v>459</v>
      </c>
      <c r="D428" s="114">
        <f t="shared" si="220"/>
        <v>108</v>
      </c>
      <c r="E428" s="144">
        <f>'A-RR Cross-Reference 2024'!AZ428</f>
        <v>-2157199.0700000003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37">
        <v>-384077.75999999978</v>
      </c>
      <c r="AI428" s="137">
        <v>46107.290000000008</v>
      </c>
      <c r="AJ428" s="137">
        <v>-147364.38999999998</v>
      </c>
      <c r="AK428" s="137">
        <v>0</v>
      </c>
      <c r="AL428" s="137">
        <v>0</v>
      </c>
      <c r="AM428" s="137">
        <v>-37275.890000000007</v>
      </c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44">
        <f t="shared" si="221"/>
        <v>-522610.74999999977</v>
      </c>
      <c r="BA428" s="124">
        <f t="shared" ref="BA428:BA432" si="222">E428+AZ428</f>
        <v>-2679809.8200000003</v>
      </c>
      <c r="BC428" s="124">
        <f t="shared" ref="BC428:BC432" si="223">BA428+BB428</f>
        <v>-2679809.8200000003</v>
      </c>
    </row>
    <row r="429" spans="1:55" outlineLevel="1" x14ac:dyDescent="0.25">
      <c r="A429" s="83">
        <f>ROW()</f>
        <v>429</v>
      </c>
      <c r="B429" s="275"/>
      <c r="C429" s="113" t="s">
        <v>460</v>
      </c>
      <c r="D429" s="114">
        <f t="shared" si="220"/>
        <v>108</v>
      </c>
      <c r="E429" s="144">
        <f>'A-RR Cross-Reference 2024'!AZ429</f>
        <v>-4339218.9079919998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37">
        <v>-249058.92194399983</v>
      </c>
      <c r="AI429" s="137"/>
      <c r="AJ429" s="137">
        <v>-8399.5299999999988</v>
      </c>
      <c r="AK429" s="137">
        <v>0</v>
      </c>
      <c r="AL429" s="137">
        <v>0</v>
      </c>
      <c r="AM429" s="137">
        <v>-29437.671642000005</v>
      </c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44">
        <f t="shared" si="221"/>
        <v>-286896.12358599983</v>
      </c>
      <c r="BA429" s="124">
        <f t="shared" si="222"/>
        <v>-4626115.0315779997</v>
      </c>
      <c r="BC429" s="124">
        <f t="shared" si="223"/>
        <v>-4626115.0315779997</v>
      </c>
    </row>
    <row r="430" spans="1:55" outlineLevel="1" x14ac:dyDescent="0.25">
      <c r="A430" s="83">
        <f>ROW()</f>
        <v>430</v>
      </c>
      <c r="B430" s="275"/>
      <c r="C430" s="113" t="s">
        <v>461</v>
      </c>
      <c r="D430" s="114">
        <f t="shared" si="220"/>
        <v>108</v>
      </c>
      <c r="E430" s="144">
        <f>'A-RR Cross-Reference 2024'!AZ430</f>
        <v>-102872925.78232799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37">
        <v>-10771056.963136002</v>
      </c>
      <c r="AI430" s="137">
        <v>582826.06854999997</v>
      </c>
      <c r="AJ430" s="170">
        <v>-3065631.0480340007</v>
      </c>
      <c r="AK430" s="170">
        <v>-175174.93000000002</v>
      </c>
      <c r="AL430" s="170">
        <v>-182516.836068</v>
      </c>
      <c r="AM430" s="137">
        <v>-417831.260794</v>
      </c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44">
        <f t="shared" si="221"/>
        <v>-14029384.969482005</v>
      </c>
      <c r="BA430" s="124">
        <f t="shared" si="222"/>
        <v>-116902310.75181</v>
      </c>
      <c r="BC430" s="124">
        <f t="shared" si="223"/>
        <v>-116902310.75181</v>
      </c>
    </row>
    <row r="431" spans="1:55" outlineLevel="1" x14ac:dyDescent="0.25">
      <c r="A431" s="83">
        <f>ROW()</f>
        <v>431</v>
      </c>
      <c r="B431" s="275"/>
      <c r="C431" s="113" t="s">
        <v>462</v>
      </c>
      <c r="D431" s="114">
        <f t="shared" si="220"/>
        <v>108</v>
      </c>
      <c r="E431" s="144">
        <f>'A-RR Cross-Reference 2024'!AZ431</f>
        <v>-1074590.7820579999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37">
        <v>-56904.722951999865</v>
      </c>
      <c r="AI431" s="137">
        <v>22608.434700000002</v>
      </c>
      <c r="AJ431" s="137">
        <v>0</v>
      </c>
      <c r="AK431" s="137">
        <v>0</v>
      </c>
      <c r="AL431" s="137">
        <v>0</v>
      </c>
      <c r="AM431" s="137">
        <v>-7820.4800000000014</v>
      </c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44">
        <f t="shared" si="221"/>
        <v>-42116.768251999871</v>
      </c>
      <c r="BA431" s="124">
        <f t="shared" si="222"/>
        <v>-1116707.5503099998</v>
      </c>
      <c r="BC431" s="124">
        <f t="shared" si="223"/>
        <v>-1116707.5503099998</v>
      </c>
    </row>
    <row r="432" spans="1:55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44">
        <f>'A-RR Cross-Reference 2024'!AZ432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37">
        <v>0</v>
      </c>
      <c r="AI432" s="137"/>
      <c r="AJ432" s="137"/>
      <c r="AK432" s="137"/>
      <c r="AL432" s="137"/>
      <c r="AM432" s="137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44">
        <f t="shared" si="221"/>
        <v>0</v>
      </c>
      <c r="BA432" s="124">
        <f t="shared" si="222"/>
        <v>0</v>
      </c>
      <c r="BC432" s="124">
        <f t="shared" si="223"/>
        <v>0</v>
      </c>
    </row>
    <row r="433" spans="1:55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-5121018342.7743635</v>
      </c>
      <c r="F433" s="141">
        <f t="shared" ref="F433:AD433" si="224">SUM(F362:F432)</f>
        <v>0</v>
      </c>
      <c r="G433" s="141">
        <f t="shared" si="224"/>
        <v>0</v>
      </c>
      <c r="H433" s="141">
        <f t="shared" si="224"/>
        <v>0</v>
      </c>
      <c r="I433" s="141">
        <f t="shared" si="224"/>
        <v>0</v>
      </c>
      <c r="J433" s="141">
        <f t="shared" si="224"/>
        <v>0</v>
      </c>
      <c r="K433" s="141">
        <f t="shared" si="224"/>
        <v>0</v>
      </c>
      <c r="L433" s="141">
        <f t="shared" si="224"/>
        <v>0</v>
      </c>
      <c r="M433" s="141">
        <f t="shared" si="224"/>
        <v>0</v>
      </c>
      <c r="N433" s="141">
        <f t="shared" si="224"/>
        <v>0</v>
      </c>
      <c r="O433" s="141">
        <f t="shared" si="224"/>
        <v>0</v>
      </c>
      <c r="P433" s="141">
        <f t="shared" si="224"/>
        <v>0</v>
      </c>
      <c r="Q433" s="141">
        <f t="shared" si="224"/>
        <v>0</v>
      </c>
      <c r="R433" s="141">
        <f t="shared" si="224"/>
        <v>0</v>
      </c>
      <c r="S433" s="141">
        <f t="shared" si="224"/>
        <v>0</v>
      </c>
      <c r="T433" s="141">
        <f t="shared" si="224"/>
        <v>0</v>
      </c>
      <c r="U433" s="141">
        <f t="shared" si="224"/>
        <v>0</v>
      </c>
      <c r="V433" s="141">
        <f t="shared" si="224"/>
        <v>0</v>
      </c>
      <c r="W433" s="141">
        <f t="shared" si="224"/>
        <v>0</v>
      </c>
      <c r="X433" s="141">
        <f t="shared" si="224"/>
        <v>0</v>
      </c>
      <c r="Y433" s="141">
        <f t="shared" si="224"/>
        <v>0</v>
      </c>
      <c r="Z433" s="141">
        <f t="shared" si="224"/>
        <v>0</v>
      </c>
      <c r="AA433" s="141">
        <f t="shared" si="224"/>
        <v>0</v>
      </c>
      <c r="AB433" s="141">
        <f t="shared" ref="AB433" si="225">SUM(AB362:AB432)</f>
        <v>0</v>
      </c>
      <c r="AC433" s="141">
        <f t="shared" si="224"/>
        <v>0</v>
      </c>
      <c r="AD433" s="141">
        <f t="shared" si="224"/>
        <v>0</v>
      </c>
      <c r="AE433" s="141">
        <f t="shared" ref="AE433:BC433" si="226">SUM(AE362:AE432)</f>
        <v>0</v>
      </c>
      <c r="AF433" s="141">
        <f t="shared" si="226"/>
        <v>0</v>
      </c>
      <c r="AG433" s="141">
        <f t="shared" si="226"/>
        <v>0</v>
      </c>
      <c r="AH433" s="141">
        <f t="shared" si="226"/>
        <v>-354689132.76867217</v>
      </c>
      <c r="AI433" s="141">
        <f t="shared" si="226"/>
        <v>18723595.331321996</v>
      </c>
      <c r="AJ433" s="141">
        <f t="shared" si="226"/>
        <v>-55613332.510161988</v>
      </c>
      <c r="AK433" s="141">
        <f t="shared" si="226"/>
        <v>-1769939.92</v>
      </c>
      <c r="AL433" s="141">
        <f t="shared" si="226"/>
        <v>-11783240.077374</v>
      </c>
      <c r="AM433" s="141">
        <f t="shared" si="226"/>
        <v>-12895554.139376</v>
      </c>
      <c r="AN433" s="141">
        <f t="shared" si="226"/>
        <v>0</v>
      </c>
      <c r="AO433" s="141">
        <f t="shared" si="226"/>
        <v>0</v>
      </c>
      <c r="AP433" s="141">
        <f t="shared" si="226"/>
        <v>227924.65079999881</v>
      </c>
      <c r="AQ433" s="141">
        <f t="shared" si="226"/>
        <v>0</v>
      </c>
      <c r="AR433" s="141">
        <f t="shared" si="226"/>
        <v>0</v>
      </c>
      <c r="AS433" s="141">
        <f t="shared" si="226"/>
        <v>0</v>
      </c>
      <c r="AT433" s="141">
        <f t="shared" si="226"/>
        <v>0</v>
      </c>
      <c r="AU433" s="141">
        <f t="shared" si="226"/>
        <v>0</v>
      </c>
      <c r="AV433" s="141">
        <f t="shared" si="226"/>
        <v>35804764.380000025</v>
      </c>
      <c r="AW433" s="141">
        <f t="shared" si="226"/>
        <v>0</v>
      </c>
      <c r="AX433" s="141">
        <f t="shared" si="226"/>
        <v>0</v>
      </c>
      <c r="AY433" s="141">
        <f>SUM(AX362:AY432)</f>
        <v>0</v>
      </c>
      <c r="AZ433" s="141">
        <f t="shared" si="226"/>
        <v>-381994915.05346203</v>
      </c>
      <c r="BA433" s="141">
        <f t="shared" si="226"/>
        <v>-5503013257.8278255</v>
      </c>
      <c r="BB433" s="141">
        <f t="shared" si="226"/>
        <v>0</v>
      </c>
      <c r="BC433" s="141">
        <f t="shared" si="226"/>
        <v>-5503013257.8278255</v>
      </c>
    </row>
    <row r="434" spans="1:55" x14ac:dyDescent="0.25">
      <c r="A434" s="83">
        <f>ROW()</f>
        <v>434</v>
      </c>
      <c r="B434" s="156"/>
      <c r="C434" s="146" t="s">
        <v>598</v>
      </c>
      <c r="D434" s="147">
        <v>108</v>
      </c>
      <c r="E434" s="144">
        <f>'A-RR Cross-Reference 2024'!AZ434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44"/>
      <c r="AK434" s="144"/>
      <c r="AL434" s="144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44">
        <f t="shared" ref="AZ434:AZ441" si="227">SUM(F434:AY434)</f>
        <v>0</v>
      </c>
      <c r="BA434" s="124">
        <f t="shared" ref="BA434" si="228">E434+AZ434</f>
        <v>26876837.260154001</v>
      </c>
      <c r="BC434" s="124">
        <f t="shared" ref="BC434" si="229">BA434+BB434</f>
        <v>26876837.260154001</v>
      </c>
    </row>
    <row r="435" spans="1:55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44">
        <f>'A-RR Cross-Reference 2024'!AZ435</f>
        <v>-465905393.12886739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>
        <v>-25919009.580919921</v>
      </c>
      <c r="AI435" s="129">
        <v>139037.60795599999</v>
      </c>
      <c r="AJ435" s="137">
        <v>-19688139.801397998</v>
      </c>
      <c r="AK435" s="144">
        <v>-168382.86000000002</v>
      </c>
      <c r="AL435" s="144">
        <v>-1417658.7184620001</v>
      </c>
      <c r="AM435" s="129">
        <v>-34034592.657072008</v>
      </c>
      <c r="AN435" s="129"/>
      <c r="AO435" s="129"/>
      <c r="AP435" s="129"/>
      <c r="AQ435" s="129"/>
      <c r="AR435" s="129"/>
      <c r="AS435" s="129">
        <v>0</v>
      </c>
      <c r="AT435" s="129"/>
      <c r="AU435" s="129"/>
      <c r="AV435" s="129"/>
      <c r="AW435" s="129"/>
      <c r="AX435" s="129"/>
      <c r="AY435" s="129"/>
      <c r="AZ435" s="144">
        <f t="shared" si="227"/>
        <v>-81088746.009895921</v>
      </c>
      <c r="BA435" s="124">
        <f t="shared" ref="BA435:BA441" si="230">E435+AZ435</f>
        <v>-546994139.13876331</v>
      </c>
      <c r="BC435" s="124">
        <f t="shared" ref="BC435:BC441" si="231">BA435+BB435</f>
        <v>-546994139.13876331</v>
      </c>
    </row>
    <row r="436" spans="1:55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44">
        <f>'A-RR Cross-Reference 2024'!AZ436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44"/>
      <c r="AK436" s="144"/>
      <c r="AL436" s="144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44">
        <f t="shared" si="227"/>
        <v>0</v>
      </c>
      <c r="BA436" s="124">
        <f t="shared" si="230"/>
        <v>0</v>
      </c>
      <c r="BC436" s="124">
        <f t="shared" si="231"/>
        <v>0</v>
      </c>
    </row>
    <row r="437" spans="1:55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44">
        <f>'A-RR Cross-Reference 2024'!AZ437</f>
        <v>-20187904.32503267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>
        <v>-1545254.6323439963</v>
      </c>
      <c r="AI437" s="129"/>
      <c r="AJ437" s="144"/>
      <c r="AK437" s="144"/>
      <c r="AL437" s="144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44">
        <f t="shared" si="227"/>
        <v>-1545254.6323439963</v>
      </c>
      <c r="BA437" s="124">
        <f t="shared" si="230"/>
        <v>-21733158.957376666</v>
      </c>
      <c r="BC437" s="124">
        <f t="shared" si="231"/>
        <v>-21733158.957376666</v>
      </c>
    </row>
    <row r="438" spans="1:55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44">
        <f>'A-RR Cross-Reference 2024'!AZ438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44"/>
      <c r="AK438" s="144"/>
      <c r="AL438" s="144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44">
        <f t="shared" si="227"/>
        <v>0</v>
      </c>
      <c r="BA438" s="124">
        <f t="shared" si="230"/>
        <v>297916.52763888886</v>
      </c>
      <c r="BC438" s="124">
        <f t="shared" si="231"/>
        <v>297916.52763888886</v>
      </c>
    </row>
    <row r="439" spans="1:55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44">
        <f>'A-RR Cross-Reference 2024'!AZ439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44"/>
      <c r="AK439" s="144"/>
      <c r="AL439" s="144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44">
        <f t="shared" si="227"/>
        <v>0</v>
      </c>
      <c r="BA439" s="124">
        <f t="shared" si="230"/>
        <v>0</v>
      </c>
      <c r="BC439" s="124">
        <f t="shared" si="231"/>
        <v>0</v>
      </c>
    </row>
    <row r="440" spans="1:55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44">
        <f>'A-RR Cross-Reference 2024'!AZ440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44"/>
      <c r="AK440" s="144"/>
      <c r="AL440" s="144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44">
        <f t="shared" si="227"/>
        <v>0</v>
      </c>
      <c r="BA440" s="124">
        <f t="shared" si="230"/>
        <v>0</v>
      </c>
      <c r="BC440" s="124">
        <f t="shared" si="231"/>
        <v>0</v>
      </c>
    </row>
    <row r="441" spans="1:55" x14ac:dyDescent="0.25">
      <c r="A441" s="83">
        <f>ROW()</f>
        <v>441</v>
      </c>
      <c r="B441" s="276"/>
      <c r="C441" s="72" t="s">
        <v>40</v>
      </c>
      <c r="D441" s="75">
        <v>111</v>
      </c>
      <c r="E441" s="144">
        <f>'A-RR Cross-Reference 2024'!AZ441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44"/>
      <c r="AK441" s="144"/>
      <c r="AL441" s="144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44">
        <f t="shared" si="227"/>
        <v>0</v>
      </c>
      <c r="BA441" s="124">
        <f t="shared" si="230"/>
        <v>-23351187.669927251</v>
      </c>
      <c r="BC441" s="124">
        <f t="shared" si="231"/>
        <v>-23351187.669927251</v>
      </c>
    </row>
    <row r="442" spans="1:55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-509146568.59618837</v>
      </c>
      <c r="F442" s="141">
        <f t="shared" ref="F442:AD442" si="232">SUM(F435:F441)</f>
        <v>0</v>
      </c>
      <c r="G442" s="141">
        <f t="shared" si="232"/>
        <v>0</v>
      </c>
      <c r="H442" s="141">
        <f t="shared" si="232"/>
        <v>0</v>
      </c>
      <c r="I442" s="141">
        <f t="shared" si="232"/>
        <v>0</v>
      </c>
      <c r="J442" s="141">
        <f t="shared" si="232"/>
        <v>0</v>
      </c>
      <c r="K442" s="141">
        <f t="shared" si="232"/>
        <v>0</v>
      </c>
      <c r="L442" s="141">
        <f t="shared" si="232"/>
        <v>0</v>
      </c>
      <c r="M442" s="141">
        <f t="shared" si="232"/>
        <v>0</v>
      </c>
      <c r="N442" s="141">
        <f t="shared" si="232"/>
        <v>0</v>
      </c>
      <c r="O442" s="141">
        <f t="shared" si="232"/>
        <v>0</v>
      </c>
      <c r="P442" s="141">
        <f t="shared" si="232"/>
        <v>0</v>
      </c>
      <c r="Q442" s="141">
        <f t="shared" si="232"/>
        <v>0</v>
      </c>
      <c r="R442" s="141">
        <f t="shared" si="232"/>
        <v>0</v>
      </c>
      <c r="S442" s="141">
        <f t="shared" si="232"/>
        <v>0</v>
      </c>
      <c r="T442" s="141">
        <f t="shared" si="232"/>
        <v>0</v>
      </c>
      <c r="U442" s="141">
        <f t="shared" si="232"/>
        <v>0</v>
      </c>
      <c r="V442" s="141">
        <f t="shared" si="232"/>
        <v>0</v>
      </c>
      <c r="W442" s="141">
        <f t="shared" si="232"/>
        <v>0</v>
      </c>
      <c r="X442" s="141">
        <f t="shared" si="232"/>
        <v>0</v>
      </c>
      <c r="Y442" s="141">
        <f t="shared" si="232"/>
        <v>0</v>
      </c>
      <c r="Z442" s="141">
        <f t="shared" si="232"/>
        <v>0</v>
      </c>
      <c r="AA442" s="141">
        <f t="shared" si="232"/>
        <v>0</v>
      </c>
      <c r="AB442" s="141">
        <f t="shared" ref="AB442" si="233">SUM(AB435:AB441)</f>
        <v>0</v>
      </c>
      <c r="AC442" s="141">
        <f t="shared" si="232"/>
        <v>0</v>
      </c>
      <c r="AD442" s="141">
        <f t="shared" si="232"/>
        <v>0</v>
      </c>
      <c r="AE442" s="141">
        <f t="shared" ref="AE442:BC442" si="234">SUM(AE435:AE441)</f>
        <v>0</v>
      </c>
      <c r="AF442" s="141">
        <f t="shared" si="234"/>
        <v>0</v>
      </c>
      <c r="AG442" s="141">
        <f t="shared" si="234"/>
        <v>0</v>
      </c>
      <c r="AH442" s="141">
        <f t="shared" si="234"/>
        <v>-27464264.213263918</v>
      </c>
      <c r="AI442" s="141">
        <f t="shared" si="234"/>
        <v>139037.60795599999</v>
      </c>
      <c r="AJ442" s="141">
        <f t="shared" si="234"/>
        <v>-19688139.801397998</v>
      </c>
      <c r="AK442" s="141">
        <f t="shared" si="234"/>
        <v>-168382.86000000002</v>
      </c>
      <c r="AL442" s="141">
        <f t="shared" si="234"/>
        <v>-1417658.7184620001</v>
      </c>
      <c r="AM442" s="141">
        <f t="shared" si="234"/>
        <v>-34034592.657072008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0</v>
      </c>
      <c r="AZ442" s="141">
        <f t="shared" si="234"/>
        <v>-82634000.642239913</v>
      </c>
      <c r="BA442" s="141">
        <f t="shared" si="234"/>
        <v>-591780569.23842835</v>
      </c>
      <c r="BB442" s="141">
        <f t="shared" si="234"/>
        <v>0</v>
      </c>
      <c r="BC442" s="141">
        <f t="shared" si="234"/>
        <v>-591780569.23842835</v>
      </c>
    </row>
    <row r="443" spans="1:55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44">
        <f>'A-RR Cross-Reference 2024'!AZ443</f>
        <v>282835364.0223611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44"/>
      <c r="AK443" s="144"/>
      <c r="AL443" s="144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44">
        <f t="shared" ref="AZ443:AZ451" si="235">SUM(F443:AY443)</f>
        <v>0</v>
      </c>
      <c r="BA443" s="124">
        <f t="shared" ref="BA443:BA446" si="236">E443+AZ443</f>
        <v>282835364.0223611</v>
      </c>
      <c r="BC443" s="124">
        <f t="shared" ref="BC443:BC446" si="237">BA443+BB443</f>
        <v>282835364.0223611</v>
      </c>
    </row>
    <row r="444" spans="1:55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44">
        <f>'A-RR Cross-Reference 2024'!AZ444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44"/>
      <c r="AK444" s="144"/>
      <c r="AL444" s="144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44">
        <f t="shared" si="235"/>
        <v>0</v>
      </c>
      <c r="BA444" s="124">
        <f t="shared" si="236"/>
        <v>0</v>
      </c>
      <c r="BC444" s="124">
        <f t="shared" si="237"/>
        <v>0</v>
      </c>
    </row>
    <row r="445" spans="1:55" x14ac:dyDescent="0.25">
      <c r="A445" s="83">
        <f>ROW()</f>
        <v>445</v>
      </c>
      <c r="B445" s="290"/>
      <c r="C445" s="113" t="s">
        <v>466</v>
      </c>
      <c r="D445" s="114">
        <f t="shared" ref="D445:D446" si="238">+D444</f>
        <v>114</v>
      </c>
      <c r="E445" s="144">
        <f>'A-RR Cross-Reference 2024'!AZ445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44"/>
      <c r="AK445" s="144"/>
      <c r="AL445" s="144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44">
        <f t="shared" si="235"/>
        <v>0</v>
      </c>
      <c r="BA445" s="124">
        <f t="shared" si="236"/>
        <v>0</v>
      </c>
      <c r="BC445" s="124">
        <f t="shared" si="237"/>
        <v>0</v>
      </c>
    </row>
    <row r="446" spans="1:55" x14ac:dyDescent="0.25">
      <c r="A446" s="83">
        <f>ROW()</f>
        <v>446</v>
      </c>
      <c r="B446" s="292"/>
      <c r="C446" s="115" t="s">
        <v>467</v>
      </c>
      <c r="D446" s="116">
        <f t="shared" si="238"/>
        <v>114</v>
      </c>
      <c r="E446" s="144">
        <f>'A-RR Cross-Reference 2024'!AZ446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44"/>
      <c r="AK446" s="144"/>
      <c r="AL446" s="144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44">
        <f t="shared" si="235"/>
        <v>0</v>
      </c>
      <c r="BA446" s="124">
        <f t="shared" si="236"/>
        <v>0</v>
      </c>
      <c r="BC446" s="124">
        <f t="shared" si="237"/>
        <v>0</v>
      </c>
    </row>
    <row r="447" spans="1:55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282835364.0223611</v>
      </c>
      <c r="F447" s="141">
        <f t="shared" ref="F447:AD447" si="239">SUM(F443:F446)</f>
        <v>0</v>
      </c>
      <c r="G447" s="141">
        <f t="shared" si="239"/>
        <v>0</v>
      </c>
      <c r="H447" s="141">
        <f t="shared" si="239"/>
        <v>0</v>
      </c>
      <c r="I447" s="141">
        <f t="shared" si="239"/>
        <v>0</v>
      </c>
      <c r="J447" s="141">
        <f t="shared" si="239"/>
        <v>0</v>
      </c>
      <c r="K447" s="141">
        <f t="shared" si="239"/>
        <v>0</v>
      </c>
      <c r="L447" s="141">
        <f t="shared" si="239"/>
        <v>0</v>
      </c>
      <c r="M447" s="141">
        <f t="shared" si="239"/>
        <v>0</v>
      </c>
      <c r="N447" s="141">
        <f t="shared" si="239"/>
        <v>0</v>
      </c>
      <c r="O447" s="141">
        <f t="shared" si="239"/>
        <v>0</v>
      </c>
      <c r="P447" s="141">
        <f t="shared" si="239"/>
        <v>0</v>
      </c>
      <c r="Q447" s="141">
        <f t="shared" si="239"/>
        <v>0</v>
      </c>
      <c r="R447" s="141">
        <f t="shared" si="239"/>
        <v>0</v>
      </c>
      <c r="S447" s="141">
        <f t="shared" si="239"/>
        <v>0</v>
      </c>
      <c r="T447" s="141">
        <f t="shared" si="239"/>
        <v>0</v>
      </c>
      <c r="U447" s="141">
        <f t="shared" si="239"/>
        <v>0</v>
      </c>
      <c r="V447" s="141">
        <f t="shared" si="239"/>
        <v>0</v>
      </c>
      <c r="W447" s="141">
        <f t="shared" si="239"/>
        <v>0</v>
      </c>
      <c r="X447" s="141">
        <f t="shared" si="239"/>
        <v>0</v>
      </c>
      <c r="Y447" s="141">
        <f t="shared" si="239"/>
        <v>0</v>
      </c>
      <c r="Z447" s="141">
        <f t="shared" si="239"/>
        <v>0</v>
      </c>
      <c r="AA447" s="141">
        <f t="shared" si="239"/>
        <v>0</v>
      </c>
      <c r="AB447" s="141">
        <f t="shared" ref="AB447" si="240">SUM(AB443:AB446)</f>
        <v>0</v>
      </c>
      <c r="AC447" s="141">
        <f t="shared" si="239"/>
        <v>0</v>
      </c>
      <c r="AD447" s="141">
        <f t="shared" si="239"/>
        <v>0</v>
      </c>
      <c r="AE447" s="141">
        <f t="shared" ref="AE447:BC447" si="241">SUM(AE443:AE446)</f>
        <v>0</v>
      </c>
      <c r="AF447" s="141">
        <f t="shared" si="241"/>
        <v>0</v>
      </c>
      <c r="AG447" s="141">
        <f t="shared" si="241"/>
        <v>0</v>
      </c>
      <c r="AH447" s="141">
        <f t="shared" si="241"/>
        <v>0</v>
      </c>
      <c r="AI447" s="141">
        <f t="shared" si="241"/>
        <v>0</v>
      </c>
      <c r="AJ447" s="141">
        <f t="shared" si="241"/>
        <v>0</v>
      </c>
      <c r="AK447" s="141">
        <f t="shared" si="241"/>
        <v>0</v>
      </c>
      <c r="AL447" s="141">
        <f t="shared" si="241"/>
        <v>0</v>
      </c>
      <c r="AM447" s="141">
        <f t="shared" si="241"/>
        <v>0</v>
      </c>
      <c r="AN447" s="141">
        <f t="shared" si="241"/>
        <v>0</v>
      </c>
      <c r="AO447" s="141">
        <f t="shared" si="241"/>
        <v>0</v>
      </c>
      <c r="AP447" s="141">
        <f t="shared" si="241"/>
        <v>0</v>
      </c>
      <c r="AQ447" s="141">
        <f t="shared" si="241"/>
        <v>0</v>
      </c>
      <c r="AR447" s="141">
        <f t="shared" si="241"/>
        <v>0</v>
      </c>
      <c r="AS447" s="141">
        <f t="shared" si="241"/>
        <v>0</v>
      </c>
      <c r="AT447" s="141">
        <f t="shared" si="241"/>
        <v>0</v>
      </c>
      <c r="AU447" s="141">
        <f t="shared" si="241"/>
        <v>0</v>
      </c>
      <c r="AV447" s="141">
        <f t="shared" si="241"/>
        <v>0</v>
      </c>
      <c r="AW447" s="141">
        <f t="shared" si="241"/>
        <v>0</v>
      </c>
      <c r="AX447" s="141">
        <f t="shared" si="241"/>
        <v>0</v>
      </c>
      <c r="AY447" s="141">
        <f>SUM(AX443:AY446)</f>
        <v>0</v>
      </c>
      <c r="AZ447" s="141">
        <f t="shared" si="241"/>
        <v>0</v>
      </c>
      <c r="BA447" s="141">
        <f t="shared" si="241"/>
        <v>282835364.0223611</v>
      </c>
      <c r="BB447" s="141">
        <f t="shared" si="241"/>
        <v>0</v>
      </c>
      <c r="BC447" s="141">
        <f t="shared" si="241"/>
        <v>282835364.0223611</v>
      </c>
    </row>
    <row r="448" spans="1:55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44">
        <f>'A-RR Cross-Reference 2024'!AZ448</f>
        <v>-179938572.23000008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44"/>
      <c r="AK448" s="144"/>
      <c r="AL448" s="144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>
        <v>-5761493.1600000151</v>
      </c>
      <c r="AZ448" s="144">
        <f t="shared" si="235"/>
        <v>-5761493.1600000151</v>
      </c>
      <c r="BA448" s="124">
        <f t="shared" ref="BA448" si="242">E448+AZ448</f>
        <v>-185700065.3900001</v>
      </c>
      <c r="BC448" s="124">
        <f t="shared" ref="BC448" si="243">BA448+BB448</f>
        <v>-185700065.3900001</v>
      </c>
    </row>
    <row r="449" spans="1:55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44">
        <f>'A-RR Cross-Reference 2024'!AZ449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44"/>
      <c r="AK449" s="144"/>
      <c r="AL449" s="144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44">
        <f t="shared" si="235"/>
        <v>0</v>
      </c>
      <c r="BA449" s="124">
        <f t="shared" ref="BA449:BA451" si="244">E449+AZ449</f>
        <v>0</v>
      </c>
      <c r="BC449" s="124">
        <f t="shared" ref="BC449:BC451" si="245">BA449+BB449</f>
        <v>0</v>
      </c>
    </row>
    <row r="450" spans="1:55" x14ac:dyDescent="0.25">
      <c r="A450" s="83">
        <f>ROW()</f>
        <v>450</v>
      </c>
      <c r="B450" s="290"/>
      <c r="C450" s="113" t="s">
        <v>470</v>
      </c>
      <c r="D450" s="114">
        <f t="shared" ref="D450:D451" si="246">+D449</f>
        <v>115</v>
      </c>
      <c r="E450" s="144">
        <f>'A-RR Cross-Reference 2024'!AZ450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44"/>
      <c r="AK450" s="144"/>
      <c r="AL450" s="144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44">
        <f t="shared" si="235"/>
        <v>0</v>
      </c>
      <c r="BA450" s="124">
        <f t="shared" si="244"/>
        <v>0</v>
      </c>
      <c r="BC450" s="124">
        <f t="shared" si="245"/>
        <v>0</v>
      </c>
    </row>
    <row r="451" spans="1:55" x14ac:dyDescent="0.25">
      <c r="A451" s="83">
        <f>ROW()</f>
        <v>451</v>
      </c>
      <c r="B451" s="292"/>
      <c r="C451" s="115" t="s">
        <v>471</v>
      </c>
      <c r="D451" s="116">
        <f t="shared" si="246"/>
        <v>115</v>
      </c>
      <c r="E451" s="144">
        <f>'A-RR Cross-Reference 2024'!AZ451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44"/>
      <c r="AK451" s="144"/>
      <c r="AL451" s="144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44">
        <f t="shared" si="235"/>
        <v>0</v>
      </c>
      <c r="BA451" s="124">
        <f t="shared" si="244"/>
        <v>0</v>
      </c>
      <c r="BC451" s="124">
        <f t="shared" si="245"/>
        <v>0</v>
      </c>
    </row>
    <row r="452" spans="1:55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-179938572.23000008</v>
      </c>
      <c r="F452" s="141">
        <f t="shared" ref="F452:AD452" si="247">SUM(F448:F451)</f>
        <v>0</v>
      </c>
      <c r="G452" s="141">
        <f t="shared" si="247"/>
        <v>0</v>
      </c>
      <c r="H452" s="141">
        <f t="shared" si="247"/>
        <v>0</v>
      </c>
      <c r="I452" s="141">
        <f t="shared" si="247"/>
        <v>0</v>
      </c>
      <c r="J452" s="141">
        <f t="shared" si="247"/>
        <v>0</v>
      </c>
      <c r="K452" s="141">
        <f t="shared" si="247"/>
        <v>0</v>
      </c>
      <c r="L452" s="141">
        <f t="shared" si="247"/>
        <v>0</v>
      </c>
      <c r="M452" s="141">
        <f t="shared" si="247"/>
        <v>0</v>
      </c>
      <c r="N452" s="141">
        <f t="shared" si="247"/>
        <v>0</v>
      </c>
      <c r="O452" s="141">
        <f t="shared" si="247"/>
        <v>0</v>
      </c>
      <c r="P452" s="141">
        <f t="shared" si="247"/>
        <v>0</v>
      </c>
      <c r="Q452" s="141">
        <f t="shared" si="247"/>
        <v>0</v>
      </c>
      <c r="R452" s="141">
        <f t="shared" si="247"/>
        <v>0</v>
      </c>
      <c r="S452" s="141">
        <f t="shared" si="247"/>
        <v>0</v>
      </c>
      <c r="T452" s="141">
        <f t="shared" si="247"/>
        <v>0</v>
      </c>
      <c r="U452" s="141">
        <f t="shared" si="247"/>
        <v>0</v>
      </c>
      <c r="V452" s="141">
        <f t="shared" si="247"/>
        <v>0</v>
      </c>
      <c r="W452" s="141">
        <f t="shared" si="247"/>
        <v>0</v>
      </c>
      <c r="X452" s="141">
        <f t="shared" si="247"/>
        <v>0</v>
      </c>
      <c r="Y452" s="141">
        <f t="shared" si="247"/>
        <v>0</v>
      </c>
      <c r="Z452" s="141">
        <f t="shared" si="247"/>
        <v>0</v>
      </c>
      <c r="AA452" s="141">
        <f t="shared" si="247"/>
        <v>0</v>
      </c>
      <c r="AB452" s="141">
        <f t="shared" ref="AB452" si="248">SUM(AB448:AB451)</f>
        <v>0</v>
      </c>
      <c r="AC452" s="141">
        <f t="shared" si="247"/>
        <v>0</v>
      </c>
      <c r="AD452" s="141">
        <f t="shared" si="247"/>
        <v>0</v>
      </c>
      <c r="AE452" s="141">
        <f t="shared" ref="AE452:AZ452" si="249">SUM(AE448:AE451)</f>
        <v>0</v>
      </c>
      <c r="AF452" s="141">
        <f t="shared" si="249"/>
        <v>0</v>
      </c>
      <c r="AG452" s="141">
        <f t="shared" si="249"/>
        <v>0</v>
      </c>
      <c r="AH452" s="141">
        <f t="shared" si="249"/>
        <v>0</v>
      </c>
      <c r="AI452" s="141">
        <f t="shared" si="249"/>
        <v>0</v>
      </c>
      <c r="AJ452" s="141">
        <f t="shared" si="249"/>
        <v>0</v>
      </c>
      <c r="AK452" s="141">
        <f t="shared" ref="AK452" si="250">SUM(AK448:AK451)</f>
        <v>0</v>
      </c>
      <c r="AL452" s="141">
        <f t="shared" si="249"/>
        <v>0</v>
      </c>
      <c r="AM452" s="141">
        <f t="shared" ref="AM452" si="251">SUM(AM448:AM451)</f>
        <v>0</v>
      </c>
      <c r="AN452" s="141">
        <f t="shared" si="249"/>
        <v>0</v>
      </c>
      <c r="AO452" s="141">
        <f t="shared" si="249"/>
        <v>0</v>
      </c>
      <c r="AP452" s="141">
        <f t="shared" si="249"/>
        <v>0</v>
      </c>
      <c r="AQ452" s="141">
        <f t="shared" si="249"/>
        <v>0</v>
      </c>
      <c r="AR452" s="141">
        <f t="shared" si="249"/>
        <v>0</v>
      </c>
      <c r="AS452" s="141">
        <f t="shared" si="249"/>
        <v>0</v>
      </c>
      <c r="AT452" s="141">
        <f t="shared" si="249"/>
        <v>0</v>
      </c>
      <c r="AU452" s="141">
        <f t="shared" si="249"/>
        <v>0</v>
      </c>
      <c r="AV452" s="141">
        <f t="shared" ref="AV452" si="252">SUM(AV448:AV451)</f>
        <v>0</v>
      </c>
      <c r="AW452" s="141">
        <f t="shared" si="249"/>
        <v>0</v>
      </c>
      <c r="AX452" s="141">
        <f t="shared" si="249"/>
        <v>0</v>
      </c>
      <c r="AY452" s="141">
        <f>SUM(AX448:AY451)</f>
        <v>-5761493.1600000151</v>
      </c>
      <c r="AZ452" s="141">
        <f t="shared" si="249"/>
        <v>-5761493.1600000151</v>
      </c>
      <c r="BA452" s="141">
        <f t="shared" ref="BA452:BC452" si="253">SUM(BA448:BA451)</f>
        <v>-185700065.3900001</v>
      </c>
      <c r="BB452" s="141">
        <f t="shared" si="253"/>
        <v>0</v>
      </c>
      <c r="BC452" s="141">
        <f t="shared" si="253"/>
        <v>-185700065.3900001</v>
      </c>
    </row>
    <row r="453" spans="1:55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6981702653.836297</v>
      </c>
      <c r="F453" s="142">
        <f t="shared" ref="F453:AD453" si="254">+F324+F332+F334+F342+F349+F354+F433+F442+F434+F447+F452</f>
        <v>0</v>
      </c>
      <c r="G453" s="142">
        <f t="shared" si="254"/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 t="shared" si="254"/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ref="AB453" si="255">+AB324+AB332+AB334+AB342+AB349+AB354+AB433+AB442+AB434+AB447+AB452</f>
        <v>0</v>
      </c>
      <c r="AC453" s="142">
        <f t="shared" si="254"/>
        <v>0</v>
      </c>
      <c r="AD453" s="142">
        <f t="shared" si="254"/>
        <v>0</v>
      </c>
      <c r="AE453" s="142">
        <f t="shared" ref="AE453:AZ453" si="256">+AE324+AE332+AE334+AE342+AE349+AE354+AE433+AE442+AE434+AE447+AE452</f>
        <v>0</v>
      </c>
      <c r="AF453" s="142">
        <f t="shared" si="256"/>
        <v>0</v>
      </c>
      <c r="AG453" s="142">
        <f t="shared" si="256"/>
        <v>0</v>
      </c>
      <c r="AH453" s="142">
        <f t="shared" si="256"/>
        <v>-382153396.9819361</v>
      </c>
      <c r="AI453" s="142">
        <f t="shared" si="256"/>
        <v>18862632.939277995</v>
      </c>
      <c r="AJ453" s="142">
        <f t="shared" si="256"/>
        <v>452759099.87542188</v>
      </c>
      <c r="AK453" s="142">
        <f t="shared" si="256"/>
        <v>9914803.7800000012</v>
      </c>
      <c r="AL453" s="142">
        <f t="shared" si="256"/>
        <v>240865783.08016598</v>
      </c>
      <c r="AM453" s="142">
        <f t="shared" si="256"/>
        <v>77124473.716372013</v>
      </c>
      <c r="AN453" s="142">
        <f t="shared" si="256"/>
        <v>0</v>
      </c>
      <c r="AO453" s="142">
        <f t="shared" si="256"/>
        <v>0</v>
      </c>
      <c r="AP453" s="142">
        <f t="shared" si="256"/>
        <v>227924.65079999881</v>
      </c>
      <c r="AQ453" s="142">
        <f t="shared" si="256"/>
        <v>0</v>
      </c>
      <c r="AR453" s="142">
        <f t="shared" si="256"/>
        <v>0</v>
      </c>
      <c r="AS453" s="142">
        <f t="shared" si="256"/>
        <v>0</v>
      </c>
      <c r="AT453" s="142">
        <f t="shared" si="256"/>
        <v>0</v>
      </c>
      <c r="AU453" s="142">
        <f t="shared" si="256"/>
        <v>0</v>
      </c>
      <c r="AV453" s="142">
        <f t="shared" si="256"/>
        <v>19587299.560000025</v>
      </c>
      <c r="AW453" s="142">
        <f t="shared" si="256"/>
        <v>0</v>
      </c>
      <c r="AX453" s="142">
        <f t="shared" si="256"/>
        <v>0</v>
      </c>
      <c r="AY453" s="142">
        <f t="shared" si="256"/>
        <v>-5761493.1600000151</v>
      </c>
      <c r="AZ453" s="142">
        <f t="shared" si="256"/>
        <v>431427127.46010202</v>
      </c>
      <c r="BA453" s="142">
        <f t="shared" ref="BA453:BC453" si="257">+BA324+BA332+BA334+BA342+BA349+BA354+BA433+BA442+BA434+BA447+BA452</f>
        <v>7413129781.2963991</v>
      </c>
      <c r="BB453" s="142">
        <f t="shared" si="257"/>
        <v>0</v>
      </c>
      <c r="BC453" s="142">
        <f t="shared" si="257"/>
        <v>7413129781.2963991</v>
      </c>
    </row>
    <row r="454" spans="1:55" x14ac:dyDescent="0.25">
      <c r="A454" s="83">
        <f>ROW()</f>
        <v>454</v>
      </c>
      <c r="B454" s="154" t="s">
        <v>341</v>
      </c>
      <c r="C454" s="91" t="s">
        <v>342</v>
      </c>
      <c r="D454" s="92">
        <v>128</v>
      </c>
      <c r="E454" s="144">
        <f>'A-RR Cross-Reference 2024'!AZ454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44"/>
      <c r="AK454" s="144"/>
      <c r="AL454" s="144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44">
        <f t="shared" ref="AZ454" si="258">SUM(F454:AY454)</f>
        <v>0</v>
      </c>
      <c r="BA454" s="124">
        <f t="shared" ref="BA454" si="259">E454+AZ454</f>
        <v>18500000</v>
      </c>
      <c r="BC454" s="124">
        <f t="shared" ref="BC454" si="260">BA454+BB454</f>
        <v>18500000</v>
      </c>
    </row>
    <row r="455" spans="1:55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 t="shared" ref="F455:AD455" si="261">+F454</f>
        <v>0</v>
      </c>
      <c r="G455" s="141">
        <f t="shared" si="261"/>
        <v>0</v>
      </c>
      <c r="H455" s="141">
        <f t="shared" si="261"/>
        <v>0</v>
      </c>
      <c r="I455" s="141">
        <f t="shared" si="261"/>
        <v>0</v>
      </c>
      <c r="J455" s="141">
        <f t="shared" si="261"/>
        <v>0</v>
      </c>
      <c r="K455" s="141">
        <f t="shared" si="261"/>
        <v>0</v>
      </c>
      <c r="L455" s="141">
        <f t="shared" si="261"/>
        <v>0</v>
      </c>
      <c r="M455" s="141">
        <f t="shared" si="261"/>
        <v>0</v>
      </c>
      <c r="N455" s="141">
        <f t="shared" si="261"/>
        <v>0</v>
      </c>
      <c r="O455" s="141">
        <f t="shared" si="261"/>
        <v>0</v>
      </c>
      <c r="P455" s="141">
        <f t="shared" si="261"/>
        <v>0</v>
      </c>
      <c r="Q455" s="141">
        <f t="shared" si="261"/>
        <v>0</v>
      </c>
      <c r="R455" s="141">
        <f t="shared" si="261"/>
        <v>0</v>
      </c>
      <c r="S455" s="141">
        <f t="shared" si="261"/>
        <v>0</v>
      </c>
      <c r="T455" s="141">
        <f t="shared" si="261"/>
        <v>0</v>
      </c>
      <c r="U455" s="141">
        <f t="shared" si="261"/>
        <v>0</v>
      </c>
      <c r="V455" s="141">
        <f t="shared" si="261"/>
        <v>0</v>
      </c>
      <c r="W455" s="141">
        <f t="shared" si="261"/>
        <v>0</v>
      </c>
      <c r="X455" s="141">
        <f t="shared" si="261"/>
        <v>0</v>
      </c>
      <c r="Y455" s="141">
        <f t="shared" si="261"/>
        <v>0</v>
      </c>
      <c r="Z455" s="141">
        <f t="shared" si="261"/>
        <v>0</v>
      </c>
      <c r="AA455" s="141">
        <f t="shared" si="261"/>
        <v>0</v>
      </c>
      <c r="AB455" s="141">
        <f t="shared" ref="AB455" si="262">+AB454</f>
        <v>0</v>
      </c>
      <c r="AC455" s="141">
        <f t="shared" si="261"/>
        <v>0</v>
      </c>
      <c r="AD455" s="141">
        <f t="shared" si="261"/>
        <v>0</v>
      </c>
      <c r="AE455" s="141">
        <f t="shared" ref="AE455:BC455" si="263">+AE454</f>
        <v>0</v>
      </c>
      <c r="AF455" s="141">
        <f t="shared" si="263"/>
        <v>0</v>
      </c>
      <c r="AG455" s="141">
        <f t="shared" si="263"/>
        <v>0</v>
      </c>
      <c r="AH455" s="141">
        <f t="shared" si="263"/>
        <v>0</v>
      </c>
      <c r="AI455" s="141">
        <f t="shared" si="263"/>
        <v>0</v>
      </c>
      <c r="AJ455" s="141">
        <f t="shared" si="263"/>
        <v>0</v>
      </c>
      <c r="AK455" s="141">
        <f t="shared" si="263"/>
        <v>0</v>
      </c>
      <c r="AL455" s="141">
        <f t="shared" si="263"/>
        <v>0</v>
      </c>
      <c r="AM455" s="141">
        <f t="shared" si="263"/>
        <v>0</v>
      </c>
      <c r="AN455" s="141">
        <f t="shared" si="263"/>
        <v>0</v>
      </c>
      <c r="AO455" s="141">
        <f t="shared" si="263"/>
        <v>0</v>
      </c>
      <c r="AP455" s="141">
        <f t="shared" si="263"/>
        <v>0</v>
      </c>
      <c r="AQ455" s="141">
        <f t="shared" si="263"/>
        <v>0</v>
      </c>
      <c r="AR455" s="141">
        <f t="shared" si="263"/>
        <v>0</v>
      </c>
      <c r="AS455" s="141">
        <f t="shared" si="263"/>
        <v>0</v>
      </c>
      <c r="AT455" s="141">
        <f t="shared" si="263"/>
        <v>0</v>
      </c>
      <c r="AU455" s="141">
        <f t="shared" si="263"/>
        <v>0</v>
      </c>
      <c r="AV455" s="141">
        <f t="shared" si="263"/>
        <v>0</v>
      </c>
      <c r="AW455" s="141">
        <f t="shared" si="263"/>
        <v>0</v>
      </c>
      <c r="AX455" s="141">
        <f t="shared" si="263"/>
        <v>0</v>
      </c>
      <c r="AY455" s="141">
        <f t="shared" si="263"/>
        <v>0</v>
      </c>
      <c r="AZ455" s="141">
        <f t="shared" si="263"/>
        <v>0</v>
      </c>
      <c r="BA455" s="141">
        <f t="shared" si="263"/>
        <v>18500000</v>
      </c>
      <c r="BB455" s="141">
        <f t="shared" si="263"/>
        <v>0</v>
      </c>
      <c r="BC455" s="141">
        <f t="shared" si="263"/>
        <v>18500000</v>
      </c>
    </row>
    <row r="456" spans="1:55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44">
        <f>'A-RR Cross-Reference 2024'!AZ456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44"/>
      <c r="AK456" s="144"/>
      <c r="AL456" s="144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44">
        <f t="shared" ref="AZ456:AZ465" si="264">SUM(F456:AY456)</f>
        <v>0</v>
      </c>
      <c r="BA456" s="124">
        <f t="shared" ref="BA456:BA457" si="265">E456+AZ456</f>
        <v>1923733</v>
      </c>
      <c r="BC456" s="124">
        <f t="shared" ref="BC456:BC457" si="266">BA456+BB456</f>
        <v>1923733</v>
      </c>
    </row>
    <row r="457" spans="1:55" x14ac:dyDescent="0.25">
      <c r="A457" s="83">
        <f>ROW()</f>
        <v>457</v>
      </c>
      <c r="B457" s="290"/>
      <c r="C457" s="88" t="s">
        <v>56</v>
      </c>
      <c r="D457" s="65">
        <v>151</v>
      </c>
      <c r="E457" s="144">
        <f>'A-RR Cross-Reference 2024'!AZ457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44"/>
      <c r="AK457" s="144"/>
      <c r="AL457" s="144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44">
        <f t="shared" si="264"/>
        <v>0</v>
      </c>
      <c r="BA457" s="124">
        <f t="shared" si="265"/>
        <v>0</v>
      </c>
      <c r="BC457" s="124">
        <f t="shared" si="266"/>
        <v>0</v>
      </c>
    </row>
    <row r="458" spans="1:55" x14ac:dyDescent="0.25">
      <c r="A458" s="83">
        <f>ROW()</f>
        <v>458</v>
      </c>
      <c r="B458" s="290"/>
      <c r="C458" s="111" t="s">
        <v>472</v>
      </c>
      <c r="D458" s="112">
        <v>154</v>
      </c>
      <c r="E458" s="144">
        <f>'A-RR Cross-Reference 2024'!AZ458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44"/>
      <c r="AK458" s="144"/>
      <c r="AL458" s="144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44">
        <f t="shared" si="264"/>
        <v>0</v>
      </c>
      <c r="BA458" s="124">
        <f t="shared" ref="BA458:BA465" si="267">E458+AZ458</f>
        <v>0</v>
      </c>
      <c r="BC458" s="124">
        <f t="shared" ref="BC458:BC465" si="268">BA458+BB458</f>
        <v>0</v>
      </c>
    </row>
    <row r="459" spans="1:55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44">
        <f>'A-RR Cross-Reference 2024'!AZ459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44"/>
      <c r="AK459" s="144"/>
      <c r="AL459" s="144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44">
        <f t="shared" si="264"/>
        <v>0</v>
      </c>
      <c r="BA459" s="124">
        <f t="shared" si="267"/>
        <v>0</v>
      </c>
      <c r="BC459" s="124">
        <f t="shared" si="268"/>
        <v>0</v>
      </c>
    </row>
    <row r="460" spans="1:55" x14ac:dyDescent="0.25">
      <c r="A460" s="83">
        <f>ROW()</f>
        <v>460</v>
      </c>
      <c r="B460" s="290"/>
      <c r="C460" s="113" t="s">
        <v>474</v>
      </c>
      <c r="D460" s="114">
        <f t="shared" ref="D460:D461" si="269">+D459</f>
        <v>154</v>
      </c>
      <c r="E460" s="144">
        <f>'A-RR Cross-Reference 2024'!AZ460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44"/>
      <c r="AK460" s="144"/>
      <c r="AL460" s="144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44">
        <f t="shared" si="264"/>
        <v>0</v>
      </c>
      <c r="BA460" s="124">
        <f t="shared" si="267"/>
        <v>0</v>
      </c>
      <c r="BC460" s="124">
        <f t="shared" si="268"/>
        <v>0</v>
      </c>
    </row>
    <row r="461" spans="1:55" x14ac:dyDescent="0.25">
      <c r="A461" s="83">
        <f>ROW()</f>
        <v>461</v>
      </c>
      <c r="B461" s="290"/>
      <c r="C461" s="113" t="s">
        <v>475</v>
      </c>
      <c r="D461" s="114">
        <f t="shared" si="269"/>
        <v>154</v>
      </c>
      <c r="E461" s="144">
        <f>'A-RR Cross-Reference 2024'!AZ461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44"/>
      <c r="AK461" s="144"/>
      <c r="AL461" s="144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44">
        <f t="shared" si="264"/>
        <v>0</v>
      </c>
      <c r="BA461" s="124">
        <f t="shared" si="267"/>
        <v>0</v>
      </c>
      <c r="BC461" s="124">
        <f t="shared" si="268"/>
        <v>0</v>
      </c>
    </row>
    <row r="462" spans="1:55" x14ac:dyDescent="0.25">
      <c r="A462" s="83">
        <f>ROW()</f>
        <v>462</v>
      </c>
      <c r="B462" s="290"/>
      <c r="C462" s="113" t="s">
        <v>476</v>
      </c>
      <c r="D462" s="114">
        <v>165</v>
      </c>
      <c r="E462" s="144">
        <f>'A-RR Cross-Reference 2024'!AZ462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44"/>
      <c r="AK462" s="144"/>
      <c r="AL462" s="144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44">
        <f t="shared" si="264"/>
        <v>0</v>
      </c>
      <c r="BA462" s="124">
        <f t="shared" si="267"/>
        <v>0</v>
      </c>
      <c r="BC462" s="124">
        <f t="shared" si="268"/>
        <v>0</v>
      </c>
    </row>
    <row r="463" spans="1:55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44">
        <f>'A-RR Cross-Reference 2024'!AZ463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44"/>
      <c r="AK463" s="144"/>
      <c r="AL463" s="144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44">
        <f t="shared" si="264"/>
        <v>0</v>
      </c>
      <c r="BA463" s="124">
        <f t="shared" si="267"/>
        <v>0</v>
      </c>
      <c r="BC463" s="124">
        <f t="shared" si="268"/>
        <v>0</v>
      </c>
    </row>
    <row r="464" spans="1:55" x14ac:dyDescent="0.25">
      <c r="A464" s="83">
        <f>ROW()</f>
        <v>464</v>
      </c>
      <c r="B464" s="290"/>
      <c r="C464" s="113" t="s">
        <v>478</v>
      </c>
      <c r="D464" s="114">
        <f t="shared" ref="D464:D465" si="270">+D463</f>
        <v>165</v>
      </c>
      <c r="E464" s="144">
        <f>'A-RR Cross-Reference 2024'!AZ464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44"/>
      <c r="AK464" s="144"/>
      <c r="AL464" s="144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44">
        <f t="shared" si="264"/>
        <v>0</v>
      </c>
      <c r="BA464" s="124">
        <f t="shared" si="267"/>
        <v>0</v>
      </c>
      <c r="BC464" s="124">
        <f t="shared" si="268"/>
        <v>0</v>
      </c>
    </row>
    <row r="465" spans="1:57" x14ac:dyDescent="0.25">
      <c r="A465" s="83">
        <f>ROW()</f>
        <v>465</v>
      </c>
      <c r="B465" s="292"/>
      <c r="C465" s="115" t="s">
        <v>479</v>
      </c>
      <c r="D465" s="114">
        <f t="shared" si="270"/>
        <v>165</v>
      </c>
      <c r="E465" s="144">
        <f>'A-RR Cross-Reference 2024'!AZ465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44"/>
      <c r="AK465" s="144"/>
      <c r="AL465" s="144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44">
        <f t="shared" si="264"/>
        <v>0</v>
      </c>
      <c r="BA465" s="124">
        <f t="shared" si="267"/>
        <v>0</v>
      </c>
      <c r="BC465" s="124">
        <f t="shared" si="268"/>
        <v>0</v>
      </c>
    </row>
    <row r="466" spans="1:57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 t="shared" ref="F466:AD466" si="271">SUM(F456:F465)</f>
        <v>0</v>
      </c>
      <c r="G466" s="141">
        <f t="shared" si="271"/>
        <v>0</v>
      </c>
      <c r="H466" s="141">
        <f t="shared" si="271"/>
        <v>0</v>
      </c>
      <c r="I466" s="141">
        <f t="shared" si="271"/>
        <v>0</v>
      </c>
      <c r="J466" s="141">
        <f t="shared" si="271"/>
        <v>0</v>
      </c>
      <c r="K466" s="141">
        <f t="shared" si="271"/>
        <v>0</v>
      </c>
      <c r="L466" s="141">
        <f t="shared" si="271"/>
        <v>0</v>
      </c>
      <c r="M466" s="141">
        <f t="shared" si="271"/>
        <v>0</v>
      </c>
      <c r="N466" s="141">
        <f t="shared" si="271"/>
        <v>0</v>
      </c>
      <c r="O466" s="141">
        <f t="shared" si="271"/>
        <v>0</v>
      </c>
      <c r="P466" s="141">
        <f t="shared" si="271"/>
        <v>0</v>
      </c>
      <c r="Q466" s="141">
        <f t="shared" si="271"/>
        <v>0</v>
      </c>
      <c r="R466" s="141">
        <f t="shared" si="271"/>
        <v>0</v>
      </c>
      <c r="S466" s="141">
        <f t="shared" si="271"/>
        <v>0</v>
      </c>
      <c r="T466" s="141">
        <f t="shared" si="271"/>
        <v>0</v>
      </c>
      <c r="U466" s="141">
        <f t="shared" si="271"/>
        <v>0</v>
      </c>
      <c r="V466" s="141">
        <f t="shared" si="271"/>
        <v>0</v>
      </c>
      <c r="W466" s="141">
        <f t="shared" si="271"/>
        <v>0</v>
      </c>
      <c r="X466" s="141">
        <f t="shared" si="271"/>
        <v>0</v>
      </c>
      <c r="Y466" s="141">
        <f t="shared" si="271"/>
        <v>0</v>
      </c>
      <c r="Z466" s="141">
        <f t="shared" si="271"/>
        <v>0</v>
      </c>
      <c r="AA466" s="141">
        <f t="shared" si="271"/>
        <v>0</v>
      </c>
      <c r="AB466" s="141">
        <f t="shared" ref="AB466" si="272">SUM(AB456:AB465)</f>
        <v>0</v>
      </c>
      <c r="AC466" s="141">
        <f t="shared" si="271"/>
        <v>0</v>
      </c>
      <c r="AD466" s="141">
        <f t="shared" si="271"/>
        <v>0</v>
      </c>
      <c r="AE466" s="141">
        <f t="shared" ref="AE466:BC466" si="273">SUM(AE456:AE465)</f>
        <v>0</v>
      </c>
      <c r="AF466" s="141">
        <f t="shared" si="273"/>
        <v>0</v>
      </c>
      <c r="AG466" s="141">
        <f t="shared" si="273"/>
        <v>0</v>
      </c>
      <c r="AH466" s="141">
        <f t="shared" si="273"/>
        <v>0</v>
      </c>
      <c r="AI466" s="141">
        <f t="shared" si="273"/>
        <v>0</v>
      </c>
      <c r="AJ466" s="141">
        <f t="shared" si="273"/>
        <v>0</v>
      </c>
      <c r="AK466" s="141">
        <f t="shared" si="273"/>
        <v>0</v>
      </c>
      <c r="AL466" s="141">
        <f t="shared" si="273"/>
        <v>0</v>
      </c>
      <c r="AM466" s="141">
        <f t="shared" ref="AM466" si="274">SUM(AM456:AM465)</f>
        <v>0</v>
      </c>
      <c r="AN466" s="141">
        <f t="shared" si="273"/>
        <v>0</v>
      </c>
      <c r="AO466" s="141">
        <f t="shared" si="273"/>
        <v>0</v>
      </c>
      <c r="AP466" s="141">
        <f t="shared" si="273"/>
        <v>0</v>
      </c>
      <c r="AQ466" s="141">
        <f t="shared" si="273"/>
        <v>0</v>
      </c>
      <c r="AR466" s="141">
        <f t="shared" si="273"/>
        <v>0</v>
      </c>
      <c r="AS466" s="141">
        <f t="shared" si="273"/>
        <v>0</v>
      </c>
      <c r="AT466" s="141">
        <f t="shared" si="273"/>
        <v>0</v>
      </c>
      <c r="AU466" s="141">
        <f t="shared" si="273"/>
        <v>0</v>
      </c>
      <c r="AV466" s="141">
        <f t="shared" si="273"/>
        <v>0</v>
      </c>
      <c r="AW466" s="141">
        <f t="shared" si="273"/>
        <v>0</v>
      </c>
      <c r="AX466" s="141">
        <f t="shared" si="273"/>
        <v>0</v>
      </c>
      <c r="AY466" s="141">
        <f>SUM(AX456:AY465)</f>
        <v>0</v>
      </c>
      <c r="AZ466" s="141">
        <f t="shared" si="273"/>
        <v>0</v>
      </c>
      <c r="BA466" s="141">
        <f t="shared" si="273"/>
        <v>1923733</v>
      </c>
      <c r="BB466" s="141">
        <f t="shared" si="273"/>
        <v>0</v>
      </c>
      <c r="BC466" s="141">
        <f t="shared" si="273"/>
        <v>1923733</v>
      </c>
    </row>
    <row r="467" spans="1:57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44">
        <f>'A-RR Cross-Reference 2024'!AZ467</f>
        <v>-8655155.5049776956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44"/>
      <c r="AK467" s="144"/>
      <c r="AL467" s="144"/>
      <c r="AM467" s="129"/>
      <c r="AN467" s="129"/>
      <c r="AO467" s="129"/>
      <c r="AP467" s="148"/>
      <c r="AQ467" s="129"/>
      <c r="AR467" s="148">
        <v>-1942024.7552259862</v>
      </c>
      <c r="AS467" s="129"/>
      <c r="AT467" s="129"/>
      <c r="AU467" s="129"/>
      <c r="AV467" s="129"/>
      <c r="AW467" s="129"/>
      <c r="AX467" s="129"/>
      <c r="AY467" s="129"/>
      <c r="AZ467" s="144">
        <f t="shared" ref="AZ467:AZ478" si="275">SUM(F467:AX467)</f>
        <v>-1942024.7552259862</v>
      </c>
      <c r="BA467" s="124">
        <f t="shared" ref="BA467" si="276">E467+AZ467</f>
        <v>-10597180.260203682</v>
      </c>
      <c r="BC467" s="124">
        <f t="shared" ref="BC467" si="277">BA467+BB467</f>
        <v>-10597180.260203682</v>
      </c>
    </row>
    <row r="468" spans="1:57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44">
        <f>'A-RR Cross-Reference 2024'!AZ468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44"/>
      <c r="AK468" s="144"/>
      <c r="AL468" s="144"/>
      <c r="AM468" s="129"/>
      <c r="AN468" s="129"/>
      <c r="AO468" s="129"/>
      <c r="AP468" s="148"/>
      <c r="AQ468" s="129"/>
      <c r="AR468" s="148"/>
      <c r="AS468" s="129"/>
      <c r="AT468" s="129"/>
      <c r="AU468" s="129"/>
      <c r="AV468" s="129"/>
      <c r="AW468" s="129"/>
      <c r="AX468" s="129"/>
      <c r="AY468" s="129"/>
      <c r="AZ468" s="144">
        <f t="shared" si="275"/>
        <v>0</v>
      </c>
      <c r="BA468" s="124">
        <f t="shared" ref="BA468:BA482" si="278">E468+AZ468</f>
        <v>0</v>
      </c>
      <c r="BC468" s="124">
        <f t="shared" ref="BC468:BC482" si="279">BA468+BB468</f>
        <v>0</v>
      </c>
    </row>
    <row r="469" spans="1:57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80">+D468</f>
        <v>182.2</v>
      </c>
      <c r="E469" s="144">
        <f>'A-RR Cross-Reference 2024'!AZ469</f>
        <v>-17402344.081108756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44"/>
      <c r="AK469" s="144"/>
      <c r="AL469" s="144"/>
      <c r="AM469" s="129"/>
      <c r="AN469" s="129"/>
      <c r="AO469" s="129"/>
      <c r="AP469" s="148"/>
      <c r="AQ469" s="129"/>
      <c r="AR469" s="148">
        <v>0</v>
      </c>
      <c r="AS469" s="129"/>
      <c r="AT469" s="129"/>
      <c r="AU469" s="129"/>
      <c r="AV469" s="129"/>
      <c r="AW469" s="129"/>
      <c r="AX469" s="129"/>
      <c r="AY469" s="129"/>
      <c r="AZ469" s="144">
        <f t="shared" si="275"/>
        <v>0</v>
      </c>
      <c r="BA469" s="124">
        <f t="shared" si="278"/>
        <v>-17402344.081108756</v>
      </c>
      <c r="BC469" s="124">
        <f t="shared" si="279"/>
        <v>-17402344.081108756</v>
      </c>
    </row>
    <row r="470" spans="1:57" outlineLevel="2" x14ac:dyDescent="0.25">
      <c r="A470" s="83">
        <f>ROW()</f>
        <v>470</v>
      </c>
      <c r="B470" s="288"/>
      <c r="C470" s="113" t="s">
        <v>483</v>
      </c>
      <c r="D470" s="114">
        <f t="shared" si="280"/>
        <v>182.2</v>
      </c>
      <c r="E470" s="144">
        <f>'A-RR Cross-Reference 2024'!AZ470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44"/>
      <c r="AK470" s="144"/>
      <c r="AL470" s="144"/>
      <c r="AM470" s="129"/>
      <c r="AN470" s="129"/>
      <c r="AO470" s="129"/>
      <c r="AP470" s="148"/>
      <c r="AQ470" s="129"/>
      <c r="AR470" s="148"/>
      <c r="AS470" s="129"/>
      <c r="AT470" s="129"/>
      <c r="AU470" s="129"/>
      <c r="AV470" s="129"/>
      <c r="AW470" s="129"/>
      <c r="AX470" s="129"/>
      <c r="AY470" s="129"/>
      <c r="AZ470" s="144">
        <f t="shared" si="275"/>
        <v>0</v>
      </c>
      <c r="BA470" s="124">
        <f t="shared" si="278"/>
        <v>0</v>
      </c>
      <c r="BC470" s="124">
        <f t="shared" si="279"/>
        <v>0</v>
      </c>
    </row>
    <row r="471" spans="1:57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44">
        <f>'A-RR Cross-Reference 2024'!AZ471</f>
        <v>156927623.89230174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44"/>
      <c r="AK471" s="144"/>
      <c r="AL471" s="144"/>
      <c r="AM471" s="129"/>
      <c r="AN471" s="129"/>
      <c r="AO471" s="129"/>
      <c r="AP471" s="148"/>
      <c r="AQ471" s="129"/>
      <c r="AR471" s="148">
        <v>-13383158.861011324</v>
      </c>
      <c r="AS471" s="129"/>
      <c r="AT471" s="129"/>
      <c r="AU471" s="129"/>
      <c r="AV471" s="129">
        <v>0</v>
      </c>
      <c r="AW471" s="129"/>
      <c r="AX471" s="129"/>
      <c r="AY471" s="129"/>
      <c r="AZ471" s="144">
        <f t="shared" si="275"/>
        <v>-13383158.861011324</v>
      </c>
      <c r="BA471" s="124">
        <f t="shared" si="278"/>
        <v>143544465.03129041</v>
      </c>
      <c r="BC471" s="124">
        <f t="shared" si="279"/>
        <v>143544465.03129041</v>
      </c>
    </row>
    <row r="472" spans="1:57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44">
        <f>'A-RR Cross-Reference 2024'!AZ472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44"/>
      <c r="AK472" s="144"/>
      <c r="AL472" s="144"/>
      <c r="AM472" s="129"/>
      <c r="AN472" s="129"/>
      <c r="AO472" s="129"/>
      <c r="AP472" s="148"/>
      <c r="AQ472" s="129"/>
      <c r="AR472" s="148"/>
      <c r="AS472" s="129"/>
      <c r="AT472" s="129"/>
      <c r="AU472" s="129"/>
      <c r="AV472" s="129"/>
      <c r="AW472" s="129"/>
      <c r="AX472" s="129"/>
      <c r="AY472" s="129"/>
      <c r="AZ472" s="144">
        <f t="shared" si="275"/>
        <v>0</v>
      </c>
      <c r="BA472" s="124">
        <f t="shared" si="278"/>
        <v>-1957058.8225761577</v>
      </c>
      <c r="BC472" s="124">
        <f t="shared" si="279"/>
        <v>-1957058.8225761577</v>
      </c>
    </row>
    <row r="473" spans="1:57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44">
        <f>'A-RR Cross-Reference 2024'!AZ473</f>
        <v>25230579.354847681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>
        <v>-3914117.6451523127</v>
      </c>
      <c r="AE473" s="129"/>
      <c r="AF473" s="129"/>
      <c r="AG473" s="129"/>
      <c r="AH473" s="129"/>
      <c r="AI473" s="129"/>
      <c r="AJ473" s="144"/>
      <c r="AK473" s="144"/>
      <c r="AL473" s="144"/>
      <c r="AM473" s="129"/>
      <c r="AN473" s="129"/>
      <c r="AO473" s="129"/>
      <c r="AP473" s="148"/>
      <c r="AQ473" s="129"/>
      <c r="AR473" s="148"/>
      <c r="AS473" s="129"/>
      <c r="AT473" s="129"/>
      <c r="AU473" s="129"/>
      <c r="AV473" s="129"/>
      <c r="AW473" s="129"/>
      <c r="AX473" s="129"/>
      <c r="AY473" s="129"/>
      <c r="AZ473" s="144">
        <f t="shared" si="275"/>
        <v>-3914117.6451523127</v>
      </c>
      <c r="BA473" s="124">
        <f t="shared" si="278"/>
        <v>21316461.709695369</v>
      </c>
      <c r="BC473" s="124">
        <f t="shared" si="279"/>
        <v>21316461.709695369</v>
      </c>
    </row>
    <row r="474" spans="1:57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44">
        <f>'A-RR Cross-Reference 2024'!AZ474</f>
        <v>3795441.6413534549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>
        <v>-508300.70216712798</v>
      </c>
      <c r="AG474" s="129"/>
      <c r="AH474" s="129"/>
      <c r="AI474" s="129"/>
      <c r="AJ474" s="144"/>
      <c r="AK474" s="144"/>
      <c r="AL474" s="144"/>
      <c r="AM474" s="129"/>
      <c r="AN474" s="129"/>
      <c r="AO474" s="129"/>
      <c r="AP474" s="148"/>
      <c r="AQ474" s="129"/>
      <c r="AR474" s="148"/>
      <c r="AS474" s="129"/>
      <c r="AT474" s="129"/>
      <c r="AU474" s="129">
        <v>-1953892.4059906746</v>
      </c>
      <c r="AV474" s="129"/>
      <c r="AW474" s="129"/>
      <c r="AX474" s="129"/>
      <c r="AY474" s="129"/>
      <c r="AZ474" s="144">
        <f t="shared" si="275"/>
        <v>-2462193.1081578024</v>
      </c>
      <c r="BA474" s="124">
        <f t="shared" si="278"/>
        <v>1333248.5331956525</v>
      </c>
      <c r="BC474" s="124">
        <f t="shared" si="279"/>
        <v>1333248.5331956525</v>
      </c>
    </row>
    <row r="475" spans="1:57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4">
        <f>'A-RR Cross-Reference 2024'!AZ475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44"/>
      <c r="AK475" s="144"/>
      <c r="AL475" s="144"/>
      <c r="AM475" s="129"/>
      <c r="AN475" s="129"/>
      <c r="AO475" s="129"/>
      <c r="AP475" s="148"/>
      <c r="AQ475" s="129"/>
      <c r="AR475" s="148"/>
      <c r="AS475" s="129"/>
      <c r="AT475" s="129"/>
      <c r="AU475" s="129"/>
      <c r="AV475" s="129"/>
      <c r="AW475" s="129"/>
      <c r="AX475" s="129"/>
      <c r="AY475" s="129"/>
      <c r="AZ475" s="144">
        <f t="shared" si="275"/>
        <v>0</v>
      </c>
      <c r="BA475" s="124">
        <f t="shared" si="278"/>
        <v>10587470.027916668</v>
      </c>
      <c r="BC475" s="124">
        <f t="shared" si="279"/>
        <v>10587470.027916668</v>
      </c>
      <c r="BD475" s="23"/>
      <c r="BE475" s="23"/>
    </row>
    <row r="476" spans="1:57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44">
        <f>'A-RR Cross-Reference 2024'!AZ476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44"/>
      <c r="AK476" s="144"/>
      <c r="AL476" s="144"/>
      <c r="AM476" s="129"/>
      <c r="AN476" s="129"/>
      <c r="AO476" s="129"/>
      <c r="AP476" s="148"/>
      <c r="AQ476" s="129"/>
      <c r="AR476" s="148"/>
      <c r="AS476" s="129"/>
      <c r="AT476" s="129"/>
      <c r="AU476" s="129"/>
      <c r="AV476" s="129"/>
      <c r="AW476" s="129"/>
      <c r="AX476" s="129"/>
      <c r="AY476" s="129"/>
      <c r="AZ476" s="144">
        <f t="shared" si="275"/>
        <v>0</v>
      </c>
      <c r="BA476" s="124">
        <f t="shared" si="278"/>
        <v>0</v>
      </c>
      <c r="BC476" s="124">
        <f t="shared" si="279"/>
        <v>0</v>
      </c>
      <c r="BD476" s="23"/>
      <c r="BE476" s="23"/>
    </row>
    <row r="477" spans="1:57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81">+D476</f>
        <v>186</v>
      </c>
      <c r="E477" s="144">
        <f>'A-RR Cross-Reference 2024'!AZ477</f>
        <v>79377350.9211092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>
        <v>-3729192.1008641431</v>
      </c>
      <c r="AC477" s="129">
        <v>0</v>
      </c>
      <c r="AD477" s="129">
        <v>-2787548.3850655197</v>
      </c>
      <c r="AE477" s="129"/>
      <c r="AF477" s="129"/>
      <c r="AG477" s="129"/>
      <c r="AH477" s="129"/>
      <c r="AI477" s="129"/>
      <c r="AJ477" s="144"/>
      <c r="AK477" s="144"/>
      <c r="AL477" s="144"/>
      <c r="AM477" s="129"/>
      <c r="AN477" s="129"/>
      <c r="AO477" s="129"/>
      <c r="AP477" s="148"/>
      <c r="AQ477" s="129"/>
      <c r="AR477" s="148"/>
      <c r="AS477" s="129"/>
      <c r="AT477" s="129"/>
      <c r="AU477" s="129"/>
      <c r="AV477" s="129"/>
      <c r="AW477" s="129"/>
      <c r="AX477" s="129"/>
      <c r="AY477" s="129"/>
      <c r="AZ477" s="144">
        <f t="shared" si="275"/>
        <v>-6516740.4859296624</v>
      </c>
      <c r="BA477" s="124">
        <f t="shared" si="278"/>
        <v>72860610.435179532</v>
      </c>
      <c r="BC477" s="124">
        <f t="shared" si="279"/>
        <v>72860610.435179532</v>
      </c>
    </row>
    <row r="478" spans="1:57" outlineLevel="2" x14ac:dyDescent="0.25">
      <c r="A478" s="83">
        <f>ROW()</f>
        <v>478</v>
      </c>
      <c r="B478" s="288"/>
      <c r="C478" s="113" t="s">
        <v>491</v>
      </c>
      <c r="D478" s="114">
        <f t="shared" si="281"/>
        <v>186</v>
      </c>
      <c r="E478" s="144">
        <f>'A-RR Cross-Reference 2024'!AZ478</f>
        <v>5346074.3520833338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44"/>
      <c r="AK478" s="144"/>
      <c r="AL478" s="144"/>
      <c r="AM478" s="129"/>
      <c r="AN478" s="129"/>
      <c r="AO478" s="129"/>
      <c r="AP478" s="148"/>
      <c r="AQ478" s="129"/>
      <c r="AR478" s="148">
        <v>0</v>
      </c>
      <c r="AS478" s="129"/>
      <c r="AT478" s="129"/>
      <c r="AU478" s="129"/>
      <c r="AV478" s="129"/>
      <c r="AW478" s="129"/>
      <c r="AX478" s="129"/>
      <c r="AY478" s="129"/>
      <c r="AZ478" s="144">
        <f t="shared" si="275"/>
        <v>0</v>
      </c>
      <c r="BA478" s="124">
        <f t="shared" si="278"/>
        <v>5346074.3520833338</v>
      </c>
      <c r="BC478" s="124">
        <f t="shared" si="279"/>
        <v>5346074.3520833338</v>
      </c>
    </row>
    <row r="479" spans="1:57" x14ac:dyDescent="0.25">
      <c r="A479" s="83">
        <f>ROW()</f>
        <v>479</v>
      </c>
      <c r="B479" s="288"/>
      <c r="C479" s="113" t="s">
        <v>492</v>
      </c>
      <c r="D479" s="114">
        <v>190</v>
      </c>
      <c r="E479" s="144">
        <f>'A-RR Cross-Reference 2024'!AZ479</f>
        <v>269111690.66693956</v>
      </c>
      <c r="F479" s="129"/>
      <c r="G479" s="129"/>
      <c r="H479" s="129"/>
      <c r="I479" s="129">
        <v>12214862.935346274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43"/>
      <c r="AD479" s="129"/>
      <c r="AE479" s="129"/>
      <c r="AF479" s="129"/>
      <c r="AG479" s="129"/>
      <c r="AH479" s="129">
        <v>28585508.352794528</v>
      </c>
      <c r="AI479" s="129"/>
      <c r="AJ479" s="144"/>
      <c r="AK479" s="144"/>
      <c r="AL479" s="144"/>
      <c r="AM479" s="129"/>
      <c r="AN479" s="129"/>
      <c r="AO479" s="129"/>
      <c r="AP479" s="148"/>
      <c r="AQ479" s="129"/>
      <c r="AR479" s="148">
        <v>0</v>
      </c>
      <c r="AS479" s="129"/>
      <c r="AT479" s="129"/>
      <c r="AU479" s="129"/>
      <c r="AV479" s="129">
        <v>0</v>
      </c>
      <c r="AW479" s="129"/>
      <c r="AX479" s="129"/>
      <c r="AY479" s="129"/>
      <c r="AZ479" s="144">
        <f t="shared" ref="AZ479:AZ482" si="282">SUM(F479:AY479)</f>
        <v>40800371.288140804</v>
      </c>
      <c r="BA479" s="124">
        <f t="shared" si="278"/>
        <v>309912061.95508039</v>
      </c>
      <c r="BC479" s="124">
        <f t="shared" si="279"/>
        <v>309912061.95508039</v>
      </c>
    </row>
    <row r="480" spans="1:57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44">
        <f>'A-RR Cross-Reference 2024'!AZ480</f>
        <v>2052334.18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44"/>
      <c r="AK480" s="144"/>
      <c r="AL480" s="144"/>
      <c r="AM480" s="129"/>
      <c r="AN480" s="129"/>
      <c r="AO480" s="129"/>
      <c r="AP480" s="148"/>
      <c r="AQ480" s="129"/>
      <c r="AR480" s="148">
        <v>0</v>
      </c>
      <c r="AS480" s="129"/>
      <c r="AT480" s="129"/>
      <c r="AU480" s="129"/>
      <c r="AV480" s="129"/>
      <c r="AW480" s="129"/>
      <c r="AX480" s="129"/>
      <c r="AY480" s="129"/>
      <c r="AZ480" s="144">
        <f t="shared" si="282"/>
        <v>0</v>
      </c>
      <c r="BA480" s="124">
        <f t="shared" si="278"/>
        <v>2052334.18</v>
      </c>
      <c r="BC480" s="124">
        <f t="shared" si="279"/>
        <v>2052334.18</v>
      </c>
    </row>
    <row r="481" spans="1:55" x14ac:dyDescent="0.25">
      <c r="A481" s="83">
        <f>ROW()</f>
        <v>481</v>
      </c>
      <c r="B481" s="288"/>
      <c r="C481" s="113" t="s">
        <v>494</v>
      </c>
      <c r="D481" s="114">
        <f t="shared" ref="D481:D482" si="283">+D480</f>
        <v>190</v>
      </c>
      <c r="E481" s="144">
        <f>'A-RR Cross-Reference 2024'!AZ481</f>
        <v>-15205780.791273534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>
        <v>783130.34118146263</v>
      </c>
      <c r="AC481" s="129">
        <v>0</v>
      </c>
      <c r="AD481" s="129"/>
      <c r="AE481" s="129"/>
      <c r="AF481" s="129"/>
      <c r="AG481" s="129"/>
      <c r="AH481" s="129"/>
      <c r="AI481" s="129"/>
      <c r="AJ481" s="144"/>
      <c r="AK481" s="144"/>
      <c r="AL481" s="144"/>
      <c r="AM481" s="129"/>
      <c r="AN481" s="129"/>
      <c r="AO481" s="129"/>
      <c r="AP481" s="148">
        <v>-69784</v>
      </c>
      <c r="AQ481" s="129"/>
      <c r="AR481" s="148"/>
      <c r="AS481" s="129"/>
      <c r="AT481" s="129"/>
      <c r="AU481" s="129"/>
      <c r="AV481" s="129"/>
      <c r="AW481" s="129"/>
      <c r="AX481" s="129"/>
      <c r="AY481" s="129"/>
      <c r="AZ481" s="144">
        <f t="shared" si="282"/>
        <v>713346.34118146263</v>
      </c>
      <c r="BA481" s="124">
        <f t="shared" si="278"/>
        <v>-14492434.450092072</v>
      </c>
      <c r="BC481" s="124">
        <f t="shared" si="279"/>
        <v>-14492434.450092072</v>
      </c>
    </row>
    <row r="482" spans="1:55" x14ac:dyDescent="0.25">
      <c r="A482" s="83">
        <f>ROW()</f>
        <v>482</v>
      </c>
      <c r="B482" s="289"/>
      <c r="C482" s="113" t="s">
        <v>495</v>
      </c>
      <c r="D482" s="114">
        <f t="shared" si="283"/>
        <v>190</v>
      </c>
      <c r="E482" s="144">
        <f>'A-RR Cross-Reference 2024'!AZ482</f>
        <v>-9328987.4263512306</v>
      </c>
      <c r="F482" s="129"/>
      <c r="G482" s="129"/>
      <c r="H482" s="129"/>
      <c r="I482" s="129">
        <v>8622575.0219415426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>
        <v>106743.14745509619</v>
      </c>
      <c r="AG482" s="129"/>
      <c r="AH482" s="129"/>
      <c r="AI482" s="129"/>
      <c r="AJ482" s="144">
        <v>-18533158.485390004</v>
      </c>
      <c r="AK482" s="144">
        <v>-518427.34000000032</v>
      </c>
      <c r="AL482" s="144">
        <v>-8440644.0930219963</v>
      </c>
      <c r="AM482" s="129">
        <v>-7974873.9419260155</v>
      </c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44">
        <f t="shared" si="282"/>
        <v>-26737785.690941378</v>
      </c>
      <c r="BA482" s="124">
        <f t="shared" si="278"/>
        <v>-36066773.117292613</v>
      </c>
      <c r="BC482" s="124">
        <f t="shared" si="279"/>
        <v>-36066773.117292613</v>
      </c>
    </row>
    <row r="483" spans="1:55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499879238.41026419</v>
      </c>
      <c r="F483" s="141">
        <f t="shared" ref="F483:AD483" si="284">SUM(F467:F482)</f>
        <v>0</v>
      </c>
      <c r="G483" s="141">
        <f t="shared" si="284"/>
        <v>0</v>
      </c>
      <c r="H483" s="141">
        <f t="shared" si="284"/>
        <v>0</v>
      </c>
      <c r="I483" s="141">
        <f t="shared" si="284"/>
        <v>20837437.957287818</v>
      </c>
      <c r="J483" s="141">
        <f t="shared" si="284"/>
        <v>0</v>
      </c>
      <c r="K483" s="141">
        <f t="shared" si="284"/>
        <v>0</v>
      </c>
      <c r="L483" s="141">
        <f t="shared" si="284"/>
        <v>0</v>
      </c>
      <c r="M483" s="141">
        <f t="shared" si="284"/>
        <v>0</v>
      </c>
      <c r="N483" s="141">
        <f t="shared" si="284"/>
        <v>0</v>
      </c>
      <c r="O483" s="141">
        <f t="shared" si="284"/>
        <v>0</v>
      </c>
      <c r="P483" s="141">
        <f t="shared" si="284"/>
        <v>0</v>
      </c>
      <c r="Q483" s="141">
        <f t="shared" si="284"/>
        <v>0</v>
      </c>
      <c r="R483" s="141">
        <f t="shared" si="284"/>
        <v>0</v>
      </c>
      <c r="S483" s="141">
        <f t="shared" si="284"/>
        <v>0</v>
      </c>
      <c r="T483" s="141">
        <f t="shared" si="284"/>
        <v>0</v>
      </c>
      <c r="U483" s="141">
        <f t="shared" si="284"/>
        <v>0</v>
      </c>
      <c r="V483" s="141">
        <f t="shared" si="284"/>
        <v>0</v>
      </c>
      <c r="W483" s="141">
        <f t="shared" si="284"/>
        <v>0</v>
      </c>
      <c r="X483" s="141">
        <f t="shared" si="284"/>
        <v>0</v>
      </c>
      <c r="Y483" s="141">
        <f t="shared" si="284"/>
        <v>0</v>
      </c>
      <c r="Z483" s="141">
        <f t="shared" si="284"/>
        <v>0</v>
      </c>
      <c r="AA483" s="141">
        <f t="shared" si="284"/>
        <v>0</v>
      </c>
      <c r="AB483" s="141">
        <f t="shared" ref="AB483" si="285">SUM(AB467:AB482)</f>
        <v>-2946061.7596826805</v>
      </c>
      <c r="AC483" s="141">
        <f t="shared" si="284"/>
        <v>0</v>
      </c>
      <c r="AD483" s="141">
        <f t="shared" si="284"/>
        <v>-6701666.030217832</v>
      </c>
      <c r="AE483" s="141">
        <f t="shared" ref="AE483:BC483" si="286">SUM(AE467:AE482)</f>
        <v>0</v>
      </c>
      <c r="AF483" s="141">
        <f t="shared" si="286"/>
        <v>-401557.55471203179</v>
      </c>
      <c r="AG483" s="141">
        <f t="shared" si="286"/>
        <v>0</v>
      </c>
      <c r="AH483" s="141">
        <f t="shared" si="286"/>
        <v>28585508.352794528</v>
      </c>
      <c r="AI483" s="141">
        <f t="shared" si="286"/>
        <v>0</v>
      </c>
      <c r="AJ483" s="141">
        <f t="shared" si="286"/>
        <v>-18533158.485390004</v>
      </c>
      <c r="AK483" s="141">
        <f t="shared" si="286"/>
        <v>-518427.34000000032</v>
      </c>
      <c r="AL483" s="141">
        <f t="shared" si="286"/>
        <v>-8440644.0930219963</v>
      </c>
      <c r="AM483" s="141">
        <f t="shared" si="286"/>
        <v>-7974873.9419260155</v>
      </c>
      <c r="AN483" s="141">
        <f t="shared" si="286"/>
        <v>0</v>
      </c>
      <c r="AO483" s="141">
        <f t="shared" si="286"/>
        <v>0</v>
      </c>
      <c r="AP483" s="141">
        <f t="shared" si="286"/>
        <v>-69784</v>
      </c>
      <c r="AQ483" s="141">
        <f t="shared" si="286"/>
        <v>0</v>
      </c>
      <c r="AR483" s="141">
        <f t="shared" si="286"/>
        <v>-15325183.616237311</v>
      </c>
      <c r="AS483" s="141">
        <f t="shared" si="286"/>
        <v>0</v>
      </c>
      <c r="AT483" s="141">
        <f t="shared" si="286"/>
        <v>0</v>
      </c>
      <c r="AU483" s="141">
        <f t="shared" ref="AU483" si="287">SUM(AU467:AU482)</f>
        <v>-1953892.4059906746</v>
      </c>
      <c r="AV483" s="141">
        <f t="shared" ref="AV483" si="288">SUM(AV467:AV482)</f>
        <v>0</v>
      </c>
      <c r="AW483" s="141">
        <f t="shared" si="286"/>
        <v>0</v>
      </c>
      <c r="AX483" s="141">
        <f t="shared" si="286"/>
        <v>0</v>
      </c>
      <c r="AY483" s="141">
        <f>SUM(AX467:AY482)</f>
        <v>0</v>
      </c>
      <c r="AZ483" s="141">
        <f t="shared" si="286"/>
        <v>-13442302.917096199</v>
      </c>
      <c r="BA483" s="141">
        <f t="shared" si="286"/>
        <v>486436935.493168</v>
      </c>
      <c r="BB483" s="141">
        <f t="shared" si="286"/>
        <v>0</v>
      </c>
      <c r="BC483" s="141">
        <f t="shared" si="286"/>
        <v>486436935.493168</v>
      </c>
    </row>
    <row r="484" spans="1:5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44">
        <f>'A-RR Cross-Reference 2024'!AZ484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44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44">
        <f t="shared" ref="AZ484:AZ491" si="289">SUM(F484:AY484)</f>
        <v>0</v>
      </c>
      <c r="BA484" s="124">
        <f t="shared" ref="BA484" si="290">E484+AZ484</f>
        <v>0</v>
      </c>
      <c r="BC484" s="124">
        <f t="shared" ref="BC484" si="291">BA484+BB484</f>
        <v>0</v>
      </c>
    </row>
    <row r="485" spans="1:55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44">
        <f>'A-RR Cross-Reference 2024'!AZ485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44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44">
        <f t="shared" si="289"/>
        <v>0</v>
      </c>
      <c r="BA485" s="124">
        <f t="shared" ref="BA485:BA491" si="292">E485+AZ485</f>
        <v>0</v>
      </c>
      <c r="BC485" s="124">
        <f t="shared" ref="BC485:BC491" si="293">BA485+BB485</f>
        <v>0</v>
      </c>
    </row>
    <row r="486" spans="1:55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44">
        <f>'A-RR Cross-Reference 2024'!AZ486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44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44">
        <f t="shared" si="289"/>
        <v>0</v>
      </c>
      <c r="BA486" s="124">
        <f t="shared" si="292"/>
        <v>0</v>
      </c>
      <c r="BC486" s="124">
        <f t="shared" si="293"/>
        <v>0</v>
      </c>
    </row>
    <row r="487" spans="1:55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44">
        <f>'A-RR Cross-Reference 2024'!AZ487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44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44">
        <f t="shared" si="289"/>
        <v>0</v>
      </c>
      <c r="BA487" s="124">
        <f t="shared" si="292"/>
        <v>0</v>
      </c>
      <c r="BC487" s="124">
        <f t="shared" si="293"/>
        <v>0</v>
      </c>
    </row>
    <row r="488" spans="1:55" x14ac:dyDescent="0.25">
      <c r="A488" s="83">
        <f>ROW()</f>
        <v>488</v>
      </c>
      <c r="B488" s="312"/>
      <c r="C488" s="113" t="s">
        <v>496</v>
      </c>
      <c r="D488" s="114">
        <v>230</v>
      </c>
      <c r="E488" s="144">
        <f>'A-RR Cross-Reference 2024'!AZ488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44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>
        <v>0</v>
      </c>
      <c r="AW488" s="129"/>
      <c r="AX488" s="129"/>
      <c r="AY488" s="129"/>
      <c r="AZ488" s="144">
        <f t="shared" si="289"/>
        <v>0</v>
      </c>
      <c r="BA488" s="124">
        <f t="shared" si="292"/>
        <v>-67931834.703749999</v>
      </c>
      <c r="BC488" s="124">
        <f t="shared" si="293"/>
        <v>-67931834.703749999</v>
      </c>
    </row>
    <row r="489" spans="1:55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44">
        <f>'A-RR Cross-Reference 2024'!AZ489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44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44">
        <f t="shared" si="289"/>
        <v>0</v>
      </c>
      <c r="BA489" s="124">
        <f t="shared" si="292"/>
        <v>-1655594.65</v>
      </c>
      <c r="BC489" s="124">
        <f t="shared" si="293"/>
        <v>-1655594.65</v>
      </c>
    </row>
    <row r="490" spans="1:55" x14ac:dyDescent="0.25">
      <c r="A490" s="83">
        <f>ROW()</f>
        <v>490</v>
      </c>
      <c r="B490" s="312"/>
      <c r="C490" s="113" t="s">
        <v>498</v>
      </c>
      <c r="D490" s="114">
        <f t="shared" ref="D490:D491" si="294">+D489</f>
        <v>230</v>
      </c>
      <c r="E490" s="144">
        <f>'A-RR Cross-Reference 2024'!AZ490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44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44">
        <f t="shared" si="289"/>
        <v>0</v>
      </c>
      <c r="BA490" s="124">
        <f t="shared" si="292"/>
        <v>-12992835.936250001</v>
      </c>
      <c r="BC490" s="124">
        <f t="shared" si="293"/>
        <v>-12992835.936250001</v>
      </c>
    </row>
    <row r="491" spans="1:55" x14ac:dyDescent="0.25">
      <c r="A491" s="83">
        <f>ROW()</f>
        <v>491</v>
      </c>
      <c r="B491" s="313"/>
      <c r="C491" s="115" t="s">
        <v>499</v>
      </c>
      <c r="D491" s="116">
        <f t="shared" si="294"/>
        <v>230</v>
      </c>
      <c r="E491" s="144">
        <f>'A-RR Cross-Reference 2024'!AZ491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44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44">
        <f t="shared" si="289"/>
        <v>0</v>
      </c>
      <c r="BA491" s="124">
        <f t="shared" si="292"/>
        <v>-367257.15923599998</v>
      </c>
      <c r="BC491" s="124">
        <f t="shared" si="293"/>
        <v>-367257.15923599998</v>
      </c>
    </row>
    <row r="492" spans="1:55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 t="shared" ref="F492:AD492" si="295">SUM(F484:F491)</f>
        <v>0</v>
      </c>
      <c r="G492" s="141">
        <f t="shared" si="295"/>
        <v>0</v>
      </c>
      <c r="H492" s="141">
        <f t="shared" si="295"/>
        <v>0</v>
      </c>
      <c r="I492" s="141">
        <f t="shared" si="295"/>
        <v>0</v>
      </c>
      <c r="J492" s="141">
        <f t="shared" si="295"/>
        <v>0</v>
      </c>
      <c r="K492" s="141">
        <f t="shared" si="295"/>
        <v>0</v>
      </c>
      <c r="L492" s="141">
        <f t="shared" si="295"/>
        <v>0</v>
      </c>
      <c r="M492" s="141">
        <f t="shared" si="295"/>
        <v>0</v>
      </c>
      <c r="N492" s="141">
        <f t="shared" si="295"/>
        <v>0</v>
      </c>
      <c r="O492" s="141">
        <f t="shared" si="295"/>
        <v>0</v>
      </c>
      <c r="P492" s="141">
        <f t="shared" si="295"/>
        <v>0</v>
      </c>
      <c r="Q492" s="141">
        <f t="shared" si="295"/>
        <v>0</v>
      </c>
      <c r="R492" s="141">
        <f t="shared" si="295"/>
        <v>0</v>
      </c>
      <c r="S492" s="141">
        <f t="shared" si="295"/>
        <v>0</v>
      </c>
      <c r="T492" s="141">
        <f t="shared" si="295"/>
        <v>0</v>
      </c>
      <c r="U492" s="141">
        <f t="shared" si="295"/>
        <v>0</v>
      </c>
      <c r="V492" s="141">
        <f t="shared" si="295"/>
        <v>0</v>
      </c>
      <c r="W492" s="141">
        <f t="shared" si="295"/>
        <v>0</v>
      </c>
      <c r="X492" s="141">
        <f t="shared" si="295"/>
        <v>0</v>
      </c>
      <c r="Y492" s="141">
        <f t="shared" si="295"/>
        <v>0</v>
      </c>
      <c r="Z492" s="141">
        <f t="shared" si="295"/>
        <v>0</v>
      </c>
      <c r="AA492" s="141">
        <f t="shared" si="295"/>
        <v>0</v>
      </c>
      <c r="AB492" s="141">
        <f t="shared" si="295"/>
        <v>0</v>
      </c>
      <c r="AC492" s="141">
        <f t="shared" si="295"/>
        <v>0</v>
      </c>
      <c r="AD492" s="141">
        <f t="shared" si="295"/>
        <v>0</v>
      </c>
      <c r="AE492" s="141">
        <f t="shared" ref="AE492:BC492" si="296">SUM(AE484:AE491)</f>
        <v>0</v>
      </c>
      <c r="AF492" s="141">
        <f t="shared" si="296"/>
        <v>0</v>
      </c>
      <c r="AG492" s="141">
        <f t="shared" si="296"/>
        <v>0</v>
      </c>
      <c r="AH492" s="141">
        <f t="shared" si="296"/>
        <v>0</v>
      </c>
      <c r="AI492" s="141">
        <f t="shared" si="296"/>
        <v>0</v>
      </c>
      <c r="AJ492" s="141">
        <f t="shared" si="296"/>
        <v>0</v>
      </c>
      <c r="AK492" s="141">
        <f t="shared" si="296"/>
        <v>0</v>
      </c>
      <c r="AL492" s="141">
        <f t="shared" si="296"/>
        <v>0</v>
      </c>
      <c r="AM492" s="141">
        <f t="shared" ref="AM492" si="297">SUM(AM484:AM491)</f>
        <v>0</v>
      </c>
      <c r="AN492" s="141">
        <f t="shared" si="296"/>
        <v>0</v>
      </c>
      <c r="AO492" s="141">
        <f t="shared" si="296"/>
        <v>0</v>
      </c>
      <c r="AP492" s="141">
        <f t="shared" si="296"/>
        <v>0</v>
      </c>
      <c r="AQ492" s="141">
        <f t="shared" si="296"/>
        <v>0</v>
      </c>
      <c r="AR492" s="141">
        <f t="shared" ref="AR492" si="298">SUM(AR484:AR491)</f>
        <v>0</v>
      </c>
      <c r="AS492" s="141">
        <f t="shared" si="296"/>
        <v>0</v>
      </c>
      <c r="AT492" s="141">
        <f t="shared" si="296"/>
        <v>0</v>
      </c>
      <c r="AU492" s="141">
        <f t="shared" si="296"/>
        <v>0</v>
      </c>
      <c r="AV492" s="141">
        <f t="shared" si="296"/>
        <v>0</v>
      </c>
      <c r="AW492" s="141">
        <f t="shared" si="296"/>
        <v>0</v>
      </c>
      <c r="AX492" s="141">
        <f t="shared" si="296"/>
        <v>0</v>
      </c>
      <c r="AY492" s="141">
        <f>SUM(AX484:AY491)</f>
        <v>0</v>
      </c>
      <c r="AZ492" s="141">
        <f t="shared" si="296"/>
        <v>0</v>
      </c>
      <c r="BA492" s="141">
        <f t="shared" si="296"/>
        <v>-82947522.449236006</v>
      </c>
      <c r="BB492" s="141">
        <f t="shared" si="296"/>
        <v>0</v>
      </c>
      <c r="BC492" s="141">
        <f t="shared" si="296"/>
        <v>-82947522.449236006</v>
      </c>
    </row>
    <row r="493" spans="1:5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44">
        <f>'A-RR Cross-Reference 2024'!AZ493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44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44">
        <f t="shared" ref="AZ493" si="299">SUM(F493:AY493)</f>
        <v>0</v>
      </c>
      <c r="BA493" s="124">
        <f t="shared" ref="BA493" si="300">E493+AZ493</f>
        <v>-17221104.328283999</v>
      </c>
      <c r="BC493" s="124">
        <f t="shared" ref="BC493" si="301">BA493+BB493</f>
        <v>-17221104.328283999</v>
      </c>
    </row>
    <row r="494" spans="1:55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 t="shared" ref="F494:AD494" si="302">+F493</f>
        <v>0</v>
      </c>
      <c r="G494" s="141">
        <f t="shared" si="302"/>
        <v>0</v>
      </c>
      <c r="H494" s="141">
        <f t="shared" si="302"/>
        <v>0</v>
      </c>
      <c r="I494" s="141">
        <f t="shared" si="302"/>
        <v>0</v>
      </c>
      <c r="J494" s="141">
        <f t="shared" si="302"/>
        <v>0</v>
      </c>
      <c r="K494" s="141">
        <f t="shared" si="302"/>
        <v>0</v>
      </c>
      <c r="L494" s="141">
        <f t="shared" si="302"/>
        <v>0</v>
      </c>
      <c r="M494" s="141">
        <f t="shared" si="302"/>
        <v>0</v>
      </c>
      <c r="N494" s="141">
        <f t="shared" si="302"/>
        <v>0</v>
      </c>
      <c r="O494" s="141">
        <f t="shared" si="302"/>
        <v>0</v>
      </c>
      <c r="P494" s="141">
        <f t="shared" si="302"/>
        <v>0</v>
      </c>
      <c r="Q494" s="141">
        <f t="shared" si="302"/>
        <v>0</v>
      </c>
      <c r="R494" s="141">
        <f t="shared" si="302"/>
        <v>0</v>
      </c>
      <c r="S494" s="141">
        <f t="shared" si="302"/>
        <v>0</v>
      </c>
      <c r="T494" s="141">
        <f t="shared" si="302"/>
        <v>0</v>
      </c>
      <c r="U494" s="141">
        <f t="shared" si="302"/>
        <v>0</v>
      </c>
      <c r="V494" s="141">
        <f t="shared" si="302"/>
        <v>0</v>
      </c>
      <c r="W494" s="141">
        <f t="shared" si="302"/>
        <v>0</v>
      </c>
      <c r="X494" s="141">
        <f t="shared" si="302"/>
        <v>0</v>
      </c>
      <c r="Y494" s="141">
        <f t="shared" si="302"/>
        <v>0</v>
      </c>
      <c r="Z494" s="141">
        <f t="shared" si="302"/>
        <v>0</v>
      </c>
      <c r="AA494" s="141">
        <f t="shared" si="302"/>
        <v>0</v>
      </c>
      <c r="AB494" s="141">
        <f t="shared" si="302"/>
        <v>0</v>
      </c>
      <c r="AC494" s="141">
        <f t="shared" si="302"/>
        <v>0</v>
      </c>
      <c r="AD494" s="141">
        <f t="shared" si="302"/>
        <v>0</v>
      </c>
      <c r="AE494" s="141">
        <f t="shared" ref="AE494:BC494" si="303">+AE493</f>
        <v>0</v>
      </c>
      <c r="AF494" s="141">
        <f t="shared" si="303"/>
        <v>0</v>
      </c>
      <c r="AG494" s="141">
        <f t="shared" si="303"/>
        <v>0</v>
      </c>
      <c r="AH494" s="141">
        <f t="shared" si="303"/>
        <v>0</v>
      </c>
      <c r="AI494" s="141">
        <f t="shared" si="303"/>
        <v>0</v>
      </c>
      <c r="AJ494" s="141">
        <f t="shared" si="303"/>
        <v>0</v>
      </c>
      <c r="AK494" s="141">
        <f t="shared" si="303"/>
        <v>0</v>
      </c>
      <c r="AL494" s="141">
        <f t="shared" si="303"/>
        <v>0</v>
      </c>
      <c r="AM494" s="141">
        <f t="shared" si="303"/>
        <v>0</v>
      </c>
      <c r="AN494" s="141">
        <f t="shared" si="303"/>
        <v>0</v>
      </c>
      <c r="AO494" s="141">
        <f t="shared" si="303"/>
        <v>0</v>
      </c>
      <c r="AP494" s="141">
        <f t="shared" si="303"/>
        <v>0</v>
      </c>
      <c r="AQ494" s="141">
        <f t="shared" si="303"/>
        <v>0</v>
      </c>
      <c r="AR494" s="141">
        <f t="shared" si="303"/>
        <v>0</v>
      </c>
      <c r="AS494" s="141">
        <f t="shared" si="303"/>
        <v>0</v>
      </c>
      <c r="AT494" s="141">
        <f t="shared" si="303"/>
        <v>0</v>
      </c>
      <c r="AU494" s="141">
        <f t="shared" si="303"/>
        <v>0</v>
      </c>
      <c r="AV494" s="141">
        <f t="shared" si="303"/>
        <v>0</v>
      </c>
      <c r="AW494" s="141">
        <f t="shared" si="303"/>
        <v>0</v>
      </c>
      <c r="AX494" s="141">
        <f t="shared" si="303"/>
        <v>0</v>
      </c>
      <c r="AY494" s="141">
        <f t="shared" si="303"/>
        <v>0</v>
      </c>
      <c r="AZ494" s="141">
        <f t="shared" si="303"/>
        <v>0</v>
      </c>
      <c r="BA494" s="141">
        <f t="shared" si="303"/>
        <v>-17221104.328283999</v>
      </c>
      <c r="BB494" s="141">
        <f t="shared" si="303"/>
        <v>0</v>
      </c>
      <c r="BC494" s="141">
        <f t="shared" si="303"/>
        <v>-17221104.328283999</v>
      </c>
    </row>
    <row r="495" spans="1:55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44">
        <f>'A-RR Cross-Reference 2024'!AZ495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44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44">
        <f t="shared" ref="AZ495:AZ519" si="304">SUM(F495:AY495)</f>
        <v>0</v>
      </c>
      <c r="BA495" s="124">
        <f t="shared" ref="BA495" si="305">E495+AZ495</f>
        <v>0</v>
      </c>
      <c r="BC495" s="124">
        <f t="shared" ref="BC495" si="306">BA495+BB495</f>
        <v>0</v>
      </c>
    </row>
    <row r="496" spans="1:55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44">
        <f>'A-RR Cross-Reference 2024'!AZ496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44"/>
      <c r="AM496" s="129"/>
      <c r="AN496" s="129"/>
      <c r="AO496" s="129"/>
      <c r="AP496" s="148"/>
      <c r="AQ496" s="129"/>
      <c r="AR496" s="148"/>
      <c r="AS496" s="129"/>
      <c r="AT496" s="129"/>
      <c r="AU496" s="129"/>
      <c r="AV496" s="129"/>
      <c r="AW496" s="129"/>
      <c r="AX496" s="129"/>
      <c r="AY496" s="129"/>
      <c r="AZ496" s="144">
        <f t="shared" si="304"/>
        <v>0</v>
      </c>
      <c r="BA496" s="124">
        <f t="shared" ref="BA496:BA519" si="307">E496+AZ496</f>
        <v>0</v>
      </c>
      <c r="BC496" s="124">
        <f t="shared" ref="BC496:BC519" si="308">BA496+BB496</f>
        <v>0</v>
      </c>
    </row>
    <row r="497" spans="1:55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309">+D496</f>
        <v>253</v>
      </c>
      <c r="E497" s="144">
        <f>'A-RR Cross-Reference 2024'!AZ497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44"/>
      <c r="AM497" s="129"/>
      <c r="AN497" s="129"/>
      <c r="AO497" s="129"/>
      <c r="AP497" s="148"/>
      <c r="AQ497" s="129"/>
      <c r="AR497" s="148"/>
      <c r="AS497" s="129"/>
      <c r="AT497" s="129"/>
      <c r="AU497" s="129"/>
      <c r="AV497" s="129"/>
      <c r="AW497" s="129"/>
      <c r="AX497" s="129"/>
      <c r="AY497" s="129"/>
      <c r="AZ497" s="144">
        <f t="shared" si="304"/>
        <v>0</v>
      </c>
      <c r="BA497" s="124">
        <f t="shared" si="307"/>
        <v>0</v>
      </c>
      <c r="BC497" s="124">
        <f t="shared" si="308"/>
        <v>0</v>
      </c>
    </row>
    <row r="498" spans="1:55" outlineLevel="1" x14ac:dyDescent="0.25">
      <c r="A498" s="83">
        <f>ROW()</f>
        <v>498</v>
      </c>
      <c r="B498" s="323"/>
      <c r="C498" s="113" t="s">
        <v>503</v>
      </c>
      <c r="D498" s="114">
        <f t="shared" si="309"/>
        <v>253</v>
      </c>
      <c r="E498" s="144">
        <f>'A-RR Cross-Reference 2024'!AZ498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44"/>
      <c r="AM498" s="129"/>
      <c r="AN498" s="129"/>
      <c r="AO498" s="129"/>
      <c r="AP498" s="148"/>
      <c r="AQ498" s="129"/>
      <c r="AR498" s="148"/>
      <c r="AS498" s="129"/>
      <c r="AT498" s="129"/>
      <c r="AU498" s="129"/>
      <c r="AV498" s="129"/>
      <c r="AW498" s="129"/>
      <c r="AX498" s="129"/>
      <c r="AY498" s="129"/>
      <c r="AZ498" s="144">
        <f t="shared" si="304"/>
        <v>0</v>
      </c>
      <c r="BA498" s="124">
        <f t="shared" si="307"/>
        <v>-5054518.5162779987</v>
      </c>
      <c r="BC498" s="124">
        <f t="shared" si="308"/>
        <v>-5054518.5162779987</v>
      </c>
    </row>
    <row r="499" spans="1:55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44">
        <f>'A-RR Cross-Reference 2024'!AZ499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44"/>
      <c r="AM499" s="129"/>
      <c r="AN499" s="129"/>
      <c r="AO499" s="129"/>
      <c r="AP499" s="148"/>
      <c r="AQ499" s="129"/>
      <c r="AR499" s="148"/>
      <c r="AS499" s="129"/>
      <c r="AT499" s="129"/>
      <c r="AU499" s="129"/>
      <c r="AV499" s="129"/>
      <c r="AW499" s="129"/>
      <c r="AX499" s="129"/>
      <c r="AY499" s="129"/>
      <c r="AZ499" s="144">
        <f t="shared" si="304"/>
        <v>0</v>
      </c>
      <c r="BA499" s="124">
        <f t="shared" si="307"/>
        <v>0</v>
      </c>
      <c r="BC499" s="124">
        <f t="shared" si="308"/>
        <v>0</v>
      </c>
    </row>
    <row r="500" spans="1:55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44">
        <f>'A-RR Cross-Reference 2024'!AZ500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44"/>
      <c r="AM500" s="129"/>
      <c r="AN500" s="129"/>
      <c r="AO500" s="129"/>
      <c r="AP500" s="148"/>
      <c r="AQ500" s="129"/>
      <c r="AR500" s="148"/>
      <c r="AS500" s="129"/>
      <c r="AT500" s="129"/>
      <c r="AU500" s="129"/>
      <c r="AV500" s="129"/>
      <c r="AW500" s="129"/>
      <c r="AX500" s="129"/>
      <c r="AY500" s="129"/>
      <c r="AZ500" s="144">
        <f t="shared" si="304"/>
        <v>0</v>
      </c>
      <c r="BA500" s="124">
        <f t="shared" si="307"/>
        <v>0</v>
      </c>
      <c r="BC500" s="124">
        <f t="shared" si="308"/>
        <v>0</v>
      </c>
    </row>
    <row r="501" spans="1:55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10">+D500</f>
        <v>281</v>
      </c>
      <c r="E501" s="144">
        <f>'A-RR Cross-Reference 2024'!AZ501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44"/>
      <c r="AM501" s="129"/>
      <c r="AN501" s="129"/>
      <c r="AO501" s="129"/>
      <c r="AP501" s="148"/>
      <c r="AQ501" s="129"/>
      <c r="AR501" s="148"/>
      <c r="AS501" s="129"/>
      <c r="AT501" s="129"/>
      <c r="AU501" s="129"/>
      <c r="AV501" s="129"/>
      <c r="AW501" s="129"/>
      <c r="AX501" s="129"/>
      <c r="AY501" s="129"/>
      <c r="AZ501" s="144">
        <f t="shared" si="304"/>
        <v>0</v>
      </c>
      <c r="BA501" s="124">
        <f t="shared" si="307"/>
        <v>0</v>
      </c>
      <c r="BC501" s="124">
        <f t="shared" si="308"/>
        <v>0</v>
      </c>
    </row>
    <row r="502" spans="1:55" outlineLevel="1" x14ac:dyDescent="0.25">
      <c r="A502" s="83">
        <f>ROW()</f>
        <v>502</v>
      </c>
      <c r="B502" s="323"/>
      <c r="C502" s="113" t="s">
        <v>507</v>
      </c>
      <c r="D502" s="114">
        <f t="shared" si="310"/>
        <v>281</v>
      </c>
      <c r="E502" s="144">
        <f>'A-RR Cross-Reference 2024'!AZ502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44"/>
      <c r="AM502" s="129"/>
      <c r="AN502" s="129"/>
      <c r="AO502" s="129"/>
      <c r="AP502" s="148"/>
      <c r="AQ502" s="129"/>
      <c r="AR502" s="148"/>
      <c r="AS502" s="129"/>
      <c r="AT502" s="129"/>
      <c r="AU502" s="129"/>
      <c r="AV502" s="129"/>
      <c r="AW502" s="129"/>
      <c r="AX502" s="129"/>
      <c r="AY502" s="129"/>
      <c r="AZ502" s="144">
        <f t="shared" si="304"/>
        <v>0</v>
      </c>
      <c r="BA502" s="124">
        <f t="shared" si="307"/>
        <v>0</v>
      </c>
      <c r="BC502" s="124">
        <f t="shared" si="308"/>
        <v>0</v>
      </c>
    </row>
    <row r="503" spans="1:55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4">
        <f>'A-RR Cross-Reference 2024'!AZ503</f>
        <v>-808900072.99643016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44"/>
      <c r="AM503" s="129"/>
      <c r="AN503" s="129"/>
      <c r="AO503" s="129"/>
      <c r="AP503" s="148"/>
      <c r="AQ503" s="129"/>
      <c r="AR503" s="148">
        <v>0</v>
      </c>
      <c r="AS503" s="129"/>
      <c r="AT503" s="129"/>
      <c r="AU503" s="129"/>
      <c r="AV503" s="129">
        <v>-8137459.3442722755</v>
      </c>
      <c r="AW503" s="129"/>
      <c r="AX503" s="129"/>
      <c r="AY503" s="129"/>
      <c r="AZ503" s="144">
        <f t="shared" si="304"/>
        <v>-8137459.3442722755</v>
      </c>
      <c r="BA503" s="124">
        <f t="shared" si="307"/>
        <v>-817037532.34070241</v>
      </c>
      <c r="BC503" s="124">
        <f t="shared" si="308"/>
        <v>-817037532.34070241</v>
      </c>
    </row>
    <row r="504" spans="1:55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44">
        <f>'A-RR Cross-Reference 2024'!AZ504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44"/>
      <c r="AM504" s="129"/>
      <c r="AN504" s="129"/>
      <c r="AO504" s="129"/>
      <c r="AP504" s="148"/>
      <c r="AQ504" s="129"/>
      <c r="AR504" s="148"/>
      <c r="AS504" s="129"/>
      <c r="AT504" s="129"/>
      <c r="AU504" s="129"/>
      <c r="AV504" s="129"/>
      <c r="AW504" s="129"/>
      <c r="AX504" s="129"/>
      <c r="AY504" s="129"/>
      <c r="AZ504" s="144">
        <f t="shared" si="304"/>
        <v>0</v>
      </c>
      <c r="BA504" s="124">
        <f t="shared" si="307"/>
        <v>0</v>
      </c>
      <c r="BC504" s="124">
        <f t="shared" si="308"/>
        <v>0</v>
      </c>
    </row>
    <row r="505" spans="1:55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11">+D504</f>
        <v>282</v>
      </c>
      <c r="E505" s="144">
        <f>'A-RR Cross-Reference 2024'!AZ505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44"/>
      <c r="AM505" s="129"/>
      <c r="AN505" s="129"/>
      <c r="AO505" s="129"/>
      <c r="AP505" s="148"/>
      <c r="AQ505" s="129"/>
      <c r="AR505" s="148"/>
      <c r="AS505" s="129"/>
      <c r="AT505" s="129"/>
      <c r="AU505" s="129"/>
      <c r="AV505" s="129"/>
      <c r="AW505" s="129"/>
      <c r="AX505" s="129"/>
      <c r="AY505" s="129"/>
      <c r="AZ505" s="144">
        <f t="shared" si="304"/>
        <v>0</v>
      </c>
      <c r="BA505" s="124">
        <f t="shared" si="307"/>
        <v>0</v>
      </c>
      <c r="BC505" s="124">
        <f t="shared" si="308"/>
        <v>0</v>
      </c>
    </row>
    <row r="506" spans="1:55" outlineLevel="1" x14ac:dyDescent="0.25">
      <c r="A506" s="83">
        <f>ROW()</f>
        <v>506</v>
      </c>
      <c r="B506" s="323"/>
      <c r="C506" s="113" t="s">
        <v>510</v>
      </c>
      <c r="D506" s="114">
        <f t="shared" si="311"/>
        <v>282</v>
      </c>
      <c r="E506" s="144">
        <f>'A-RR Cross-Reference 2024'!AZ506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44"/>
      <c r="AM506" s="129"/>
      <c r="AN506" s="129"/>
      <c r="AO506" s="129"/>
      <c r="AP506" s="148"/>
      <c r="AQ506" s="129"/>
      <c r="AR506" s="148"/>
      <c r="AS506" s="129"/>
      <c r="AT506" s="129"/>
      <c r="AU506" s="129"/>
      <c r="AV506" s="129"/>
      <c r="AW506" s="129"/>
      <c r="AX506" s="129"/>
      <c r="AY506" s="129"/>
      <c r="AZ506" s="144">
        <f t="shared" si="304"/>
        <v>0</v>
      </c>
      <c r="BA506" s="124">
        <f t="shared" si="307"/>
        <v>0</v>
      </c>
      <c r="BC506" s="124">
        <f t="shared" si="308"/>
        <v>0</v>
      </c>
    </row>
    <row r="507" spans="1:55" ht="15.75" customHeight="1" outlineLevel="1" x14ac:dyDescent="0.25">
      <c r="A507" s="83">
        <f>ROW()</f>
        <v>507</v>
      </c>
      <c r="B507" s="323"/>
      <c r="C507" s="113" t="s">
        <v>669</v>
      </c>
      <c r="D507" s="114">
        <v>283</v>
      </c>
      <c r="E507" s="144">
        <f>'A-RR Cross-Reference 2024'!AZ507</f>
        <v>-13055646.412642181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>
        <v>1407349.8663457434</v>
      </c>
      <c r="AE507" s="129"/>
      <c r="AF507" s="129"/>
      <c r="AG507" s="129"/>
      <c r="AH507" s="129"/>
      <c r="AI507" s="129"/>
      <c r="AJ507" s="129"/>
      <c r="AK507" s="129"/>
      <c r="AL507" s="144"/>
      <c r="AM507" s="129"/>
      <c r="AN507" s="129"/>
      <c r="AO507" s="129"/>
      <c r="AP507" s="148"/>
      <c r="AQ507" s="129"/>
      <c r="AR507" s="148">
        <v>1106177.2470548786</v>
      </c>
      <c r="AS507" s="129"/>
      <c r="AT507" s="129"/>
      <c r="AU507" s="129">
        <v>410317.40525804064</v>
      </c>
      <c r="AV507" s="129"/>
      <c r="AW507" s="129"/>
      <c r="AX507" s="129"/>
      <c r="AY507" s="129"/>
      <c r="AZ507" s="144">
        <f t="shared" si="304"/>
        <v>2923844.5186586631</v>
      </c>
      <c r="BA507" s="124">
        <f t="shared" si="307"/>
        <v>-10131801.893983517</v>
      </c>
      <c r="BC507" s="124">
        <f t="shared" si="308"/>
        <v>-10131801.893983517</v>
      </c>
    </row>
    <row r="508" spans="1:55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44">
        <f>'A-RR Cross-Reference 2024'!AZ508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44"/>
      <c r="AM508" s="129"/>
      <c r="AN508" s="129"/>
      <c r="AO508" s="129"/>
      <c r="AP508" s="148"/>
      <c r="AQ508" s="129"/>
      <c r="AR508" s="148"/>
      <c r="AS508" s="129"/>
      <c r="AT508" s="129"/>
      <c r="AU508" s="129"/>
      <c r="AV508" s="129"/>
      <c r="AW508" s="129"/>
      <c r="AX508" s="129"/>
      <c r="AY508" s="129"/>
      <c r="AZ508" s="144">
        <f t="shared" si="304"/>
        <v>0</v>
      </c>
      <c r="BA508" s="124">
        <f t="shared" si="307"/>
        <v>0</v>
      </c>
      <c r="BC508" s="124">
        <f t="shared" si="308"/>
        <v>0</v>
      </c>
    </row>
    <row r="509" spans="1:55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44">
        <f>'A-RR Cross-Reference 2024'!AZ509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44"/>
      <c r="AM509" s="129"/>
      <c r="AN509" s="129"/>
      <c r="AO509" s="129"/>
      <c r="AP509" s="148"/>
      <c r="AQ509" s="129"/>
      <c r="AR509" s="148">
        <v>0</v>
      </c>
      <c r="AS509" s="129"/>
      <c r="AT509" s="129"/>
      <c r="AU509" s="129"/>
      <c r="AV509" s="129"/>
      <c r="AW509" s="129"/>
      <c r="AX509" s="129"/>
      <c r="AY509" s="129"/>
      <c r="AZ509" s="144">
        <f t="shared" si="304"/>
        <v>0</v>
      </c>
      <c r="BA509" s="124">
        <f t="shared" si="307"/>
        <v>0</v>
      </c>
      <c r="BC509" s="124">
        <f t="shared" si="308"/>
        <v>0</v>
      </c>
    </row>
    <row r="510" spans="1:55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44">
        <f>'A-RR Cross-Reference 2024'!AZ510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44"/>
      <c r="AM510" s="129"/>
      <c r="AN510" s="129"/>
      <c r="AO510" s="129"/>
      <c r="AP510" s="148"/>
      <c r="AQ510" s="129"/>
      <c r="AR510" s="148"/>
      <c r="AS510" s="129"/>
      <c r="AT510" s="129"/>
      <c r="AU510" s="129"/>
      <c r="AV510" s="129"/>
      <c r="AW510" s="129"/>
      <c r="AX510" s="129"/>
      <c r="AY510" s="129"/>
      <c r="AZ510" s="144">
        <f t="shared" si="304"/>
        <v>0</v>
      </c>
      <c r="BA510" s="124">
        <f t="shared" si="307"/>
        <v>0</v>
      </c>
      <c r="BC510" s="124">
        <f t="shared" si="308"/>
        <v>0</v>
      </c>
    </row>
    <row r="511" spans="1:55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44">
        <f>'A-RR Cross-Reference 2024'!AZ511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44"/>
      <c r="AM511" s="129"/>
      <c r="AN511" s="129"/>
      <c r="AO511" s="129"/>
      <c r="AP511" s="148"/>
      <c r="AQ511" s="129"/>
      <c r="AR511" s="148"/>
      <c r="AS511" s="129"/>
      <c r="AT511" s="129"/>
      <c r="AU511" s="129"/>
      <c r="AV511" s="129"/>
      <c r="AW511" s="129"/>
      <c r="AX511" s="129"/>
      <c r="AY511" s="129"/>
      <c r="AZ511" s="144">
        <f t="shared" si="304"/>
        <v>0</v>
      </c>
      <c r="BA511" s="124">
        <f t="shared" si="307"/>
        <v>0</v>
      </c>
      <c r="BC511" s="124">
        <f t="shared" si="308"/>
        <v>0</v>
      </c>
    </row>
    <row r="512" spans="1:55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44">
        <f>'A-RR Cross-Reference 2024'!AZ512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44"/>
      <c r="AM512" s="129"/>
      <c r="AN512" s="129"/>
      <c r="AO512" s="129"/>
      <c r="AP512" s="148"/>
      <c r="AQ512" s="129"/>
      <c r="AR512" s="148"/>
      <c r="AS512" s="129"/>
      <c r="AT512" s="129"/>
      <c r="AU512" s="129"/>
      <c r="AV512" s="129"/>
      <c r="AW512" s="129"/>
      <c r="AX512" s="129"/>
      <c r="AY512" s="129"/>
      <c r="AZ512" s="144">
        <f t="shared" si="304"/>
        <v>0</v>
      </c>
      <c r="BA512" s="124">
        <f t="shared" si="307"/>
        <v>0</v>
      </c>
      <c r="BC512" s="124">
        <f t="shared" si="308"/>
        <v>0</v>
      </c>
    </row>
    <row r="513" spans="1:5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12">+D512</f>
        <v>255</v>
      </c>
      <c r="E513" s="144">
        <f>'A-RR Cross-Reference 2024'!AZ513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44"/>
      <c r="AM513" s="129"/>
      <c r="AN513" s="129"/>
      <c r="AO513" s="129"/>
      <c r="AP513" s="148"/>
      <c r="AQ513" s="129"/>
      <c r="AR513" s="148"/>
      <c r="AS513" s="129"/>
      <c r="AT513" s="129"/>
      <c r="AU513" s="129"/>
      <c r="AV513" s="129"/>
      <c r="AW513" s="129"/>
      <c r="AX513" s="129"/>
      <c r="AY513" s="129"/>
      <c r="AZ513" s="144">
        <f t="shared" si="304"/>
        <v>0</v>
      </c>
      <c r="BA513" s="124">
        <f t="shared" si="307"/>
        <v>0</v>
      </c>
      <c r="BC513" s="124">
        <f t="shared" si="308"/>
        <v>0</v>
      </c>
    </row>
    <row r="514" spans="1:5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12"/>
        <v>255</v>
      </c>
      <c r="E514" s="144">
        <f>'A-RR Cross-Reference 2024'!AZ514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44"/>
      <c r="AM514" s="129"/>
      <c r="AN514" s="129"/>
      <c r="AO514" s="129"/>
      <c r="AP514" s="148"/>
      <c r="AQ514" s="129"/>
      <c r="AR514" s="148"/>
      <c r="AS514" s="129"/>
      <c r="AT514" s="129"/>
      <c r="AU514" s="129"/>
      <c r="AV514" s="129"/>
      <c r="AW514" s="129"/>
      <c r="AX514" s="129"/>
      <c r="AY514" s="129"/>
      <c r="AZ514" s="144">
        <f t="shared" si="304"/>
        <v>0</v>
      </c>
      <c r="BA514" s="124">
        <f t="shared" si="307"/>
        <v>0</v>
      </c>
      <c r="BC514" s="124">
        <f t="shared" si="308"/>
        <v>0</v>
      </c>
    </row>
    <row r="515" spans="1:57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44">
        <f>'A-RR Cross-Reference 2024'!AZ515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44"/>
      <c r="AM515" s="129"/>
      <c r="AN515" s="129"/>
      <c r="AO515" s="129"/>
      <c r="AP515" s="148"/>
      <c r="AQ515" s="129"/>
      <c r="AR515" s="148"/>
      <c r="AS515" s="129"/>
      <c r="AT515" s="129"/>
      <c r="AU515" s="129"/>
      <c r="AV515" s="129"/>
      <c r="AW515" s="129"/>
      <c r="AX515" s="129"/>
      <c r="AY515" s="129"/>
      <c r="AZ515" s="144">
        <f t="shared" si="304"/>
        <v>0</v>
      </c>
      <c r="BA515" s="124">
        <f t="shared" si="307"/>
        <v>-96906290.230000004</v>
      </c>
      <c r="BC515" s="124">
        <f t="shared" si="308"/>
        <v>-96906290.230000004</v>
      </c>
    </row>
    <row r="516" spans="1:57" x14ac:dyDescent="0.25">
      <c r="A516" s="83">
        <f>ROW()</f>
        <v>516</v>
      </c>
      <c r="B516" s="323"/>
      <c r="C516" s="113" t="s">
        <v>518</v>
      </c>
      <c r="D516" s="114">
        <v>254</v>
      </c>
      <c r="E516" s="144">
        <f>'A-RR Cross-Reference 2024'!AZ516</f>
        <v>-647067201.20060003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44"/>
      <c r="AM516" s="129"/>
      <c r="AN516" s="129"/>
      <c r="AO516" s="129"/>
      <c r="AP516" s="148"/>
      <c r="AQ516" s="129"/>
      <c r="AR516" s="148">
        <v>6.0599989941692911E-2</v>
      </c>
      <c r="AS516" s="129"/>
      <c r="AT516" s="129"/>
      <c r="AU516" s="129"/>
      <c r="AV516" s="129"/>
      <c r="AW516" s="129"/>
      <c r="AX516" s="129"/>
      <c r="AY516" s="129"/>
      <c r="AZ516" s="144">
        <f t="shared" si="304"/>
        <v>6.0599989941692911E-2</v>
      </c>
      <c r="BA516" s="124">
        <f t="shared" si="307"/>
        <v>-647067201.13999999</v>
      </c>
      <c r="BC516" s="124">
        <f t="shared" si="308"/>
        <v>-647067201.13999999</v>
      </c>
    </row>
    <row r="517" spans="1:57" x14ac:dyDescent="0.25">
      <c r="A517" s="83">
        <f>ROW()</f>
        <v>517</v>
      </c>
      <c r="B517" s="323"/>
      <c r="C517" s="113" t="s">
        <v>519</v>
      </c>
      <c r="D517" s="114">
        <v>254</v>
      </c>
      <c r="E517" s="144">
        <f>'A-RR Cross-Reference 2024'!AZ517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44"/>
      <c r="AM517" s="129"/>
      <c r="AN517" s="129"/>
      <c r="AO517" s="129"/>
      <c r="AP517" s="148"/>
      <c r="AQ517" s="129"/>
      <c r="AR517" s="148"/>
      <c r="AS517" s="129"/>
      <c r="AT517" s="129"/>
      <c r="AU517" s="129"/>
      <c r="AV517" s="129"/>
      <c r="AW517" s="129"/>
      <c r="AX517" s="129"/>
      <c r="AY517" s="129"/>
      <c r="AZ517" s="144">
        <f t="shared" si="304"/>
        <v>0</v>
      </c>
      <c r="BA517" s="124">
        <f t="shared" si="307"/>
        <v>0</v>
      </c>
      <c r="BC517" s="124">
        <f t="shared" si="308"/>
        <v>0</v>
      </c>
    </row>
    <row r="518" spans="1:57" x14ac:dyDescent="0.25">
      <c r="A518" s="83">
        <f>ROW()</f>
        <v>518</v>
      </c>
      <c r="B518" s="323"/>
      <c r="C518" s="113" t="s">
        <v>520</v>
      </c>
      <c r="D518" s="114">
        <v>254</v>
      </c>
      <c r="E518" s="144">
        <f>'A-RR Cross-Reference 2024'!AZ518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44"/>
      <c r="AM518" s="129"/>
      <c r="AN518" s="129"/>
      <c r="AO518" s="129"/>
      <c r="AP518" s="148"/>
      <c r="AQ518" s="129"/>
      <c r="AR518" s="148"/>
      <c r="AS518" s="129"/>
      <c r="AT518" s="129"/>
      <c r="AU518" s="129"/>
      <c r="AV518" s="129"/>
      <c r="AW518" s="129"/>
      <c r="AX518" s="129"/>
      <c r="AY518" s="129"/>
      <c r="AZ518" s="144">
        <f t="shared" si="304"/>
        <v>0</v>
      </c>
      <c r="BA518" s="124">
        <f t="shared" si="307"/>
        <v>0</v>
      </c>
      <c r="BC518" s="124">
        <f t="shared" si="308"/>
        <v>0</v>
      </c>
    </row>
    <row r="519" spans="1:57" x14ac:dyDescent="0.25">
      <c r="A519" s="83">
        <f>ROW()</f>
        <v>519</v>
      </c>
      <c r="B519" s="324"/>
      <c r="C519" s="115" t="s">
        <v>521</v>
      </c>
      <c r="D519" s="116">
        <v>254</v>
      </c>
      <c r="E519" s="144">
        <f>'A-RR Cross-Reference 2024'!AZ519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44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44">
        <f t="shared" si="304"/>
        <v>0</v>
      </c>
      <c r="BA519" s="124">
        <f t="shared" si="307"/>
        <v>0</v>
      </c>
      <c r="BC519" s="124">
        <f t="shared" si="308"/>
        <v>0</v>
      </c>
    </row>
    <row r="520" spans="1:5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-1570983729.3559504</v>
      </c>
      <c r="F520" s="141">
        <f t="shared" ref="F520:AD520" si="313">SUM(F495:F519)</f>
        <v>0</v>
      </c>
      <c r="G520" s="141">
        <f t="shared" si="313"/>
        <v>0</v>
      </c>
      <c r="H520" s="141">
        <f t="shared" si="313"/>
        <v>0</v>
      </c>
      <c r="I520" s="141">
        <f t="shared" si="313"/>
        <v>0</v>
      </c>
      <c r="J520" s="141">
        <f t="shared" si="313"/>
        <v>0</v>
      </c>
      <c r="K520" s="141">
        <f t="shared" si="313"/>
        <v>0</v>
      </c>
      <c r="L520" s="141">
        <f t="shared" si="313"/>
        <v>0</v>
      </c>
      <c r="M520" s="141">
        <f t="shared" si="313"/>
        <v>0</v>
      </c>
      <c r="N520" s="141">
        <f t="shared" si="313"/>
        <v>0</v>
      </c>
      <c r="O520" s="141">
        <f t="shared" si="313"/>
        <v>0</v>
      </c>
      <c r="P520" s="141">
        <f t="shared" si="313"/>
        <v>0</v>
      </c>
      <c r="Q520" s="141">
        <f t="shared" si="313"/>
        <v>0</v>
      </c>
      <c r="R520" s="141">
        <f t="shared" si="313"/>
        <v>0</v>
      </c>
      <c r="S520" s="141">
        <f t="shared" si="313"/>
        <v>0</v>
      </c>
      <c r="T520" s="141">
        <f t="shared" si="313"/>
        <v>0</v>
      </c>
      <c r="U520" s="141">
        <f t="shared" si="313"/>
        <v>0</v>
      </c>
      <c r="V520" s="141">
        <f t="shared" si="313"/>
        <v>0</v>
      </c>
      <c r="W520" s="141">
        <f t="shared" si="313"/>
        <v>0</v>
      </c>
      <c r="X520" s="141">
        <f t="shared" si="313"/>
        <v>0</v>
      </c>
      <c r="Y520" s="141">
        <f t="shared" si="313"/>
        <v>0</v>
      </c>
      <c r="Z520" s="141">
        <f t="shared" si="313"/>
        <v>0</v>
      </c>
      <c r="AA520" s="141">
        <f t="shared" si="313"/>
        <v>0</v>
      </c>
      <c r="AB520" s="141">
        <f t="shared" si="313"/>
        <v>0</v>
      </c>
      <c r="AC520" s="141">
        <f t="shared" si="313"/>
        <v>0</v>
      </c>
      <c r="AD520" s="141">
        <f t="shared" si="313"/>
        <v>1407349.8663457434</v>
      </c>
      <c r="AE520" s="141">
        <f t="shared" ref="AE520:BC520" si="314">SUM(AE495:AE519)</f>
        <v>0</v>
      </c>
      <c r="AF520" s="141">
        <f t="shared" si="314"/>
        <v>0</v>
      </c>
      <c r="AG520" s="141">
        <f t="shared" si="314"/>
        <v>0</v>
      </c>
      <c r="AH520" s="141">
        <f t="shared" si="314"/>
        <v>0</v>
      </c>
      <c r="AI520" s="141">
        <f t="shared" si="314"/>
        <v>0</v>
      </c>
      <c r="AJ520" s="141">
        <f t="shared" si="314"/>
        <v>0</v>
      </c>
      <c r="AK520" s="141">
        <f t="shared" si="314"/>
        <v>0</v>
      </c>
      <c r="AL520" s="141">
        <f t="shared" si="314"/>
        <v>0</v>
      </c>
      <c r="AM520" s="141">
        <f t="shared" si="314"/>
        <v>0</v>
      </c>
      <c r="AN520" s="141">
        <f t="shared" si="314"/>
        <v>0</v>
      </c>
      <c r="AO520" s="141">
        <f t="shared" si="314"/>
        <v>0</v>
      </c>
      <c r="AP520" s="141">
        <f t="shared" si="314"/>
        <v>0</v>
      </c>
      <c r="AQ520" s="141">
        <f t="shared" si="314"/>
        <v>0</v>
      </c>
      <c r="AR520" s="141">
        <f t="shared" si="314"/>
        <v>1106177.3076548686</v>
      </c>
      <c r="AS520" s="141">
        <f t="shared" si="314"/>
        <v>0</v>
      </c>
      <c r="AT520" s="141">
        <f t="shared" si="314"/>
        <v>0</v>
      </c>
      <c r="AU520" s="141">
        <f t="shared" si="314"/>
        <v>410317.40525804064</v>
      </c>
      <c r="AV520" s="141">
        <f t="shared" si="314"/>
        <v>-8137459.3442722755</v>
      </c>
      <c r="AW520" s="141">
        <f t="shared" si="314"/>
        <v>0</v>
      </c>
      <c r="AX520" s="141">
        <f t="shared" si="314"/>
        <v>0</v>
      </c>
      <c r="AY520" s="141">
        <f>SUM(AX495:AY519)</f>
        <v>0</v>
      </c>
      <c r="AZ520" s="141">
        <f t="shared" si="314"/>
        <v>-5213614.7650136221</v>
      </c>
      <c r="BA520" s="141">
        <f t="shared" si="314"/>
        <v>-1576197344.1209641</v>
      </c>
      <c r="BB520" s="141">
        <f t="shared" si="314"/>
        <v>0</v>
      </c>
      <c r="BC520" s="141">
        <f t="shared" si="314"/>
        <v>-1576197344.1209641</v>
      </c>
    </row>
    <row r="521" spans="1:5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44">
        <f>'A-RR Cross-Reference 2024'!AZ521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44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44">
        <f t="shared" ref="AZ521" si="315">SUM(F521:AY521)</f>
        <v>0</v>
      </c>
      <c r="BA521" s="124">
        <f t="shared" ref="BA521" si="316">E521+AZ521</f>
        <v>197443389.3983708</v>
      </c>
      <c r="BC521" s="124">
        <f t="shared" ref="BC521" si="317">BA521+BB521</f>
        <v>197443389.3983708</v>
      </c>
    </row>
    <row r="522" spans="1:5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 t="shared" ref="F522:AD522" si="318">+F521</f>
        <v>0</v>
      </c>
      <c r="G522" s="141">
        <f t="shared" si="318"/>
        <v>0</v>
      </c>
      <c r="H522" s="141">
        <f t="shared" si="318"/>
        <v>0</v>
      </c>
      <c r="I522" s="141">
        <f t="shared" si="318"/>
        <v>0</v>
      </c>
      <c r="J522" s="141">
        <f t="shared" si="318"/>
        <v>0</v>
      </c>
      <c r="K522" s="141">
        <f t="shared" si="318"/>
        <v>0</v>
      </c>
      <c r="L522" s="141">
        <f t="shared" si="318"/>
        <v>0</v>
      </c>
      <c r="M522" s="141">
        <f t="shared" si="318"/>
        <v>0</v>
      </c>
      <c r="N522" s="141">
        <f t="shared" si="318"/>
        <v>0</v>
      </c>
      <c r="O522" s="141">
        <f t="shared" si="318"/>
        <v>0</v>
      </c>
      <c r="P522" s="141">
        <f t="shared" si="318"/>
        <v>0</v>
      </c>
      <c r="Q522" s="141">
        <f t="shared" si="318"/>
        <v>0</v>
      </c>
      <c r="R522" s="141">
        <f t="shared" si="318"/>
        <v>0</v>
      </c>
      <c r="S522" s="141">
        <f t="shared" si="318"/>
        <v>0</v>
      </c>
      <c r="T522" s="141">
        <f t="shared" si="318"/>
        <v>0</v>
      </c>
      <c r="U522" s="141">
        <f t="shared" si="318"/>
        <v>0</v>
      </c>
      <c r="V522" s="141">
        <f t="shared" si="318"/>
        <v>0</v>
      </c>
      <c r="W522" s="141">
        <f t="shared" si="318"/>
        <v>0</v>
      </c>
      <c r="X522" s="141">
        <f t="shared" si="318"/>
        <v>0</v>
      </c>
      <c r="Y522" s="141">
        <f t="shared" si="318"/>
        <v>0</v>
      </c>
      <c r="Z522" s="141">
        <f t="shared" si="318"/>
        <v>0</v>
      </c>
      <c r="AA522" s="141">
        <f t="shared" si="318"/>
        <v>0</v>
      </c>
      <c r="AB522" s="141">
        <f t="shared" si="318"/>
        <v>0</v>
      </c>
      <c r="AC522" s="141">
        <f t="shared" si="318"/>
        <v>0</v>
      </c>
      <c r="AD522" s="141">
        <f t="shared" si="318"/>
        <v>0</v>
      </c>
      <c r="AE522" s="141">
        <f t="shared" ref="AE522:BC522" si="319">+AE521</f>
        <v>0</v>
      </c>
      <c r="AF522" s="141">
        <f t="shared" si="319"/>
        <v>0</v>
      </c>
      <c r="AG522" s="141">
        <f t="shared" si="319"/>
        <v>0</v>
      </c>
      <c r="AH522" s="141">
        <f t="shared" si="319"/>
        <v>0</v>
      </c>
      <c r="AI522" s="141">
        <f t="shared" si="319"/>
        <v>0</v>
      </c>
      <c r="AJ522" s="141">
        <f t="shared" si="319"/>
        <v>0</v>
      </c>
      <c r="AK522" s="141">
        <f t="shared" si="319"/>
        <v>0</v>
      </c>
      <c r="AL522" s="141">
        <f t="shared" si="319"/>
        <v>0</v>
      </c>
      <c r="AM522" s="141">
        <f t="shared" si="319"/>
        <v>0</v>
      </c>
      <c r="AN522" s="141">
        <f t="shared" si="319"/>
        <v>0</v>
      </c>
      <c r="AO522" s="141">
        <f t="shared" si="319"/>
        <v>0</v>
      </c>
      <c r="AP522" s="141">
        <f t="shared" si="319"/>
        <v>0</v>
      </c>
      <c r="AQ522" s="141">
        <f t="shared" si="319"/>
        <v>0</v>
      </c>
      <c r="AR522" s="141">
        <f t="shared" si="319"/>
        <v>0</v>
      </c>
      <c r="AS522" s="141">
        <f t="shared" si="319"/>
        <v>0</v>
      </c>
      <c r="AT522" s="141">
        <f t="shared" si="319"/>
        <v>0</v>
      </c>
      <c r="AU522" s="141">
        <f t="shared" si="319"/>
        <v>0</v>
      </c>
      <c r="AV522" s="141">
        <f t="shared" si="319"/>
        <v>0</v>
      </c>
      <c r="AW522" s="141">
        <f t="shared" si="319"/>
        <v>0</v>
      </c>
      <c r="AX522" s="141">
        <f t="shared" si="319"/>
        <v>0</v>
      </c>
      <c r="AY522" s="141">
        <f t="shared" si="319"/>
        <v>0</v>
      </c>
      <c r="AZ522" s="141">
        <f t="shared" si="319"/>
        <v>0</v>
      </c>
      <c r="BA522" s="141">
        <f t="shared" si="319"/>
        <v>197443389.3983708</v>
      </c>
      <c r="BB522" s="141">
        <f t="shared" si="319"/>
        <v>0</v>
      </c>
      <c r="BC522" s="141">
        <f t="shared" si="319"/>
        <v>197443389.3983708</v>
      </c>
    </row>
    <row r="523" spans="1:57" ht="16.5" thickBot="1" x14ac:dyDescent="0.3">
      <c r="A523" s="83">
        <f>ROW()</f>
        <v>523</v>
      </c>
      <c r="B523" s="264" t="s">
        <v>70</v>
      </c>
      <c r="C523" s="264"/>
      <c r="D523" s="265"/>
      <c r="E523" s="157">
        <f>+E453+E455+E466+E483+E492+E494+E520+E522</f>
        <v>6028296658.5114613</v>
      </c>
      <c r="F523" s="157">
        <f t="shared" ref="F523:AV523" si="320">+F453+F455+F466+F483+F492+F494+F520+F522</f>
        <v>0</v>
      </c>
      <c r="G523" s="157">
        <f t="shared" si="320"/>
        <v>0</v>
      </c>
      <c r="H523" s="157">
        <f t="shared" si="320"/>
        <v>0</v>
      </c>
      <c r="I523" s="157">
        <f t="shared" si="320"/>
        <v>20837437.957287818</v>
      </c>
      <c r="J523" s="157">
        <f t="shared" si="320"/>
        <v>0</v>
      </c>
      <c r="K523" s="157">
        <f t="shared" si="320"/>
        <v>0</v>
      </c>
      <c r="L523" s="157">
        <f t="shared" si="320"/>
        <v>0</v>
      </c>
      <c r="M523" s="157">
        <f t="shared" si="320"/>
        <v>0</v>
      </c>
      <c r="N523" s="157">
        <f t="shared" si="320"/>
        <v>0</v>
      </c>
      <c r="O523" s="157">
        <f t="shared" si="320"/>
        <v>0</v>
      </c>
      <c r="P523" s="157">
        <f t="shared" si="320"/>
        <v>0</v>
      </c>
      <c r="Q523" s="157">
        <f t="shared" si="320"/>
        <v>0</v>
      </c>
      <c r="R523" s="157">
        <f t="shared" si="320"/>
        <v>0</v>
      </c>
      <c r="S523" s="157">
        <f t="shared" si="320"/>
        <v>0</v>
      </c>
      <c r="T523" s="157">
        <f t="shared" si="320"/>
        <v>0</v>
      </c>
      <c r="U523" s="157">
        <f t="shared" si="320"/>
        <v>0</v>
      </c>
      <c r="V523" s="157">
        <f t="shared" si="320"/>
        <v>0</v>
      </c>
      <c r="W523" s="157">
        <f t="shared" si="320"/>
        <v>0</v>
      </c>
      <c r="X523" s="157">
        <f t="shared" si="320"/>
        <v>0</v>
      </c>
      <c r="Y523" s="157">
        <f t="shared" si="320"/>
        <v>0</v>
      </c>
      <c r="Z523" s="157">
        <f t="shared" si="320"/>
        <v>0</v>
      </c>
      <c r="AA523" s="157">
        <f t="shared" si="320"/>
        <v>0</v>
      </c>
      <c r="AB523" s="157">
        <f t="shared" si="320"/>
        <v>-2946061.7596826805</v>
      </c>
      <c r="AC523" s="157">
        <f t="shared" si="320"/>
        <v>0</v>
      </c>
      <c r="AD523" s="157">
        <f t="shared" si="320"/>
        <v>-5294316.1638720883</v>
      </c>
      <c r="AE523" s="157">
        <f t="shared" si="320"/>
        <v>0</v>
      </c>
      <c r="AF523" s="157">
        <f t="shared" si="320"/>
        <v>-401557.55471203179</v>
      </c>
      <c r="AG523" s="126">
        <f t="shared" si="320"/>
        <v>0</v>
      </c>
      <c r="AH523" s="126">
        <f t="shared" si="320"/>
        <v>-353567888.62914157</v>
      </c>
      <c r="AI523" s="126">
        <f t="shared" si="320"/>
        <v>18862632.939277995</v>
      </c>
      <c r="AJ523" s="126">
        <f t="shared" si="320"/>
        <v>434225941.39003187</v>
      </c>
      <c r="AK523" s="126">
        <f t="shared" si="320"/>
        <v>9396376.4400000013</v>
      </c>
      <c r="AL523" s="126">
        <f t="shared" si="320"/>
        <v>232425138.98714399</v>
      </c>
      <c r="AM523" s="126">
        <f t="shared" si="320"/>
        <v>69149599.774445996</v>
      </c>
      <c r="AN523" s="126">
        <f t="shared" si="320"/>
        <v>0</v>
      </c>
      <c r="AO523" s="126">
        <f t="shared" si="320"/>
        <v>0</v>
      </c>
      <c r="AP523" s="126">
        <f t="shared" si="320"/>
        <v>158140.65079999881</v>
      </c>
      <c r="AQ523" s="126">
        <f t="shared" si="320"/>
        <v>0</v>
      </c>
      <c r="AR523" s="126">
        <f t="shared" si="320"/>
        <v>-14219006.308582442</v>
      </c>
      <c r="AS523" s="126">
        <f t="shared" si="320"/>
        <v>0</v>
      </c>
      <c r="AT523" s="126">
        <f t="shared" si="320"/>
        <v>0</v>
      </c>
      <c r="AU523" s="126">
        <f t="shared" si="320"/>
        <v>-1543575.000732634</v>
      </c>
      <c r="AV523" s="126">
        <f t="shared" si="320"/>
        <v>11449840.21572775</v>
      </c>
      <c r="AW523" s="126">
        <f t="shared" ref="AW523:BC523" si="321">+AW453+AW455+AW466+AW483+AW492+AW494+AW520+AW522</f>
        <v>0</v>
      </c>
      <c r="AX523" s="126">
        <f t="shared" si="321"/>
        <v>0</v>
      </c>
      <c r="AY523" s="126">
        <f t="shared" si="321"/>
        <v>-5761493.1600000151</v>
      </c>
      <c r="AZ523" s="126">
        <f t="shared" si="321"/>
        <v>412771209.77799219</v>
      </c>
      <c r="BA523" s="126">
        <f t="shared" si="321"/>
        <v>6441067868.2894535</v>
      </c>
      <c r="BB523" s="126">
        <f t="shared" si="321"/>
        <v>0</v>
      </c>
      <c r="BC523" s="126">
        <f t="shared" si="321"/>
        <v>6441067868.2894535</v>
      </c>
    </row>
    <row r="524" spans="1:57" x14ac:dyDescent="0.25">
      <c r="A524" s="83">
        <f>ROW()</f>
        <v>524</v>
      </c>
      <c r="B524" s="66"/>
      <c r="C524" s="8"/>
      <c r="D524" s="65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S524" s="23"/>
      <c r="AT524" s="23"/>
      <c r="AU524" s="23"/>
      <c r="AV524" s="23"/>
      <c r="AW524" s="23"/>
      <c r="AX524" s="23"/>
      <c r="AY524" s="23"/>
      <c r="BD524" s="23"/>
      <c r="BE524" s="23"/>
    </row>
    <row r="525" spans="1:57" x14ac:dyDescent="0.25">
      <c r="A525" s="83">
        <f>ROW()</f>
        <v>525</v>
      </c>
      <c r="B525" s="308" t="s">
        <v>360</v>
      </c>
      <c r="C525" s="309"/>
      <c r="D525" s="310"/>
    </row>
    <row r="526" spans="1:57" x14ac:dyDescent="0.25">
      <c r="A526" s="83">
        <f>ROW()</f>
        <v>526</v>
      </c>
      <c r="B526" s="308" t="s">
        <v>72</v>
      </c>
      <c r="C526" s="309"/>
      <c r="D526" s="310"/>
    </row>
    <row r="527" spans="1:57" x14ac:dyDescent="0.25">
      <c r="A527" s="83">
        <f>ROW()</f>
        <v>527</v>
      </c>
      <c r="B527" s="317" t="s">
        <v>73</v>
      </c>
      <c r="C527" s="318"/>
      <c r="D527" s="319"/>
    </row>
    <row r="528" spans="1:57" x14ac:dyDescent="0.25">
      <c r="A528" s="83">
        <f>ROW()</f>
        <v>528</v>
      </c>
      <c r="E528" s="137" t="e">
        <f>#REF!</f>
        <v>#REF!</v>
      </c>
    </row>
    <row r="529" spans="1:60" x14ac:dyDescent="0.25">
      <c r="A529" s="83">
        <f>ROW()</f>
        <v>529</v>
      </c>
      <c r="BA529" s="183"/>
      <c r="BC529" s="183"/>
      <c r="BD529" s="201"/>
      <c r="BF529"/>
      <c r="BG529"/>
      <c r="BH529"/>
    </row>
    <row r="530" spans="1:60" customFormat="1" x14ac:dyDescent="0.25">
      <c r="A530" s="23"/>
    </row>
    <row r="531" spans="1:60" customFormat="1" x14ac:dyDescent="0.25">
      <c r="A531" s="23"/>
    </row>
    <row r="532" spans="1:60" customFormat="1" x14ac:dyDescent="0.25">
      <c r="A532" s="23"/>
    </row>
    <row r="533" spans="1:60" customFormat="1" x14ac:dyDescent="0.25">
      <c r="A533" s="23"/>
    </row>
    <row r="534" spans="1:60" customFormat="1" x14ac:dyDescent="0.25">
      <c r="A534" s="23"/>
    </row>
    <row r="535" spans="1:60" customFormat="1" x14ac:dyDescent="0.25">
      <c r="A535" s="23"/>
    </row>
    <row r="536" spans="1:60" customFormat="1" x14ac:dyDescent="0.25">
      <c r="A536" s="23"/>
    </row>
    <row r="537" spans="1:60" customFormat="1" x14ac:dyDescent="0.25">
      <c r="A537" s="23"/>
    </row>
    <row r="538" spans="1:60" customFormat="1" x14ac:dyDescent="0.25">
      <c r="A538" s="23"/>
    </row>
    <row r="539" spans="1:60" customFormat="1" x14ac:dyDescent="0.25">
      <c r="A539" s="23"/>
    </row>
    <row r="540" spans="1:60" customFormat="1" x14ac:dyDescent="0.25">
      <c r="A540" s="23"/>
    </row>
    <row r="541" spans="1:60" customFormat="1" x14ac:dyDescent="0.25">
      <c r="A541" s="23"/>
    </row>
    <row r="542" spans="1:60" customFormat="1" x14ac:dyDescent="0.25">
      <c r="A542" s="23"/>
    </row>
    <row r="543" spans="1:60" customFormat="1" x14ac:dyDescent="0.25">
      <c r="A543" s="23"/>
    </row>
    <row r="544" spans="1:60" customFormat="1" x14ac:dyDescent="0.25">
      <c r="A544" s="23"/>
    </row>
    <row r="545" spans="1:1" customFormat="1" x14ac:dyDescent="0.25">
      <c r="A545" s="23"/>
    </row>
    <row r="546" spans="1:1" customFormat="1" x14ac:dyDescent="0.25">
      <c r="A546" s="7"/>
    </row>
    <row r="547" spans="1:1" customFormat="1" x14ac:dyDescent="0.25">
      <c r="A547" s="7"/>
    </row>
    <row r="548" spans="1:1" customFormat="1" x14ac:dyDescent="0.25">
      <c r="A548" s="7"/>
    </row>
    <row r="549" spans="1:1" customFormat="1" x14ac:dyDescent="0.25">
      <c r="A549" s="7"/>
    </row>
    <row r="550" spans="1:1" customFormat="1" x14ac:dyDescent="0.25">
      <c r="A550" s="7"/>
    </row>
    <row r="551" spans="1:1" customFormat="1" x14ac:dyDescent="0.25">
      <c r="A551" s="7"/>
    </row>
    <row r="552" spans="1:1" customFormat="1" x14ac:dyDescent="0.25">
      <c r="A552" s="7"/>
    </row>
    <row r="553" spans="1:1" customFormat="1" x14ac:dyDescent="0.25">
      <c r="A553" s="7"/>
    </row>
    <row r="554" spans="1:1" customFormat="1" x14ac:dyDescent="0.25">
      <c r="A554" s="7"/>
    </row>
    <row r="555" spans="1:1" customFormat="1" x14ac:dyDescent="0.25">
      <c r="A555" s="7"/>
    </row>
    <row r="556" spans="1:1" customFormat="1" x14ac:dyDescent="0.25">
      <c r="A556" s="7"/>
    </row>
    <row r="557" spans="1:1" customFormat="1" x14ac:dyDescent="0.25">
      <c r="A557" s="7"/>
    </row>
    <row r="558" spans="1:1" customFormat="1" x14ac:dyDescent="0.25">
      <c r="A558" s="7"/>
    </row>
    <row r="559" spans="1:1" customFormat="1" x14ac:dyDescent="0.25">
      <c r="A559" s="7"/>
    </row>
    <row r="560" spans="1:1" customFormat="1" x14ac:dyDescent="0.25">
      <c r="A560" s="7"/>
    </row>
    <row r="561" spans="1:1" customFormat="1" x14ac:dyDescent="0.25">
      <c r="A561" s="7"/>
    </row>
    <row r="562" spans="1:1" customFormat="1" x14ac:dyDescent="0.25">
      <c r="A562" s="7"/>
    </row>
    <row r="563" spans="1:1" customFormat="1" x14ac:dyDescent="0.25">
      <c r="A563" s="7"/>
    </row>
    <row r="564" spans="1:1" customFormat="1" x14ac:dyDescent="0.25">
      <c r="A564" s="7"/>
    </row>
    <row r="565" spans="1:1" customFormat="1" x14ac:dyDescent="0.25">
      <c r="A565" s="7"/>
    </row>
    <row r="566" spans="1:1" customFormat="1" x14ac:dyDescent="0.25">
      <c r="A566" s="7"/>
    </row>
    <row r="567" spans="1:1" customFormat="1" x14ac:dyDescent="0.25">
      <c r="A567" s="7"/>
    </row>
    <row r="568" spans="1:1" customFormat="1" x14ac:dyDescent="0.25">
      <c r="A568" s="7"/>
    </row>
    <row r="569" spans="1:1" customFormat="1" x14ac:dyDescent="0.25">
      <c r="A569" s="7"/>
    </row>
    <row r="570" spans="1:1" customFormat="1" x14ac:dyDescent="0.25">
      <c r="A570" s="7"/>
    </row>
    <row r="571" spans="1:1" customFormat="1" x14ac:dyDescent="0.25">
      <c r="A571" s="7"/>
    </row>
    <row r="572" spans="1:1" customFormat="1" x14ac:dyDescent="0.25">
      <c r="A572" s="7"/>
    </row>
    <row r="573" spans="1:1" customFormat="1" x14ac:dyDescent="0.25">
      <c r="A573" s="7"/>
    </row>
    <row r="574" spans="1:1" customFormat="1" x14ac:dyDescent="0.25">
      <c r="A574" s="7"/>
    </row>
    <row r="575" spans="1:1" customFormat="1" x14ac:dyDescent="0.25">
      <c r="A575" s="7"/>
    </row>
    <row r="576" spans="1:1" customFormat="1" x14ac:dyDescent="0.25">
      <c r="A576" s="7"/>
    </row>
    <row r="577" spans="56:57" x14ac:dyDescent="0.25">
      <c r="BD577"/>
      <c r="BE577"/>
    </row>
    <row r="578" spans="56:57" x14ac:dyDescent="0.25">
      <c r="BD578"/>
      <c r="BE578"/>
    </row>
    <row r="579" spans="56:57" x14ac:dyDescent="0.25">
      <c r="BD579"/>
      <c r="BE579"/>
    </row>
    <row r="580" spans="56:57" x14ac:dyDescent="0.25">
      <c r="BD580"/>
      <c r="BE580"/>
    </row>
    <row r="581" spans="56:57" x14ac:dyDescent="0.25">
      <c r="BD581"/>
      <c r="BE581"/>
    </row>
    <row r="582" spans="56:57" x14ac:dyDescent="0.25">
      <c r="BD582"/>
      <c r="BE582"/>
    </row>
    <row r="583" spans="56:57" x14ac:dyDescent="0.25">
      <c r="BD583"/>
      <c r="BE583"/>
    </row>
    <row r="584" spans="56:57" x14ac:dyDescent="0.25">
      <c r="BD584"/>
      <c r="BE584"/>
    </row>
    <row r="585" spans="56:57" x14ac:dyDescent="0.25">
      <c r="BD585"/>
      <c r="BE585"/>
    </row>
    <row r="586" spans="56:57" x14ac:dyDescent="0.25">
      <c r="BD586"/>
      <c r="BE586"/>
    </row>
    <row r="587" spans="56:57" x14ac:dyDescent="0.25">
      <c r="BD587"/>
      <c r="BE587"/>
    </row>
    <row r="588" spans="56:57" x14ac:dyDescent="0.25">
      <c r="BD588"/>
      <c r="BE588"/>
    </row>
    <row r="589" spans="56:57" x14ac:dyDescent="0.25">
      <c r="BD589"/>
      <c r="BE589"/>
    </row>
    <row r="590" spans="56:57" x14ac:dyDescent="0.25">
      <c r="BD590"/>
      <c r="BE590"/>
    </row>
    <row r="591" spans="56:57" x14ac:dyDescent="0.25">
      <c r="BD591"/>
      <c r="BE591"/>
    </row>
    <row r="592" spans="56:57" x14ac:dyDescent="0.25">
      <c r="BD592"/>
      <c r="BE592"/>
    </row>
    <row r="593" spans="56:57" x14ac:dyDescent="0.25">
      <c r="BD593"/>
      <c r="BE593"/>
    </row>
    <row r="594" spans="56:57" x14ac:dyDescent="0.25">
      <c r="BD594"/>
      <c r="BE594"/>
    </row>
    <row r="595" spans="56:57" x14ac:dyDescent="0.25">
      <c r="BD595"/>
      <c r="BE595"/>
    </row>
    <row r="596" spans="56:57" x14ac:dyDescent="0.25">
      <c r="BD596"/>
      <c r="BE596"/>
    </row>
    <row r="597" spans="56:57" x14ac:dyDescent="0.25">
      <c r="BD597"/>
      <c r="BE597"/>
    </row>
    <row r="598" spans="56:57" x14ac:dyDescent="0.25">
      <c r="BD598"/>
      <c r="BE598"/>
    </row>
    <row r="599" spans="56:57" x14ac:dyDescent="0.25">
      <c r="BD599"/>
      <c r="BE599"/>
    </row>
    <row r="600" spans="56:57" x14ac:dyDescent="0.25">
      <c r="BD600"/>
      <c r="BE600"/>
    </row>
    <row r="601" spans="56:57" x14ac:dyDescent="0.25">
      <c r="BD601"/>
      <c r="BE601"/>
    </row>
    <row r="602" spans="56:57" x14ac:dyDescent="0.25">
      <c r="BD602"/>
      <c r="BE602"/>
    </row>
    <row r="603" spans="56:57" x14ac:dyDescent="0.25">
      <c r="BD603"/>
      <c r="BE603"/>
    </row>
    <row r="604" spans="56:57" x14ac:dyDescent="0.25">
      <c r="BD604"/>
      <c r="BE604"/>
    </row>
    <row r="605" spans="56:57" x14ac:dyDescent="0.25">
      <c r="BD605"/>
      <c r="BE605"/>
    </row>
    <row r="606" spans="56:57" x14ac:dyDescent="0.25">
      <c r="BD606"/>
      <c r="BE606"/>
    </row>
    <row r="607" spans="56:57" x14ac:dyDescent="0.25">
      <c r="BD607"/>
      <c r="BE607"/>
    </row>
    <row r="608" spans="56:57" x14ac:dyDescent="0.25">
      <c r="BD608"/>
      <c r="BE608"/>
    </row>
    <row r="609" spans="56:57" x14ac:dyDescent="0.25">
      <c r="BD609"/>
      <c r="BE609"/>
    </row>
    <row r="610" spans="56:57" x14ac:dyDescent="0.25">
      <c r="BD610"/>
      <c r="BE610"/>
    </row>
    <row r="611" spans="56:57" x14ac:dyDescent="0.25">
      <c r="BD611"/>
      <c r="BE611"/>
    </row>
    <row r="612" spans="56:57" x14ac:dyDescent="0.25">
      <c r="BD612"/>
      <c r="BE612"/>
    </row>
    <row r="613" spans="56:57" x14ac:dyDescent="0.25">
      <c r="BD613"/>
      <c r="BE613"/>
    </row>
    <row r="614" spans="56:57" x14ac:dyDescent="0.25">
      <c r="BD614"/>
      <c r="BE614"/>
    </row>
    <row r="615" spans="56:57" x14ac:dyDescent="0.25">
      <c r="BD615"/>
      <c r="BE615"/>
    </row>
    <row r="616" spans="56:57" x14ac:dyDescent="0.25">
      <c r="BD616"/>
      <c r="BE616"/>
    </row>
    <row r="617" spans="56:57" x14ac:dyDescent="0.25">
      <c r="BD617"/>
      <c r="BE617"/>
    </row>
    <row r="618" spans="56:57" x14ac:dyDescent="0.25">
      <c r="BD618"/>
      <c r="BE618"/>
    </row>
    <row r="619" spans="56:57" x14ac:dyDescent="0.25">
      <c r="BD619"/>
      <c r="BE619"/>
    </row>
    <row r="620" spans="56:57" x14ac:dyDescent="0.25">
      <c r="BD620"/>
      <c r="BE620"/>
    </row>
    <row r="621" spans="56:57" x14ac:dyDescent="0.25">
      <c r="BD621"/>
      <c r="BE621"/>
    </row>
    <row r="622" spans="56:57" x14ac:dyDescent="0.25">
      <c r="BD622"/>
      <c r="BE622"/>
    </row>
    <row r="623" spans="56:57" x14ac:dyDescent="0.25">
      <c r="BD623"/>
      <c r="BE623"/>
    </row>
    <row r="624" spans="56:57" x14ac:dyDescent="0.25">
      <c r="BD624"/>
      <c r="BE624"/>
    </row>
    <row r="625" spans="56:57" x14ac:dyDescent="0.25">
      <c r="BD625"/>
      <c r="BE625"/>
    </row>
    <row r="626" spans="56:57" x14ac:dyDescent="0.25">
      <c r="BD626"/>
      <c r="BE626"/>
    </row>
    <row r="627" spans="56:57" x14ac:dyDescent="0.25">
      <c r="BD627"/>
      <c r="BE627"/>
    </row>
    <row r="628" spans="56:57" x14ac:dyDescent="0.25">
      <c r="BD628"/>
      <c r="BE628"/>
    </row>
    <row r="629" spans="56:57" x14ac:dyDescent="0.25">
      <c r="BD629"/>
      <c r="BE629"/>
    </row>
    <row r="630" spans="56:57" x14ac:dyDescent="0.25">
      <c r="BD630"/>
      <c r="BE630"/>
    </row>
    <row r="631" spans="56:57" x14ac:dyDescent="0.25">
      <c r="BD631"/>
      <c r="BE631"/>
    </row>
    <row r="632" spans="56:57" x14ac:dyDescent="0.25">
      <c r="BD632"/>
      <c r="BE632"/>
    </row>
    <row r="633" spans="56:57" x14ac:dyDescent="0.25">
      <c r="BD633"/>
      <c r="BE633"/>
    </row>
    <row r="634" spans="56:57" x14ac:dyDescent="0.25">
      <c r="BD634"/>
      <c r="BE634"/>
    </row>
    <row r="635" spans="56:57" x14ac:dyDescent="0.25">
      <c r="BD635"/>
      <c r="BE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F1:F2">
    <cfRule type="cellIs" dxfId="65" priority="64" operator="notEqual">
      <formula>0</formula>
    </cfRule>
  </conditionalFormatting>
  <conditionalFormatting sqref="E2">
    <cfRule type="cellIs" dxfId="64" priority="62" operator="notEqual">
      <formula>0</formula>
    </cfRule>
  </conditionalFormatting>
  <conditionalFormatting sqref="G1:BA1">
    <cfRule type="cellIs" dxfId="63" priority="38" operator="notEqual">
      <formula>0</formula>
    </cfRule>
  </conditionalFormatting>
  <conditionalFormatting sqref="G2:BA2">
    <cfRule type="cellIs" dxfId="62" priority="37" operator="notEqual">
      <formula>0</formula>
    </cfRule>
  </conditionalFormatting>
  <conditionalFormatting sqref="E1">
    <cfRule type="cellIs" dxfId="61" priority="35" operator="notEqual">
      <formula>0</formula>
    </cfRule>
  </conditionalFormatting>
  <conditionalFormatting sqref="BB1">
    <cfRule type="cellIs" dxfId="60" priority="34" operator="notEqual">
      <formula>0</formula>
    </cfRule>
  </conditionalFormatting>
  <conditionalFormatting sqref="BC1">
    <cfRule type="cellIs" dxfId="59" priority="33" operator="notEqual">
      <formula>0</formula>
    </cfRule>
  </conditionalFormatting>
  <conditionalFormatting sqref="BC2">
    <cfRule type="cellIs" dxfId="58" priority="32" operator="notEqual">
      <formula>0</formula>
    </cfRule>
  </conditionalFormatting>
  <conditionalFormatting sqref="A1:A2">
    <cfRule type="cellIs" dxfId="57" priority="16" operator="notEqual">
      <formula>0</formula>
    </cfRule>
  </conditionalFormatting>
  <conditionalFormatting sqref="BD28">
    <cfRule type="cellIs" dxfId="56" priority="15" operator="notEqual">
      <formula>0</formula>
    </cfRule>
  </conditionalFormatting>
  <conditionalFormatting sqref="BD30">
    <cfRule type="cellIs" dxfId="55" priority="14" operator="notEqual">
      <formula>0</formula>
    </cfRule>
  </conditionalFormatting>
  <conditionalFormatting sqref="BD77">
    <cfRule type="cellIs" dxfId="54" priority="13" operator="notEqual">
      <formula>0</formula>
    </cfRule>
  </conditionalFormatting>
  <conditionalFormatting sqref="BD92">
    <cfRule type="cellIs" dxfId="53" priority="12" operator="notEqual">
      <formula>0</formula>
    </cfRule>
  </conditionalFormatting>
  <conditionalFormatting sqref="BD79">
    <cfRule type="cellIs" dxfId="52" priority="11" operator="notEqual">
      <formula>0</formula>
    </cfRule>
  </conditionalFormatting>
  <conditionalFormatting sqref="BD107">
    <cfRule type="cellIs" dxfId="51" priority="10" operator="notEqual">
      <formula>0</formula>
    </cfRule>
  </conditionalFormatting>
  <conditionalFormatting sqref="BD130">
    <cfRule type="cellIs" dxfId="50" priority="9" operator="notEqual">
      <formula>0</formula>
    </cfRule>
  </conditionalFormatting>
  <conditionalFormatting sqref="BD136">
    <cfRule type="cellIs" dxfId="49" priority="8" operator="notEqual">
      <formula>0</formula>
    </cfRule>
  </conditionalFormatting>
  <conditionalFormatting sqref="BD142">
    <cfRule type="cellIs" dxfId="48" priority="7" operator="notEqual">
      <formula>0</formula>
    </cfRule>
  </conditionalFormatting>
  <conditionalFormatting sqref="BD157">
    <cfRule type="cellIs" dxfId="47" priority="6" operator="notEqual">
      <formula>0</formula>
    </cfRule>
  </conditionalFormatting>
  <conditionalFormatting sqref="BD172">
    <cfRule type="cellIs" dxfId="46" priority="5" operator="notEqual">
      <formula>0</formula>
    </cfRule>
  </conditionalFormatting>
  <conditionalFormatting sqref="BD190">
    <cfRule type="cellIs" dxfId="45" priority="4" operator="notEqual">
      <formula>0</formula>
    </cfRule>
  </conditionalFormatting>
  <conditionalFormatting sqref="BD211">
    <cfRule type="cellIs" dxfId="44" priority="3" operator="notEqual">
      <formula>0</formula>
    </cfRule>
  </conditionalFormatting>
  <conditionalFormatting sqref="BD228 BD230">
    <cfRule type="cellIs" dxfId="43" priority="2" operator="notEqual">
      <formula>0</formula>
    </cfRule>
  </conditionalFormatting>
  <conditionalFormatting sqref="BD194">
    <cfRule type="cellIs" dxfId="42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tabSelected="1" zoomScale="85" zoomScaleNormal="8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5703125" defaultRowHeight="15.75" outlineLevelRow="2" x14ac:dyDescent="0.25"/>
  <cols>
    <col min="1" max="1" width="8.85546875" style="7" bestFit="1" customWidth="1"/>
    <col min="2" max="2" width="19.42578125" style="7" customWidth="1"/>
    <col min="3" max="3" width="56.4257812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20" width="7.42578125" style="7" bestFit="1" customWidth="1"/>
    <col min="21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1" customFormat="1" ht="16.5" thickBot="1" x14ac:dyDescent="0.3">
      <c r="A3" s="1" t="s">
        <v>90</v>
      </c>
      <c r="B3" s="326" t="s">
        <v>91</v>
      </c>
      <c r="C3" s="326"/>
      <c r="D3" s="326"/>
      <c r="E3" s="227" t="s">
        <v>92</v>
      </c>
      <c r="F3" s="227" t="s">
        <v>93</v>
      </c>
      <c r="G3" s="227" t="s">
        <v>94</v>
      </c>
      <c r="H3" s="227" t="s">
        <v>95</v>
      </c>
      <c r="I3" s="227" t="s">
        <v>96</v>
      </c>
      <c r="J3" s="227" t="s">
        <v>97</v>
      </c>
      <c r="K3" s="227" t="s">
        <v>98</v>
      </c>
      <c r="L3" s="227" t="s">
        <v>371</v>
      </c>
      <c r="M3" s="227" t="s">
        <v>372</v>
      </c>
      <c r="N3" s="227" t="s">
        <v>373</v>
      </c>
      <c r="O3" s="227" t="s">
        <v>674</v>
      </c>
      <c r="P3" s="227" t="s">
        <v>675</v>
      </c>
      <c r="Q3" s="227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 t="s">
        <v>679</v>
      </c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67934292.050967649</v>
      </c>
      <c r="F91" s="124">
        <v>15949103.632830178</v>
      </c>
      <c r="G91" s="124">
        <v>17231027.519970357</v>
      </c>
      <c r="H91" s="124">
        <v>10600472.085568558</v>
      </c>
      <c r="I91" s="124">
        <v>7491401.3004884999</v>
      </c>
      <c r="J91" s="124">
        <v>25126.05475422</v>
      </c>
      <c r="K91" s="124">
        <v>641147.60407319991</v>
      </c>
      <c r="L91" s="124">
        <v>0</v>
      </c>
      <c r="M91" s="124">
        <v>3438680.0649346798</v>
      </c>
      <c r="N91" s="124">
        <v>0</v>
      </c>
      <c r="O91" s="124">
        <v>420706.70004725998</v>
      </c>
      <c r="P91" s="124">
        <v>41711.726365379996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75715549.6159015</v>
      </c>
      <c r="F94" s="248">
        <f t="shared" ref="F94:Q94" si="28">SUM(F79:F93)</f>
        <v>17598245.571397945</v>
      </c>
      <c r="G94" s="248">
        <f t="shared" si="28"/>
        <v>19012762.415946279</v>
      </c>
      <c r="H94" s="248">
        <f t="shared" si="28"/>
        <v>11605312.497962959</v>
      </c>
      <c r="I94" s="248">
        <f t="shared" si="28"/>
        <v>8190760.2829456963</v>
      </c>
      <c r="J94" s="248">
        <f t="shared" si="28"/>
        <v>26623.117380370051</v>
      </c>
      <c r="K94" s="248">
        <f t="shared" si="28"/>
        <v>641147.60407319991</v>
      </c>
      <c r="L94" s="248">
        <f t="shared" si="28"/>
        <v>126841.11779713209</v>
      </c>
      <c r="M94" s="248">
        <f t="shared" si="28"/>
        <v>3679989.653442041</v>
      </c>
      <c r="N94" s="248">
        <f t="shared" si="28"/>
        <v>656558.49858713266</v>
      </c>
      <c r="O94" s="248">
        <f t="shared" si="28"/>
        <v>434641.58364793821</v>
      </c>
      <c r="P94" s="248">
        <f t="shared" si="28"/>
        <v>45287.604686212879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81984692.425524667</v>
      </c>
      <c r="F106" s="248">
        <f t="shared" ref="F106:Q106" si="31">SUM(F105,F94)</f>
        <v>18926913.365767248</v>
      </c>
      <c r="G106" s="248">
        <f t="shared" si="31"/>
        <v>20448256.668456227</v>
      </c>
      <c r="H106" s="248">
        <f t="shared" si="31"/>
        <v>12414884.471851818</v>
      </c>
      <c r="I106" s="248">
        <f t="shared" si="31"/>
        <v>8754214.3647094294</v>
      </c>
      <c r="J106" s="248">
        <f t="shared" si="31"/>
        <v>27829.259102317268</v>
      </c>
      <c r="K106" s="248">
        <f t="shared" si="31"/>
        <v>641147.60407319991</v>
      </c>
      <c r="L106" s="248">
        <f t="shared" si="31"/>
        <v>232658.66304216231</v>
      </c>
      <c r="M106" s="248">
        <f t="shared" si="31"/>
        <v>3874406.0776587999</v>
      </c>
      <c r="N106" s="248">
        <f t="shared" si="31"/>
        <v>1203174.6271317834</v>
      </c>
      <c r="O106" s="248">
        <f t="shared" si="31"/>
        <v>445868.53181140905</v>
      </c>
      <c r="P106" s="248">
        <f t="shared" si="31"/>
        <v>48168.590397849242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ht="15.75" customHeight="1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ht="31.5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ht="31.5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-20376830.379756022</v>
      </c>
      <c r="F205" s="124">
        <v>-4046690.9032402094</v>
      </c>
      <c r="G205" s="124">
        <v>-4347321.7520430265</v>
      </c>
      <c r="H205" s="124">
        <v>-2412653.9193391618</v>
      </c>
      <c r="I205" s="124">
        <v>-1739994.2841635493</v>
      </c>
      <c r="J205" s="124">
        <v>-8051.3477468366127</v>
      </c>
      <c r="K205" s="124">
        <v>-148350.51095492792</v>
      </c>
      <c r="L205" s="124">
        <v>-125299.24194631394</v>
      </c>
      <c r="M205" s="124">
        <v>-476476.70553234109</v>
      </c>
      <c r="N205" s="124">
        <v>-239038.10357982636</v>
      </c>
      <c r="O205" s="124">
        <v>-361268.99667032156</v>
      </c>
      <c r="P205" s="124">
        <v>-9065.405884040716</v>
      </c>
      <c r="Q205" s="124">
        <f t="shared" si="42"/>
        <v>-34291041.550856575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ht="31.5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160900782.16006798</v>
      </c>
      <c r="F207" s="124">
        <v>31953729.768406574</v>
      </c>
      <c r="G207" s="124">
        <v>34327589.579394385</v>
      </c>
      <c r="H207" s="124">
        <v>19050946.367443465</v>
      </c>
      <c r="I207" s="124">
        <v>13739449.956559667</v>
      </c>
      <c r="J207" s="124">
        <v>63575.547608019246</v>
      </c>
      <c r="K207" s="124">
        <v>1171414.4350049514</v>
      </c>
      <c r="L207" s="124">
        <v>989395.58594229701</v>
      </c>
      <c r="M207" s="124">
        <v>3762384.6875307793</v>
      </c>
      <c r="N207" s="124">
        <v>1887507.3853617616</v>
      </c>
      <c r="O207" s="124">
        <v>2852674.486223687</v>
      </c>
      <c r="P207" s="124">
        <v>71582.815882383482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-107563646.26580943</v>
      </c>
      <c r="F208" s="124">
        <v>-21361360.95511879</v>
      </c>
      <c r="G208" s="124">
        <v>-22948307.976542812</v>
      </c>
      <c r="H208" s="124">
        <v>-12735732.098915549</v>
      </c>
      <c r="I208" s="124">
        <v>-9184948.1100965645</v>
      </c>
      <c r="J208" s="124">
        <v>-42500.835746473174</v>
      </c>
      <c r="K208" s="124">
        <v>-783101.27661272767</v>
      </c>
      <c r="L208" s="124">
        <v>-661420.00924133684</v>
      </c>
      <c r="M208" s="124">
        <v>-2515188.6163167162</v>
      </c>
      <c r="N208" s="124">
        <v>-1261815.9712932848</v>
      </c>
      <c r="O208" s="124">
        <v>-1907039.0163946408</v>
      </c>
      <c r="P208" s="124">
        <v>-47853.767911602859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86858347.175716743</v>
      </c>
      <c r="F210" s="248">
        <f t="shared" ref="F210:Q210" si="53">SUM(F204:F209)</f>
        <v>18270894.205719434</v>
      </c>
      <c r="G210" s="248">
        <f t="shared" si="53"/>
        <v>18439390.394623611</v>
      </c>
      <c r="H210" s="248">
        <f t="shared" si="53"/>
        <v>10310258.942292066</v>
      </c>
      <c r="I210" s="248">
        <f t="shared" si="53"/>
        <v>7556279.0205106623</v>
      </c>
      <c r="J210" s="248">
        <f t="shared" si="53"/>
        <v>25713.705975431185</v>
      </c>
      <c r="K210" s="248">
        <f t="shared" si="53"/>
        <v>688239.04711279529</v>
      </c>
      <c r="L210" s="248">
        <f t="shared" si="53"/>
        <v>385525.12799684925</v>
      </c>
      <c r="M210" s="248">
        <f t="shared" si="53"/>
        <v>2470046.4038697314</v>
      </c>
      <c r="N210" s="248">
        <f t="shared" si="53"/>
        <v>836887.44595029275</v>
      </c>
      <c r="O210" s="248">
        <f t="shared" si="53"/>
        <v>1333934.2672543228</v>
      </c>
      <c r="P210" s="248">
        <f t="shared" si="53"/>
        <v>29946.228798959433</v>
      </c>
      <c r="Q210" s="248">
        <f t="shared" si="53"/>
        <v>147205461.96582097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1131548296.8289738</v>
      </c>
      <c r="F228" s="248">
        <f t="shared" ref="F228:Q228" si="57">SUM(F227,F210,F203,F194,F171,F156,F141,F135,F129,F106,F78)</f>
        <v>244823125.57108891</v>
      </c>
      <c r="G228" s="248">
        <f t="shared" si="57"/>
        <v>249330511.99827772</v>
      </c>
      <c r="H228" s="248">
        <f t="shared" si="57"/>
        <v>145097493.41544253</v>
      </c>
      <c r="I228" s="248">
        <f t="shared" si="57"/>
        <v>105120762.74262112</v>
      </c>
      <c r="J228" s="248">
        <f t="shared" si="57"/>
        <v>405385.37167650927</v>
      </c>
      <c r="K228" s="248">
        <f t="shared" si="57"/>
        <v>9080830.5569361877</v>
      </c>
      <c r="L228" s="248">
        <f t="shared" si="57"/>
        <v>3354470.6457679262</v>
      </c>
      <c r="M228" s="248">
        <f t="shared" si="57"/>
        <v>39001956.674394257</v>
      </c>
      <c r="N228" s="248">
        <f t="shared" si="57"/>
        <v>6476243.4746225066</v>
      </c>
      <c r="O228" s="248">
        <f t="shared" si="57"/>
        <v>14059390.073406935</v>
      </c>
      <c r="P228" s="248">
        <f t="shared" si="57"/>
        <v>551181.10154144024</v>
      </c>
      <c r="Q228" s="248">
        <f t="shared" si="57"/>
        <v>1948849648.4547501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236447316.38606024</v>
      </c>
      <c r="F229" s="248">
        <f t="shared" ref="F229:Q229" si="58">+F27-F228</f>
        <v>61212334.478140652</v>
      </c>
      <c r="G229" s="248">
        <f t="shared" si="58"/>
        <v>50357010.073532462</v>
      </c>
      <c r="H229" s="248">
        <f t="shared" si="58"/>
        <v>25433781.653506607</v>
      </c>
      <c r="I229" s="248">
        <f t="shared" si="58"/>
        <v>19750684.840251073</v>
      </c>
      <c r="J229" s="248">
        <f t="shared" si="58"/>
        <v>-83831.705695624521</v>
      </c>
      <c r="K229" s="248">
        <f t="shared" si="58"/>
        <v>2404333.824704824</v>
      </c>
      <c r="L229" s="248">
        <f t="shared" si="58"/>
        <v>790102.22262562625</v>
      </c>
      <c r="M229" s="248">
        <f t="shared" si="58"/>
        <v>10486296.017672651</v>
      </c>
      <c r="N229" s="248">
        <f t="shared" si="58"/>
        <v>5182265.898801256</v>
      </c>
      <c r="O229" s="248">
        <f t="shared" si="58"/>
        <v>4742460.232245218</v>
      </c>
      <c r="P229" s="248">
        <f t="shared" si="58"/>
        <v>-127375.88033923233</v>
      </c>
      <c r="Q229" s="248">
        <f t="shared" si="58"/>
        <v>416595378.04150486</v>
      </c>
      <c r="S229" s="230">
        <f>+'A-RR Cross-Reference'!CP230</f>
        <v>416595378.04150653</v>
      </c>
      <c r="T229" s="194">
        <f t="shared" si="49"/>
        <v>1.6689300537109375E-6</v>
      </c>
    </row>
    <row r="230" spans="1:20" outlineLevel="1" x14ac:dyDescent="0.25">
      <c r="A230" s="83">
        <f>ROW()</f>
        <v>230</v>
      </c>
      <c r="B230" s="250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50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45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3">
        <v>397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si="69"/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69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69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69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69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69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69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5">SUM(F324:F330)</f>
        <v>0</v>
      </c>
      <c r="G331" s="248">
        <f t="shared" si="75"/>
        <v>0</v>
      </c>
      <c r="H331" s="248">
        <f t="shared" si="75"/>
        <v>0</v>
      </c>
      <c r="I331" s="248">
        <f t="shared" si="75"/>
        <v>0</v>
      </c>
      <c r="J331" s="248">
        <f t="shared" si="75"/>
        <v>0</v>
      </c>
      <c r="K331" s="248">
        <f t="shared" si="75"/>
        <v>0</v>
      </c>
      <c r="L331" s="248">
        <f t="shared" si="75"/>
        <v>0</v>
      </c>
      <c r="M331" s="248">
        <f t="shared" si="75"/>
        <v>0</v>
      </c>
      <c r="N331" s="248">
        <f t="shared" si="75"/>
        <v>0</v>
      </c>
      <c r="O331" s="248">
        <f t="shared" si="75"/>
        <v>0</v>
      </c>
      <c r="P331" s="248">
        <f t="shared" si="75"/>
        <v>0</v>
      </c>
      <c r="Q331" s="248">
        <f t="shared" si="75"/>
        <v>0</v>
      </c>
      <c r="S331" s="230">
        <f>+'A-RR Cross-Reference'!CP332</f>
        <v>0</v>
      </c>
      <c r="T331" s="194">
        <f t="shared" si="69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6">SUM(E332:P332)</f>
        <v>0</v>
      </c>
      <c r="S332" s="230">
        <f>+'A-RR Cross-Reference'!CP333</f>
        <v>0</v>
      </c>
      <c r="T332" s="194">
        <f t="shared" si="69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7">SUM(F332)</f>
        <v>0</v>
      </c>
      <c r="G333" s="248">
        <f t="shared" si="77"/>
        <v>0</v>
      </c>
      <c r="H333" s="248">
        <f t="shared" si="77"/>
        <v>0</v>
      </c>
      <c r="I333" s="248">
        <f t="shared" si="77"/>
        <v>0</v>
      </c>
      <c r="J333" s="248">
        <f t="shared" si="77"/>
        <v>0</v>
      </c>
      <c r="K333" s="248">
        <f t="shared" si="77"/>
        <v>0</v>
      </c>
      <c r="L333" s="248">
        <f t="shared" si="77"/>
        <v>0</v>
      </c>
      <c r="M333" s="248">
        <f t="shared" si="77"/>
        <v>0</v>
      </c>
      <c r="N333" s="248">
        <f t="shared" si="77"/>
        <v>0</v>
      </c>
      <c r="O333" s="248">
        <f t="shared" si="77"/>
        <v>0</v>
      </c>
      <c r="P333" s="248">
        <f t="shared" si="77"/>
        <v>0</v>
      </c>
      <c r="Q333" s="248">
        <f t="shared" si="77"/>
        <v>0</v>
      </c>
      <c r="S333" s="230">
        <f>+'A-RR Cross-Reference'!CP334</f>
        <v>0</v>
      </c>
      <c r="T333" s="194">
        <f t="shared" si="69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8">SUM(E334:P334)</f>
        <v>0</v>
      </c>
      <c r="S334" s="230">
        <f>+'A-RR Cross-Reference'!CP335</f>
        <v>0</v>
      </c>
      <c r="T334" s="194">
        <f t="shared" si="69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8"/>
        <v>0</v>
      </c>
      <c r="S335" s="230">
        <f>+'A-RR Cross-Reference'!CP336</f>
        <v>0</v>
      </c>
      <c r="T335" s="194">
        <f t="shared" si="69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8"/>
        <v>0</v>
      </c>
      <c r="S336" s="230">
        <f>+'A-RR Cross-Reference'!CP337</f>
        <v>0</v>
      </c>
      <c r="T336" s="194">
        <f t="shared" si="69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8"/>
        <v>0</v>
      </c>
      <c r="S337" s="230">
        <f>+'A-RR Cross-Reference'!CP338</f>
        <v>0</v>
      </c>
      <c r="T337" s="194">
        <f t="shared" si="69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8"/>
        <v>0</v>
      </c>
      <c r="S338" s="230">
        <f>+'A-RR Cross-Reference'!CP339</f>
        <v>0</v>
      </c>
      <c r="T338" s="194">
        <f t="shared" si="69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8"/>
        <v>0</v>
      </c>
      <c r="S339" s="230">
        <f>+'A-RR Cross-Reference'!CP340</f>
        <v>0</v>
      </c>
      <c r="T339" s="194">
        <f t="shared" si="69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8"/>
        <v>0</v>
      </c>
      <c r="S340" s="230">
        <f>+'A-RR Cross-Reference'!CP341</f>
        <v>0</v>
      </c>
      <c r="T340" s="194">
        <f t="shared" si="69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79">SUM(F334:F340)</f>
        <v>0</v>
      </c>
      <c r="G341" s="248">
        <f t="shared" si="79"/>
        <v>0</v>
      </c>
      <c r="H341" s="248">
        <f t="shared" si="79"/>
        <v>0</v>
      </c>
      <c r="I341" s="248">
        <f t="shared" si="79"/>
        <v>0</v>
      </c>
      <c r="J341" s="248">
        <f t="shared" si="79"/>
        <v>0</v>
      </c>
      <c r="K341" s="248">
        <f t="shared" si="79"/>
        <v>0</v>
      </c>
      <c r="L341" s="248">
        <f t="shared" si="79"/>
        <v>0</v>
      </c>
      <c r="M341" s="248">
        <f t="shared" si="79"/>
        <v>0</v>
      </c>
      <c r="N341" s="248">
        <f t="shared" si="79"/>
        <v>0</v>
      </c>
      <c r="O341" s="248">
        <f t="shared" si="79"/>
        <v>0</v>
      </c>
      <c r="P341" s="248">
        <f t="shared" si="79"/>
        <v>0</v>
      </c>
      <c r="Q341" s="248">
        <f t="shared" si="79"/>
        <v>0</v>
      </c>
      <c r="S341" s="230">
        <f>+'A-RR Cross-Reference'!CP342</f>
        <v>0</v>
      </c>
      <c r="T341" s="194">
        <f t="shared" si="69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0">SUM(E342:P342)</f>
        <v>0</v>
      </c>
      <c r="S342" s="230">
        <f>+'A-RR Cross-Reference'!CP343</f>
        <v>0</v>
      </c>
      <c r="T342" s="194">
        <f t="shared" si="69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0"/>
        <v>26606.68</v>
      </c>
      <c r="S343" s="230">
        <f>+'A-RR Cross-Reference'!CP344</f>
        <v>26606.68</v>
      </c>
      <c r="T343" s="194">
        <f t="shared" si="69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0"/>
        <v>0</v>
      </c>
      <c r="S344" s="230">
        <f>+'A-RR Cross-Reference'!CP345</f>
        <v>0</v>
      </c>
      <c r="T344" s="194">
        <f t="shared" si="69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0"/>
        <v>5079512.2483333331</v>
      </c>
      <c r="S345" s="230">
        <f>+'A-RR Cross-Reference'!CP346</f>
        <v>5079512.248333334</v>
      </c>
      <c r="T345" s="194">
        <f t="shared" si="69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0"/>
        <v>10952647.82</v>
      </c>
      <c r="S346" s="230">
        <f>+'A-RR Cross-Reference'!CP347</f>
        <v>10952647.82</v>
      </c>
      <c r="T346" s="194">
        <f t="shared" ref="T346:T409" si="81">+S346-Q346</f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0"/>
        <v>22775307.870000001</v>
      </c>
      <c r="S347" s="230">
        <f>+'A-RR Cross-Reference'!CP348</f>
        <v>22775307.870000005</v>
      </c>
      <c r="T347" s="194">
        <f t="shared" si="81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81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81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81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81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81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81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81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81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81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81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81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81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81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81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81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81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81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81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81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81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81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81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81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81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81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81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81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81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81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81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81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81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81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81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81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81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81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81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81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81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si="81"/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1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8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1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8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1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8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1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8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1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8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1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8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1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8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1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8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1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8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1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8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1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8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1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8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1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8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1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8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1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8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1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8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8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8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8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2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8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2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8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2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ref="T410:T473" si="93">+S410-Q410</f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2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3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2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3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2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3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2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3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2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3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2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3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2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3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2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3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2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3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2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3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3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3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3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3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3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3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3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3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3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3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3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3"/>
        <v>0</v>
      </c>
    </row>
    <row r="433" spans="1:20" x14ac:dyDescent="0.25">
      <c r="A433" s="83">
        <f>ROW()</f>
        <v>433</v>
      </c>
      <c r="B433" s="251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3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3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3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3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3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3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3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3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3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3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3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3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3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3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3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3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3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3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3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si="93"/>
        <v>0</v>
      </c>
    </row>
    <row r="453" spans="1:20" ht="31.5" x14ac:dyDescent="0.25">
      <c r="A453" s="83">
        <f>ROW()</f>
        <v>453</v>
      </c>
      <c r="B453" s="252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3">SUM(E453:P453)</f>
        <v>18500000.000000007</v>
      </c>
      <c r="S453" s="230">
        <f>+'A-RR Cross-Reference'!CP454</f>
        <v>18500000</v>
      </c>
      <c r="T453" s="194">
        <f t="shared" si="9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4">SUM(F453)</f>
        <v>2329077.858972135</v>
      </c>
      <c r="G454" s="248">
        <f t="shared" si="104"/>
        <v>2516320.3325789529</v>
      </c>
      <c r="H454" s="248">
        <f t="shared" si="104"/>
        <v>1445515.7082978676</v>
      </c>
      <c r="I454" s="248">
        <f t="shared" si="104"/>
        <v>1009457.6294279089</v>
      </c>
      <c r="J454" s="248">
        <f t="shared" si="104"/>
        <v>2432.5927126942834</v>
      </c>
      <c r="K454" s="248">
        <f t="shared" si="104"/>
        <v>19166</v>
      </c>
      <c r="L454" s="248">
        <f t="shared" si="104"/>
        <v>0</v>
      </c>
      <c r="M454" s="248">
        <f t="shared" si="104"/>
        <v>373830.92684196593</v>
      </c>
      <c r="N454" s="248">
        <f t="shared" si="104"/>
        <v>0</v>
      </c>
      <c r="O454" s="248">
        <f t="shared" si="104"/>
        <v>28228.334945095743</v>
      </c>
      <c r="P454" s="248">
        <f t="shared" si="104"/>
        <v>5263.3299122292201</v>
      </c>
      <c r="Q454" s="248">
        <f t="shared" si="104"/>
        <v>18500000.000000007</v>
      </c>
      <c r="S454" s="230">
        <f>+'A-RR Cross-Reference'!CP455</f>
        <v>18500000</v>
      </c>
      <c r="T454" s="194">
        <f t="shared" si="9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3"/>
        <v>1923733.0000000002</v>
      </c>
      <c r="S455" s="230">
        <f>+'A-RR Cross-Reference'!CP456</f>
        <v>1923733</v>
      </c>
      <c r="T455" s="194">
        <f t="shared" si="9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3"/>
        <v>0</v>
      </c>
      <c r="S456" s="230">
        <f>+'A-RR Cross-Reference'!CP457</f>
        <v>0</v>
      </c>
      <c r="T456" s="194">
        <f t="shared" si="9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3"/>
        <v>0</v>
      </c>
      <c r="S457" s="230">
        <f>+'A-RR Cross-Reference'!CP458</f>
        <v>0</v>
      </c>
      <c r="T457" s="194">
        <f t="shared" si="9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3"/>
        <v>0</v>
      </c>
      <c r="S458" s="230">
        <f>+'A-RR Cross-Reference'!CP459</f>
        <v>0</v>
      </c>
      <c r="T458" s="194">
        <f t="shared" si="9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5">+D458</f>
        <v>154</v>
      </c>
      <c r="Q459" s="124">
        <f t="shared" si="103"/>
        <v>0</v>
      </c>
      <c r="S459" s="230">
        <f>+'A-RR Cross-Reference'!CP460</f>
        <v>0</v>
      </c>
      <c r="T459" s="194">
        <f t="shared" si="9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5"/>
        <v>154</v>
      </c>
      <c r="Q460" s="124">
        <f t="shared" si="103"/>
        <v>0</v>
      </c>
      <c r="S460" s="230">
        <f>+'A-RR Cross-Reference'!CP461</f>
        <v>0</v>
      </c>
      <c r="T460" s="194">
        <f t="shared" si="9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3"/>
        <v>0</v>
      </c>
      <c r="S461" s="230">
        <f>+'A-RR Cross-Reference'!CP462</f>
        <v>0</v>
      </c>
      <c r="T461" s="194">
        <f t="shared" si="9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3"/>
        <v>0</v>
      </c>
      <c r="S462" s="230">
        <f>+'A-RR Cross-Reference'!CP463</f>
        <v>0</v>
      </c>
      <c r="T462" s="194">
        <f t="shared" si="9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6">+D462</f>
        <v>165</v>
      </c>
      <c r="Q463" s="124">
        <f t="shared" si="103"/>
        <v>0</v>
      </c>
      <c r="S463" s="230">
        <f>+'A-RR Cross-Reference'!CP464</f>
        <v>0</v>
      </c>
      <c r="T463" s="194">
        <f t="shared" si="9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6"/>
        <v>165</v>
      </c>
      <c r="Q464" s="124">
        <f t="shared" si="103"/>
        <v>0</v>
      </c>
      <c r="S464" s="230">
        <f>+'A-RR Cross-Reference'!CP465</f>
        <v>0</v>
      </c>
      <c r="T464" s="194">
        <f t="shared" si="9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7">SUM(F455:F464)</f>
        <v>240767.45441428409</v>
      </c>
      <c r="G465" s="248">
        <f t="shared" si="107"/>
        <v>260125.44179052371</v>
      </c>
      <c r="H465" s="248">
        <f t="shared" si="107"/>
        <v>146702.27136113637</v>
      </c>
      <c r="I465" s="248">
        <f t="shared" si="107"/>
        <v>102103.32900406301</v>
      </c>
      <c r="J465" s="248">
        <f t="shared" si="107"/>
        <v>218.56454509303478</v>
      </c>
      <c r="K465" s="248">
        <f t="shared" si="107"/>
        <v>0</v>
      </c>
      <c r="L465" s="248">
        <f t="shared" si="107"/>
        <v>0</v>
      </c>
      <c r="M465" s="248">
        <f t="shared" si="107"/>
        <v>35230.136346622421</v>
      </c>
      <c r="N465" s="248">
        <f t="shared" si="107"/>
        <v>0</v>
      </c>
      <c r="O465" s="248">
        <f t="shared" si="107"/>
        <v>2034.4315875008504</v>
      </c>
      <c r="P465" s="248">
        <f t="shared" si="107"/>
        <v>522.0624741069114</v>
      </c>
      <c r="Q465" s="248">
        <f t="shared" si="107"/>
        <v>1923733.0000000002</v>
      </c>
      <c r="S465" s="230">
        <f>+'A-RR Cross-Reference'!CP466</f>
        <v>1923733</v>
      </c>
      <c r="T465" s="194">
        <f t="shared" si="9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3"/>
        <v>-1442525.5049776884</v>
      </c>
      <c r="S466" s="230">
        <f>+'A-RR Cross-Reference'!CP467</f>
        <v>-1442525.5049776882</v>
      </c>
      <c r="T466" s="194">
        <f t="shared" si="9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3"/>
        <v>0</v>
      </c>
      <c r="S467" s="230">
        <f>+'A-RR Cross-Reference'!CP468</f>
        <v>0</v>
      </c>
      <c r="T467" s="194">
        <f t="shared" si="9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8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3"/>
        <v>-3803567.5888090241</v>
      </c>
      <c r="S468" s="230">
        <f>+'A-RR Cross-Reference'!CP469</f>
        <v>-3803567.5888090227</v>
      </c>
      <c r="T468" s="194">
        <f t="shared" si="9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8"/>
        <v>182.2</v>
      </c>
      <c r="Q469" s="124">
        <f t="shared" si="103"/>
        <v>0</v>
      </c>
      <c r="S469" s="230">
        <f>+'A-RR Cross-Reference'!CP470</f>
        <v>0</v>
      </c>
      <c r="T469" s="194">
        <f t="shared" si="9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3"/>
        <v>196616134.06012943</v>
      </c>
      <c r="S470" s="230">
        <f>+'A-RR Cross-Reference'!CP471</f>
        <v>196616134.0601294</v>
      </c>
      <c r="T470" s="194">
        <f t="shared" si="9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3"/>
        <v>0</v>
      </c>
      <c r="S471" s="230">
        <f>+'A-RR Cross-Reference'!CP472</f>
        <v>0</v>
      </c>
      <c r="T471" s="194">
        <f t="shared" si="9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3"/>
        <v>29144697</v>
      </c>
      <c r="S472" s="230">
        <f>+'A-RR Cross-Reference'!CP473</f>
        <v>29144697</v>
      </c>
      <c r="T472" s="194">
        <f t="shared" si="9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3"/>
        <v>5900895.5799828079</v>
      </c>
      <c r="S473" s="230">
        <f>+'A-RR Cross-Reference'!CP474</f>
        <v>5900895.5799828069</v>
      </c>
      <c r="T473" s="194">
        <f t="shared" si="9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3"/>
        <v>10587470.027916668</v>
      </c>
      <c r="S474" s="230">
        <f>+'A-RR Cross-Reference'!CP475</f>
        <v>10587470.027916668</v>
      </c>
      <c r="T474" s="194">
        <f t="shared" ref="T474:T522" si="109">+S474-Q474</f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3"/>
        <v>0</v>
      </c>
      <c r="S475" s="230">
        <f>+'A-RR Cross-Reference'!CP476</f>
        <v>0</v>
      </c>
      <c r="T475" s="194">
        <f t="shared" si="109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3"/>
        <v>2792096.9742273977</v>
      </c>
      <c r="S476" s="230">
        <f>+'A-RR Cross-Reference'!CP477</f>
        <v>2792096.9742273977</v>
      </c>
      <c r="T476" s="194">
        <f t="shared" si="109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3"/>
        <v>6265146.4243095862</v>
      </c>
      <c r="S477" s="230">
        <f>+'A-RR Cross-Reference'!CP478</f>
        <v>6265146.4243095862</v>
      </c>
      <c r="T477" s="194">
        <f t="shared" si="109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3"/>
        <v>185714844.88537109</v>
      </c>
      <c r="S478" s="230">
        <f>+'A-RR Cross-Reference'!CP479</f>
        <v>185714844.88537109</v>
      </c>
      <c r="T478" s="194">
        <f t="shared" si="109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3"/>
        <v>448571.22375047707</v>
      </c>
      <c r="S479" s="230">
        <f>+'A-RR Cross-Reference'!CP480</f>
        <v>448571.22375047719</v>
      </c>
      <c r="T479" s="194">
        <f t="shared" si="109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3"/>
        <v>0</v>
      </c>
      <c r="S480" s="230">
        <f>+'A-RR Cross-Reference'!CP481</f>
        <v>0</v>
      </c>
      <c r="T480" s="194">
        <f t="shared" si="109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3"/>
        <v>16313528.730127728</v>
      </c>
      <c r="S481" s="230">
        <f>+'A-RR Cross-Reference'!CP482</f>
        <v>16313528.730127726</v>
      </c>
      <c r="T481" s="194">
        <f t="shared" si="109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9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3"/>
        <v>0</v>
      </c>
      <c r="S483" s="230">
        <f>+'A-RR Cross-Reference'!CP484</f>
        <v>0</v>
      </c>
      <c r="T483" s="194">
        <f t="shared" si="109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3"/>
        <v>0</v>
      </c>
      <c r="S484" s="230">
        <f>+'A-RR Cross-Reference'!CP485</f>
        <v>0</v>
      </c>
      <c r="T484" s="194">
        <f t="shared" si="109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3"/>
        <v>0</v>
      </c>
      <c r="S485" s="230">
        <f>+'A-RR Cross-Reference'!CP486</f>
        <v>0</v>
      </c>
      <c r="T485" s="194">
        <f t="shared" si="109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3"/>
        <v>0</v>
      </c>
      <c r="S486" s="230">
        <f>+'A-RR Cross-Reference'!CP487</f>
        <v>0</v>
      </c>
      <c r="T486" s="194">
        <f t="shared" si="109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3"/>
        <v>-67931834.703749999</v>
      </c>
      <c r="S487" s="230">
        <f>+'A-RR Cross-Reference'!CP488</f>
        <v>-67931834.703749999</v>
      </c>
      <c r="T487" s="194">
        <f t="shared" si="109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3"/>
        <v>-1655594.6499999997</v>
      </c>
      <c r="S488" s="230">
        <f>+'A-RR Cross-Reference'!CP489</f>
        <v>-1655594.65</v>
      </c>
      <c r="T488" s="194">
        <f t="shared" si="109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3"/>
        <v>-12992835.936250001</v>
      </c>
      <c r="S489" s="230">
        <f>+'A-RR Cross-Reference'!CP490</f>
        <v>-12992835.936250001</v>
      </c>
      <c r="T489" s="194">
        <f t="shared" si="109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3"/>
        <v>-367257.15923600009</v>
      </c>
      <c r="S490" s="230">
        <f>+'A-RR Cross-Reference'!CP491</f>
        <v>-367257.15923599998</v>
      </c>
      <c r="T490" s="194">
        <f t="shared" si="109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9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3"/>
        <v>-17221104.328283995</v>
      </c>
      <c r="S492" s="230">
        <f>+'A-RR Cross-Reference'!CP493</f>
        <v>-17221104.328283999</v>
      </c>
      <c r="T492" s="194">
        <f t="shared" si="109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9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3"/>
        <v>0</v>
      </c>
      <c r="S494" s="230">
        <f>+'A-RR Cross-Reference'!CP495</f>
        <v>0</v>
      </c>
      <c r="T494" s="194">
        <f t="shared" si="109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3"/>
        <v>0</v>
      </c>
      <c r="S495" s="230">
        <f>+'A-RR Cross-Reference'!CP496</f>
        <v>0</v>
      </c>
      <c r="T495" s="194">
        <f t="shared" si="109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3"/>
        <v>0</v>
      </c>
      <c r="S496" s="230">
        <f>+'A-RR Cross-Reference'!CP497</f>
        <v>0</v>
      </c>
      <c r="T496" s="194">
        <f t="shared" si="109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3"/>
        <v>-5054518.5162779996</v>
      </c>
      <c r="S497" s="230">
        <f>+'A-RR Cross-Reference'!CP498</f>
        <v>-5054518.5162779987</v>
      </c>
      <c r="T497" s="194">
        <f t="shared" si="109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3"/>
        <v>0</v>
      </c>
      <c r="S498" s="230">
        <f>+'A-RR Cross-Reference'!CP499</f>
        <v>0</v>
      </c>
      <c r="T498" s="194">
        <f t="shared" si="109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3"/>
        <v>0</v>
      </c>
      <c r="S499" s="230">
        <f>+'A-RR Cross-Reference'!CP500</f>
        <v>0</v>
      </c>
      <c r="T499" s="194">
        <f t="shared" si="109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3"/>
        <v>0</v>
      </c>
      <c r="S500" s="230">
        <f>+'A-RR Cross-Reference'!CP501</f>
        <v>0</v>
      </c>
      <c r="T500" s="194">
        <f t="shared" si="109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3"/>
        <v>0</v>
      </c>
      <c r="S501" s="230">
        <f>+'A-RR Cross-Reference'!CP502</f>
        <v>0</v>
      </c>
      <c r="T501" s="194">
        <f t="shared" si="109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3"/>
        <v>-782936229.11450231</v>
      </c>
      <c r="S502" s="230">
        <f>+'A-RR Cross-Reference'!CP503</f>
        <v>-782936229.11450231</v>
      </c>
      <c r="T502" s="194">
        <f t="shared" si="109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3"/>
        <v>0</v>
      </c>
      <c r="S503" s="230">
        <f>+'A-RR Cross-Reference'!CP504</f>
        <v>0</v>
      </c>
      <c r="T503" s="194">
        <f t="shared" si="109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3"/>
        <v>0</v>
      </c>
      <c r="S504" s="230">
        <f>+'A-RR Cross-Reference'!CP505</f>
        <v>0</v>
      </c>
      <c r="T504" s="194">
        <f t="shared" si="109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3"/>
        <v>0</v>
      </c>
      <c r="S505" s="230">
        <f>+'A-RR Cross-Reference'!CP506</f>
        <v>0</v>
      </c>
      <c r="T505" s="194">
        <f t="shared" si="109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3"/>
        <v>-19873160.14237982</v>
      </c>
      <c r="S506" s="230">
        <f>+'A-RR Cross-Reference'!CP507</f>
        <v>-19873160.14237982</v>
      </c>
      <c r="T506" s="194">
        <f t="shared" si="109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3"/>
        <v>0</v>
      </c>
      <c r="S507" s="230">
        <f>+'A-RR Cross-Reference'!CP508</f>
        <v>0</v>
      </c>
      <c r="T507" s="194">
        <f t="shared" si="109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3"/>
        <v>0</v>
      </c>
      <c r="S508" s="230">
        <f>+'A-RR Cross-Reference'!CP509</f>
        <v>0</v>
      </c>
      <c r="T508" s="194">
        <f t="shared" si="109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3"/>
        <v>0</v>
      </c>
      <c r="S509" s="230">
        <f>+'A-RR Cross-Reference'!CP510</f>
        <v>0</v>
      </c>
      <c r="T509" s="194">
        <f t="shared" si="109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3"/>
        <v>0</v>
      </c>
      <c r="S510" s="230">
        <f>+'A-RR Cross-Reference'!CP511</f>
        <v>0</v>
      </c>
      <c r="T510" s="194">
        <f t="shared" si="109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3"/>
        <v>0</v>
      </c>
      <c r="S511" s="230">
        <f>+'A-RR Cross-Reference'!CP512</f>
        <v>0</v>
      </c>
      <c r="T511" s="194">
        <f t="shared" si="109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3"/>
        <v>0</v>
      </c>
      <c r="S512" s="230">
        <f>+'A-RR Cross-Reference'!CP513</f>
        <v>0</v>
      </c>
      <c r="T512" s="194">
        <f t="shared" si="109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3"/>
        <v>0</v>
      </c>
      <c r="S513" s="230">
        <f>+'A-RR Cross-Reference'!CP514</f>
        <v>0</v>
      </c>
      <c r="T513" s="194">
        <f t="shared" si="109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3"/>
        <v>-96906290.230000019</v>
      </c>
      <c r="S514" s="230">
        <f>+'A-RR Cross-Reference'!CP515</f>
        <v>-96906290.230000004</v>
      </c>
      <c r="T514" s="194">
        <f t="shared" si="109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3"/>
        <v>-673565844.89303803</v>
      </c>
      <c r="S515" s="230">
        <f>+'A-RR Cross-Reference'!CP516</f>
        <v>-673565844.8930378</v>
      </c>
      <c r="T515" s="194">
        <f t="shared" si="109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3"/>
        <v>0</v>
      </c>
      <c r="S516" s="230">
        <f>+'A-RR Cross-Reference'!CP517</f>
        <v>0</v>
      </c>
      <c r="T516" s="194">
        <f t="shared" si="109"/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0">SUM(E517:P517)</f>
        <v>0</v>
      </c>
      <c r="S517" s="230">
        <f>+'A-RR Cross-Reference'!CP518</f>
        <v>0</v>
      </c>
      <c r="T517" s="194">
        <f t="shared" si="109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0"/>
        <v>0</v>
      </c>
      <c r="S518" s="230">
        <f>+'A-RR Cross-Reference'!CP519</f>
        <v>0</v>
      </c>
      <c r="T518" s="194">
        <f t="shared" si="109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1">SUM(F494:F518)</f>
        <v>-234742477.34495276</v>
      </c>
      <c r="G519" s="248">
        <f t="shared" si="121"/>
        <v>-194524424.79546487</v>
      </c>
      <c r="H519" s="248">
        <f t="shared" si="121"/>
        <v>-106875014.33010918</v>
      </c>
      <c r="I519" s="248">
        <f t="shared" si="121"/>
        <v>-76517050.425846994</v>
      </c>
      <c r="J519" s="248">
        <f t="shared" si="121"/>
        <v>-269239.96692793356</v>
      </c>
      <c r="K519" s="248">
        <f t="shared" si="121"/>
        <v>-3990719.7292159512</v>
      </c>
      <c r="L519" s="248">
        <f t="shared" si="121"/>
        <v>-3857004.7228976563</v>
      </c>
      <c r="M519" s="248">
        <f t="shared" si="121"/>
        <v>-23359153.176964335</v>
      </c>
      <c r="N519" s="248">
        <f t="shared" si="121"/>
        <v>-7233108.7367027691</v>
      </c>
      <c r="O519" s="248">
        <f t="shared" si="121"/>
        <v>-9938245.6054332312</v>
      </c>
      <c r="P519" s="248">
        <f t="shared" si="121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09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0"/>
        <v>197443389.39837077</v>
      </c>
      <c r="S520" s="230">
        <f>+'A-RR Cross-Reference'!CP521</f>
        <v>197443389.3983708</v>
      </c>
      <c r="T520" s="194">
        <f t="shared" si="109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2">SUM(F520)</f>
        <v>24271328.599924125</v>
      </c>
      <c r="G521" s="248">
        <f t="shared" si="122"/>
        <v>23998238.631318092</v>
      </c>
      <c r="H521" s="248">
        <f t="shared" si="122"/>
        <v>12987651.724326551</v>
      </c>
      <c r="I521" s="248">
        <f t="shared" si="122"/>
        <v>9600378.3008151669</v>
      </c>
      <c r="J521" s="248">
        <f t="shared" si="122"/>
        <v>43967.705693525182</v>
      </c>
      <c r="K521" s="248">
        <f t="shared" si="122"/>
        <v>808146.14982149645</v>
      </c>
      <c r="L521" s="248">
        <f t="shared" si="122"/>
        <v>932698.64544601215</v>
      </c>
      <c r="M521" s="248">
        <f t="shared" si="122"/>
        <v>2336030.2521416382</v>
      </c>
      <c r="N521" s="248">
        <f t="shared" si="122"/>
        <v>1713801.8319981429</v>
      </c>
      <c r="O521" s="248">
        <f t="shared" si="122"/>
        <v>2185734.353123547</v>
      </c>
      <c r="P521" s="248">
        <f t="shared" si="122"/>
        <v>48544.021197446287</v>
      </c>
      <c r="Q521" s="248">
        <f t="shared" si="122"/>
        <v>197443389.39837077</v>
      </c>
      <c r="S521" s="230">
        <f>+'A-RR Cross-Reference'!CP522</f>
        <v>197443389.3983708</v>
      </c>
      <c r="T521" s="194">
        <f t="shared" si="109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3">SUM(F521,F519,F493,F491,F482,F465,F454,F452)</f>
        <v>635686815.40842175</v>
      </c>
      <c r="G522" s="248">
        <f t="shared" si="123"/>
        <v>695404128.79443169</v>
      </c>
      <c r="H522" s="248">
        <f t="shared" si="123"/>
        <v>379283265.4358874</v>
      </c>
      <c r="I522" s="248">
        <f t="shared" si="123"/>
        <v>273180663.07616162</v>
      </c>
      <c r="J522" s="248">
        <f t="shared" si="123"/>
        <v>1335850.1204867589</v>
      </c>
      <c r="K522" s="248">
        <f t="shared" si="123"/>
        <v>23216841.039561778</v>
      </c>
      <c r="L522" s="248">
        <f t="shared" si="123"/>
        <v>23728892.671639904</v>
      </c>
      <c r="M522" s="248">
        <f t="shared" si="123"/>
        <v>64992231.358173341</v>
      </c>
      <c r="N522" s="248">
        <f t="shared" si="123"/>
        <v>45293119.789595082</v>
      </c>
      <c r="O522" s="248">
        <f t="shared" si="123"/>
        <v>64251077.061361924</v>
      </c>
      <c r="P522" s="248">
        <f t="shared" si="123"/>
        <v>1410354.941002382</v>
      </c>
      <c r="Q522" s="248">
        <f t="shared" si="123"/>
        <v>5504837995.289896</v>
      </c>
      <c r="S522" s="230">
        <f>+'A-RR Cross-Reference'!CP523</f>
        <v>5504837995.289897</v>
      </c>
      <c r="T522" s="194">
        <f t="shared" si="109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494:B518"/>
    <mergeCell ref="B525:D525"/>
    <mergeCell ref="B526:D526"/>
    <mergeCell ref="B519:D519"/>
    <mergeCell ref="B521:D521"/>
    <mergeCell ref="B522:D522"/>
    <mergeCell ref="B524:D524"/>
    <mergeCell ref="B452:D452"/>
    <mergeCell ref="B454:D454"/>
    <mergeCell ref="B465:D465"/>
    <mergeCell ref="B482:D482"/>
    <mergeCell ref="B493:D493"/>
    <mergeCell ref="C309:D309"/>
    <mergeCell ref="C322:D322"/>
    <mergeCell ref="B323:D323"/>
    <mergeCell ref="B446:D446"/>
    <mergeCell ref="B451:D451"/>
    <mergeCell ref="B432:D432"/>
    <mergeCell ref="B434:B440"/>
    <mergeCell ref="B324:B330"/>
    <mergeCell ref="B331:D331"/>
    <mergeCell ref="B333:D333"/>
    <mergeCell ref="B334:B340"/>
    <mergeCell ref="B353:D353"/>
    <mergeCell ref="B342:B347"/>
    <mergeCell ref="B348:D348"/>
    <mergeCell ref="A1:B1"/>
    <mergeCell ref="B157:B170"/>
    <mergeCell ref="B171:D171"/>
    <mergeCell ref="B194:D194"/>
    <mergeCell ref="B107:B128"/>
    <mergeCell ref="C117:D117"/>
    <mergeCell ref="C128:D128"/>
    <mergeCell ref="C105:D105"/>
    <mergeCell ref="B106:D106"/>
    <mergeCell ref="C94:D94"/>
    <mergeCell ref="B6:B26"/>
    <mergeCell ref="C12:D12"/>
    <mergeCell ref="C14:D14"/>
    <mergeCell ref="C16:D16"/>
    <mergeCell ref="C26:D26"/>
    <mergeCell ref="B130:B134"/>
    <mergeCell ref="E5:G5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B5:D5"/>
    <mergeCell ref="C72:D72"/>
    <mergeCell ref="C77:D77"/>
    <mergeCell ref="B129:D129"/>
    <mergeCell ref="B78:D78"/>
    <mergeCell ref="B79:B105"/>
    <mergeCell ref="B135:D135"/>
    <mergeCell ref="B136:B140"/>
    <mergeCell ref="B141:D141"/>
    <mergeCell ref="B142:B155"/>
    <mergeCell ref="B156:D156"/>
    <mergeCell ref="C293:D293"/>
    <mergeCell ref="B227:D227"/>
    <mergeCell ref="B228:D228"/>
    <mergeCell ref="B229:D229"/>
    <mergeCell ref="B232:B322"/>
    <mergeCell ref="C244:D244"/>
    <mergeCell ref="C253:D253"/>
    <mergeCell ref="B203:D203"/>
    <mergeCell ref="B204:B209"/>
    <mergeCell ref="B210:D210"/>
    <mergeCell ref="B211:B226"/>
    <mergeCell ref="C262:D262"/>
    <mergeCell ref="C272:D272"/>
    <mergeCell ref="B3:D3"/>
    <mergeCell ref="B2:D2"/>
    <mergeCell ref="B491:D491"/>
    <mergeCell ref="B441:D441"/>
    <mergeCell ref="B341:D341"/>
    <mergeCell ref="B172:B193"/>
    <mergeCell ref="B195:B202"/>
    <mergeCell ref="B349:B352"/>
    <mergeCell ref="B361:B431"/>
    <mergeCell ref="B442:B445"/>
    <mergeCell ref="B447:B450"/>
    <mergeCell ref="B455:B464"/>
    <mergeCell ref="B466:B481"/>
    <mergeCell ref="B483:B490"/>
    <mergeCell ref="B354:B359"/>
    <mergeCell ref="B360:D360"/>
  </mergeCells>
  <phoneticPr fontId="1" type="noConversion"/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H5" sqref="H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t="s">
        <v>81</v>
      </c>
      <c r="B4" s="7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8">
        <f>SUM(Table1[[#This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8">
        <f>SUM(Table1[[#This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8">
        <f>SUM(Table1[[#This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8">
        <f>SUM(Table1[[#This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8">
        <f>SUM(Table1[[#This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8">
        <f>SUM(Table1[[#This Row],[Res Svc]:[Firm Resale]])</f>
        <v>0.99999999999999989</v>
      </c>
    </row>
    <row r="11" spans="1:20" ht="78.75" x14ac:dyDescent="0.25">
      <c r="A11" s="232">
        <f t="shared" si="0"/>
        <v>7</v>
      </c>
      <c r="B11" s="233" t="s">
        <v>729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8">
        <f>SUM(Table1[[#This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8">
        <f>SUM(Table1[[#This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8">
        <f>SUM(Table1[[#This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8">
        <f>SUM(Table1[[#This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8">
        <f>SUM(Table1[[#This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8">
        <f>SUM(Table1[[#This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8">
        <f>SUM(Table1[[#This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8">
        <f>SUM(Table1[[#This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8">
        <f>SUM(Table1[[#This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8">
        <f>SUM(Table1[[#This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8">
        <f>SUM(Table1[[#This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8">
        <f>SUM(Table1[[#This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8">
        <f>SUM(Table1[[#This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8">
        <f>SUM(Table1[[#This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8">
        <f>SUM(Table1[[#This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8">
        <f>SUM(Table1[[#This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8">
        <f>SUM(Table1[[#This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8">
        <f>SUM(Table1[[#This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8">
        <f>SUM(Table1[[#This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8">
        <f>SUM(Table1[[#This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8">
        <f>SUM(Table1[[#This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8">
        <f>SUM(Table1[[#This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8">
        <f>SUM(Table1[[#This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8">
        <f>SUM(Table1[[#This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SUM(Table1[[#This Row],[Res Svc]:[Firm Resale]])</f>
        <v>1</v>
      </c>
    </row>
    <row r="38" spans="1:20" ht="94.5" x14ac:dyDescent="0.25">
      <c r="A38" s="232">
        <f t="shared" si="0"/>
        <v>34</v>
      </c>
      <c r="B38" s="233" t="s">
        <v>782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/>
    </row>
  </sheetData>
  <mergeCells count="2">
    <mergeCell ref="B2:D2"/>
    <mergeCell ref="A1:B1"/>
  </mergeCells>
  <phoneticPr fontId="1" type="noConversion"/>
  <pageMargins left="0.7" right="0.7" top="0.75" bottom="0.75" header="0.3" footer="0.3"/>
  <pageSetup orientation="portrait" r:id="rId1"/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"/>
  <sheetViews>
    <sheetView zoomScale="70" zoomScaleNormal="70" workbookViewId="0">
      <pane xSplit="5" ySplit="13" topLeftCell="F233" activePane="bottomRight" state="frozen"/>
      <selection pane="topRight" activeCell="F1" sqref="F1"/>
      <selection pane="bottomLeft" activeCell="A14" sqref="A14"/>
      <selection pane="bottomRight" activeCell="C8" sqref="C8:H8"/>
    </sheetView>
  </sheetViews>
  <sheetFormatPr defaultColWidth="8.5703125" defaultRowHeight="15.75" x14ac:dyDescent="0.25"/>
  <cols>
    <col min="1" max="3" width="8.5703125" style="7"/>
    <col min="4" max="4" width="23.42578125" style="7" customWidth="1"/>
    <col min="5" max="5" width="39.85546875" style="7" bestFit="1" customWidth="1"/>
    <col min="6" max="6" width="18.7109375" style="7" customWidth="1"/>
    <col min="7" max="7" width="20.42578125" style="7" bestFit="1" customWidth="1"/>
    <col min="8" max="8" width="21.85546875" style="7" bestFit="1" customWidth="1"/>
    <col min="9" max="9" width="8.5703125" style="7"/>
    <col min="10" max="10" width="18" style="7" bestFit="1" customWidth="1"/>
    <col min="11" max="11" width="8.5703125" style="7"/>
    <col min="12" max="12" width="11.28515625" style="7" bestFit="1" customWidth="1"/>
    <col min="13" max="13" width="20.42578125" style="7" customWidth="1"/>
    <col min="14" max="14" width="23.7109375" style="7" customWidth="1"/>
    <col min="15" max="15" width="14.140625" style="32" bestFit="1" customWidth="1"/>
    <col min="16" max="16384" width="8.5703125" style="7"/>
  </cols>
  <sheetData>
    <row r="1" spans="1:12" x14ac:dyDescent="0.25">
      <c r="A1" s="327" t="str">
        <f>Cover!A21</f>
        <v>Most Current Version as of:</v>
      </c>
      <c r="B1" s="327"/>
      <c r="C1" s="327"/>
      <c r="D1" s="327"/>
      <c r="E1" s="101" t="str">
        <f>Cover!A22</f>
        <v>August 2021</v>
      </c>
    </row>
    <row r="2" spans="1:12" ht="26.25" x14ac:dyDescent="0.4">
      <c r="B2" s="253" t="s">
        <v>374</v>
      </c>
      <c r="C2" s="253"/>
      <c r="D2" s="253"/>
      <c r="E2" s="253"/>
      <c r="F2" s="253"/>
      <c r="G2" s="253"/>
      <c r="H2" s="253"/>
    </row>
    <row r="3" spans="1:12" x14ac:dyDescent="0.25">
      <c r="B3" s="97"/>
      <c r="C3" s="97"/>
      <c r="D3" s="97"/>
      <c r="E3" s="97"/>
      <c r="F3" s="97"/>
      <c r="G3" s="97"/>
      <c r="H3" s="97"/>
    </row>
    <row r="4" spans="1:12" x14ac:dyDescent="0.25">
      <c r="C4" s="330" t="s">
        <v>145</v>
      </c>
      <c r="D4" s="330"/>
      <c r="E4" s="330"/>
      <c r="F4" s="330"/>
      <c r="G4" s="330"/>
      <c r="H4" s="330"/>
    </row>
    <row r="5" spans="1:12" x14ac:dyDescent="0.25">
      <c r="C5" s="332" t="s">
        <v>299</v>
      </c>
      <c r="D5" s="332"/>
      <c r="E5" s="332"/>
      <c r="F5" s="332"/>
      <c r="G5" s="332"/>
      <c r="H5" s="332"/>
    </row>
    <row r="6" spans="1:12" x14ac:dyDescent="0.25">
      <c r="C6" s="332" t="s">
        <v>147</v>
      </c>
      <c r="D6" s="332"/>
      <c r="E6" s="332"/>
      <c r="F6" s="332"/>
      <c r="G6" s="332"/>
      <c r="H6" s="332"/>
    </row>
    <row r="7" spans="1:12" x14ac:dyDescent="0.25">
      <c r="C7" s="332" t="s">
        <v>148</v>
      </c>
      <c r="D7" s="332"/>
      <c r="E7" s="332" t="s">
        <v>146</v>
      </c>
      <c r="F7" s="332"/>
      <c r="G7" s="332"/>
      <c r="H7" s="332"/>
    </row>
    <row r="8" spans="1:12" x14ac:dyDescent="0.25">
      <c r="C8" s="333" t="s">
        <v>379</v>
      </c>
      <c r="D8" s="333"/>
      <c r="E8" s="334"/>
      <c r="F8" s="333"/>
      <c r="G8" s="333"/>
      <c r="H8" s="333"/>
    </row>
    <row r="9" spans="1:12" x14ac:dyDescent="0.25">
      <c r="C9" s="96"/>
      <c r="D9" s="96"/>
      <c r="E9" s="120">
        <v>961284060.96000004</v>
      </c>
      <c r="F9" s="96"/>
      <c r="G9" s="96"/>
      <c r="H9" s="31" t="s">
        <v>110</v>
      </c>
      <c r="L9" s="41"/>
    </row>
    <row r="10" spans="1:12" x14ac:dyDescent="0.25">
      <c r="B10" s="94" t="s">
        <v>90</v>
      </c>
      <c r="C10" s="95" t="s">
        <v>91</v>
      </c>
      <c r="D10" s="95" t="s">
        <v>92</v>
      </c>
      <c r="E10" s="120">
        <v>18469424.149999999</v>
      </c>
      <c r="F10" s="100" t="s">
        <v>94</v>
      </c>
      <c r="G10" s="100" t="s">
        <v>95</v>
      </c>
      <c r="H10" s="95" t="s">
        <v>96</v>
      </c>
      <c r="I10" s="94" t="s">
        <v>97</v>
      </c>
    </row>
    <row r="11" spans="1:12" x14ac:dyDescent="0.25">
      <c r="C11" s="330" t="s">
        <v>107</v>
      </c>
      <c r="D11" s="330"/>
      <c r="E11" s="331"/>
      <c r="F11" s="330"/>
      <c r="G11" s="330"/>
      <c r="H11" s="330"/>
    </row>
    <row r="12" spans="1:12" x14ac:dyDescent="0.25">
      <c r="C12" s="25"/>
      <c r="D12" s="25"/>
      <c r="E12" s="121"/>
      <c r="F12" s="329" t="s">
        <v>103</v>
      </c>
      <c r="G12" s="329"/>
      <c r="H12" s="329"/>
      <c r="I12" s="329"/>
    </row>
    <row r="13" spans="1:12" x14ac:dyDescent="0.25">
      <c r="B13" s="7" t="s">
        <v>81</v>
      </c>
      <c r="C13" s="30" t="s">
        <v>104</v>
      </c>
      <c r="D13" s="30" t="s">
        <v>144</v>
      </c>
      <c r="E13" s="122" t="s">
        <v>105</v>
      </c>
      <c r="F13" s="28" t="s">
        <v>106</v>
      </c>
      <c r="G13" s="28" t="s">
        <v>84</v>
      </c>
      <c r="H13" s="28" t="s">
        <v>296</v>
      </c>
      <c r="I13" s="48" t="s">
        <v>73</v>
      </c>
      <c r="J13" s="205" t="s">
        <v>111</v>
      </c>
    </row>
    <row r="14" spans="1:12" x14ac:dyDescent="0.25">
      <c r="B14" s="7">
        <v>1</v>
      </c>
      <c r="C14" s="32">
        <v>6.01</v>
      </c>
      <c r="D14" s="33" t="s">
        <v>108</v>
      </c>
      <c r="E14" s="186" t="s">
        <v>546</v>
      </c>
      <c r="F14" s="202">
        <f t="array" ref="F14:F52">TRANSPOSE('A-RR Cross-Reference'!F230:AR230)</f>
        <v>27715007.846690089</v>
      </c>
      <c r="G14" s="202">
        <f t="array" ref="G14:G52">TRANSPOSE('A-RR Cross-Reference'!F523:FX523)</f>
        <v>0</v>
      </c>
      <c r="H14" s="202">
        <f>-(F14-(G14*$I$14))/$J$14</f>
        <v>-36837673.500794291</v>
      </c>
      <c r="I14" s="214">
        <v>7.3899999999999993E-2</v>
      </c>
      <c r="J14" s="215">
        <v>0.752355</v>
      </c>
    </row>
    <row r="15" spans="1:12" x14ac:dyDescent="0.25">
      <c r="B15" s="7">
        <f>B14+1</f>
        <v>2</v>
      </c>
      <c r="C15" s="32">
        <v>6.02</v>
      </c>
      <c r="D15" s="33"/>
      <c r="E15" s="186" t="s">
        <v>547</v>
      </c>
      <c r="F15" s="204">
        <v>984321.8289450109</v>
      </c>
      <c r="G15" s="204">
        <v>0</v>
      </c>
      <c r="H15" s="202">
        <f t="shared" ref="H15:H52" si="0">-(F15-(G15*$I$14))/$J$14</f>
        <v>-1308320.9773910069</v>
      </c>
    </row>
    <row r="16" spans="1:12" x14ac:dyDescent="0.25">
      <c r="B16" s="7">
        <f t="shared" ref="B16:B79" si="1">B15+1</f>
        <v>3</v>
      </c>
      <c r="C16" s="32">
        <v>6.0299999999999994</v>
      </c>
      <c r="D16" s="33"/>
      <c r="E16" s="186" t="s">
        <v>552</v>
      </c>
      <c r="F16" s="204">
        <v>829813.62078860006</v>
      </c>
      <c r="G16" s="204">
        <v>0</v>
      </c>
      <c r="H16" s="202">
        <f t="shared" si="0"/>
        <v>-1102954.8827197268</v>
      </c>
    </row>
    <row r="17" spans="2:8" x14ac:dyDescent="0.25">
      <c r="B17" s="7">
        <f t="shared" si="1"/>
        <v>4</v>
      </c>
      <c r="C17" s="32">
        <v>6.0399999999999991</v>
      </c>
      <c r="D17" s="33"/>
      <c r="E17" s="186" t="s">
        <v>553</v>
      </c>
      <c r="F17" s="204">
        <v>36730076.987808421</v>
      </c>
      <c r="G17" s="203">
        <v>0</v>
      </c>
      <c r="H17" s="202">
        <f t="shared" si="0"/>
        <v>-48820140.741815262</v>
      </c>
    </row>
    <row r="18" spans="2:8" x14ac:dyDescent="0.25">
      <c r="B18" s="7">
        <f t="shared" si="1"/>
        <v>5</v>
      </c>
      <c r="C18" s="32">
        <v>6.0499999999999989</v>
      </c>
      <c r="D18" s="33"/>
      <c r="E18" s="186" t="s">
        <v>554</v>
      </c>
      <c r="F18" s="204">
        <v>29473738.80405971</v>
      </c>
      <c r="G18" s="203">
        <v>0</v>
      </c>
      <c r="H18" s="202">
        <f t="shared" si="0"/>
        <v>-39175307.938486099</v>
      </c>
    </row>
    <row r="19" spans="2:8" x14ac:dyDescent="0.25">
      <c r="B19" s="7">
        <f t="shared" si="1"/>
        <v>6</v>
      </c>
      <c r="C19" s="32">
        <v>6.0599999999999987</v>
      </c>
      <c r="D19" s="33"/>
      <c r="E19" s="186" t="s">
        <v>555</v>
      </c>
      <c r="F19" s="204">
        <v>2975709.7977257613</v>
      </c>
      <c r="G19" s="204">
        <v>0</v>
      </c>
      <c r="H19" s="202">
        <f t="shared" si="0"/>
        <v>-3955193.7552428856</v>
      </c>
    </row>
    <row r="20" spans="2:8" x14ac:dyDescent="0.25">
      <c r="B20" s="7">
        <f t="shared" si="1"/>
        <v>7</v>
      </c>
      <c r="C20" s="32">
        <v>6.0699999999999985</v>
      </c>
      <c r="D20" s="33"/>
      <c r="E20" s="186" t="s">
        <v>556</v>
      </c>
      <c r="F20" s="204">
        <v>139378.00489226007</v>
      </c>
      <c r="G20" s="204">
        <v>0</v>
      </c>
      <c r="H20" s="202">
        <f t="shared" si="0"/>
        <v>-185255.63715567792</v>
      </c>
    </row>
    <row r="21" spans="2:8" x14ac:dyDescent="0.25">
      <c r="B21" s="7">
        <f t="shared" si="1"/>
        <v>8</v>
      </c>
      <c r="C21" s="32">
        <v>6.0799999999999983</v>
      </c>
      <c r="D21" s="33"/>
      <c r="E21" s="186" t="s">
        <v>557</v>
      </c>
      <c r="F21" s="204">
        <v>1744.5848380178213</v>
      </c>
      <c r="G21" s="204">
        <v>0</v>
      </c>
      <c r="H21" s="202">
        <f t="shared" si="0"/>
        <v>-2318.8319849244322</v>
      </c>
    </row>
    <row r="22" spans="2:8" x14ac:dyDescent="0.25">
      <c r="B22" s="7">
        <f t="shared" si="1"/>
        <v>9</v>
      </c>
      <c r="C22" s="32">
        <v>6.0899999999999981</v>
      </c>
      <c r="D22" s="33"/>
      <c r="E22" s="186" t="s">
        <v>558</v>
      </c>
      <c r="F22" s="204">
        <v>34454.191186003947</v>
      </c>
      <c r="G22" s="204">
        <v>0</v>
      </c>
      <c r="H22" s="202">
        <f t="shared" si="0"/>
        <v>-45795.124889186554</v>
      </c>
    </row>
    <row r="23" spans="2:8" x14ac:dyDescent="0.25">
      <c r="B23" s="7">
        <f t="shared" si="1"/>
        <v>10</v>
      </c>
      <c r="C23" s="32">
        <v>6.1</v>
      </c>
      <c r="D23" s="33"/>
      <c r="E23" s="186" t="s">
        <v>559</v>
      </c>
      <c r="F23" s="204">
        <v>-70788.642846595074</v>
      </c>
      <c r="G23" s="204">
        <v>0</v>
      </c>
      <c r="H23" s="202">
        <f t="shared" si="0"/>
        <v>94089.416361418582</v>
      </c>
    </row>
    <row r="24" spans="2:8" x14ac:dyDescent="0.25">
      <c r="B24" s="7">
        <f t="shared" si="1"/>
        <v>11</v>
      </c>
      <c r="C24" s="32">
        <v>6.1099999999999977</v>
      </c>
      <c r="D24" s="33"/>
      <c r="E24" s="186" t="s">
        <v>560</v>
      </c>
      <c r="F24" s="203">
        <v>-4368173.7026213948</v>
      </c>
      <c r="G24" s="204">
        <v>0</v>
      </c>
      <c r="H24" s="202">
        <f t="shared" si="0"/>
        <v>5806000.7611053223</v>
      </c>
    </row>
    <row r="25" spans="2:8" x14ac:dyDescent="0.25">
      <c r="B25" s="7">
        <f t="shared" si="1"/>
        <v>12</v>
      </c>
      <c r="C25" s="32">
        <v>6.1199999999999974</v>
      </c>
      <c r="D25" s="33"/>
      <c r="E25" s="186" t="s">
        <v>561</v>
      </c>
      <c r="F25" s="203">
        <v>-122822.85124517528</v>
      </c>
      <c r="G25" s="204">
        <v>0</v>
      </c>
      <c r="H25" s="202">
        <f t="shared" si="0"/>
        <v>163251.19291448224</v>
      </c>
    </row>
    <row r="26" spans="2:8" x14ac:dyDescent="0.25">
      <c r="B26" s="7">
        <f t="shared" si="1"/>
        <v>13</v>
      </c>
      <c r="C26" s="32">
        <v>6.1299999999999972</v>
      </c>
      <c r="D26" s="33"/>
      <c r="E26" s="186" t="s">
        <v>562</v>
      </c>
      <c r="F26" s="203">
        <v>-17521.863852870072</v>
      </c>
      <c r="G26" s="204">
        <v>0</v>
      </c>
      <c r="H26" s="202">
        <f t="shared" si="0"/>
        <v>23289.356557569328</v>
      </c>
    </row>
    <row r="27" spans="2:8" x14ac:dyDescent="0.25">
      <c r="B27" s="7">
        <f t="shared" si="1"/>
        <v>14</v>
      </c>
      <c r="C27" s="32">
        <v>6.139999999999997</v>
      </c>
      <c r="D27" s="33"/>
      <c r="E27" s="186" t="s">
        <v>563</v>
      </c>
      <c r="F27" s="203">
        <v>-816673.3893978541</v>
      </c>
      <c r="G27" s="204">
        <v>0</v>
      </c>
      <c r="H27" s="202">
        <f t="shared" si="0"/>
        <v>1085489.4157649702</v>
      </c>
    </row>
    <row r="28" spans="2:8" x14ac:dyDescent="0.25">
      <c r="B28" s="7">
        <f t="shared" si="1"/>
        <v>15</v>
      </c>
      <c r="C28" s="32">
        <v>6.1499999999999968</v>
      </c>
      <c r="D28" s="33"/>
      <c r="E28" s="186" t="s">
        <v>564</v>
      </c>
      <c r="F28" s="203">
        <v>1302726.7716999999</v>
      </c>
      <c r="G28" s="204">
        <v>0</v>
      </c>
      <c r="H28" s="202">
        <f t="shared" si="0"/>
        <v>-1731532.018395571</v>
      </c>
    </row>
    <row r="29" spans="2:8" x14ac:dyDescent="0.25">
      <c r="B29" s="7">
        <f t="shared" si="1"/>
        <v>16</v>
      </c>
      <c r="C29" s="32">
        <v>6.1599999999999966</v>
      </c>
      <c r="D29" s="33"/>
      <c r="E29" s="186" t="s">
        <v>565</v>
      </c>
      <c r="F29" s="203">
        <v>66097.118360055465</v>
      </c>
      <c r="G29" s="204">
        <v>0</v>
      </c>
      <c r="H29" s="202">
        <f t="shared" si="0"/>
        <v>-87853.630746197567</v>
      </c>
    </row>
    <row r="30" spans="2:8" x14ac:dyDescent="0.25">
      <c r="B30" s="7">
        <f t="shared" si="1"/>
        <v>17</v>
      </c>
      <c r="C30" s="32">
        <v>6.1699999999999964</v>
      </c>
      <c r="D30" s="33"/>
      <c r="E30" s="186" t="s">
        <v>566</v>
      </c>
      <c r="F30" s="203">
        <v>1576182.6872538861</v>
      </c>
      <c r="G30" s="204">
        <v>0</v>
      </c>
      <c r="H30" s="202">
        <f t="shared" si="0"/>
        <v>-2094998.6206696122</v>
      </c>
    </row>
    <row r="31" spans="2:8" x14ac:dyDescent="0.25">
      <c r="B31" s="7">
        <f t="shared" si="1"/>
        <v>18</v>
      </c>
      <c r="C31" s="32">
        <v>6.1799999999999962</v>
      </c>
      <c r="D31" s="33"/>
      <c r="E31" s="186" t="s">
        <v>567</v>
      </c>
      <c r="F31" s="203">
        <v>-2262436.4064648552</v>
      </c>
      <c r="G31" s="204">
        <v>0</v>
      </c>
      <c r="H31" s="202">
        <f t="shared" si="0"/>
        <v>3007139.4573902683</v>
      </c>
    </row>
    <row r="32" spans="2:8" x14ac:dyDescent="0.25">
      <c r="B32" s="7">
        <f t="shared" si="1"/>
        <v>19</v>
      </c>
      <c r="C32" s="32">
        <v>6.1899999999999959</v>
      </c>
      <c r="D32" s="33"/>
      <c r="E32" s="186" t="s">
        <v>568</v>
      </c>
      <c r="F32" s="203">
        <v>0</v>
      </c>
      <c r="G32" s="204">
        <v>18890706.954621099</v>
      </c>
      <c r="H32" s="202">
        <f t="shared" si="0"/>
        <v>1855537.9361425114</v>
      </c>
    </row>
    <row r="33" spans="2:8" x14ac:dyDescent="0.25">
      <c r="B33" s="7">
        <f t="shared" si="1"/>
        <v>20</v>
      </c>
      <c r="C33" s="32">
        <v>6.2</v>
      </c>
      <c r="D33" s="33"/>
      <c r="E33" s="186" t="s">
        <v>569</v>
      </c>
      <c r="F33" s="203">
        <v>-657625.84572695149</v>
      </c>
      <c r="G33" s="204">
        <v>-657625.85583895491</v>
      </c>
      <c r="H33" s="202">
        <f t="shared" si="0"/>
        <v>809494.5803250497</v>
      </c>
    </row>
    <row r="34" spans="2:8" x14ac:dyDescent="0.25">
      <c r="B34" s="7">
        <f t="shared" si="1"/>
        <v>21</v>
      </c>
      <c r="C34" s="32">
        <v>6.2099999999999955</v>
      </c>
      <c r="D34" s="33"/>
      <c r="E34" s="186" t="s">
        <v>570</v>
      </c>
      <c r="F34" s="203">
        <v>-69587.980321600218</v>
      </c>
      <c r="G34" s="204">
        <v>0</v>
      </c>
      <c r="H34" s="202">
        <f t="shared" si="0"/>
        <v>92493.544033867278</v>
      </c>
    </row>
    <row r="35" spans="2:8" x14ac:dyDescent="0.25">
      <c r="B35" s="7">
        <f t="shared" si="1"/>
        <v>22</v>
      </c>
      <c r="C35" s="32">
        <v>6.2199999999999953</v>
      </c>
      <c r="D35" s="33"/>
      <c r="E35" s="186" t="s">
        <v>571</v>
      </c>
      <c r="F35" s="203">
        <v>0</v>
      </c>
      <c r="G35" s="204">
        <v>0</v>
      </c>
      <c r="H35" s="202">
        <f t="shared" si="0"/>
        <v>0</v>
      </c>
    </row>
    <row r="36" spans="2:8" x14ac:dyDescent="0.25">
      <c r="B36" s="7">
        <f t="shared" si="1"/>
        <v>23</v>
      </c>
      <c r="C36" s="32">
        <v>6.2299999999999951</v>
      </c>
      <c r="D36" s="33"/>
      <c r="E36" s="186" t="s">
        <v>572</v>
      </c>
      <c r="F36" s="203">
        <v>0</v>
      </c>
      <c r="G36" s="204">
        <v>0</v>
      </c>
      <c r="H36" s="202">
        <f t="shared" si="0"/>
        <v>0</v>
      </c>
    </row>
    <row r="37" spans="2:8" x14ac:dyDescent="0.25">
      <c r="B37" s="7">
        <f t="shared" si="1"/>
        <v>24</v>
      </c>
      <c r="C37" s="32">
        <v>6.2399999999999949</v>
      </c>
      <c r="D37" s="33"/>
      <c r="E37" s="186" t="s">
        <v>573</v>
      </c>
      <c r="F37" s="203">
        <v>0</v>
      </c>
      <c r="G37" s="204">
        <v>-143015087.870428</v>
      </c>
      <c r="H37" s="202">
        <f t="shared" si="0"/>
        <v>-14047643.723540919</v>
      </c>
    </row>
    <row r="38" spans="2:8" x14ac:dyDescent="0.25">
      <c r="B38" s="7">
        <f t="shared" si="1"/>
        <v>25</v>
      </c>
      <c r="C38" s="32">
        <v>6.2499999999999947</v>
      </c>
      <c r="D38" s="33"/>
      <c r="E38" s="186" t="s">
        <v>574</v>
      </c>
      <c r="F38" s="203">
        <v>0</v>
      </c>
      <c r="G38" s="204">
        <v>0</v>
      </c>
      <c r="H38" s="202">
        <f t="shared" si="0"/>
        <v>0</v>
      </c>
    </row>
    <row r="39" spans="2:8" x14ac:dyDescent="0.25">
      <c r="B39" s="7">
        <f t="shared" si="1"/>
        <v>26</v>
      </c>
      <c r="C39" s="32">
        <v>6.2599999999999945</v>
      </c>
      <c r="D39" s="33"/>
      <c r="E39" s="186" t="s">
        <v>575</v>
      </c>
      <c r="F39" s="203">
        <v>142029.36432510396</v>
      </c>
      <c r="G39" s="204">
        <v>0</v>
      </c>
      <c r="H39" s="202">
        <f t="shared" si="0"/>
        <v>-188779.71745399974</v>
      </c>
    </row>
    <row r="40" spans="2:8" x14ac:dyDescent="0.25">
      <c r="B40" s="7">
        <f t="shared" si="1"/>
        <v>27</v>
      </c>
      <c r="C40" s="32">
        <v>6.2699999999999942</v>
      </c>
      <c r="D40" s="33"/>
      <c r="E40" s="186" t="s">
        <v>576</v>
      </c>
      <c r="F40" s="203">
        <v>0</v>
      </c>
      <c r="G40" s="204">
        <v>0</v>
      </c>
      <c r="H40" s="202">
        <f t="shared" si="0"/>
        <v>0</v>
      </c>
    </row>
    <row r="41" spans="2:8" x14ac:dyDescent="0.25">
      <c r="B41" s="7">
        <f t="shared" si="1"/>
        <v>28</v>
      </c>
      <c r="C41" s="32">
        <v>6.45</v>
      </c>
      <c r="D41" s="33"/>
      <c r="E41" s="186" t="s">
        <v>577</v>
      </c>
      <c r="F41" s="203">
        <v>-8137368.974306412</v>
      </c>
      <c r="G41" s="204">
        <v>0</v>
      </c>
      <c r="H41" s="202">
        <f t="shared" si="0"/>
        <v>10815863.487723764</v>
      </c>
    </row>
    <row r="42" spans="2:8" x14ac:dyDescent="0.25">
      <c r="B42" s="7">
        <f t="shared" si="1"/>
        <v>29</v>
      </c>
      <c r="C42" s="32">
        <v>6.46</v>
      </c>
      <c r="D42" s="33"/>
      <c r="E42" s="186" t="s">
        <v>578</v>
      </c>
      <c r="F42" s="203">
        <v>-77236.935274999967</v>
      </c>
      <c r="G42" s="204">
        <v>0</v>
      </c>
      <c r="H42" s="202">
        <f t="shared" si="0"/>
        <v>102660.22725309191</v>
      </c>
    </row>
    <row r="43" spans="2:8" x14ac:dyDescent="0.25">
      <c r="B43" s="7">
        <f t="shared" si="1"/>
        <v>30</v>
      </c>
      <c r="C43" s="32">
        <v>6.47</v>
      </c>
      <c r="D43" s="33"/>
      <c r="E43" s="186" t="s">
        <v>579</v>
      </c>
      <c r="F43" s="203">
        <v>167530.56</v>
      </c>
      <c r="G43" s="204">
        <v>-1259296.25</v>
      </c>
      <c r="H43" s="202">
        <f t="shared" si="0"/>
        <v>-346369.13807311706</v>
      </c>
    </row>
    <row r="44" spans="2:8" x14ac:dyDescent="0.25">
      <c r="B44" s="7">
        <f t="shared" si="1"/>
        <v>31</v>
      </c>
      <c r="C44" s="32">
        <v>6.4799999999999995</v>
      </c>
      <c r="D44" s="33"/>
      <c r="E44" s="186" t="s">
        <v>580</v>
      </c>
      <c r="F44" s="203">
        <v>-745895.0162666667</v>
      </c>
      <c r="G44" s="204">
        <v>0</v>
      </c>
      <c r="H44" s="202">
        <f t="shared" si="0"/>
        <v>991413.64949613775</v>
      </c>
    </row>
    <row r="45" spans="2:8" x14ac:dyDescent="0.25">
      <c r="B45" s="7">
        <f t="shared" si="1"/>
        <v>32</v>
      </c>
      <c r="C45" s="32">
        <v>6.4899999999999993</v>
      </c>
      <c r="D45" s="33"/>
      <c r="E45" s="186" t="s">
        <v>581</v>
      </c>
      <c r="F45" s="203">
        <v>0</v>
      </c>
      <c r="G45" s="204">
        <v>0</v>
      </c>
      <c r="H45" s="202">
        <f t="shared" si="0"/>
        <v>0</v>
      </c>
    </row>
    <row r="46" spans="2:8" x14ac:dyDescent="0.25">
      <c r="B46" s="7">
        <f t="shared" si="1"/>
        <v>33</v>
      </c>
      <c r="C46" s="32">
        <v>6.4999999999999991</v>
      </c>
      <c r="D46" s="33"/>
      <c r="E46" s="186" t="s">
        <v>582</v>
      </c>
      <c r="F46" s="203">
        <v>78257.771299999993</v>
      </c>
      <c r="G46" s="204">
        <v>-261470.68089999998</v>
      </c>
      <c r="H46" s="202">
        <f t="shared" si="0"/>
        <v>-129700.01477827621</v>
      </c>
    </row>
    <row r="47" spans="2:8" x14ac:dyDescent="0.25">
      <c r="B47" s="7">
        <f t="shared" si="1"/>
        <v>34</v>
      </c>
      <c r="C47" s="32">
        <v>6.5099999999999989</v>
      </c>
      <c r="D47" s="33"/>
      <c r="E47" s="186" t="s">
        <v>583</v>
      </c>
      <c r="F47" s="203">
        <v>789966.53717999777</v>
      </c>
      <c r="G47" s="204">
        <v>0</v>
      </c>
      <c r="H47" s="202">
        <f t="shared" si="0"/>
        <v>-1049991.7421695846</v>
      </c>
    </row>
    <row r="48" spans="2:8" x14ac:dyDescent="0.25">
      <c r="B48" s="7">
        <f t="shared" si="1"/>
        <v>35</v>
      </c>
      <c r="C48" s="32">
        <v>6.5199999999999987</v>
      </c>
      <c r="D48" s="33"/>
      <c r="E48" s="186" t="s">
        <v>584</v>
      </c>
      <c r="F48" s="203">
        <v>0</v>
      </c>
      <c r="G48" s="204">
        <v>0</v>
      </c>
      <c r="H48" s="202">
        <f t="shared" si="0"/>
        <v>0</v>
      </c>
    </row>
    <row r="49" spans="2:15" x14ac:dyDescent="0.25">
      <c r="B49" s="7">
        <f t="shared" si="1"/>
        <v>36</v>
      </c>
      <c r="C49" s="32">
        <v>6.5299999999999985</v>
      </c>
      <c r="D49" s="33"/>
      <c r="E49" s="186" t="s">
        <v>585</v>
      </c>
      <c r="F49" s="203">
        <v>0</v>
      </c>
      <c r="G49" s="204">
        <v>0</v>
      </c>
      <c r="H49" s="202">
        <f t="shared" si="0"/>
        <v>0</v>
      </c>
    </row>
    <row r="50" spans="2:15" x14ac:dyDescent="0.25">
      <c r="B50" s="7">
        <f t="shared" si="1"/>
        <v>37</v>
      </c>
      <c r="C50" s="32">
        <v>6.5399999999999983</v>
      </c>
      <c r="D50" s="33"/>
      <c r="E50" s="186" t="s">
        <v>586</v>
      </c>
      <c r="F50" s="203">
        <v>0</v>
      </c>
      <c r="G50" s="204">
        <v>0</v>
      </c>
      <c r="H50" s="202">
        <f t="shared" si="0"/>
        <v>0</v>
      </c>
    </row>
    <row r="51" spans="2:15" x14ac:dyDescent="0.25">
      <c r="B51" s="7">
        <f t="shared" si="1"/>
        <v>38</v>
      </c>
      <c r="C51" s="32">
        <v>6.549999999999998</v>
      </c>
      <c r="D51" s="33"/>
      <c r="E51" s="186" t="s">
        <v>587</v>
      </c>
      <c r="F51" s="203">
        <v>0</v>
      </c>
      <c r="G51" s="204">
        <v>0</v>
      </c>
      <c r="H51" s="202">
        <f t="shared" si="0"/>
        <v>0</v>
      </c>
    </row>
    <row r="52" spans="2:15" x14ac:dyDescent="0.25">
      <c r="B52" s="7">
        <f t="shared" si="1"/>
        <v>39</v>
      </c>
      <c r="C52" s="32">
        <v>6.5599999999999978</v>
      </c>
      <c r="D52" s="33"/>
      <c r="E52" s="186" t="s">
        <v>588</v>
      </c>
      <c r="F52" s="36">
        <v>0</v>
      </c>
      <c r="G52" s="35">
        <v>0</v>
      </c>
      <c r="H52" s="26">
        <f t="shared" si="0"/>
        <v>0</v>
      </c>
      <c r="M52" s="190" t="s">
        <v>648</v>
      </c>
      <c r="N52" s="191">
        <v>-126263107.28542142</v>
      </c>
      <c r="O52" s="224">
        <f>+H54-N52</f>
        <v>0.3141835480928421</v>
      </c>
    </row>
    <row r="53" spans="2:15" x14ac:dyDescent="0.25">
      <c r="B53" s="7">
        <f t="shared" si="1"/>
        <v>40</v>
      </c>
      <c r="C53" s="38"/>
      <c r="D53" s="38"/>
      <c r="E53" s="39"/>
      <c r="F53" s="40"/>
      <c r="G53" s="40"/>
      <c r="H53" s="27"/>
      <c r="M53" s="190" t="s">
        <v>648</v>
      </c>
      <c r="N53" s="191">
        <v>85660905.105852038</v>
      </c>
      <c r="O53" s="224">
        <f>+F54-N53</f>
        <v>-0.23712451756000519</v>
      </c>
    </row>
    <row r="54" spans="2:15" ht="16.5" thickBot="1" x14ac:dyDescent="0.3">
      <c r="B54" s="7">
        <f t="shared" si="1"/>
        <v>41</v>
      </c>
      <c r="C54" s="41"/>
      <c r="D54" s="41"/>
      <c r="E54" s="25" t="s">
        <v>366</v>
      </c>
      <c r="F54" s="49">
        <f>SUM(F14:F53)</f>
        <v>85660904.86872752</v>
      </c>
      <c r="G54" s="49">
        <f>SUM(G14:G53)</f>
        <v>-126302773.70254584</v>
      </c>
      <c r="H54" s="49">
        <f>SUM(H14:H53)</f>
        <v>-126263106.97123787</v>
      </c>
      <c r="I54" s="42"/>
      <c r="M54" s="190" t="s">
        <v>648</v>
      </c>
      <c r="N54" s="191">
        <v>-126302773.69243824</v>
      </c>
      <c r="O54" s="224">
        <f>+G54-N54</f>
        <v>-1.010759174823761E-2</v>
      </c>
    </row>
    <row r="55" spans="2:15" ht="16.5" thickTop="1" x14ac:dyDescent="0.25">
      <c r="B55" s="7">
        <f t="shared" si="1"/>
        <v>42</v>
      </c>
      <c r="C55" s="41"/>
      <c r="D55" s="41"/>
      <c r="E55" s="25"/>
      <c r="F55" s="43"/>
      <c r="G55" s="43"/>
      <c r="H55" s="45"/>
    </row>
    <row r="56" spans="2:15" x14ac:dyDescent="0.25">
      <c r="B56" s="7">
        <f t="shared" si="1"/>
        <v>43</v>
      </c>
      <c r="C56" s="41"/>
      <c r="D56" s="41"/>
      <c r="E56" s="25"/>
      <c r="F56" s="43"/>
      <c r="G56" s="43"/>
      <c r="H56" s="45"/>
    </row>
    <row r="57" spans="2:15" x14ac:dyDescent="0.25">
      <c r="B57" s="7">
        <f t="shared" si="1"/>
        <v>44</v>
      </c>
      <c r="C57" s="330" t="s">
        <v>149</v>
      </c>
      <c r="D57" s="330"/>
      <c r="E57" s="330"/>
      <c r="F57" s="330"/>
      <c r="G57" s="330"/>
      <c r="H57" s="330"/>
    </row>
    <row r="58" spans="2:15" x14ac:dyDescent="0.25">
      <c r="B58" s="7">
        <f t="shared" si="1"/>
        <v>45</v>
      </c>
      <c r="C58" s="25"/>
      <c r="D58" s="25"/>
      <c r="E58" s="25"/>
      <c r="F58" s="329" t="s">
        <v>103</v>
      </c>
      <c r="G58" s="329"/>
      <c r="H58" s="329"/>
      <c r="I58" s="329"/>
    </row>
    <row r="59" spans="2:15" x14ac:dyDescent="0.25">
      <c r="B59" s="7">
        <f t="shared" si="1"/>
        <v>46</v>
      </c>
      <c r="C59" s="30" t="s">
        <v>104</v>
      </c>
      <c r="D59" s="30" t="s">
        <v>144</v>
      </c>
      <c r="E59" s="29" t="s">
        <v>105</v>
      </c>
      <c r="F59" s="28" t="s">
        <v>106</v>
      </c>
      <c r="G59" s="28" t="s">
        <v>84</v>
      </c>
      <c r="H59" s="28" t="s">
        <v>296</v>
      </c>
      <c r="I59" s="48" t="s">
        <v>73</v>
      </c>
      <c r="J59" s="205" t="s">
        <v>111</v>
      </c>
    </row>
    <row r="60" spans="2:15" x14ac:dyDescent="0.25">
      <c r="B60" s="7">
        <f t="shared" si="1"/>
        <v>47</v>
      </c>
      <c r="C60" s="32">
        <v>6.01</v>
      </c>
      <c r="D60" s="33" t="s">
        <v>109</v>
      </c>
      <c r="E60" s="186" t="s">
        <v>546</v>
      </c>
      <c r="F60" s="202">
        <f t="array" ref="F60:F105">TRANSPOSE('A-RR Cross-Reference'!AT230:CM230)</f>
        <v>-5900349.9228287647</v>
      </c>
      <c r="G60" s="202">
        <f t="array" ref="G60:G105">TRANSPOSE('A-RR Cross-Reference'!AT523:CM523)</f>
        <v>0</v>
      </c>
      <c r="H60" s="202">
        <f>-(F60-(G60*$I$60))/$J$60</f>
        <v>7842507.7560842484</v>
      </c>
      <c r="I60" s="214">
        <v>7.3899999999999993E-2</v>
      </c>
      <c r="J60" s="215">
        <v>0.752355</v>
      </c>
    </row>
    <row r="61" spans="2:15" x14ac:dyDescent="0.25">
      <c r="B61" s="7">
        <f t="shared" si="1"/>
        <v>48</v>
      </c>
      <c r="C61" s="32">
        <v>6.02</v>
      </c>
      <c r="D61" s="33"/>
      <c r="E61" s="186" t="s">
        <v>547</v>
      </c>
      <c r="F61" s="202">
        <v>0</v>
      </c>
      <c r="G61" s="202">
        <v>0</v>
      </c>
      <c r="H61" s="202">
        <f t="shared" ref="H61:H105" si="2">-(F61-(G61*$I$60))/$J$60</f>
        <v>0</v>
      </c>
    </row>
    <row r="62" spans="2:15" x14ac:dyDescent="0.25">
      <c r="B62" s="7">
        <f t="shared" si="1"/>
        <v>49</v>
      </c>
      <c r="C62" s="32">
        <v>6.0299999999999994</v>
      </c>
      <c r="D62" s="33"/>
      <c r="E62" s="186" t="s">
        <v>552</v>
      </c>
      <c r="F62" s="202">
        <v>0</v>
      </c>
      <c r="G62" s="202">
        <v>0</v>
      </c>
      <c r="H62" s="202">
        <f t="shared" si="2"/>
        <v>0</v>
      </c>
    </row>
    <row r="63" spans="2:15" x14ac:dyDescent="0.25">
      <c r="B63" s="7">
        <f t="shared" si="1"/>
        <v>50</v>
      </c>
      <c r="C63" s="32">
        <v>6.0399999999999991</v>
      </c>
      <c r="D63" s="33"/>
      <c r="E63" s="186" t="s">
        <v>553</v>
      </c>
      <c r="F63" s="202">
        <v>454424.19965512399</v>
      </c>
      <c r="G63" s="202">
        <v>10695828.339366198</v>
      </c>
      <c r="H63" s="202">
        <f t="shared" si="2"/>
        <v>446594.37981277175</v>
      </c>
    </row>
    <row r="64" spans="2:15" x14ac:dyDescent="0.25">
      <c r="B64" s="7">
        <f t="shared" si="1"/>
        <v>51</v>
      </c>
      <c r="C64" s="32">
        <v>6.0499999999999989</v>
      </c>
      <c r="D64" s="33"/>
      <c r="E64" s="186" t="s">
        <v>554</v>
      </c>
      <c r="F64" s="202">
        <v>813879.8398250466</v>
      </c>
      <c r="G64" s="202">
        <v>0</v>
      </c>
      <c r="H64" s="202">
        <f t="shared" si="2"/>
        <v>-1081776.3420526835</v>
      </c>
    </row>
    <row r="65" spans="2:8" x14ac:dyDescent="0.25">
      <c r="B65" s="7">
        <f t="shared" si="1"/>
        <v>52</v>
      </c>
      <c r="C65" s="32">
        <v>6.0599999999999987</v>
      </c>
      <c r="D65" s="33"/>
      <c r="E65" s="186" t="s">
        <v>555</v>
      </c>
      <c r="F65" s="203">
        <v>0</v>
      </c>
      <c r="G65" s="203">
        <v>0</v>
      </c>
      <c r="H65" s="202">
        <f t="shared" si="2"/>
        <v>0</v>
      </c>
    </row>
    <row r="66" spans="2:8" x14ac:dyDescent="0.25">
      <c r="B66" s="7">
        <f t="shared" si="1"/>
        <v>53</v>
      </c>
      <c r="C66" s="32">
        <v>6.0699999999999985</v>
      </c>
      <c r="D66" s="33"/>
      <c r="E66" s="186" t="s">
        <v>556</v>
      </c>
      <c r="F66" s="203">
        <v>0</v>
      </c>
      <c r="G66" s="203">
        <v>0</v>
      </c>
      <c r="H66" s="202">
        <f t="shared" si="2"/>
        <v>0</v>
      </c>
    </row>
    <row r="67" spans="2:8" x14ac:dyDescent="0.25">
      <c r="B67" s="7">
        <f t="shared" si="1"/>
        <v>54</v>
      </c>
      <c r="C67" s="32">
        <v>6.0799999999999983</v>
      </c>
      <c r="D67" s="33"/>
      <c r="E67" s="186" t="s">
        <v>557</v>
      </c>
      <c r="F67" s="203">
        <v>0</v>
      </c>
      <c r="G67" s="203">
        <v>0</v>
      </c>
      <c r="H67" s="202">
        <f t="shared" si="2"/>
        <v>0</v>
      </c>
    </row>
    <row r="68" spans="2:8" x14ac:dyDescent="0.25">
      <c r="B68" s="7">
        <f t="shared" si="1"/>
        <v>55</v>
      </c>
      <c r="C68" s="32">
        <v>6.0899999999999981</v>
      </c>
      <c r="D68" s="33"/>
      <c r="E68" s="186" t="s">
        <v>558</v>
      </c>
      <c r="F68" s="203">
        <v>-88453.097947868329</v>
      </c>
      <c r="G68" s="203">
        <v>0</v>
      </c>
      <c r="H68" s="202">
        <f t="shared" si="2"/>
        <v>117568.29947015482</v>
      </c>
    </row>
    <row r="69" spans="2:8" x14ac:dyDescent="0.25">
      <c r="B69" s="7">
        <f t="shared" si="1"/>
        <v>56</v>
      </c>
      <c r="C69" s="32">
        <v>6.0999999999999979</v>
      </c>
      <c r="D69" s="33"/>
      <c r="E69" s="186" t="s">
        <v>559</v>
      </c>
      <c r="F69" s="203">
        <v>0</v>
      </c>
      <c r="G69" s="203">
        <v>0</v>
      </c>
      <c r="H69" s="202">
        <f t="shared" si="2"/>
        <v>0</v>
      </c>
    </row>
    <row r="70" spans="2:8" x14ac:dyDescent="0.25">
      <c r="B70" s="7">
        <f t="shared" si="1"/>
        <v>57</v>
      </c>
      <c r="C70" s="32">
        <v>6.1099999999999977</v>
      </c>
      <c r="D70" s="33"/>
      <c r="E70" s="186" t="s">
        <v>560</v>
      </c>
      <c r="F70" s="203">
        <v>1541476.0708844371</v>
      </c>
      <c r="G70" s="203">
        <v>0</v>
      </c>
      <c r="H70" s="202">
        <f t="shared" si="2"/>
        <v>-2048867.9823812391</v>
      </c>
    </row>
    <row r="71" spans="2:8" x14ac:dyDescent="0.25">
      <c r="B71" s="7">
        <f t="shared" si="1"/>
        <v>58</v>
      </c>
      <c r="C71" s="32">
        <v>6.1199999999999974</v>
      </c>
      <c r="D71" s="33"/>
      <c r="E71" s="186" t="s">
        <v>561</v>
      </c>
      <c r="F71" s="203">
        <v>0</v>
      </c>
      <c r="G71" s="203">
        <v>0</v>
      </c>
      <c r="H71" s="202">
        <f t="shared" si="2"/>
        <v>0</v>
      </c>
    </row>
    <row r="72" spans="2:8" x14ac:dyDescent="0.25">
      <c r="B72" s="7">
        <f t="shared" si="1"/>
        <v>59</v>
      </c>
      <c r="C72" s="32">
        <v>6.1299999999999972</v>
      </c>
      <c r="D72" s="33"/>
      <c r="E72" s="186" t="s">
        <v>562</v>
      </c>
      <c r="F72" s="203">
        <v>0</v>
      </c>
      <c r="G72" s="203">
        <v>0</v>
      </c>
      <c r="H72" s="202">
        <f t="shared" si="2"/>
        <v>0</v>
      </c>
    </row>
    <row r="73" spans="2:8" x14ac:dyDescent="0.25">
      <c r="B73" s="7">
        <f t="shared" si="1"/>
        <v>60</v>
      </c>
      <c r="C73" s="32">
        <v>6.139999999999997</v>
      </c>
      <c r="D73" s="33"/>
      <c r="E73" s="186" t="s">
        <v>563</v>
      </c>
      <c r="F73" s="203">
        <v>-748484.69986254489</v>
      </c>
      <c r="G73" s="203">
        <v>0</v>
      </c>
      <c r="H73" s="202">
        <f t="shared" si="2"/>
        <v>994855.75275308185</v>
      </c>
    </row>
    <row r="74" spans="2:8" x14ac:dyDescent="0.25">
      <c r="B74" s="7">
        <f t="shared" si="1"/>
        <v>61</v>
      </c>
      <c r="C74" s="32">
        <v>6.1499999999999968</v>
      </c>
      <c r="D74" s="33"/>
      <c r="E74" s="186" t="s">
        <v>564</v>
      </c>
      <c r="F74" s="203">
        <v>0</v>
      </c>
      <c r="G74" s="203">
        <v>0</v>
      </c>
      <c r="H74" s="202">
        <f t="shared" si="2"/>
        <v>0</v>
      </c>
    </row>
    <row r="75" spans="2:8" x14ac:dyDescent="0.25">
      <c r="B75" s="7">
        <f t="shared" si="1"/>
        <v>62</v>
      </c>
      <c r="C75" s="32">
        <v>6.1599999999999966</v>
      </c>
      <c r="D75" s="33"/>
      <c r="E75" s="186" t="s">
        <v>565</v>
      </c>
      <c r="F75" s="203">
        <v>0</v>
      </c>
      <c r="G75" s="203">
        <v>0</v>
      </c>
      <c r="H75" s="202">
        <f t="shared" si="2"/>
        <v>0</v>
      </c>
    </row>
    <row r="76" spans="2:8" x14ac:dyDescent="0.25">
      <c r="B76" s="7">
        <f t="shared" si="1"/>
        <v>63</v>
      </c>
      <c r="C76" s="32">
        <v>6.1699999999999964</v>
      </c>
      <c r="D76" s="33"/>
      <c r="E76" s="186" t="s">
        <v>566</v>
      </c>
      <c r="F76" s="203">
        <v>-1224537.0157488291</v>
      </c>
      <c r="G76" s="203">
        <v>0</v>
      </c>
      <c r="H76" s="202">
        <f t="shared" si="2"/>
        <v>1627605.3402301162</v>
      </c>
    </row>
    <row r="77" spans="2:8" x14ac:dyDescent="0.25">
      <c r="B77" s="7">
        <f t="shared" si="1"/>
        <v>64</v>
      </c>
      <c r="C77" s="32">
        <v>6.1799999999999962</v>
      </c>
      <c r="D77" s="33"/>
      <c r="E77" s="186" t="s">
        <v>567</v>
      </c>
      <c r="F77" s="203">
        <v>0</v>
      </c>
      <c r="G77" s="203">
        <v>0</v>
      </c>
      <c r="H77" s="202">
        <f t="shared" si="2"/>
        <v>0</v>
      </c>
    </row>
    <row r="78" spans="2:8" x14ac:dyDescent="0.25">
      <c r="B78" s="7">
        <f t="shared" si="1"/>
        <v>65</v>
      </c>
      <c r="C78" s="32">
        <v>6.1899999999999959</v>
      </c>
      <c r="D78" s="33"/>
      <c r="E78" s="186" t="s">
        <v>568</v>
      </c>
      <c r="F78" s="203">
        <v>0</v>
      </c>
      <c r="G78" s="203">
        <v>0</v>
      </c>
      <c r="H78" s="202">
        <f t="shared" si="2"/>
        <v>0</v>
      </c>
    </row>
    <row r="79" spans="2:8" x14ac:dyDescent="0.25">
      <c r="B79" s="7">
        <f t="shared" si="1"/>
        <v>66</v>
      </c>
      <c r="C79" s="32">
        <v>6.1999999999999957</v>
      </c>
      <c r="D79" s="33"/>
      <c r="E79" s="186" t="s">
        <v>569</v>
      </c>
      <c r="F79" s="203">
        <v>0</v>
      </c>
      <c r="G79" s="203">
        <v>0</v>
      </c>
      <c r="H79" s="202">
        <f t="shared" si="2"/>
        <v>0</v>
      </c>
    </row>
    <row r="80" spans="2:8" x14ac:dyDescent="0.25">
      <c r="B80" s="7">
        <f t="shared" ref="B80:B143" si="3">B79+1</f>
        <v>67</v>
      </c>
      <c r="C80" s="32">
        <v>6.2099999999999955</v>
      </c>
      <c r="D80" s="33"/>
      <c r="E80" s="186" t="s">
        <v>570</v>
      </c>
      <c r="F80" s="203">
        <v>0</v>
      </c>
      <c r="G80" s="203">
        <v>0</v>
      </c>
      <c r="H80" s="202">
        <f t="shared" si="2"/>
        <v>0</v>
      </c>
    </row>
    <row r="81" spans="2:8" x14ac:dyDescent="0.25">
      <c r="B81" s="7">
        <f t="shared" si="3"/>
        <v>68</v>
      </c>
      <c r="C81" s="32">
        <v>6.2199999999999953</v>
      </c>
      <c r="D81" s="33"/>
      <c r="E81" s="186" t="s">
        <v>571</v>
      </c>
      <c r="F81" s="203">
        <v>0</v>
      </c>
      <c r="G81" s="203">
        <v>0</v>
      </c>
      <c r="H81" s="202">
        <f t="shared" si="2"/>
        <v>0</v>
      </c>
    </row>
    <row r="82" spans="2:8" x14ac:dyDescent="0.25">
      <c r="B82" s="7">
        <f t="shared" si="3"/>
        <v>69</v>
      </c>
      <c r="C82" s="32">
        <v>6.2299999999999951</v>
      </c>
      <c r="D82" s="33"/>
      <c r="E82" s="186" t="s">
        <v>572</v>
      </c>
      <c r="F82" s="203">
        <v>0</v>
      </c>
      <c r="G82" s="203">
        <v>0</v>
      </c>
      <c r="H82" s="202">
        <f t="shared" si="2"/>
        <v>0</v>
      </c>
    </row>
    <row r="83" spans="2:8" x14ac:dyDescent="0.25">
      <c r="B83" s="7">
        <f t="shared" si="3"/>
        <v>70</v>
      </c>
      <c r="C83" s="32">
        <v>6.2399999999999949</v>
      </c>
      <c r="D83" s="33"/>
      <c r="E83" s="186" t="s">
        <v>573</v>
      </c>
      <c r="F83" s="203">
        <v>-4951875.4166999999</v>
      </c>
      <c r="G83" s="203">
        <v>143015087.870428</v>
      </c>
      <c r="H83" s="202">
        <f t="shared" si="2"/>
        <v>20629477.321642879</v>
      </c>
    </row>
    <row r="84" spans="2:8" x14ac:dyDescent="0.25">
      <c r="B84" s="7">
        <f t="shared" si="3"/>
        <v>71</v>
      </c>
      <c r="C84" s="32">
        <v>6.2499999999999947</v>
      </c>
      <c r="D84" s="33"/>
      <c r="E84" s="186" t="s">
        <v>574</v>
      </c>
      <c r="F84" s="203">
        <v>-8945940.8578260001</v>
      </c>
      <c r="G84" s="203">
        <v>2309809.4341880446</v>
      </c>
      <c r="H84" s="202">
        <f t="shared" si="2"/>
        <v>12117465.524935033</v>
      </c>
    </row>
    <row r="85" spans="2:8" x14ac:dyDescent="0.25">
      <c r="B85" s="7">
        <f t="shared" si="3"/>
        <v>72</v>
      </c>
      <c r="C85" s="32">
        <v>6.2599999999999945</v>
      </c>
      <c r="D85" s="33"/>
      <c r="E85" s="186" t="s">
        <v>575</v>
      </c>
      <c r="F85" s="203">
        <v>0</v>
      </c>
      <c r="G85" s="203">
        <v>0</v>
      </c>
      <c r="H85" s="202">
        <f t="shared" si="2"/>
        <v>0</v>
      </c>
    </row>
    <row r="86" spans="2:8" x14ac:dyDescent="0.25">
      <c r="B86" s="7">
        <f t="shared" si="3"/>
        <v>73</v>
      </c>
      <c r="C86" s="32">
        <v>6.2699999999999942</v>
      </c>
      <c r="D86" s="33"/>
      <c r="E86" s="186" t="s">
        <v>576</v>
      </c>
      <c r="F86" s="203">
        <v>0</v>
      </c>
      <c r="G86" s="203">
        <v>229422.70598249073</v>
      </c>
      <c r="H86" s="202">
        <f t="shared" si="2"/>
        <v>22535.023987487373</v>
      </c>
    </row>
    <row r="87" spans="2:8" x14ac:dyDescent="0.25">
      <c r="B87" s="7">
        <f t="shared" si="3"/>
        <v>74</v>
      </c>
      <c r="C87" s="32">
        <v>6.279999999999994</v>
      </c>
      <c r="D87" s="33"/>
      <c r="E87" s="186" t="s">
        <v>591</v>
      </c>
      <c r="F87" s="203">
        <v>0</v>
      </c>
      <c r="G87" s="203">
        <v>0</v>
      </c>
      <c r="H87" s="202">
        <f t="shared" si="2"/>
        <v>0</v>
      </c>
    </row>
    <row r="88" spans="2:8" x14ac:dyDescent="0.25">
      <c r="B88" s="7">
        <f t="shared" si="3"/>
        <v>75</v>
      </c>
      <c r="C88" s="32">
        <v>6.2899999999999938</v>
      </c>
      <c r="D88" s="33"/>
      <c r="E88" s="186" t="s">
        <v>592</v>
      </c>
      <c r="F88" s="203">
        <v>3044147.4886901998</v>
      </c>
      <c r="G88" s="203">
        <v>-176471829.88565361</v>
      </c>
      <c r="H88" s="202">
        <f t="shared" si="2"/>
        <v>-21380087.481627688</v>
      </c>
    </row>
    <row r="89" spans="2:8" x14ac:dyDescent="0.25">
      <c r="B89" s="7">
        <f t="shared" si="3"/>
        <v>76</v>
      </c>
      <c r="C89" s="32">
        <v>6.2999999999999936</v>
      </c>
      <c r="D89" s="33"/>
      <c r="E89" s="186" t="s">
        <v>593</v>
      </c>
      <c r="F89" s="203">
        <v>573114.39049726026</v>
      </c>
      <c r="G89" s="203">
        <v>725461.25379400013</v>
      </c>
      <c r="H89" s="202">
        <f t="shared" si="2"/>
        <v>-690502.22812619526</v>
      </c>
    </row>
    <row r="90" spans="2:8" ht="31.5" x14ac:dyDescent="0.25">
      <c r="B90" s="7">
        <f t="shared" si="3"/>
        <v>77</v>
      </c>
      <c r="C90" s="32">
        <v>6.3099999999999934</v>
      </c>
      <c r="D90" s="33"/>
      <c r="E90" s="187" t="s">
        <v>616</v>
      </c>
      <c r="F90" s="203">
        <v>-1352923.7452072601</v>
      </c>
      <c r="G90" s="203">
        <v>134447165.56129</v>
      </c>
      <c r="H90" s="202">
        <f t="shared" si="2"/>
        <v>15004312.166711977</v>
      </c>
    </row>
    <row r="91" spans="2:8" ht="31.5" x14ac:dyDescent="0.25">
      <c r="B91" s="7">
        <f t="shared" si="3"/>
        <v>78</v>
      </c>
      <c r="C91" s="32">
        <v>6.3199999999999932</v>
      </c>
      <c r="D91" s="33"/>
      <c r="E91" s="187" t="s">
        <v>594</v>
      </c>
      <c r="F91" s="203">
        <v>-211374.28809999995</v>
      </c>
      <c r="G91" s="203">
        <v>35118980.799999997</v>
      </c>
      <c r="H91" s="202">
        <f t="shared" si="2"/>
        <v>3730508.8279070379</v>
      </c>
    </row>
    <row r="92" spans="2:8" x14ac:dyDescent="0.25">
      <c r="B92" s="7">
        <f t="shared" si="3"/>
        <v>79</v>
      </c>
      <c r="C92" s="32">
        <v>6.329999999999993</v>
      </c>
      <c r="D92" s="33"/>
      <c r="E92" s="187" t="s">
        <v>595</v>
      </c>
      <c r="F92" s="203">
        <v>-66055.621369259985</v>
      </c>
      <c r="G92" s="203">
        <v>23103389.716644004</v>
      </c>
      <c r="H92" s="202">
        <f t="shared" si="2"/>
        <v>2357126.7838045228</v>
      </c>
    </row>
    <row r="93" spans="2:8" x14ac:dyDescent="0.25">
      <c r="B93" s="7">
        <f t="shared" si="3"/>
        <v>80</v>
      </c>
      <c r="C93" s="32">
        <v>6.3399999999999928</v>
      </c>
      <c r="D93" s="33"/>
      <c r="E93" s="187" t="s">
        <v>596</v>
      </c>
      <c r="F93" s="203">
        <v>-1056906.5734432</v>
      </c>
      <c r="G93" s="203">
        <v>83418882.121736005</v>
      </c>
      <c r="H93" s="202">
        <f t="shared" si="2"/>
        <v>9598609.6486891042</v>
      </c>
    </row>
    <row r="94" spans="2:8" x14ac:dyDescent="0.25">
      <c r="B94" s="7">
        <f t="shared" si="3"/>
        <v>81</v>
      </c>
      <c r="C94" s="32">
        <v>6.45</v>
      </c>
      <c r="D94" s="33"/>
      <c r="E94" s="186" t="s">
        <v>577</v>
      </c>
      <c r="F94" s="203">
        <v>0</v>
      </c>
      <c r="G94" s="203">
        <v>0</v>
      </c>
      <c r="H94" s="202">
        <f t="shared" si="2"/>
        <v>0</v>
      </c>
    </row>
    <row r="95" spans="2:8" x14ac:dyDescent="0.25">
      <c r="B95" s="7">
        <f t="shared" si="3"/>
        <v>82</v>
      </c>
      <c r="C95" s="32">
        <v>6.46</v>
      </c>
      <c r="D95" s="33"/>
      <c r="E95" s="186" t="s">
        <v>578</v>
      </c>
      <c r="F95" s="203">
        <v>0</v>
      </c>
      <c r="G95" s="203">
        <v>0</v>
      </c>
      <c r="H95" s="202">
        <f t="shared" si="2"/>
        <v>0</v>
      </c>
    </row>
    <row r="96" spans="2:8" x14ac:dyDescent="0.25">
      <c r="B96" s="7">
        <f t="shared" si="3"/>
        <v>83</v>
      </c>
      <c r="C96" s="32">
        <v>6.47</v>
      </c>
      <c r="D96" s="33"/>
      <c r="E96" s="186" t="s">
        <v>579</v>
      </c>
      <c r="F96" s="203">
        <v>0</v>
      </c>
      <c r="G96" s="203">
        <v>71140.25</v>
      </c>
      <c r="H96" s="202">
        <f t="shared" si="2"/>
        <v>6987.7444490965036</v>
      </c>
    </row>
    <row r="97" spans="2:15" x14ac:dyDescent="0.25">
      <c r="B97" s="7">
        <f t="shared" si="3"/>
        <v>84</v>
      </c>
      <c r="C97" s="32">
        <v>6.4799999999999995</v>
      </c>
      <c r="D97" s="33"/>
      <c r="E97" s="186" t="s">
        <v>580</v>
      </c>
      <c r="F97" s="203">
        <v>0</v>
      </c>
      <c r="G97" s="203">
        <v>0</v>
      </c>
      <c r="H97" s="202">
        <f t="shared" si="2"/>
        <v>0</v>
      </c>
    </row>
    <row r="98" spans="2:15" x14ac:dyDescent="0.25">
      <c r="B98" s="7">
        <f t="shared" si="3"/>
        <v>85</v>
      </c>
      <c r="C98" s="32">
        <v>6.4899999999999993</v>
      </c>
      <c r="D98" s="33"/>
      <c r="E98" s="186" t="s">
        <v>581</v>
      </c>
      <c r="F98" s="203">
        <v>1302182.2319424739</v>
      </c>
      <c r="G98" s="203">
        <v>-6172818.4905974679</v>
      </c>
      <c r="H98" s="202">
        <f t="shared" si="2"/>
        <v>-2337132.7609939813</v>
      </c>
    </row>
    <row r="99" spans="2:15" x14ac:dyDescent="0.25">
      <c r="B99" s="7">
        <f t="shared" si="3"/>
        <v>86</v>
      </c>
      <c r="C99" s="32">
        <v>6.4999999999999991</v>
      </c>
      <c r="D99" s="33"/>
      <c r="E99" s="186" t="s">
        <v>582</v>
      </c>
      <c r="F99" s="203">
        <v>33733.560899999982</v>
      </c>
      <c r="G99" s="203">
        <v>56934.27999999997</v>
      </c>
      <c r="H99" s="202">
        <f t="shared" si="2"/>
        <v>-39244.927737570673</v>
      </c>
    </row>
    <row r="100" spans="2:15" x14ac:dyDescent="0.25">
      <c r="B100" s="7">
        <f t="shared" si="3"/>
        <v>87</v>
      </c>
      <c r="C100" s="32">
        <v>6.5099999999999989</v>
      </c>
      <c r="D100" s="33"/>
      <c r="E100" s="186" t="s">
        <v>583</v>
      </c>
      <c r="F100" s="203">
        <v>0</v>
      </c>
      <c r="G100" s="203">
        <v>0</v>
      </c>
      <c r="H100" s="202">
        <f t="shared" si="2"/>
        <v>0</v>
      </c>
    </row>
    <row r="101" spans="2:15" x14ac:dyDescent="0.25">
      <c r="B101" s="7">
        <f t="shared" si="3"/>
        <v>88</v>
      </c>
      <c r="C101" s="32">
        <v>6.5199999999999987</v>
      </c>
      <c r="D101" s="33"/>
      <c r="E101" s="186" t="s">
        <v>584</v>
      </c>
      <c r="F101" s="203">
        <v>-1497815.7865000002</v>
      </c>
      <c r="G101" s="203">
        <v>4432284.8022039272</v>
      </c>
      <c r="H101" s="202">
        <f t="shared" si="2"/>
        <v>2426197.2518064883</v>
      </c>
    </row>
    <row r="102" spans="2:15" x14ac:dyDescent="0.25">
      <c r="B102" s="7">
        <f t="shared" si="3"/>
        <v>89</v>
      </c>
      <c r="C102" s="32">
        <v>6.5299999999999985</v>
      </c>
      <c r="D102" s="33"/>
      <c r="E102" s="186" t="s">
        <v>585</v>
      </c>
      <c r="F102" s="203">
        <v>51935956.248247735</v>
      </c>
      <c r="G102" s="203">
        <v>58064158.296151027</v>
      </c>
      <c r="H102" s="202">
        <f t="shared" si="2"/>
        <v>-63327837.191435121</v>
      </c>
    </row>
    <row r="103" spans="2:15" x14ac:dyDescent="0.25">
      <c r="B103" s="7">
        <f t="shared" si="3"/>
        <v>90</v>
      </c>
      <c r="C103" s="32">
        <v>6.5399999999999983</v>
      </c>
      <c r="D103" s="33"/>
      <c r="E103" s="186" t="s">
        <v>586</v>
      </c>
      <c r="F103" s="203">
        <v>0</v>
      </c>
      <c r="G103" s="203">
        <v>0</v>
      </c>
      <c r="H103" s="202">
        <f t="shared" si="2"/>
        <v>0</v>
      </c>
    </row>
    <row r="104" spans="2:15" x14ac:dyDescent="0.25">
      <c r="B104" s="7">
        <f t="shared" si="3"/>
        <v>91</v>
      </c>
      <c r="C104" s="32">
        <v>6.549999999999998</v>
      </c>
      <c r="D104" s="33"/>
      <c r="E104" s="186" t="s">
        <v>587</v>
      </c>
      <c r="F104" s="203">
        <v>0</v>
      </c>
      <c r="G104" s="203">
        <v>-160912337.32015103</v>
      </c>
      <c r="H104" s="202">
        <f t="shared" si="2"/>
        <v>-15805599.388532221</v>
      </c>
    </row>
    <row r="105" spans="2:15" x14ac:dyDescent="0.25">
      <c r="B105" s="7">
        <f t="shared" si="3"/>
        <v>92</v>
      </c>
      <c r="C105" s="32">
        <v>6.56</v>
      </c>
      <c r="D105" s="33"/>
      <c r="E105" s="186" t="s">
        <v>588</v>
      </c>
      <c r="F105" s="203">
        <v>0</v>
      </c>
      <c r="G105" s="203">
        <v>-4207196.5800000094</v>
      </c>
      <c r="H105" s="202">
        <f t="shared" si="2"/>
        <v>-413251.49332695425</v>
      </c>
    </row>
    <row r="106" spans="2:15" x14ac:dyDescent="0.25">
      <c r="B106" s="7">
        <f t="shared" si="3"/>
        <v>93</v>
      </c>
      <c r="C106" s="32"/>
      <c r="D106" s="33"/>
      <c r="E106" s="34"/>
      <c r="F106" s="44"/>
      <c r="G106" s="44"/>
      <c r="H106" s="37"/>
      <c r="M106" s="190" t="s">
        <v>648</v>
      </c>
      <c r="N106" s="191">
        <v>-30201948.36673674</v>
      </c>
      <c r="O106" s="224">
        <f>+H108-N106</f>
        <v>0.39280708134174347</v>
      </c>
    </row>
    <row r="107" spans="2:15" x14ac:dyDescent="0.25">
      <c r="B107" s="7">
        <f t="shared" si="3"/>
        <v>94</v>
      </c>
      <c r="C107" s="32"/>
      <c r="D107" s="33"/>
      <c r="E107" s="34"/>
      <c r="F107" s="26"/>
      <c r="G107" s="26"/>
      <c r="H107" s="27"/>
      <c r="M107" s="190" t="s">
        <v>648</v>
      </c>
      <c r="N107" s="191">
        <v>33654197.216613449</v>
      </c>
      <c r="O107" s="224">
        <f>+F108-N107</f>
        <v>-0.21150489896535873</v>
      </c>
    </row>
    <row r="108" spans="2:15" ht="16.5" thickBot="1" x14ac:dyDescent="0.3">
      <c r="B108" s="7">
        <f t="shared" si="3"/>
        <v>95</v>
      </c>
      <c r="C108" s="41"/>
      <c r="D108" s="41"/>
      <c r="E108" s="27" t="s">
        <v>367</v>
      </c>
      <c r="F108" s="49">
        <f>SUM(F58:F106)</f>
        <v>33654197.00510855</v>
      </c>
      <c r="G108" s="49">
        <f>SUM(G58:G106)</f>
        <v>147924363.15538153</v>
      </c>
      <c r="H108" s="49">
        <f>SUM(H60:H106)</f>
        <v>-30201947.973929659</v>
      </c>
      <c r="I108" s="42"/>
      <c r="M108" s="190" t="s">
        <v>648</v>
      </c>
      <c r="N108" s="191">
        <v>147924362.0183658</v>
      </c>
      <c r="O108" s="224">
        <f>+G108-N108</f>
        <v>1.1370157301425934</v>
      </c>
    </row>
    <row r="109" spans="2:15" ht="16.5" thickTop="1" x14ac:dyDescent="0.25">
      <c r="B109" s="7">
        <f t="shared" si="3"/>
        <v>96</v>
      </c>
      <c r="C109" s="32"/>
      <c r="D109" s="33"/>
      <c r="E109" s="34"/>
      <c r="F109" s="26"/>
      <c r="G109" s="26"/>
      <c r="H109" s="27"/>
    </row>
    <row r="110" spans="2:15" x14ac:dyDescent="0.25">
      <c r="B110" s="7">
        <f t="shared" si="3"/>
        <v>97</v>
      </c>
    </row>
    <row r="111" spans="2:15" ht="16.5" thickBot="1" x14ac:dyDescent="0.3">
      <c r="B111" s="7">
        <f t="shared" si="3"/>
        <v>98</v>
      </c>
      <c r="E111" s="86" t="s">
        <v>376</v>
      </c>
      <c r="F111" s="93">
        <f>F54+F108</f>
        <v>119315101.87383607</v>
      </c>
      <c r="G111" s="93">
        <f>G54+G108</f>
        <v>21621589.452835694</v>
      </c>
      <c r="H111" s="93">
        <f>H54+H108</f>
        <v>-156465054.94516754</v>
      </c>
      <c r="I111" s="93">
        <f>I54+I108</f>
        <v>0</v>
      </c>
    </row>
    <row r="112" spans="2:15" x14ac:dyDescent="0.25">
      <c r="B112" s="7">
        <f t="shared" si="3"/>
        <v>99</v>
      </c>
      <c r="C112" s="185"/>
      <c r="D112" s="185"/>
      <c r="E112" s="25"/>
      <c r="F112" s="43"/>
      <c r="G112" s="43"/>
      <c r="H112" s="45"/>
    </row>
    <row r="113" spans="2:10" x14ac:dyDescent="0.25">
      <c r="B113" s="7">
        <f t="shared" si="3"/>
        <v>100</v>
      </c>
      <c r="C113" s="185"/>
      <c r="D113" s="185"/>
      <c r="E113" s="25"/>
      <c r="F113" s="43"/>
      <c r="G113" s="43"/>
      <c r="H113" s="45"/>
    </row>
    <row r="114" spans="2:10" x14ac:dyDescent="0.25">
      <c r="B114" s="7">
        <f t="shared" si="3"/>
        <v>101</v>
      </c>
      <c r="C114" s="330" t="s">
        <v>641</v>
      </c>
      <c r="D114" s="330"/>
      <c r="E114" s="330"/>
      <c r="F114" s="330"/>
      <c r="G114" s="330"/>
      <c r="H114" s="330"/>
    </row>
    <row r="115" spans="2:10" x14ac:dyDescent="0.25">
      <c r="B115" s="7">
        <f t="shared" si="3"/>
        <v>102</v>
      </c>
      <c r="C115" s="25"/>
      <c r="D115" s="25"/>
      <c r="E115" s="25"/>
      <c r="F115" s="329" t="s">
        <v>103</v>
      </c>
      <c r="G115" s="329"/>
      <c r="H115" s="329"/>
      <c r="I115" s="329"/>
    </row>
    <row r="116" spans="2:10" x14ac:dyDescent="0.25">
      <c r="B116" s="7">
        <f t="shared" si="3"/>
        <v>103</v>
      </c>
      <c r="C116" s="30" t="s">
        <v>104</v>
      </c>
      <c r="D116" s="30" t="s">
        <v>144</v>
      </c>
      <c r="E116" s="29" t="s">
        <v>105</v>
      </c>
      <c r="F116" s="184" t="s">
        <v>106</v>
      </c>
      <c r="G116" s="184" t="s">
        <v>84</v>
      </c>
      <c r="H116" s="184" t="s">
        <v>296</v>
      </c>
      <c r="I116" s="48" t="s">
        <v>73</v>
      </c>
      <c r="J116" s="205" t="s">
        <v>111</v>
      </c>
    </row>
    <row r="117" spans="2:10" x14ac:dyDescent="0.25">
      <c r="B117" s="7">
        <f t="shared" si="3"/>
        <v>104</v>
      </c>
      <c r="C117" s="32">
        <v>6.01</v>
      </c>
      <c r="E117" s="186" t="s">
        <v>546</v>
      </c>
      <c r="F117" s="206">
        <f t="array" ref="F117:F162">TRANSPOSE('A-RR Cross-Reference'!CQ230:EJ230)</f>
        <v>-41008047.891153216</v>
      </c>
      <c r="G117" s="207">
        <f t="array" ref="G117:G162">TRANSPOSE('A-RR Cross-Reference'!CQ523:EJ523)</f>
        <v>0</v>
      </c>
      <c r="H117" s="202">
        <f>-(F117-(G117*$I$117))/$J$117</f>
        <v>54506247.57083188</v>
      </c>
      <c r="I117" s="214">
        <v>7.3899999999999993E-2</v>
      </c>
      <c r="J117" s="215">
        <v>0.752355</v>
      </c>
    </row>
    <row r="118" spans="2:10" x14ac:dyDescent="0.25">
      <c r="B118" s="7">
        <f t="shared" si="3"/>
        <v>105</v>
      </c>
      <c r="C118" s="32">
        <v>6.02</v>
      </c>
      <c r="E118" s="186" t="s">
        <v>547</v>
      </c>
      <c r="F118" s="206">
        <v>0</v>
      </c>
      <c r="G118" s="207">
        <v>0</v>
      </c>
      <c r="H118" s="202">
        <f t="shared" ref="H118:H162" si="4">-(F118-(G118*$I$117))/$J$117</f>
        <v>0</v>
      </c>
    </row>
    <row r="119" spans="2:10" x14ac:dyDescent="0.25">
      <c r="B119" s="7">
        <f t="shared" si="3"/>
        <v>106</v>
      </c>
      <c r="C119" s="32">
        <v>6.0299999999999994</v>
      </c>
      <c r="E119" s="186" t="s">
        <v>552</v>
      </c>
      <c r="F119" s="206">
        <v>0</v>
      </c>
      <c r="G119" s="207">
        <v>0</v>
      </c>
      <c r="H119" s="202">
        <f t="shared" si="4"/>
        <v>0</v>
      </c>
    </row>
    <row r="120" spans="2:10" x14ac:dyDescent="0.25">
      <c r="B120" s="7">
        <f t="shared" si="3"/>
        <v>107</v>
      </c>
      <c r="C120" s="32">
        <v>6.0399999999999991</v>
      </c>
      <c r="E120" s="186" t="s">
        <v>553</v>
      </c>
      <c r="F120" s="206">
        <v>399773.68118600268</v>
      </c>
      <c r="G120" s="207">
        <v>21526388.995392021</v>
      </c>
      <c r="H120" s="202">
        <f t="shared" si="4"/>
        <v>1583064.465011155</v>
      </c>
    </row>
    <row r="121" spans="2:10" x14ac:dyDescent="0.25">
      <c r="B121" s="7">
        <f t="shared" si="3"/>
        <v>108</v>
      </c>
      <c r="C121" s="32">
        <v>6.0499999999999989</v>
      </c>
      <c r="E121" s="186" t="s">
        <v>554</v>
      </c>
      <c r="F121" s="206">
        <v>443298.29519069282</v>
      </c>
      <c r="G121" s="207">
        <v>0</v>
      </c>
      <c r="H121" s="202">
        <f t="shared" si="4"/>
        <v>-589214.26080865122</v>
      </c>
    </row>
    <row r="122" spans="2:10" x14ac:dyDescent="0.25">
      <c r="B122" s="7">
        <f t="shared" si="3"/>
        <v>109</v>
      </c>
      <c r="C122" s="32">
        <v>6.0599999999999987</v>
      </c>
      <c r="E122" s="186" t="s">
        <v>555</v>
      </c>
      <c r="F122" s="206">
        <v>0</v>
      </c>
      <c r="G122" s="207">
        <v>0</v>
      </c>
      <c r="H122" s="202">
        <f t="shared" si="4"/>
        <v>0</v>
      </c>
    </row>
    <row r="123" spans="2:10" x14ac:dyDescent="0.25">
      <c r="B123" s="7">
        <f t="shared" si="3"/>
        <v>110</v>
      </c>
      <c r="C123" s="32">
        <v>6.0699999999999985</v>
      </c>
      <c r="E123" s="186" t="s">
        <v>556</v>
      </c>
      <c r="F123" s="206">
        <v>0</v>
      </c>
      <c r="G123" s="207">
        <v>0</v>
      </c>
      <c r="H123" s="202">
        <f t="shared" si="4"/>
        <v>0</v>
      </c>
    </row>
    <row r="124" spans="2:10" x14ac:dyDescent="0.25">
      <c r="B124" s="7">
        <f t="shared" si="3"/>
        <v>111</v>
      </c>
      <c r="C124" s="32">
        <v>6.0799999999999983</v>
      </c>
      <c r="E124" s="186" t="s">
        <v>557</v>
      </c>
      <c r="F124" s="206">
        <v>0</v>
      </c>
      <c r="G124" s="207">
        <v>0</v>
      </c>
      <c r="H124" s="202">
        <f t="shared" si="4"/>
        <v>0</v>
      </c>
    </row>
    <row r="125" spans="2:10" x14ac:dyDescent="0.25">
      <c r="B125" s="7">
        <f t="shared" si="3"/>
        <v>112</v>
      </c>
      <c r="C125" s="32">
        <v>6.0899999999999981</v>
      </c>
      <c r="E125" s="186" t="s">
        <v>558</v>
      </c>
      <c r="F125" s="206">
        <v>0</v>
      </c>
      <c r="G125" s="207">
        <v>0</v>
      </c>
      <c r="H125" s="202">
        <f t="shared" si="4"/>
        <v>0</v>
      </c>
    </row>
    <row r="126" spans="2:10" x14ac:dyDescent="0.25">
      <c r="B126" s="7">
        <f t="shared" si="3"/>
        <v>113</v>
      </c>
      <c r="C126" s="32">
        <v>6.0999999999999979</v>
      </c>
      <c r="E126" s="186" t="s">
        <v>559</v>
      </c>
      <c r="F126" s="206">
        <v>0</v>
      </c>
      <c r="G126" s="207">
        <v>0</v>
      </c>
      <c r="H126" s="202">
        <f t="shared" si="4"/>
        <v>0</v>
      </c>
    </row>
    <row r="127" spans="2:10" x14ac:dyDescent="0.25">
      <c r="B127" s="7">
        <f t="shared" si="3"/>
        <v>114</v>
      </c>
      <c r="C127" s="32">
        <v>6.1099999999999977</v>
      </c>
      <c r="E127" s="186" t="s">
        <v>560</v>
      </c>
      <c r="F127" s="206">
        <v>-306311.14921122271</v>
      </c>
      <c r="G127" s="207">
        <v>0</v>
      </c>
      <c r="H127" s="202">
        <f t="shared" si="4"/>
        <v>407136.45713954547</v>
      </c>
    </row>
    <row r="128" spans="2:10" x14ac:dyDescent="0.25">
      <c r="B128" s="7">
        <f t="shared" si="3"/>
        <v>115</v>
      </c>
      <c r="C128" s="32">
        <v>6.1199999999999974</v>
      </c>
      <c r="E128" s="186" t="s">
        <v>561</v>
      </c>
      <c r="F128" s="206">
        <v>0</v>
      </c>
      <c r="G128" s="207">
        <v>0</v>
      </c>
      <c r="H128" s="202">
        <f t="shared" si="4"/>
        <v>0</v>
      </c>
    </row>
    <row r="129" spans="2:8" x14ac:dyDescent="0.25">
      <c r="B129" s="7">
        <f t="shared" si="3"/>
        <v>116</v>
      </c>
      <c r="C129" s="32">
        <v>6.1299999999999972</v>
      </c>
      <c r="E129" s="186" t="s">
        <v>562</v>
      </c>
      <c r="F129" s="206">
        <v>0</v>
      </c>
      <c r="G129" s="207">
        <v>0</v>
      </c>
      <c r="H129" s="202">
        <f t="shared" si="4"/>
        <v>0</v>
      </c>
    </row>
    <row r="130" spans="2:8" x14ac:dyDescent="0.25">
      <c r="B130" s="7">
        <f t="shared" si="3"/>
        <v>117</v>
      </c>
      <c r="C130" s="32">
        <v>6.139999999999997</v>
      </c>
      <c r="E130" s="186" t="s">
        <v>563</v>
      </c>
      <c r="F130" s="206">
        <v>0</v>
      </c>
      <c r="G130" s="207">
        <v>0</v>
      </c>
      <c r="H130" s="202">
        <f t="shared" si="4"/>
        <v>0</v>
      </c>
    </row>
    <row r="131" spans="2:8" x14ac:dyDescent="0.25">
      <c r="B131" s="7">
        <f t="shared" si="3"/>
        <v>118</v>
      </c>
      <c r="C131" s="32">
        <v>6.1499999999999968</v>
      </c>
      <c r="E131" s="186" t="s">
        <v>564</v>
      </c>
      <c r="F131" s="206">
        <v>-1163573.5173000002</v>
      </c>
      <c r="G131" s="207">
        <v>0</v>
      </c>
      <c r="H131" s="202">
        <f t="shared" si="4"/>
        <v>1546575.1105528641</v>
      </c>
    </row>
    <row r="132" spans="2:8" x14ac:dyDescent="0.25">
      <c r="B132" s="7">
        <f t="shared" si="3"/>
        <v>119</v>
      </c>
      <c r="C132" s="32">
        <v>6.1599999999999966</v>
      </c>
      <c r="E132" s="186" t="s">
        <v>565</v>
      </c>
      <c r="F132" s="206">
        <v>0</v>
      </c>
      <c r="G132" s="207">
        <v>0</v>
      </c>
      <c r="H132" s="202">
        <f t="shared" si="4"/>
        <v>0</v>
      </c>
    </row>
    <row r="133" spans="2:8" x14ac:dyDescent="0.25">
      <c r="B133" s="7">
        <f t="shared" si="3"/>
        <v>120</v>
      </c>
      <c r="C133" s="32">
        <v>6.1699999999999964</v>
      </c>
      <c r="E133" s="186" t="s">
        <v>566</v>
      </c>
      <c r="F133" s="206">
        <v>0</v>
      </c>
      <c r="G133" s="207">
        <v>0</v>
      </c>
      <c r="H133" s="202">
        <f t="shared" si="4"/>
        <v>0</v>
      </c>
    </row>
    <row r="134" spans="2:8" x14ac:dyDescent="0.25">
      <c r="B134" s="7">
        <f t="shared" si="3"/>
        <v>121</v>
      </c>
      <c r="C134" s="32">
        <v>6.1799999999999962</v>
      </c>
      <c r="E134" s="186" t="s">
        <v>567</v>
      </c>
      <c r="F134" s="206">
        <v>0</v>
      </c>
      <c r="G134" s="207">
        <v>0</v>
      </c>
      <c r="H134" s="202">
        <f t="shared" si="4"/>
        <v>0</v>
      </c>
    </row>
    <row r="135" spans="2:8" x14ac:dyDescent="0.25">
      <c r="B135" s="7">
        <f t="shared" si="3"/>
        <v>122</v>
      </c>
      <c r="C135" s="32">
        <v>6.1899999999999959</v>
      </c>
      <c r="E135" s="186" t="s">
        <v>568</v>
      </c>
      <c r="F135" s="206">
        <v>0</v>
      </c>
      <c r="G135" s="207">
        <v>0</v>
      </c>
      <c r="H135" s="202">
        <f t="shared" si="4"/>
        <v>0</v>
      </c>
    </row>
    <row r="136" spans="2:8" x14ac:dyDescent="0.25">
      <c r="B136" s="7">
        <f t="shared" si="3"/>
        <v>123</v>
      </c>
      <c r="C136" s="32">
        <v>6.2</v>
      </c>
      <c r="E136" s="186" t="s">
        <v>569</v>
      </c>
      <c r="F136" s="206">
        <v>0</v>
      </c>
      <c r="G136" s="207">
        <v>0</v>
      </c>
      <c r="H136" s="202">
        <f t="shared" si="4"/>
        <v>0</v>
      </c>
    </row>
    <row r="137" spans="2:8" x14ac:dyDescent="0.25">
      <c r="B137" s="7">
        <f t="shared" si="3"/>
        <v>124</v>
      </c>
      <c r="C137" s="32">
        <v>6.2099999999999955</v>
      </c>
      <c r="E137" s="186" t="s">
        <v>570</v>
      </c>
      <c r="F137" s="206">
        <v>0</v>
      </c>
      <c r="G137" s="207">
        <v>0</v>
      </c>
      <c r="H137" s="202">
        <f t="shared" si="4"/>
        <v>0</v>
      </c>
    </row>
    <row r="138" spans="2:8" x14ac:dyDescent="0.25">
      <c r="B138" s="7">
        <f t="shared" si="3"/>
        <v>125</v>
      </c>
      <c r="C138" s="32">
        <v>6.2199999999999953</v>
      </c>
      <c r="E138" s="186" t="s">
        <v>571</v>
      </c>
      <c r="F138" s="206">
        <v>0</v>
      </c>
      <c r="G138" s="207">
        <v>0</v>
      </c>
      <c r="H138" s="202">
        <f t="shared" si="4"/>
        <v>0</v>
      </c>
    </row>
    <row r="139" spans="2:8" x14ac:dyDescent="0.25">
      <c r="B139" s="7">
        <f t="shared" si="3"/>
        <v>126</v>
      </c>
      <c r="C139" s="32">
        <v>6.2299999999999951</v>
      </c>
      <c r="E139" s="186" t="s">
        <v>572</v>
      </c>
      <c r="F139" s="206">
        <v>0</v>
      </c>
      <c r="G139" s="207">
        <v>0</v>
      </c>
      <c r="H139" s="202">
        <f t="shared" si="4"/>
        <v>0</v>
      </c>
    </row>
    <row r="140" spans="2:8" x14ac:dyDescent="0.25">
      <c r="B140" s="7">
        <f t="shared" si="3"/>
        <v>127</v>
      </c>
      <c r="C140" s="32">
        <v>6.2399999999999949</v>
      </c>
      <c r="E140" s="186" t="s">
        <v>573</v>
      </c>
      <c r="F140" s="206">
        <v>0</v>
      </c>
      <c r="G140" s="207">
        <v>0</v>
      </c>
      <c r="H140" s="202">
        <f t="shared" si="4"/>
        <v>0</v>
      </c>
    </row>
    <row r="141" spans="2:8" x14ac:dyDescent="0.25">
      <c r="B141" s="7">
        <f t="shared" si="3"/>
        <v>128</v>
      </c>
      <c r="C141" s="32">
        <v>6.2499999999999947</v>
      </c>
      <c r="E141" s="186" t="s">
        <v>574</v>
      </c>
      <c r="F141" s="206">
        <v>0</v>
      </c>
      <c r="G141" s="207">
        <v>4198345.2148493472</v>
      </c>
      <c r="H141" s="202">
        <f t="shared" si="4"/>
        <v>412382.06880710134</v>
      </c>
    </row>
    <row r="142" spans="2:8" x14ac:dyDescent="0.25">
      <c r="B142" s="7">
        <f t="shared" si="3"/>
        <v>129</v>
      </c>
      <c r="C142" s="32">
        <v>6.2599999999999945</v>
      </c>
      <c r="E142" s="186" t="s">
        <v>575</v>
      </c>
      <c r="F142" s="206">
        <v>0</v>
      </c>
      <c r="G142" s="207">
        <v>0</v>
      </c>
      <c r="H142" s="202">
        <f t="shared" si="4"/>
        <v>0</v>
      </c>
    </row>
    <row r="143" spans="2:8" x14ac:dyDescent="0.25">
      <c r="B143" s="7">
        <f t="shared" si="3"/>
        <v>130</v>
      </c>
      <c r="C143" s="32">
        <v>6.2699999999999942</v>
      </c>
      <c r="E143" s="186" t="s">
        <v>576</v>
      </c>
      <c r="F143" s="206">
        <v>0</v>
      </c>
      <c r="G143" s="207">
        <v>114711.35299124551</v>
      </c>
      <c r="H143" s="202">
        <f t="shared" si="4"/>
        <v>11267.511993743701</v>
      </c>
    </row>
    <row r="144" spans="2:8" x14ac:dyDescent="0.25">
      <c r="B144" s="7">
        <f t="shared" ref="B144:B207" si="5">B143+1</f>
        <v>131</v>
      </c>
      <c r="C144" s="32">
        <v>6.279999999999994</v>
      </c>
      <c r="E144" s="186" t="s">
        <v>591</v>
      </c>
      <c r="F144" s="206">
        <v>0</v>
      </c>
      <c r="G144" s="207">
        <v>0</v>
      </c>
      <c r="H144" s="202">
        <f t="shared" si="4"/>
        <v>0</v>
      </c>
    </row>
    <row r="145" spans="2:8" x14ac:dyDescent="0.25">
      <c r="B145" s="7">
        <f t="shared" si="5"/>
        <v>132</v>
      </c>
      <c r="C145" s="32">
        <v>6.2899999999999938</v>
      </c>
      <c r="E145" s="186" t="s">
        <v>592</v>
      </c>
      <c r="F145" s="206">
        <v>14739499.822137697</v>
      </c>
      <c r="G145" s="207">
        <v>-414160548.26198125</v>
      </c>
      <c r="H145" s="202">
        <f t="shared" si="4"/>
        <v>-60272031.605688952</v>
      </c>
    </row>
    <row r="146" spans="2:8" x14ac:dyDescent="0.25">
      <c r="B146" s="7">
        <f t="shared" si="5"/>
        <v>133</v>
      </c>
      <c r="C146" s="32">
        <v>6.2999999999999936</v>
      </c>
      <c r="E146" s="186" t="s">
        <v>593</v>
      </c>
      <c r="F146" s="206">
        <v>4397798.4569056612</v>
      </c>
      <c r="G146" s="207">
        <v>6292294.7435480002</v>
      </c>
      <c r="H146" s="202">
        <f t="shared" si="4"/>
        <v>-5227316.7259571133</v>
      </c>
    </row>
    <row r="147" spans="2:8" ht="31.5" x14ac:dyDescent="0.25">
      <c r="B147" s="7">
        <f t="shared" si="5"/>
        <v>134</v>
      </c>
      <c r="C147" s="32">
        <v>6.3099999999999934</v>
      </c>
      <c r="E147" s="187" t="s">
        <v>603</v>
      </c>
      <c r="F147" s="206">
        <v>-10993462.594550602</v>
      </c>
      <c r="G147" s="207">
        <v>257327359.85496002</v>
      </c>
      <c r="H147" s="202">
        <f t="shared" si="4"/>
        <v>39888024.254284412</v>
      </c>
    </row>
    <row r="148" spans="2:8" ht="31.5" x14ac:dyDescent="0.25">
      <c r="B148" s="7">
        <f t="shared" si="5"/>
        <v>135</v>
      </c>
      <c r="C148" s="32">
        <v>6.3199999999999932</v>
      </c>
      <c r="E148" s="187" t="s">
        <v>594</v>
      </c>
      <c r="F148" s="206">
        <v>-792152.34710000001</v>
      </c>
      <c r="G148" s="207">
        <v>2321616.9600000009</v>
      </c>
      <c r="H148" s="202">
        <f t="shared" si="4"/>
        <v>1280937.64305946</v>
      </c>
    </row>
    <row r="149" spans="2:8" x14ac:dyDescent="0.25">
      <c r="B149" s="7">
        <f t="shared" si="5"/>
        <v>136</v>
      </c>
      <c r="C149" s="32">
        <v>6.329999999999993</v>
      </c>
      <c r="E149" s="187" t="s">
        <v>595</v>
      </c>
      <c r="F149" s="206">
        <v>-1791301.8699107408</v>
      </c>
      <c r="G149" s="207">
        <v>89111459.948367998</v>
      </c>
      <c r="H149" s="202">
        <f t="shared" si="4"/>
        <v>11133891.261565531</v>
      </c>
    </row>
    <row r="150" spans="2:8" x14ac:dyDescent="0.25">
      <c r="B150" s="7">
        <f t="shared" si="5"/>
        <v>137</v>
      </c>
      <c r="C150" s="32">
        <v>6.3399999999999928</v>
      </c>
      <c r="E150" s="187" t="s">
        <v>596</v>
      </c>
      <c r="F150" s="206">
        <v>-8465444.0078082196</v>
      </c>
      <c r="G150" s="207">
        <v>104456521.71575001</v>
      </c>
      <c r="H150" s="202">
        <f t="shared" si="4"/>
        <v>21512159.76846322</v>
      </c>
    </row>
    <row r="151" spans="2:8" x14ac:dyDescent="0.25">
      <c r="B151" s="7">
        <f t="shared" si="5"/>
        <v>138</v>
      </c>
      <c r="C151" s="32">
        <v>6.45</v>
      </c>
      <c r="E151" s="186" t="s">
        <v>577</v>
      </c>
      <c r="F151" s="206">
        <v>0</v>
      </c>
      <c r="G151" s="207">
        <v>0</v>
      </c>
      <c r="H151" s="202">
        <f t="shared" si="4"/>
        <v>0</v>
      </c>
    </row>
    <row r="152" spans="2:8" x14ac:dyDescent="0.25">
      <c r="B152" s="7">
        <f t="shared" si="5"/>
        <v>139</v>
      </c>
      <c r="C152" s="32">
        <v>6.46</v>
      </c>
      <c r="E152" s="186" t="s">
        <v>578</v>
      </c>
      <c r="F152" s="206">
        <v>0</v>
      </c>
      <c r="G152" s="207">
        <v>0</v>
      </c>
      <c r="H152" s="202">
        <f t="shared" si="4"/>
        <v>0</v>
      </c>
    </row>
    <row r="153" spans="2:8" x14ac:dyDescent="0.25">
      <c r="B153" s="7">
        <f t="shared" si="5"/>
        <v>140</v>
      </c>
      <c r="C153" s="32">
        <v>6.47</v>
      </c>
      <c r="E153" s="186" t="s">
        <v>579</v>
      </c>
      <c r="F153" s="206">
        <v>0</v>
      </c>
      <c r="G153" s="207">
        <v>142280</v>
      </c>
      <c r="H153" s="202">
        <f t="shared" si="4"/>
        <v>13975.439785739443</v>
      </c>
    </row>
    <row r="154" spans="2:8" x14ac:dyDescent="0.25">
      <c r="B154" s="7">
        <f t="shared" si="5"/>
        <v>141</v>
      </c>
      <c r="C154" s="32">
        <v>6.4799999999999995</v>
      </c>
      <c r="E154" s="186" t="s">
        <v>580</v>
      </c>
      <c r="F154" s="206">
        <v>0</v>
      </c>
      <c r="G154" s="207">
        <v>0</v>
      </c>
      <c r="H154" s="202">
        <f t="shared" si="4"/>
        <v>0</v>
      </c>
    </row>
    <row r="155" spans="2:8" x14ac:dyDescent="0.25">
      <c r="B155" s="7">
        <f t="shared" si="5"/>
        <v>142</v>
      </c>
      <c r="C155" s="32">
        <v>6.4899999999999993</v>
      </c>
      <c r="E155" s="186" t="s">
        <v>581</v>
      </c>
      <c r="F155" s="206">
        <v>-242022.31235291326</v>
      </c>
      <c r="G155" s="207">
        <v>-11947081.314286407</v>
      </c>
      <c r="H155" s="202">
        <f t="shared" si="4"/>
        <v>-851814.63108885067</v>
      </c>
    </row>
    <row r="156" spans="2:8" x14ac:dyDescent="0.25">
      <c r="B156" s="7">
        <f t="shared" si="5"/>
        <v>143</v>
      </c>
      <c r="C156" s="32">
        <v>6.4999999999999991</v>
      </c>
      <c r="E156" s="186" t="s">
        <v>582</v>
      </c>
      <c r="F156" s="206">
        <v>0</v>
      </c>
      <c r="G156" s="207">
        <v>113868.55999999994</v>
      </c>
      <c r="H156" s="202">
        <f t="shared" si="4"/>
        <v>11184.728730453036</v>
      </c>
    </row>
    <row r="157" spans="2:8" x14ac:dyDescent="0.25">
      <c r="B157" s="7">
        <f t="shared" si="5"/>
        <v>144</v>
      </c>
      <c r="C157" s="32">
        <v>6.5099999999999989</v>
      </c>
      <c r="E157" s="186" t="s">
        <v>583</v>
      </c>
      <c r="F157" s="206">
        <v>0</v>
      </c>
      <c r="G157" s="207">
        <v>0</v>
      </c>
      <c r="H157" s="202">
        <f t="shared" si="4"/>
        <v>0</v>
      </c>
    </row>
    <row r="158" spans="2:8" x14ac:dyDescent="0.25">
      <c r="B158" s="7">
        <f t="shared" si="5"/>
        <v>145</v>
      </c>
      <c r="C158" s="32">
        <v>6.5199999999999987</v>
      </c>
      <c r="E158" s="186" t="s">
        <v>584</v>
      </c>
      <c r="F158" s="206">
        <v>0</v>
      </c>
      <c r="G158" s="207">
        <v>1742015.2007266018</v>
      </c>
      <c r="H158" s="202">
        <f t="shared" si="4"/>
        <v>171109.28130164067</v>
      </c>
    </row>
    <row r="159" spans="2:8" x14ac:dyDescent="0.25">
      <c r="B159" s="7">
        <f t="shared" si="5"/>
        <v>146</v>
      </c>
      <c r="C159" s="32">
        <v>6.5299999999999985</v>
      </c>
      <c r="E159" s="186" t="s">
        <v>585</v>
      </c>
      <c r="F159" s="206">
        <v>-39655.383872746024</v>
      </c>
      <c r="G159" s="207">
        <v>65921512.41941943</v>
      </c>
      <c r="H159" s="202">
        <f t="shared" si="4"/>
        <v>6527842.7759074382</v>
      </c>
    </row>
    <row r="160" spans="2:8" x14ac:dyDescent="0.25">
      <c r="B160" s="7">
        <f t="shared" si="5"/>
        <v>147</v>
      </c>
      <c r="C160" s="32">
        <v>6.5399999999999983</v>
      </c>
      <c r="E160" s="186" t="s">
        <v>586</v>
      </c>
      <c r="F160" s="206">
        <v>0</v>
      </c>
      <c r="G160" s="207">
        <v>0</v>
      </c>
      <c r="H160" s="202">
        <f t="shared" si="4"/>
        <v>0</v>
      </c>
    </row>
    <row r="161" spans="2:15" x14ac:dyDescent="0.25">
      <c r="B161" s="7">
        <f t="shared" si="5"/>
        <v>148</v>
      </c>
      <c r="C161" s="32">
        <v>6.549999999999998</v>
      </c>
      <c r="E161" s="186" t="s">
        <v>587</v>
      </c>
      <c r="F161" s="206">
        <v>0</v>
      </c>
      <c r="G161" s="207">
        <v>-38618085.089419425</v>
      </c>
      <c r="H161" s="202">
        <f t="shared" si="4"/>
        <v>-3793257.821252062</v>
      </c>
    </row>
    <row r="162" spans="2:15" x14ac:dyDescent="0.25">
      <c r="B162" s="7">
        <f t="shared" si="5"/>
        <v>149</v>
      </c>
      <c r="C162" s="32">
        <v>6.5599999999999978</v>
      </c>
      <c r="E162" s="186" t="s">
        <v>588</v>
      </c>
      <c r="F162" s="206">
        <v>349292.03779998259</v>
      </c>
      <c r="G162" s="207">
        <v>-7972251.3400000408</v>
      </c>
      <c r="H162" s="202">
        <f t="shared" si="4"/>
        <v>-1247338.5726498601</v>
      </c>
    </row>
    <row r="163" spans="2:15" x14ac:dyDescent="0.25">
      <c r="B163" s="7">
        <f t="shared" si="5"/>
        <v>150</v>
      </c>
      <c r="M163" s="190" t="s">
        <v>648</v>
      </c>
      <c r="N163" s="191">
        <v>67024823.025618404</v>
      </c>
      <c r="O163" s="224">
        <f>+H165-N163</f>
        <v>1.6943702921271324</v>
      </c>
    </row>
    <row r="164" spans="2:15" x14ac:dyDescent="0.25">
      <c r="B164" s="7">
        <f t="shared" si="5"/>
        <v>151</v>
      </c>
      <c r="M164" s="190" t="s">
        <v>648</v>
      </c>
      <c r="N164" s="191">
        <v>-44472308.780039623</v>
      </c>
      <c r="O164" s="224">
        <f>+F165-N164</f>
        <v>0</v>
      </c>
    </row>
    <row r="165" spans="2:15" ht="16.5" thickBot="1" x14ac:dyDescent="0.3">
      <c r="B165" s="7">
        <f t="shared" si="5"/>
        <v>152</v>
      </c>
      <c r="C165" s="185"/>
      <c r="D165" s="185"/>
      <c r="E165" s="27" t="s">
        <v>642</v>
      </c>
      <c r="F165" s="49">
        <f>SUM(F115:F163)</f>
        <v>-44472308.780039608</v>
      </c>
      <c r="G165" s="49">
        <f>SUM(G115:G163)</f>
        <v>80570408.960317522</v>
      </c>
      <c r="H165" s="49">
        <f>SUM(H115:H163)</f>
        <v>67024824.719988696</v>
      </c>
      <c r="I165" s="42"/>
      <c r="M165" s="190" t="s">
        <v>648</v>
      </c>
      <c r="N165" s="191">
        <v>80570391.710412845</v>
      </c>
      <c r="O165" s="224">
        <f>+G165-N165</f>
        <v>17.249904677271843</v>
      </c>
    </row>
    <row r="166" spans="2:15" ht="16.5" thickTop="1" x14ac:dyDescent="0.25">
      <c r="B166" s="7">
        <f t="shared" si="5"/>
        <v>153</v>
      </c>
      <c r="C166" s="32"/>
      <c r="D166" s="33"/>
      <c r="E166" s="34"/>
      <c r="F166" s="26"/>
      <c r="G166" s="26"/>
      <c r="H166" s="27"/>
    </row>
    <row r="167" spans="2:15" x14ac:dyDescent="0.25">
      <c r="B167" s="7">
        <f t="shared" si="5"/>
        <v>154</v>
      </c>
    </row>
    <row r="168" spans="2:15" ht="16.5" thickBot="1" x14ac:dyDescent="0.3">
      <c r="B168" s="7">
        <f t="shared" si="5"/>
        <v>155</v>
      </c>
      <c r="E168" s="86" t="s">
        <v>376</v>
      </c>
      <c r="F168" s="93">
        <f>F111+F165</f>
        <v>74842793.093796462</v>
      </c>
      <c r="G168" s="93">
        <f>G111+G165</f>
        <v>102191998.41315322</v>
      </c>
      <c r="H168" s="93">
        <f>H111+H165</f>
        <v>-89440230.225178838</v>
      </c>
      <c r="I168" s="93">
        <f>I111+I165</f>
        <v>0</v>
      </c>
    </row>
    <row r="169" spans="2:15" x14ac:dyDescent="0.25">
      <c r="B169" s="7">
        <f t="shared" si="5"/>
        <v>156</v>
      </c>
      <c r="C169" s="185"/>
      <c r="D169" s="185"/>
      <c r="E169" s="25"/>
      <c r="F169" s="43"/>
      <c r="G169" s="43"/>
      <c r="H169" s="45"/>
    </row>
    <row r="170" spans="2:15" x14ac:dyDescent="0.25">
      <c r="B170" s="7">
        <f t="shared" si="5"/>
        <v>157</v>
      </c>
      <c r="C170" s="185"/>
      <c r="D170" s="185"/>
      <c r="E170" s="25"/>
      <c r="F170" s="43"/>
      <c r="G170" s="43"/>
      <c r="H170" s="45"/>
    </row>
    <row r="171" spans="2:15" x14ac:dyDescent="0.25">
      <c r="B171" s="7">
        <f t="shared" si="5"/>
        <v>158</v>
      </c>
      <c r="C171" s="330" t="s">
        <v>651</v>
      </c>
      <c r="D171" s="330"/>
      <c r="E171" s="330"/>
      <c r="F171" s="330"/>
      <c r="G171" s="330"/>
      <c r="H171" s="330"/>
    </row>
    <row r="172" spans="2:15" x14ac:dyDescent="0.25">
      <c r="B172" s="7">
        <f t="shared" si="5"/>
        <v>159</v>
      </c>
      <c r="C172" s="25"/>
      <c r="D172" s="25"/>
      <c r="E172" s="25"/>
      <c r="F172" s="329" t="s">
        <v>103</v>
      </c>
      <c r="G172" s="329"/>
      <c r="H172" s="329"/>
      <c r="I172" s="329"/>
    </row>
    <row r="173" spans="2:15" x14ac:dyDescent="0.25">
      <c r="B173" s="7">
        <f t="shared" si="5"/>
        <v>160</v>
      </c>
      <c r="C173" s="30" t="s">
        <v>104</v>
      </c>
      <c r="D173" s="30" t="s">
        <v>144</v>
      </c>
      <c r="E173" s="29" t="s">
        <v>105</v>
      </c>
      <c r="F173" s="184" t="s">
        <v>106</v>
      </c>
      <c r="G173" s="184" t="s">
        <v>84</v>
      </c>
      <c r="H173" s="199" t="s">
        <v>296</v>
      </c>
      <c r="I173" s="48" t="s">
        <v>73</v>
      </c>
      <c r="J173" s="205" t="s">
        <v>111</v>
      </c>
    </row>
    <row r="174" spans="2:15" x14ac:dyDescent="0.25">
      <c r="B174" s="7">
        <f t="shared" si="5"/>
        <v>161</v>
      </c>
      <c r="C174" s="32">
        <v>6.01</v>
      </c>
      <c r="E174" s="186" t="s">
        <v>546</v>
      </c>
      <c r="F174" s="202">
        <f t="array" ref="F174:F219">TRANSPOSE('A-RR Cross-Reference'!EM230:GF230)</f>
        <v>15909781.89594581</v>
      </c>
      <c r="G174" s="202">
        <f t="array" ref="G174:G219">TRANSPOSE('A-RR Cross-Reference'!EM523:GF523)</f>
        <v>0</v>
      </c>
      <c r="H174" s="202">
        <f>-(F174-(G174*$I$174))/$J$174</f>
        <v>-21146642.071822226</v>
      </c>
      <c r="I174" s="214">
        <v>7.3899999999999993E-2</v>
      </c>
      <c r="J174" s="215">
        <v>0.752355</v>
      </c>
    </row>
    <row r="175" spans="2:15" x14ac:dyDescent="0.25">
      <c r="B175" s="7">
        <f t="shared" si="5"/>
        <v>162</v>
      </c>
      <c r="C175" s="32">
        <v>6.02</v>
      </c>
      <c r="E175" s="186" t="s">
        <v>547</v>
      </c>
      <c r="F175" s="202">
        <v>0</v>
      </c>
      <c r="G175" s="202">
        <v>0</v>
      </c>
      <c r="H175" s="202">
        <f t="shared" ref="H175:H219" si="6">-(F175-(G175*$I$174))/$J$174</f>
        <v>0</v>
      </c>
    </row>
    <row r="176" spans="2:15" x14ac:dyDescent="0.25">
      <c r="B176" s="7">
        <f t="shared" si="5"/>
        <v>163</v>
      </c>
      <c r="C176" s="32">
        <v>6.0299999999999994</v>
      </c>
      <c r="E176" s="187" t="s">
        <v>552</v>
      </c>
      <c r="F176" s="202">
        <v>0</v>
      </c>
      <c r="G176" s="202">
        <v>0</v>
      </c>
      <c r="H176" s="202">
        <f t="shared" si="6"/>
        <v>0</v>
      </c>
    </row>
    <row r="177" spans="2:8" x14ac:dyDescent="0.25">
      <c r="B177" s="7">
        <f t="shared" si="5"/>
        <v>164</v>
      </c>
      <c r="C177" s="32">
        <v>6.0399999999999991</v>
      </c>
      <c r="E177" s="187" t="s">
        <v>553</v>
      </c>
      <c r="F177" s="202">
        <v>668842.91487600096</v>
      </c>
      <c r="G177" s="202">
        <v>10098693.721887633</v>
      </c>
      <c r="H177" s="202">
        <f t="shared" si="6"/>
        <v>102944.15690929828</v>
      </c>
    </row>
    <row r="178" spans="2:8" x14ac:dyDescent="0.25">
      <c r="B178" s="7">
        <f t="shared" si="5"/>
        <v>165</v>
      </c>
      <c r="C178" s="32">
        <v>6.0499999999999989</v>
      </c>
      <c r="E178" s="187" t="s">
        <v>554</v>
      </c>
      <c r="F178" s="202">
        <v>-545414.01797072764</v>
      </c>
      <c r="G178" s="202">
        <v>0</v>
      </c>
      <c r="H178" s="202">
        <f t="shared" si="6"/>
        <v>724942.37158087292</v>
      </c>
    </row>
    <row r="179" spans="2:8" x14ac:dyDescent="0.25">
      <c r="B179" s="7">
        <f t="shared" si="5"/>
        <v>166</v>
      </c>
      <c r="C179" s="32">
        <v>6.0599999999999987</v>
      </c>
      <c r="E179" s="187" t="s">
        <v>555</v>
      </c>
      <c r="F179" s="202">
        <v>0</v>
      </c>
      <c r="G179" s="202">
        <v>0</v>
      </c>
      <c r="H179" s="202">
        <f t="shared" si="6"/>
        <v>0</v>
      </c>
    </row>
    <row r="180" spans="2:8" x14ac:dyDescent="0.25">
      <c r="B180" s="7">
        <f t="shared" si="5"/>
        <v>167</v>
      </c>
      <c r="C180" s="32">
        <v>6.0699999999999985</v>
      </c>
      <c r="E180" s="187" t="s">
        <v>556</v>
      </c>
      <c r="F180" s="202">
        <v>0</v>
      </c>
      <c r="G180" s="202">
        <v>0</v>
      </c>
      <c r="H180" s="202">
        <f t="shared" si="6"/>
        <v>0</v>
      </c>
    </row>
    <row r="181" spans="2:8" x14ac:dyDescent="0.25">
      <c r="B181" s="7">
        <f t="shared" si="5"/>
        <v>168</v>
      </c>
      <c r="C181" s="32">
        <v>6.0799999999999983</v>
      </c>
      <c r="E181" s="187" t="s">
        <v>557</v>
      </c>
      <c r="F181" s="202">
        <v>0</v>
      </c>
      <c r="G181" s="202">
        <v>0</v>
      </c>
      <c r="H181" s="202">
        <f t="shared" si="6"/>
        <v>0</v>
      </c>
    </row>
    <row r="182" spans="2:8" x14ac:dyDescent="0.25">
      <c r="B182" s="7">
        <f t="shared" si="5"/>
        <v>169</v>
      </c>
      <c r="C182" s="32">
        <v>6.0899999999999981</v>
      </c>
      <c r="E182" s="187" t="s">
        <v>558</v>
      </c>
      <c r="F182" s="202">
        <v>0</v>
      </c>
      <c r="G182" s="202">
        <v>0</v>
      </c>
      <c r="H182" s="202">
        <f t="shared" si="6"/>
        <v>0</v>
      </c>
    </row>
    <row r="183" spans="2:8" x14ac:dyDescent="0.25">
      <c r="B183" s="7">
        <f t="shared" si="5"/>
        <v>170</v>
      </c>
      <c r="C183" s="32">
        <v>6.0999999999999979</v>
      </c>
      <c r="E183" s="187" t="s">
        <v>559</v>
      </c>
      <c r="F183" s="202">
        <v>0</v>
      </c>
      <c r="G183" s="202">
        <v>0</v>
      </c>
      <c r="H183" s="202">
        <f t="shared" si="6"/>
        <v>0</v>
      </c>
    </row>
    <row r="184" spans="2:8" x14ac:dyDescent="0.25">
      <c r="B184" s="7">
        <f t="shared" si="5"/>
        <v>171</v>
      </c>
      <c r="C184" s="32">
        <v>6.1099999999999977</v>
      </c>
      <c r="E184" s="187" t="s">
        <v>560</v>
      </c>
      <c r="F184" s="202">
        <v>-564801.47031854209</v>
      </c>
      <c r="G184" s="202">
        <v>0</v>
      </c>
      <c r="H184" s="202">
        <f t="shared" si="6"/>
        <v>750711.39331637602</v>
      </c>
    </row>
    <row r="185" spans="2:8" x14ac:dyDescent="0.25">
      <c r="B185" s="7">
        <f t="shared" si="5"/>
        <v>172</v>
      </c>
      <c r="C185" s="32">
        <v>6.1199999999999974</v>
      </c>
      <c r="E185" s="187" t="s">
        <v>561</v>
      </c>
      <c r="F185" s="202">
        <v>0</v>
      </c>
      <c r="G185" s="202">
        <v>0</v>
      </c>
      <c r="H185" s="202">
        <f t="shared" si="6"/>
        <v>0</v>
      </c>
    </row>
    <row r="186" spans="2:8" x14ac:dyDescent="0.25">
      <c r="B186" s="7">
        <f t="shared" si="5"/>
        <v>173</v>
      </c>
      <c r="C186" s="32">
        <v>6.1299999999999972</v>
      </c>
      <c r="E186" s="187" t="s">
        <v>562</v>
      </c>
      <c r="F186" s="202">
        <v>0</v>
      </c>
      <c r="G186" s="202">
        <v>0</v>
      </c>
      <c r="H186" s="202">
        <f t="shared" si="6"/>
        <v>0</v>
      </c>
    </row>
    <row r="187" spans="2:8" x14ac:dyDescent="0.25">
      <c r="B187" s="7">
        <f t="shared" si="5"/>
        <v>174</v>
      </c>
      <c r="C187" s="32">
        <v>6.139999999999997</v>
      </c>
      <c r="E187" s="187" t="s">
        <v>563</v>
      </c>
      <c r="F187" s="202">
        <v>0</v>
      </c>
      <c r="G187" s="202">
        <v>0</v>
      </c>
      <c r="H187" s="202">
        <f t="shared" si="6"/>
        <v>0</v>
      </c>
    </row>
    <row r="188" spans="2:8" x14ac:dyDescent="0.25">
      <c r="B188" s="7">
        <f t="shared" si="5"/>
        <v>175</v>
      </c>
      <c r="C188" s="32">
        <v>6.1499999999999968</v>
      </c>
      <c r="E188" s="187" t="s">
        <v>564</v>
      </c>
      <c r="F188" s="202">
        <v>-3468351.8046000004</v>
      </c>
      <c r="G188" s="202">
        <v>0</v>
      </c>
      <c r="H188" s="202">
        <f t="shared" si="6"/>
        <v>4609993.6926052198</v>
      </c>
    </row>
    <row r="189" spans="2:8" x14ac:dyDescent="0.25">
      <c r="B189" s="7">
        <f t="shared" si="5"/>
        <v>176</v>
      </c>
      <c r="C189" s="32">
        <v>6.1599999999999966</v>
      </c>
      <c r="E189" s="187" t="s">
        <v>565</v>
      </c>
      <c r="F189" s="202">
        <v>0</v>
      </c>
      <c r="G189" s="202">
        <v>0</v>
      </c>
      <c r="H189" s="202">
        <f t="shared" si="6"/>
        <v>0</v>
      </c>
    </row>
    <row r="190" spans="2:8" x14ac:dyDescent="0.25">
      <c r="B190" s="7">
        <f t="shared" si="5"/>
        <v>177</v>
      </c>
      <c r="C190" s="32">
        <v>6.1699999999999964</v>
      </c>
      <c r="E190" s="187" t="s">
        <v>566</v>
      </c>
      <c r="F190" s="202">
        <v>0</v>
      </c>
      <c r="G190" s="202">
        <v>0</v>
      </c>
      <c r="H190" s="202">
        <f t="shared" si="6"/>
        <v>0</v>
      </c>
    </row>
    <row r="191" spans="2:8" x14ac:dyDescent="0.25">
      <c r="B191" s="7">
        <f t="shared" si="5"/>
        <v>178</v>
      </c>
      <c r="C191" s="32">
        <v>6.1799999999999962</v>
      </c>
      <c r="E191" s="187" t="s">
        <v>567</v>
      </c>
      <c r="F191" s="202">
        <v>0</v>
      </c>
      <c r="G191" s="202">
        <v>0</v>
      </c>
      <c r="H191" s="202">
        <f t="shared" si="6"/>
        <v>0</v>
      </c>
    </row>
    <row r="192" spans="2:8" x14ac:dyDescent="0.25">
      <c r="B192" s="7">
        <f t="shared" si="5"/>
        <v>179</v>
      </c>
      <c r="C192" s="32">
        <v>6.1899999999999959</v>
      </c>
      <c r="E192" s="187" t="s">
        <v>568</v>
      </c>
      <c r="F192" s="202">
        <v>0</v>
      </c>
      <c r="G192" s="202">
        <v>0</v>
      </c>
      <c r="H192" s="202">
        <f t="shared" si="6"/>
        <v>0</v>
      </c>
    </row>
    <row r="193" spans="2:8" x14ac:dyDescent="0.25">
      <c r="B193" s="7">
        <f t="shared" si="5"/>
        <v>180</v>
      </c>
      <c r="C193" s="32">
        <v>6.1999999999999957</v>
      </c>
      <c r="E193" s="187" t="s">
        <v>569</v>
      </c>
      <c r="F193" s="202">
        <v>0</v>
      </c>
      <c r="G193" s="202">
        <v>0</v>
      </c>
      <c r="H193" s="202">
        <f t="shared" si="6"/>
        <v>0</v>
      </c>
    </row>
    <row r="194" spans="2:8" x14ac:dyDescent="0.25">
      <c r="B194" s="7">
        <f t="shared" si="5"/>
        <v>181</v>
      </c>
      <c r="C194" s="32">
        <v>6.2099999999999955</v>
      </c>
      <c r="E194" s="187" t="s">
        <v>570</v>
      </c>
      <c r="F194" s="202">
        <v>0</v>
      </c>
      <c r="G194" s="202">
        <v>0</v>
      </c>
      <c r="H194" s="202">
        <f t="shared" si="6"/>
        <v>0</v>
      </c>
    </row>
    <row r="195" spans="2:8" x14ac:dyDescent="0.25">
      <c r="B195" s="7">
        <f t="shared" si="5"/>
        <v>182</v>
      </c>
      <c r="C195" s="32">
        <v>6.2199999999999953</v>
      </c>
      <c r="E195" s="187" t="s">
        <v>571</v>
      </c>
      <c r="F195" s="202">
        <v>-61645699.922056295</v>
      </c>
      <c r="G195" s="202">
        <v>0</v>
      </c>
      <c r="H195" s="202">
        <f t="shared" si="6"/>
        <v>81936984.431626424</v>
      </c>
    </row>
    <row r="196" spans="2:8" x14ac:dyDescent="0.25">
      <c r="B196" s="7">
        <f t="shared" si="5"/>
        <v>183</v>
      </c>
      <c r="C196" s="32">
        <v>6.2299999999999951</v>
      </c>
      <c r="E196" s="187" t="s">
        <v>572</v>
      </c>
      <c r="F196" s="202">
        <v>-245505.14664022264</v>
      </c>
      <c r="G196" s="202">
        <v>1743384.3323934791</v>
      </c>
      <c r="H196" s="202">
        <f t="shared" si="6"/>
        <v>497559.32877976587</v>
      </c>
    </row>
    <row r="197" spans="2:8" x14ac:dyDescent="0.25">
      <c r="B197" s="7">
        <f t="shared" si="5"/>
        <v>184</v>
      </c>
      <c r="C197" s="32">
        <v>6.2399999999999949</v>
      </c>
      <c r="E197" s="187" t="s">
        <v>573</v>
      </c>
      <c r="F197" s="202">
        <v>-6591984.3532083482</v>
      </c>
      <c r="G197" s="202">
        <v>0</v>
      </c>
      <c r="H197" s="202">
        <f t="shared" si="6"/>
        <v>8761800.4176330958</v>
      </c>
    </row>
    <row r="198" spans="2:8" x14ac:dyDescent="0.25">
      <c r="B198" s="7">
        <f t="shared" si="5"/>
        <v>185</v>
      </c>
      <c r="C198" s="32">
        <v>6.2499999999999947</v>
      </c>
      <c r="E198" s="187" t="s">
        <v>574</v>
      </c>
      <c r="F198" s="202">
        <v>-5506395.014822321</v>
      </c>
      <c r="G198" s="202">
        <v>-242607.00961800106</v>
      </c>
      <c r="H198" s="202">
        <f t="shared" si="6"/>
        <v>7295048.6895302758</v>
      </c>
    </row>
    <row r="199" spans="2:8" x14ac:dyDescent="0.25">
      <c r="B199" s="7">
        <f t="shared" si="5"/>
        <v>186</v>
      </c>
      <c r="C199" s="32">
        <v>6.2599999999999945</v>
      </c>
      <c r="E199" s="187" t="s">
        <v>575</v>
      </c>
      <c r="F199" s="202">
        <v>-80037.032855528465</v>
      </c>
      <c r="G199" s="202">
        <v>0</v>
      </c>
      <c r="H199" s="202">
        <f t="shared" si="6"/>
        <v>106382.00431382588</v>
      </c>
    </row>
    <row r="200" spans="2:8" x14ac:dyDescent="0.25">
      <c r="B200" s="7">
        <f t="shared" si="5"/>
        <v>187</v>
      </c>
      <c r="C200" s="32">
        <v>6.2699999999999942</v>
      </c>
      <c r="E200" s="187" t="s">
        <v>576</v>
      </c>
      <c r="F200" s="202">
        <v>-803115.10942405707</v>
      </c>
      <c r="G200" s="202">
        <v>-401557.55471202888</v>
      </c>
      <c r="H200" s="202">
        <f t="shared" si="6"/>
        <v>1028025.3419341111</v>
      </c>
    </row>
    <row r="201" spans="2:8" x14ac:dyDescent="0.25">
      <c r="B201" s="7">
        <f t="shared" si="5"/>
        <v>188</v>
      </c>
      <c r="C201" s="32">
        <v>6.279999999999994</v>
      </c>
      <c r="E201" s="187" t="s">
        <v>591</v>
      </c>
      <c r="F201" s="202">
        <v>0</v>
      </c>
      <c r="G201" s="202">
        <v>0</v>
      </c>
      <c r="H201" s="202">
        <f t="shared" si="6"/>
        <v>0</v>
      </c>
    </row>
    <row r="202" spans="2:8" x14ac:dyDescent="0.25">
      <c r="B202" s="7">
        <f t="shared" si="5"/>
        <v>189</v>
      </c>
      <c r="C202" s="32">
        <v>6.2899999999999938</v>
      </c>
      <c r="E202" s="187" t="s">
        <v>592</v>
      </c>
      <c r="F202" s="202">
        <v>21655401.978452869</v>
      </c>
      <c r="G202" s="202">
        <v>-195386564.26574332</v>
      </c>
      <c r="H202" s="202">
        <f t="shared" si="6"/>
        <v>-47975316.277144834</v>
      </c>
    </row>
    <row r="203" spans="2:8" ht="31.5" x14ac:dyDescent="0.25">
      <c r="B203" s="7">
        <f t="shared" si="5"/>
        <v>190</v>
      </c>
      <c r="C203" s="32">
        <v>6.2999999999999936</v>
      </c>
      <c r="E203" s="187" t="s">
        <v>593</v>
      </c>
      <c r="F203" s="202">
        <v>5525741.4497995321</v>
      </c>
      <c r="G203" s="202">
        <v>6185965.0190380011</v>
      </c>
      <c r="H203" s="202">
        <f t="shared" si="6"/>
        <v>-6736977.4041411616</v>
      </c>
    </row>
    <row r="204" spans="2:8" ht="31.5" x14ac:dyDescent="0.25">
      <c r="B204" s="7">
        <f t="shared" si="5"/>
        <v>191</v>
      </c>
      <c r="C204" s="32">
        <v>6.3099999999999934</v>
      </c>
      <c r="E204" s="187" t="s">
        <v>603</v>
      </c>
      <c r="F204" s="202">
        <v>-13328051.774230499</v>
      </c>
      <c r="G204" s="202">
        <v>174642002.14264998</v>
      </c>
      <c r="H204" s="202">
        <f t="shared" si="6"/>
        <v>34869304.693359293</v>
      </c>
    </row>
    <row r="205" spans="2:8" ht="31.5" x14ac:dyDescent="0.25">
      <c r="B205" s="7">
        <f t="shared" si="5"/>
        <v>192</v>
      </c>
      <c r="C205" s="32">
        <v>6.3199999999999932</v>
      </c>
      <c r="E205" s="187" t="s">
        <v>594</v>
      </c>
      <c r="F205" s="202">
        <v>-125084.27869999989</v>
      </c>
      <c r="G205" s="202">
        <v>3146660.8700000024</v>
      </c>
      <c r="H205" s="202">
        <f t="shared" si="6"/>
        <v>475337.46302343981</v>
      </c>
    </row>
    <row r="206" spans="2:8" x14ac:dyDescent="0.25">
      <c r="B206" s="7">
        <f t="shared" si="5"/>
        <v>193</v>
      </c>
      <c r="C206" s="32">
        <v>6.329999999999993</v>
      </c>
      <c r="E206" s="187" t="s">
        <v>595</v>
      </c>
      <c r="F206" s="202">
        <v>-2355362.4849999994</v>
      </c>
      <c r="G206" s="202">
        <v>17890263.581616011</v>
      </c>
      <c r="H206" s="202">
        <f t="shared" si="6"/>
        <v>4887922.5414617062</v>
      </c>
    </row>
    <row r="207" spans="2:8" x14ac:dyDescent="0.25">
      <c r="B207" s="7">
        <f t="shared" si="5"/>
        <v>194</v>
      </c>
      <c r="C207" s="32">
        <v>6.3399999999999928</v>
      </c>
      <c r="E207" s="187" t="s">
        <v>596</v>
      </c>
      <c r="F207" s="202">
        <v>-10217273.590264836</v>
      </c>
      <c r="G207" s="202">
        <v>54806639.016327985</v>
      </c>
      <c r="H207" s="202">
        <f t="shared" si="6"/>
        <v>18963766.059335653</v>
      </c>
    </row>
    <row r="208" spans="2:8" x14ac:dyDescent="0.25">
      <c r="B208" s="7">
        <f t="shared" ref="B208:B271" si="7">B207+1</f>
        <v>195</v>
      </c>
      <c r="C208" s="32">
        <v>6.45</v>
      </c>
      <c r="E208" s="187" t="s">
        <v>577</v>
      </c>
      <c r="F208" s="202">
        <v>-125477115.99038982</v>
      </c>
      <c r="G208" s="202">
        <v>0</v>
      </c>
      <c r="H208" s="202">
        <f t="shared" si="6"/>
        <v>166779134.83713117</v>
      </c>
    </row>
    <row r="209" spans="2:15" x14ac:dyDescent="0.25">
      <c r="B209" s="7">
        <f t="shared" si="7"/>
        <v>196</v>
      </c>
      <c r="C209" s="32">
        <v>6.46</v>
      </c>
      <c r="E209" s="187" t="s">
        <v>578</v>
      </c>
      <c r="F209" s="202">
        <v>-139468.69547499999</v>
      </c>
      <c r="G209" s="202">
        <v>0</v>
      </c>
      <c r="H209" s="202">
        <f t="shared" si="6"/>
        <v>185376.17942992336</v>
      </c>
    </row>
    <row r="210" spans="2:15" x14ac:dyDescent="0.25">
      <c r="B210" s="7">
        <f t="shared" si="7"/>
        <v>197</v>
      </c>
      <c r="C210" s="32">
        <v>6.47</v>
      </c>
      <c r="E210" s="187" t="s">
        <v>579</v>
      </c>
      <c r="F210" s="202">
        <v>12529.914132000224</v>
      </c>
      <c r="G210" s="202">
        <v>79070.325399998896</v>
      </c>
      <c r="H210" s="202">
        <f t="shared" si="6"/>
        <v>-8887.5824377325953</v>
      </c>
    </row>
    <row r="211" spans="2:15" x14ac:dyDescent="0.25">
      <c r="B211" s="7">
        <f t="shared" si="7"/>
        <v>198</v>
      </c>
      <c r="C211" s="32">
        <v>6.4799999999999995</v>
      </c>
      <c r="E211" s="187" t="s">
        <v>580</v>
      </c>
      <c r="F211" s="202">
        <v>827173.50134999899</v>
      </c>
      <c r="G211" s="202">
        <v>0</v>
      </c>
      <c r="H211" s="202">
        <f t="shared" si="6"/>
        <v>-1099445.7421695862</v>
      </c>
    </row>
    <row r="212" spans="2:15" x14ac:dyDescent="0.25">
      <c r="B212" s="7">
        <f t="shared" si="7"/>
        <v>199</v>
      </c>
      <c r="C212" s="32">
        <v>6.4899999999999993</v>
      </c>
      <c r="E212" s="187" t="s">
        <v>581</v>
      </c>
      <c r="F212" s="202">
        <v>2257567.0605767574</v>
      </c>
      <c r="G212" s="202">
        <v>-6069072.8816929832</v>
      </c>
      <c r="H212" s="202">
        <f t="shared" si="6"/>
        <v>-3596801.4388604695</v>
      </c>
    </row>
    <row r="213" spans="2:15" x14ac:dyDescent="0.25">
      <c r="B213" s="7">
        <f t="shared" si="7"/>
        <v>200</v>
      </c>
      <c r="C213" s="32">
        <v>6.4999999999999991</v>
      </c>
      <c r="E213" s="187" t="s">
        <v>582</v>
      </c>
      <c r="F213" s="202">
        <v>-11244.520300000051</v>
      </c>
      <c r="G213" s="202">
        <v>50175.311134722244</v>
      </c>
      <c r="H213" s="202">
        <f t="shared" si="6"/>
        <v>19874.229310439918</v>
      </c>
    </row>
    <row r="214" spans="2:15" x14ac:dyDescent="0.25">
      <c r="B214" s="7">
        <f t="shared" si="7"/>
        <v>201</v>
      </c>
      <c r="C214" s="32">
        <v>6.5099999999999989</v>
      </c>
      <c r="E214" s="187" t="s">
        <v>583</v>
      </c>
      <c r="F214" s="202">
        <v>-9794940.019475</v>
      </c>
      <c r="G214" s="202">
        <v>0</v>
      </c>
      <c r="H214" s="202">
        <f t="shared" si="6"/>
        <v>13019040.239614278</v>
      </c>
    </row>
    <row r="215" spans="2:15" x14ac:dyDescent="0.25">
      <c r="B215" s="7">
        <f t="shared" si="7"/>
        <v>202</v>
      </c>
      <c r="C215" s="32">
        <v>6.5199999999999987</v>
      </c>
      <c r="E215" s="187" t="s">
        <v>584</v>
      </c>
      <c r="F215" s="202">
        <v>-1707574.2478025374</v>
      </c>
      <c r="G215" s="202">
        <v>-771787.50036631664</v>
      </c>
      <c r="H215" s="202">
        <f t="shared" si="6"/>
        <v>2193830.2417415539</v>
      </c>
    </row>
    <row r="216" spans="2:15" x14ac:dyDescent="0.25">
      <c r="B216" s="7">
        <f t="shared" si="7"/>
        <v>203</v>
      </c>
      <c r="C216" s="32">
        <v>6.5299999999999985</v>
      </c>
      <c r="E216" s="187" t="s">
        <v>585</v>
      </c>
      <c r="F216" s="202">
        <v>-8200821.0775916586</v>
      </c>
      <c r="G216" s="202">
        <v>10775509.003744295</v>
      </c>
      <c r="H216" s="202">
        <f t="shared" si="6"/>
        <v>11958624.841954079</v>
      </c>
    </row>
    <row r="217" spans="2:15" x14ac:dyDescent="0.25">
      <c r="B217" s="7">
        <f t="shared" si="7"/>
        <v>204</v>
      </c>
      <c r="C217" s="32">
        <v>6.5399999999999983</v>
      </c>
      <c r="E217" s="187" t="s">
        <v>586</v>
      </c>
      <c r="F217" s="202">
        <v>0</v>
      </c>
      <c r="G217" s="202">
        <v>0</v>
      </c>
      <c r="H217" s="202">
        <f t="shared" si="6"/>
        <v>0</v>
      </c>
    </row>
    <row r="218" spans="2:15" x14ac:dyDescent="0.25">
      <c r="B218" s="7">
        <f t="shared" si="7"/>
        <v>205</v>
      </c>
      <c r="C218" s="32">
        <v>6.549999999999998</v>
      </c>
      <c r="E218" s="187" t="s">
        <v>587</v>
      </c>
      <c r="F218" s="202">
        <v>0</v>
      </c>
      <c r="G218" s="202">
        <v>0</v>
      </c>
      <c r="H218" s="202">
        <f t="shared" si="6"/>
        <v>0</v>
      </c>
    </row>
    <row r="219" spans="2:15" x14ac:dyDescent="0.25">
      <c r="B219" s="7">
        <f t="shared" si="7"/>
        <v>206</v>
      </c>
      <c r="C219" s="32">
        <v>6.5599999999999978</v>
      </c>
      <c r="E219" s="187" t="s">
        <v>588</v>
      </c>
      <c r="F219" s="202">
        <v>1746498.9622000174</v>
      </c>
      <c r="G219" s="202">
        <v>-2880746.5800000094</v>
      </c>
      <c r="H219" s="202">
        <f t="shared" si="6"/>
        <v>-2604337.2270564004</v>
      </c>
    </row>
    <row r="220" spans="2:15" x14ac:dyDescent="0.25">
      <c r="B220" s="7">
        <f t="shared" si="7"/>
        <v>207</v>
      </c>
      <c r="M220" s="190" t="s">
        <v>648</v>
      </c>
      <c r="N220" s="191">
        <v>275998195.6663298</v>
      </c>
      <c r="O220" s="224">
        <f>+H222-N220</f>
        <v>-0.25537139177322388</v>
      </c>
    </row>
    <row r="221" spans="2:15" x14ac:dyDescent="0.25">
      <c r="B221" s="7">
        <f t="shared" si="7"/>
        <v>208</v>
      </c>
      <c r="M221" s="190" t="s">
        <v>648</v>
      </c>
      <c r="N221" s="191">
        <v>-202204703.06592235</v>
      </c>
      <c r="O221" s="224">
        <f>+F222-N221</f>
        <v>0.19212993979454041</v>
      </c>
    </row>
    <row r="222" spans="2:15" ht="16.5" thickBot="1" x14ac:dyDescent="0.3">
      <c r="B222" s="7">
        <f t="shared" si="7"/>
        <v>209</v>
      </c>
      <c r="C222" s="185"/>
      <c r="D222" s="185"/>
      <c r="E222" s="27" t="s">
        <v>644</v>
      </c>
      <c r="F222" s="49">
        <f>SUM(F172:F220)</f>
        <v>-202204702.87379241</v>
      </c>
      <c r="G222" s="49">
        <f>SUM(G172:G220)</f>
        <v>73666027.532059431</v>
      </c>
      <c r="H222" s="49">
        <f>SUM(H172:H220)</f>
        <v>275998195.41095841</v>
      </c>
      <c r="I222" s="42"/>
      <c r="M222" s="190" t="s">
        <v>648</v>
      </c>
      <c r="N222" s="191">
        <v>73666027.532059997</v>
      </c>
      <c r="O222" s="224">
        <f>+G222-N222</f>
        <v>-5.6624412536621094E-7</v>
      </c>
    </row>
    <row r="223" spans="2:15" ht="16.5" thickTop="1" x14ac:dyDescent="0.25">
      <c r="B223" s="7">
        <f t="shared" si="7"/>
        <v>210</v>
      </c>
      <c r="C223" s="32"/>
      <c r="D223" s="33"/>
      <c r="E223" s="34"/>
      <c r="F223" s="26"/>
      <c r="G223" s="26"/>
      <c r="H223" s="27"/>
    </row>
    <row r="224" spans="2:15" x14ac:dyDescent="0.25">
      <c r="B224" s="7">
        <f t="shared" si="7"/>
        <v>211</v>
      </c>
    </row>
    <row r="225" spans="2:10" ht="16.5" thickBot="1" x14ac:dyDescent="0.3">
      <c r="B225" s="7">
        <f t="shared" si="7"/>
        <v>212</v>
      </c>
      <c r="E225" s="86" t="s">
        <v>376</v>
      </c>
      <c r="F225" s="93">
        <f>F168+F222</f>
        <v>-127361909.77999595</v>
      </c>
      <c r="G225" s="93">
        <f>G168+G222</f>
        <v>175858025.94521266</v>
      </c>
      <c r="H225" s="93">
        <f>H168+H222</f>
        <v>186557965.18577957</v>
      </c>
      <c r="I225" s="93">
        <f>I168+I222</f>
        <v>0</v>
      </c>
    </row>
    <row r="226" spans="2:10" x14ac:dyDescent="0.25">
      <c r="B226" s="7">
        <f t="shared" si="7"/>
        <v>213</v>
      </c>
      <c r="C226" s="185"/>
      <c r="D226" s="185"/>
      <c r="E226" s="25"/>
      <c r="F226" s="43"/>
      <c r="G226" s="43"/>
      <c r="H226" s="45"/>
    </row>
    <row r="227" spans="2:10" x14ac:dyDescent="0.25">
      <c r="B227" s="7">
        <f t="shared" si="7"/>
        <v>214</v>
      </c>
      <c r="C227" s="185"/>
      <c r="D227" s="185"/>
      <c r="E227" s="25"/>
      <c r="F227" s="43"/>
      <c r="G227" s="43"/>
      <c r="H227" s="45"/>
    </row>
    <row r="228" spans="2:10" x14ac:dyDescent="0.25">
      <c r="B228" s="7">
        <f t="shared" si="7"/>
        <v>215</v>
      </c>
      <c r="C228" s="330" t="s">
        <v>643</v>
      </c>
      <c r="D228" s="330"/>
      <c r="E228" s="330"/>
      <c r="F228" s="330"/>
      <c r="G228" s="330"/>
      <c r="H228" s="330"/>
    </row>
    <row r="229" spans="2:10" x14ac:dyDescent="0.25">
      <c r="B229" s="7">
        <f t="shared" si="7"/>
        <v>216</v>
      </c>
      <c r="C229" s="25"/>
      <c r="D229" s="25"/>
      <c r="E229" s="25"/>
      <c r="F229" s="329" t="s">
        <v>103</v>
      </c>
      <c r="G229" s="329"/>
      <c r="H229" s="329"/>
      <c r="I229" s="329"/>
    </row>
    <row r="230" spans="2:10" x14ac:dyDescent="0.25">
      <c r="B230" s="7">
        <f t="shared" si="7"/>
        <v>217</v>
      </c>
      <c r="C230" s="30" t="s">
        <v>104</v>
      </c>
      <c r="D230" s="30" t="s">
        <v>144</v>
      </c>
      <c r="E230" s="29" t="s">
        <v>105</v>
      </c>
      <c r="F230" s="184" t="s">
        <v>106</v>
      </c>
      <c r="G230" s="184" t="s">
        <v>84</v>
      </c>
      <c r="H230" s="210" t="s">
        <v>296</v>
      </c>
      <c r="I230" s="48" t="s">
        <v>73</v>
      </c>
      <c r="J230" s="205" t="s">
        <v>111</v>
      </c>
    </row>
    <row r="231" spans="2:10" x14ac:dyDescent="0.25">
      <c r="B231" s="7">
        <f t="shared" si="7"/>
        <v>218</v>
      </c>
      <c r="C231" s="32">
        <v>6.01</v>
      </c>
      <c r="E231" s="187" t="s">
        <v>546</v>
      </c>
      <c r="F231" s="207">
        <f t="array" ref="F231:F275">TRANSPOSE('A-RR Cross-Reference 2024'!F230:AX230)</f>
        <v>16230699.011550087</v>
      </c>
      <c r="G231" s="207">
        <f t="array" ref="G231:G275">TRANSPOSE('A-RR Cross-Reference 2024'!F523:AX523)</f>
        <v>0</v>
      </c>
      <c r="H231" s="202">
        <f>-(F231-(G231*$I$231))/$J$231</f>
        <v>-21573192.191917498</v>
      </c>
      <c r="I231" s="214">
        <v>7.4399999999999994E-2</v>
      </c>
      <c r="J231" s="215">
        <v>0.752355</v>
      </c>
    </row>
    <row r="232" spans="2:10" x14ac:dyDescent="0.25">
      <c r="B232" s="7">
        <f t="shared" si="7"/>
        <v>219</v>
      </c>
      <c r="C232" s="32">
        <v>6.02</v>
      </c>
      <c r="E232" s="187" t="s">
        <v>547</v>
      </c>
      <c r="F232" s="207">
        <v>0</v>
      </c>
      <c r="G232" s="207">
        <v>0</v>
      </c>
      <c r="H232" s="202">
        <f t="shared" ref="H232:H275" si="8">-(F232-(G232*$I$231))/$J$231</f>
        <v>0</v>
      </c>
    </row>
    <row r="233" spans="2:10" x14ac:dyDescent="0.25">
      <c r="B233" s="7">
        <f t="shared" si="7"/>
        <v>220</v>
      </c>
      <c r="C233" s="32">
        <v>6.0299999999999994</v>
      </c>
      <c r="E233" s="187" t="s">
        <v>552</v>
      </c>
      <c r="F233" s="207">
        <v>0</v>
      </c>
      <c r="G233" s="207">
        <v>0</v>
      </c>
      <c r="H233" s="202">
        <f t="shared" si="8"/>
        <v>0</v>
      </c>
    </row>
    <row r="234" spans="2:10" x14ac:dyDescent="0.25">
      <c r="B234" s="7">
        <f t="shared" si="7"/>
        <v>221</v>
      </c>
      <c r="C234" s="32">
        <v>6.0399999999999991</v>
      </c>
      <c r="E234" s="187" t="s">
        <v>553</v>
      </c>
      <c r="F234" s="207">
        <v>-467403.99771801173</v>
      </c>
      <c r="G234" s="207">
        <v>21213022.136484977</v>
      </c>
      <c r="H234" s="202">
        <f t="shared" si="8"/>
        <v>2718999.4679007833</v>
      </c>
    </row>
    <row r="235" spans="2:10" x14ac:dyDescent="0.25">
      <c r="B235" s="7">
        <f t="shared" si="7"/>
        <v>222</v>
      </c>
      <c r="C235" s="32">
        <v>6.0499999999999989</v>
      </c>
      <c r="E235" s="187" t="s">
        <v>554</v>
      </c>
      <c r="F235" s="207">
        <v>1969431.357373487</v>
      </c>
      <c r="G235" s="207">
        <v>0</v>
      </c>
      <c r="H235" s="202">
        <f t="shared" si="8"/>
        <v>-2617688.9332475853</v>
      </c>
    </row>
    <row r="236" spans="2:10" x14ac:dyDescent="0.25">
      <c r="B236" s="7">
        <f t="shared" si="7"/>
        <v>223</v>
      </c>
      <c r="C236" s="32">
        <v>6.0599999999999987</v>
      </c>
      <c r="E236" s="187" t="s">
        <v>555</v>
      </c>
      <c r="F236" s="207">
        <v>0</v>
      </c>
      <c r="G236" s="207">
        <v>0</v>
      </c>
      <c r="H236" s="202">
        <f t="shared" si="8"/>
        <v>0</v>
      </c>
    </row>
    <row r="237" spans="2:10" x14ac:dyDescent="0.25">
      <c r="B237" s="7">
        <f t="shared" si="7"/>
        <v>224</v>
      </c>
      <c r="C237" s="32">
        <v>6.0699999999999985</v>
      </c>
      <c r="E237" s="187" t="s">
        <v>556</v>
      </c>
      <c r="F237" s="207">
        <v>0</v>
      </c>
      <c r="G237" s="207">
        <v>0</v>
      </c>
      <c r="H237" s="202">
        <f t="shared" si="8"/>
        <v>0</v>
      </c>
    </row>
    <row r="238" spans="2:10" x14ac:dyDescent="0.25">
      <c r="B238" s="7">
        <f t="shared" si="7"/>
        <v>225</v>
      </c>
      <c r="C238" s="32">
        <v>6.0799999999999983</v>
      </c>
      <c r="E238" s="187" t="s">
        <v>557</v>
      </c>
      <c r="F238" s="207">
        <v>0</v>
      </c>
      <c r="G238" s="207">
        <v>0</v>
      </c>
      <c r="H238" s="202">
        <f t="shared" si="8"/>
        <v>0</v>
      </c>
    </row>
    <row r="239" spans="2:10" x14ac:dyDescent="0.25">
      <c r="B239" s="7">
        <f t="shared" si="7"/>
        <v>226</v>
      </c>
      <c r="C239" s="32">
        <v>6.0899999999999981</v>
      </c>
      <c r="E239" s="187" t="s">
        <v>558</v>
      </c>
      <c r="F239" s="207">
        <v>0</v>
      </c>
      <c r="G239" s="207">
        <v>0</v>
      </c>
      <c r="H239" s="202">
        <f t="shared" si="8"/>
        <v>0</v>
      </c>
    </row>
    <row r="240" spans="2:10" x14ac:dyDescent="0.25">
      <c r="B240" s="7">
        <f t="shared" si="7"/>
        <v>227</v>
      </c>
      <c r="C240" s="32">
        <v>6.1</v>
      </c>
      <c r="E240" s="187" t="s">
        <v>559</v>
      </c>
      <c r="F240" s="207">
        <v>0</v>
      </c>
      <c r="G240" s="207">
        <v>0</v>
      </c>
      <c r="H240" s="202">
        <f t="shared" si="8"/>
        <v>0</v>
      </c>
    </row>
    <row r="241" spans="2:8" x14ac:dyDescent="0.25">
      <c r="B241" s="7">
        <f t="shared" si="7"/>
        <v>228</v>
      </c>
      <c r="C241" s="32">
        <v>6.1099999999999977</v>
      </c>
      <c r="E241" s="187" t="s">
        <v>560</v>
      </c>
      <c r="F241" s="207">
        <v>-1312687.165039951</v>
      </c>
      <c r="G241" s="207">
        <v>0</v>
      </c>
      <c r="H241" s="202">
        <f t="shared" si="8"/>
        <v>1744770.9725328481</v>
      </c>
    </row>
    <row r="242" spans="2:8" x14ac:dyDescent="0.25">
      <c r="B242" s="7">
        <f t="shared" si="7"/>
        <v>229</v>
      </c>
      <c r="C242" s="32">
        <v>6.1199999999999974</v>
      </c>
      <c r="E242" s="187" t="s">
        <v>561</v>
      </c>
      <c r="F242" s="207">
        <v>0</v>
      </c>
      <c r="G242" s="207">
        <v>0</v>
      </c>
      <c r="H242" s="202">
        <f t="shared" si="8"/>
        <v>0</v>
      </c>
    </row>
    <row r="243" spans="2:8" x14ac:dyDescent="0.25">
      <c r="B243" s="7">
        <f t="shared" si="7"/>
        <v>230</v>
      </c>
      <c r="C243" s="32">
        <v>6.1299999999999972</v>
      </c>
      <c r="E243" s="187" t="s">
        <v>562</v>
      </c>
      <c r="F243" s="207">
        <v>0</v>
      </c>
      <c r="G243" s="207">
        <v>0</v>
      </c>
      <c r="H243" s="202">
        <f t="shared" si="8"/>
        <v>0</v>
      </c>
    </row>
    <row r="244" spans="2:8" x14ac:dyDescent="0.25">
      <c r="B244" s="7">
        <f t="shared" si="7"/>
        <v>231</v>
      </c>
      <c r="C244" s="32">
        <v>6.139999999999997</v>
      </c>
      <c r="E244" s="187" t="s">
        <v>563</v>
      </c>
      <c r="F244" s="207">
        <v>0</v>
      </c>
      <c r="G244" s="207">
        <v>0</v>
      </c>
      <c r="H244" s="202">
        <f t="shared" si="8"/>
        <v>0</v>
      </c>
    </row>
    <row r="245" spans="2:8" x14ac:dyDescent="0.25">
      <c r="B245" s="7">
        <f t="shared" si="7"/>
        <v>232</v>
      </c>
      <c r="C245" s="32">
        <v>6.1499999999999968</v>
      </c>
      <c r="E245" s="187" t="s">
        <v>564</v>
      </c>
      <c r="F245" s="207">
        <v>0</v>
      </c>
      <c r="G245" s="207">
        <v>0</v>
      </c>
      <c r="H245" s="202">
        <f t="shared" si="8"/>
        <v>0</v>
      </c>
    </row>
    <row r="246" spans="2:8" x14ac:dyDescent="0.25">
      <c r="B246" s="7">
        <f t="shared" si="7"/>
        <v>233</v>
      </c>
      <c r="C246" s="32">
        <v>6.1599999999999966</v>
      </c>
      <c r="E246" s="187" t="s">
        <v>565</v>
      </c>
      <c r="F246" s="207">
        <v>0</v>
      </c>
      <c r="G246" s="207">
        <v>0</v>
      </c>
      <c r="H246" s="202">
        <f t="shared" si="8"/>
        <v>0</v>
      </c>
    </row>
    <row r="247" spans="2:8" x14ac:dyDescent="0.25">
      <c r="B247" s="7">
        <f t="shared" si="7"/>
        <v>234</v>
      </c>
      <c r="C247" s="32">
        <v>6.1699999999999964</v>
      </c>
      <c r="E247" s="187" t="s">
        <v>566</v>
      </c>
      <c r="F247" s="207">
        <v>0</v>
      </c>
      <c r="G247" s="207">
        <v>0</v>
      </c>
      <c r="H247" s="202">
        <f t="shared" si="8"/>
        <v>0</v>
      </c>
    </row>
    <row r="248" spans="2:8" x14ac:dyDescent="0.25">
      <c r="B248" s="7">
        <f t="shared" si="7"/>
        <v>235</v>
      </c>
      <c r="C248" s="32">
        <v>6.1799999999999962</v>
      </c>
      <c r="E248" s="187" t="s">
        <v>567</v>
      </c>
      <c r="F248" s="207">
        <v>0</v>
      </c>
      <c r="G248" s="207">
        <v>0</v>
      </c>
      <c r="H248" s="202">
        <f t="shared" si="8"/>
        <v>0</v>
      </c>
    </row>
    <row r="249" spans="2:8" x14ac:dyDescent="0.25">
      <c r="B249" s="7">
        <f t="shared" si="7"/>
        <v>236</v>
      </c>
      <c r="C249" s="32">
        <v>6.1899999999999959</v>
      </c>
      <c r="E249" s="187" t="s">
        <v>568</v>
      </c>
      <c r="F249" s="207">
        <v>0</v>
      </c>
      <c r="G249" s="207">
        <v>0</v>
      </c>
      <c r="H249" s="202">
        <f t="shared" si="8"/>
        <v>0</v>
      </c>
    </row>
    <row r="250" spans="2:8" x14ac:dyDescent="0.25">
      <c r="B250" s="7">
        <f t="shared" si="7"/>
        <v>237</v>
      </c>
      <c r="C250" s="32">
        <v>6.2</v>
      </c>
      <c r="E250" s="187" t="s">
        <v>569</v>
      </c>
      <c r="F250" s="207">
        <v>0</v>
      </c>
      <c r="G250" s="207">
        <v>0</v>
      </c>
      <c r="H250" s="202">
        <f t="shared" si="8"/>
        <v>0</v>
      </c>
    </row>
    <row r="251" spans="2:8" x14ac:dyDescent="0.25">
      <c r="B251" s="7">
        <f t="shared" si="7"/>
        <v>238</v>
      </c>
      <c r="C251" s="32">
        <v>6.2099999999999955</v>
      </c>
      <c r="E251" s="187" t="s">
        <v>570</v>
      </c>
      <c r="F251" s="207">
        <v>0</v>
      </c>
      <c r="G251" s="207">
        <v>0</v>
      </c>
      <c r="H251" s="202">
        <f t="shared" si="8"/>
        <v>0</v>
      </c>
    </row>
    <row r="252" spans="2:8" x14ac:dyDescent="0.25">
      <c r="B252" s="7">
        <f t="shared" si="7"/>
        <v>239</v>
      </c>
      <c r="C252" s="32">
        <v>6.2199999999999953</v>
      </c>
      <c r="E252" s="187" t="s">
        <v>571</v>
      </c>
      <c r="F252" s="207">
        <v>-10074160.9523688</v>
      </c>
      <c r="G252" s="207">
        <v>0</v>
      </c>
      <c r="H252" s="202">
        <f t="shared" si="8"/>
        <v>13390169.471019398</v>
      </c>
    </row>
    <row r="253" spans="2:8" x14ac:dyDescent="0.25">
      <c r="B253" s="7">
        <f t="shared" si="7"/>
        <v>240</v>
      </c>
      <c r="C253" s="32">
        <v>6.2299999999999951</v>
      </c>
      <c r="E253" s="187" t="s">
        <v>572</v>
      </c>
      <c r="F253" s="207">
        <v>-2700556.6130424486</v>
      </c>
      <c r="G253" s="207">
        <v>-21401979.720287658</v>
      </c>
      <c r="H253" s="202">
        <f t="shared" si="8"/>
        <v>1473040.4155658525</v>
      </c>
    </row>
    <row r="254" spans="2:8" x14ac:dyDescent="0.25">
      <c r="B254" s="7">
        <f t="shared" si="7"/>
        <v>241</v>
      </c>
      <c r="C254" s="32">
        <v>6.2399999999999949</v>
      </c>
      <c r="E254" s="187" t="s">
        <v>573</v>
      </c>
      <c r="F254" s="207">
        <v>0</v>
      </c>
      <c r="G254" s="207">
        <v>0</v>
      </c>
      <c r="H254" s="202">
        <f t="shared" si="8"/>
        <v>0</v>
      </c>
    </row>
    <row r="255" spans="2:8" x14ac:dyDescent="0.25">
      <c r="B255" s="7">
        <f t="shared" si="7"/>
        <v>242</v>
      </c>
      <c r="C255" s="32">
        <v>6.2499999999999947</v>
      </c>
      <c r="E255" s="187" t="s">
        <v>574</v>
      </c>
      <c r="F255" s="207">
        <v>0</v>
      </c>
      <c r="G255" s="207">
        <v>-5294316.163872092</v>
      </c>
      <c r="H255" s="202">
        <f t="shared" si="8"/>
        <v>-523552.20951822423</v>
      </c>
    </row>
    <row r="256" spans="2:8" x14ac:dyDescent="0.25">
      <c r="B256" s="7">
        <f t="shared" si="7"/>
        <v>243</v>
      </c>
      <c r="C256" s="32">
        <v>6.2599999999999945</v>
      </c>
      <c r="E256" s="187" t="s">
        <v>575</v>
      </c>
      <c r="F256" s="207">
        <v>0</v>
      </c>
      <c r="G256" s="207">
        <v>0</v>
      </c>
      <c r="H256" s="202">
        <f t="shared" si="8"/>
        <v>0</v>
      </c>
    </row>
    <row r="257" spans="2:8" x14ac:dyDescent="0.25">
      <c r="B257" s="7">
        <f t="shared" si="7"/>
        <v>244</v>
      </c>
      <c r="C257" s="32">
        <v>6.2699999999999942</v>
      </c>
      <c r="E257" s="187" t="s">
        <v>576</v>
      </c>
      <c r="F257" s="207">
        <v>0</v>
      </c>
      <c r="G257" s="207">
        <v>-803115.10942405812</v>
      </c>
      <c r="H257" s="202">
        <f t="shared" si="8"/>
        <v>-79419.641181556479</v>
      </c>
    </row>
    <row r="258" spans="2:8" x14ac:dyDescent="0.25">
      <c r="B258" s="7">
        <f t="shared" si="7"/>
        <v>245</v>
      </c>
      <c r="C258" s="32">
        <v>6.29</v>
      </c>
      <c r="E258" s="187" t="s">
        <v>592</v>
      </c>
      <c r="F258" s="207">
        <v>15753467.313203076</v>
      </c>
      <c r="G258" s="207">
        <v>-369995483.59326786</v>
      </c>
      <c r="H258" s="202">
        <f t="shared" si="8"/>
        <v>-57527538.585564271</v>
      </c>
    </row>
    <row r="259" spans="2:8" ht="31.5" x14ac:dyDescent="0.25">
      <c r="B259" s="7">
        <f t="shared" si="7"/>
        <v>246</v>
      </c>
      <c r="C259" s="32">
        <v>6.3</v>
      </c>
      <c r="E259" s="187" t="s">
        <v>593</v>
      </c>
      <c r="F259" s="207">
        <v>3186127.5465514394</v>
      </c>
      <c r="G259" s="207">
        <v>15530997.728948003</v>
      </c>
      <c r="H259" s="202">
        <f t="shared" si="8"/>
        <v>-2699020.164041853</v>
      </c>
    </row>
    <row r="260" spans="2:8" ht="31.5" x14ac:dyDescent="0.25">
      <c r="B260" s="7">
        <f t="shared" si="7"/>
        <v>247</v>
      </c>
      <c r="C260" s="32">
        <v>6.31</v>
      </c>
      <c r="E260" s="187" t="s">
        <v>603</v>
      </c>
      <c r="F260" s="207">
        <v>-24146729.005190734</v>
      </c>
      <c r="G260" s="207">
        <v>504451934.2267139</v>
      </c>
      <c r="H260" s="202">
        <f t="shared" si="8"/>
        <v>81979853.807920784</v>
      </c>
    </row>
    <row r="261" spans="2:8" ht="31.5" x14ac:dyDescent="0.25">
      <c r="B261" s="7">
        <f t="shared" si="7"/>
        <v>248</v>
      </c>
      <c r="C261" s="32">
        <v>6.32</v>
      </c>
      <c r="E261" s="187" t="s">
        <v>594</v>
      </c>
      <c r="F261" s="207">
        <v>-247672.57610000038</v>
      </c>
      <c r="G261" s="207">
        <v>6798414.0799999991</v>
      </c>
      <c r="H261" s="202">
        <f t="shared" si="8"/>
        <v>1001488.1055512362</v>
      </c>
    </row>
    <row r="262" spans="2:8" x14ac:dyDescent="0.25">
      <c r="B262" s="7">
        <f t="shared" si="7"/>
        <v>249</v>
      </c>
      <c r="C262" s="32">
        <v>6.33</v>
      </c>
      <c r="E262" s="187" t="s">
        <v>595</v>
      </c>
      <c r="F262" s="207">
        <v>-2612117.920658201</v>
      </c>
      <c r="G262" s="207">
        <v>103418992.61372799</v>
      </c>
      <c r="H262" s="202">
        <f t="shared" si="8"/>
        <v>13698973.185689684</v>
      </c>
    </row>
    <row r="263" spans="2:8" x14ac:dyDescent="0.25">
      <c r="B263" s="7">
        <f t="shared" si="7"/>
        <v>250</v>
      </c>
      <c r="C263" s="32">
        <v>6.34</v>
      </c>
      <c r="E263" s="187" t="s">
        <v>596</v>
      </c>
      <c r="F263" s="207">
        <v>-13638239.265215579</v>
      </c>
      <c r="G263" s="207">
        <v>122625300.25564398</v>
      </c>
      <c r="H263" s="202">
        <f t="shared" si="8"/>
        <v>30253752.02429105</v>
      </c>
    </row>
    <row r="264" spans="2:8" x14ac:dyDescent="0.25">
      <c r="B264" s="7">
        <f t="shared" si="7"/>
        <v>251</v>
      </c>
      <c r="C264" s="32">
        <v>6.45</v>
      </c>
      <c r="E264" s="187" t="s">
        <v>577</v>
      </c>
      <c r="F264" s="207">
        <v>-8975771.2570642624</v>
      </c>
      <c r="G264" s="207">
        <v>0</v>
      </c>
      <c r="H264" s="202">
        <f t="shared" si="8"/>
        <v>11930234.074425321</v>
      </c>
    </row>
    <row r="265" spans="2:8" x14ac:dyDescent="0.25">
      <c r="B265" s="7">
        <f t="shared" si="7"/>
        <v>252</v>
      </c>
      <c r="C265" s="32">
        <v>6.46</v>
      </c>
      <c r="E265" s="187" t="s">
        <v>578</v>
      </c>
      <c r="F265" s="207">
        <v>47877.97567499998</v>
      </c>
      <c r="G265" s="207">
        <v>0</v>
      </c>
      <c r="H265" s="202">
        <f t="shared" si="8"/>
        <v>-63637.479215264044</v>
      </c>
    </row>
    <row r="266" spans="2:8" x14ac:dyDescent="0.25">
      <c r="B266" s="7">
        <f t="shared" si="7"/>
        <v>253</v>
      </c>
      <c r="C266" s="32">
        <v>6.47</v>
      </c>
      <c r="E266" s="187" t="s">
        <v>579</v>
      </c>
      <c r="F266" s="207">
        <v>0</v>
      </c>
      <c r="G266" s="207">
        <v>158140.65079999992</v>
      </c>
      <c r="H266" s="202">
        <f t="shared" si="8"/>
        <v>15638.447833163857</v>
      </c>
    </row>
    <row r="267" spans="2:8" x14ac:dyDescent="0.25">
      <c r="B267" s="7">
        <f t="shared" si="7"/>
        <v>254</v>
      </c>
      <c r="C267" s="32">
        <v>6.4799999999999995</v>
      </c>
      <c r="E267" s="187" t="s">
        <v>580</v>
      </c>
      <c r="F267" s="207">
        <v>0</v>
      </c>
      <c r="G267" s="207">
        <v>0</v>
      </c>
      <c r="H267" s="202">
        <f t="shared" si="8"/>
        <v>0</v>
      </c>
    </row>
    <row r="268" spans="2:8" x14ac:dyDescent="0.25">
      <c r="B268" s="7">
        <f t="shared" si="7"/>
        <v>255</v>
      </c>
      <c r="C268" s="32">
        <v>6.4899999999999993</v>
      </c>
      <c r="E268" s="187" t="s">
        <v>581</v>
      </c>
      <c r="F268" s="207">
        <v>7717397.320672133</v>
      </c>
      <c r="G268" s="207">
        <v>-14555862.582186896</v>
      </c>
      <c r="H268" s="202">
        <f t="shared" si="8"/>
        <v>-11697075.844231565</v>
      </c>
    </row>
    <row r="269" spans="2:8" x14ac:dyDescent="0.25">
      <c r="B269" s="7">
        <f t="shared" si="7"/>
        <v>256</v>
      </c>
      <c r="C269" s="32">
        <v>6.4999999999999991</v>
      </c>
      <c r="E269" s="187" t="s">
        <v>582</v>
      </c>
      <c r="F269" s="207">
        <v>-78711.642099999939</v>
      </c>
      <c r="G269" s="207">
        <v>40492.529765277883</v>
      </c>
      <c r="H269" s="202">
        <f t="shared" si="8"/>
        <v>108624.63373611741</v>
      </c>
    </row>
    <row r="270" spans="2:8" x14ac:dyDescent="0.25">
      <c r="B270" s="7">
        <f t="shared" si="7"/>
        <v>257</v>
      </c>
      <c r="C270" s="32">
        <v>6.5099999999999989</v>
      </c>
      <c r="E270" s="187" t="s">
        <v>583</v>
      </c>
      <c r="F270" s="207">
        <v>0</v>
      </c>
      <c r="G270" s="207">
        <v>0</v>
      </c>
      <c r="H270" s="202">
        <f t="shared" si="8"/>
        <v>0</v>
      </c>
    </row>
    <row r="271" spans="2:8" x14ac:dyDescent="0.25">
      <c r="B271" s="7">
        <f t="shared" si="7"/>
        <v>258</v>
      </c>
      <c r="C271" s="32">
        <v>6.5199999999999987</v>
      </c>
      <c r="E271" s="187" t="s">
        <v>584</v>
      </c>
      <c r="F271" s="207">
        <v>-141140.79015213592</v>
      </c>
      <c r="G271" s="207">
        <v>-1543575.0007326342</v>
      </c>
      <c r="H271" s="202">
        <f t="shared" si="8"/>
        <v>34955.320424039099</v>
      </c>
    </row>
    <row r="272" spans="2:8" x14ac:dyDescent="0.25">
      <c r="B272" s="7">
        <f t="shared" ref="B272:B335" si="9">B271+1</f>
        <v>259</v>
      </c>
      <c r="C272" s="32">
        <v>6.5299999999999985</v>
      </c>
      <c r="E272" s="187" t="s">
        <v>585</v>
      </c>
      <c r="F272" s="207">
        <v>2642664.4267250001</v>
      </c>
      <c r="G272" s="207">
        <v>14340757.836874994</v>
      </c>
      <c r="H272" s="202">
        <f t="shared" si="8"/>
        <v>-2094373.0601398286</v>
      </c>
    </row>
    <row r="273" spans="2:15" x14ac:dyDescent="0.25">
      <c r="B273" s="7">
        <f t="shared" si="9"/>
        <v>260</v>
      </c>
      <c r="C273" s="32">
        <v>6.5399999999999983</v>
      </c>
      <c r="E273" s="187" t="s">
        <v>586</v>
      </c>
      <c r="F273" s="207">
        <v>0</v>
      </c>
      <c r="G273" s="207">
        <v>0</v>
      </c>
      <c r="H273" s="202">
        <f t="shared" si="8"/>
        <v>0</v>
      </c>
    </row>
    <row r="274" spans="2:15" x14ac:dyDescent="0.25">
      <c r="B274" s="7">
        <f t="shared" si="9"/>
        <v>261</v>
      </c>
      <c r="C274" s="32">
        <v>6.549999999999998</v>
      </c>
      <c r="E274" s="187" t="s">
        <v>587</v>
      </c>
      <c r="F274" s="207">
        <v>0</v>
      </c>
      <c r="G274" s="207">
        <v>0</v>
      </c>
      <c r="H274" s="202">
        <f t="shared" si="8"/>
        <v>0</v>
      </c>
    </row>
    <row r="275" spans="2:15" x14ac:dyDescent="0.25">
      <c r="B275" s="7">
        <f t="shared" si="9"/>
        <v>262</v>
      </c>
      <c r="C275" s="32">
        <v>6.5599999999999978</v>
      </c>
      <c r="E275" s="187" t="s">
        <v>588</v>
      </c>
      <c r="F275" s="207">
        <v>0</v>
      </c>
      <c r="G275" s="207">
        <v>-5761493.1600000188</v>
      </c>
      <c r="H275" s="202">
        <f t="shared" si="8"/>
        <v>-569751.10300855502</v>
      </c>
    </row>
    <row r="276" spans="2:15" x14ac:dyDescent="0.25">
      <c r="B276" s="7">
        <f t="shared" si="9"/>
        <v>263</v>
      </c>
      <c r="C276" s="32"/>
      <c r="M276" s="190" t="s">
        <v>648</v>
      </c>
      <c r="N276" s="191">
        <v>58905250.714823842</v>
      </c>
      <c r="O276" s="224">
        <f>+H278-N276</f>
        <v>2.5331974029541016E-7</v>
      </c>
    </row>
    <row r="277" spans="2:15" x14ac:dyDescent="0.25">
      <c r="B277" s="7">
        <f t="shared" si="9"/>
        <v>264</v>
      </c>
      <c r="C277" s="32"/>
      <c r="M277" s="190" t="s">
        <v>648</v>
      </c>
      <c r="N277" s="191">
        <v>-16847526.232899785</v>
      </c>
      <c r="O277" s="224">
        <f>+F278-N277</f>
        <v>-1.1548399925231934E-7</v>
      </c>
    </row>
    <row r="278" spans="2:15" ht="16.5" thickBot="1" x14ac:dyDescent="0.3">
      <c r="B278" s="7">
        <f t="shared" si="9"/>
        <v>265</v>
      </c>
      <c r="C278" s="185"/>
      <c r="D278" s="185"/>
      <c r="E278" s="27" t="s">
        <v>646</v>
      </c>
      <c r="F278" s="49">
        <f>SUM(F228:F276)</f>
        <v>-16847526.232899901</v>
      </c>
      <c r="G278" s="49">
        <f>SUM(G231:G275)</f>
        <v>369222226.72918791</v>
      </c>
      <c r="H278" s="49">
        <f>SUM(H228:H276)</f>
        <v>58905250.714824095</v>
      </c>
      <c r="I278" s="42"/>
      <c r="M278" s="190" t="s">
        <v>648</v>
      </c>
      <c r="N278" s="191">
        <v>369222226.72918695</v>
      </c>
      <c r="O278" s="224">
        <f>+G278-N278</f>
        <v>9.5367431640625E-7</v>
      </c>
    </row>
    <row r="279" spans="2:15" ht="16.5" thickTop="1" x14ac:dyDescent="0.25">
      <c r="B279" s="7">
        <f t="shared" si="9"/>
        <v>266</v>
      </c>
      <c r="C279" s="32"/>
      <c r="D279" s="33"/>
      <c r="E279" s="34"/>
      <c r="F279" s="26"/>
      <c r="G279" s="26"/>
      <c r="H279" s="27"/>
    </row>
    <row r="280" spans="2:15" x14ac:dyDescent="0.25">
      <c r="B280" s="7">
        <f t="shared" si="9"/>
        <v>267</v>
      </c>
    </row>
    <row r="281" spans="2:15" ht="16.5" thickBot="1" x14ac:dyDescent="0.3">
      <c r="B281" s="7">
        <f t="shared" si="9"/>
        <v>268</v>
      </c>
      <c r="E281" s="86" t="s">
        <v>376</v>
      </c>
      <c r="F281" s="93">
        <f>F225+F278</f>
        <v>-144209436.01289585</v>
      </c>
      <c r="G281" s="93">
        <f t="shared" ref="G281:H281" si="10">G225+G278</f>
        <v>545080252.67440057</v>
      </c>
      <c r="H281" s="93">
        <f t="shared" si="10"/>
        <v>245463215.90060365</v>
      </c>
      <c r="I281" s="93"/>
    </row>
    <row r="282" spans="2:15" x14ac:dyDescent="0.25">
      <c r="B282" s="7">
        <f t="shared" si="9"/>
        <v>269</v>
      </c>
      <c r="C282" s="185"/>
      <c r="D282" s="185"/>
      <c r="E282" s="25"/>
      <c r="F282" s="43"/>
      <c r="G282" s="43"/>
      <c r="H282" s="45"/>
    </row>
    <row r="283" spans="2:15" x14ac:dyDescent="0.25">
      <c r="B283" s="7">
        <f t="shared" si="9"/>
        <v>270</v>
      </c>
      <c r="C283" s="185"/>
      <c r="D283" s="185"/>
      <c r="E283" s="25"/>
      <c r="F283" s="43"/>
      <c r="G283" s="43"/>
      <c r="H283" s="45"/>
    </row>
    <row r="284" spans="2:15" x14ac:dyDescent="0.25">
      <c r="B284" s="7">
        <f t="shared" si="9"/>
        <v>271</v>
      </c>
      <c r="C284" s="330" t="s">
        <v>645</v>
      </c>
      <c r="D284" s="330"/>
      <c r="E284" s="330"/>
      <c r="F284" s="330"/>
      <c r="G284" s="330"/>
      <c r="H284" s="330"/>
    </row>
    <row r="285" spans="2:15" x14ac:dyDescent="0.25">
      <c r="B285" s="7">
        <f t="shared" si="9"/>
        <v>272</v>
      </c>
      <c r="C285" s="25"/>
      <c r="D285" s="25"/>
      <c r="E285" s="25"/>
      <c r="F285" s="329" t="s">
        <v>103</v>
      </c>
      <c r="G285" s="329"/>
      <c r="H285" s="329"/>
      <c r="I285" s="329"/>
    </row>
    <row r="286" spans="2:15" x14ac:dyDescent="0.25">
      <c r="B286" s="7">
        <f t="shared" si="9"/>
        <v>273</v>
      </c>
      <c r="C286" s="32" t="s">
        <v>104</v>
      </c>
      <c r="D286" s="30" t="s">
        <v>144</v>
      </c>
      <c r="E286" s="29" t="s">
        <v>105</v>
      </c>
      <c r="F286" s="184" t="s">
        <v>106</v>
      </c>
      <c r="G286" s="184" t="s">
        <v>84</v>
      </c>
      <c r="H286" s="210" t="s">
        <v>296</v>
      </c>
      <c r="I286" s="48" t="s">
        <v>73</v>
      </c>
      <c r="J286" s="205" t="s">
        <v>111</v>
      </c>
    </row>
    <row r="287" spans="2:15" x14ac:dyDescent="0.25">
      <c r="B287" s="7">
        <f t="shared" si="9"/>
        <v>274</v>
      </c>
      <c r="C287" s="32">
        <v>6.01</v>
      </c>
      <c r="E287" s="186" t="s">
        <v>546</v>
      </c>
      <c r="F287" s="207">
        <f t="array" ref="F287:F332">TRANSPOSE('A-RR Cross-Reference 2025'!F230:AY230)</f>
        <v>4769409.0190590601</v>
      </c>
      <c r="G287" s="207">
        <f t="array" ref="G287:G332">TRANSPOSE('A-RR Cross-Reference 2025'!F523:AY523)</f>
        <v>0</v>
      </c>
      <c r="H287" s="202">
        <f>-(F287-(G287*$I$287))/$J$287</f>
        <v>-6339306.6026796661</v>
      </c>
      <c r="I287" s="214">
        <v>7.4899999999999994E-2</v>
      </c>
      <c r="J287" s="215">
        <v>0.752355</v>
      </c>
    </row>
    <row r="288" spans="2:15" x14ac:dyDescent="0.25">
      <c r="B288" s="7">
        <f t="shared" si="9"/>
        <v>275</v>
      </c>
      <c r="C288" s="32">
        <v>6.02</v>
      </c>
      <c r="E288" s="186" t="s">
        <v>547</v>
      </c>
      <c r="F288" s="207">
        <v>0</v>
      </c>
      <c r="G288" s="207">
        <v>0</v>
      </c>
      <c r="H288" s="202">
        <f t="shared" ref="H288:H332" si="11">-(F288-(G288*$I$287))/$J$287</f>
        <v>0</v>
      </c>
    </row>
    <row r="289" spans="2:8" x14ac:dyDescent="0.25">
      <c r="B289" s="7">
        <f t="shared" si="9"/>
        <v>276</v>
      </c>
      <c r="C289" s="32">
        <v>6.0299999999999994</v>
      </c>
      <c r="E289" s="186" t="s">
        <v>552</v>
      </c>
      <c r="F289" s="207">
        <v>0</v>
      </c>
      <c r="G289" s="207">
        <v>0</v>
      </c>
      <c r="H289" s="202">
        <f t="shared" si="11"/>
        <v>0</v>
      </c>
    </row>
    <row r="290" spans="2:8" x14ac:dyDescent="0.25">
      <c r="B290" s="7">
        <f t="shared" si="9"/>
        <v>277</v>
      </c>
      <c r="C290" s="32">
        <v>6.0399999999999991</v>
      </c>
      <c r="E290" s="186" t="s">
        <v>553</v>
      </c>
      <c r="F290" s="207">
        <v>553818.45254800306</v>
      </c>
      <c r="G290" s="207">
        <v>20837437.957287818</v>
      </c>
      <c r="H290" s="202">
        <f t="shared" si="11"/>
        <v>1338338.4844293643</v>
      </c>
    </row>
    <row r="291" spans="2:8" x14ac:dyDescent="0.25">
      <c r="B291" s="7">
        <f t="shared" si="9"/>
        <v>278</v>
      </c>
      <c r="C291" s="32">
        <v>6.0499999999999989</v>
      </c>
      <c r="E291" s="186" t="s">
        <v>554</v>
      </c>
      <c r="F291" s="207">
        <v>2201721.6329558119</v>
      </c>
      <c r="G291" s="207">
        <v>0</v>
      </c>
      <c r="H291" s="202">
        <f t="shared" si="11"/>
        <v>-2926439.8228971856</v>
      </c>
    </row>
    <row r="292" spans="2:8" x14ac:dyDescent="0.25">
      <c r="B292" s="7">
        <f t="shared" si="9"/>
        <v>279</v>
      </c>
      <c r="C292" s="32">
        <v>6.0599999999999987</v>
      </c>
      <c r="E292" s="186" t="s">
        <v>555</v>
      </c>
      <c r="F292" s="207">
        <v>0</v>
      </c>
      <c r="G292" s="207">
        <v>0</v>
      </c>
      <c r="H292" s="202">
        <f t="shared" si="11"/>
        <v>0</v>
      </c>
    </row>
    <row r="293" spans="2:8" x14ac:dyDescent="0.25">
      <c r="B293" s="7">
        <f t="shared" si="9"/>
        <v>280</v>
      </c>
      <c r="C293" s="32">
        <v>6.0699999999999985</v>
      </c>
      <c r="E293" s="186" t="s">
        <v>556</v>
      </c>
      <c r="F293" s="207">
        <v>0</v>
      </c>
      <c r="G293" s="207">
        <v>0</v>
      </c>
      <c r="H293" s="202">
        <f t="shared" si="11"/>
        <v>0</v>
      </c>
    </row>
    <row r="294" spans="2:8" x14ac:dyDescent="0.25">
      <c r="B294" s="7">
        <f t="shared" si="9"/>
        <v>281</v>
      </c>
      <c r="C294" s="32">
        <v>6.0799999999999983</v>
      </c>
      <c r="E294" s="186" t="s">
        <v>557</v>
      </c>
      <c r="F294" s="207">
        <v>0</v>
      </c>
      <c r="G294" s="207">
        <v>0</v>
      </c>
      <c r="H294" s="202">
        <f t="shared" si="11"/>
        <v>0</v>
      </c>
    </row>
    <row r="295" spans="2:8" x14ac:dyDescent="0.25">
      <c r="B295" s="7">
        <f t="shared" si="9"/>
        <v>282</v>
      </c>
      <c r="C295" s="32">
        <v>6.0899999999999981</v>
      </c>
      <c r="E295" s="186" t="s">
        <v>558</v>
      </c>
      <c r="F295" s="207">
        <v>0</v>
      </c>
      <c r="G295" s="207">
        <v>0</v>
      </c>
      <c r="H295" s="202">
        <f t="shared" si="11"/>
        <v>0</v>
      </c>
    </row>
    <row r="296" spans="2:8" x14ac:dyDescent="0.25">
      <c r="B296" s="7">
        <f t="shared" si="9"/>
        <v>283</v>
      </c>
      <c r="C296" s="32">
        <v>6.0999999999999979</v>
      </c>
      <c r="E296" s="186" t="s">
        <v>559</v>
      </c>
      <c r="F296" s="207">
        <v>0</v>
      </c>
      <c r="G296" s="207">
        <v>0</v>
      </c>
      <c r="H296" s="202">
        <f t="shared" si="11"/>
        <v>0</v>
      </c>
    </row>
    <row r="297" spans="2:8" x14ac:dyDescent="0.25">
      <c r="B297" s="7">
        <f t="shared" si="9"/>
        <v>284</v>
      </c>
      <c r="C297" s="32">
        <v>6.1099999999999977</v>
      </c>
      <c r="E297" s="186" t="s">
        <v>560</v>
      </c>
      <c r="F297" s="207">
        <v>-1982533.4266663091</v>
      </c>
      <c r="G297" s="207">
        <v>0</v>
      </c>
      <c r="H297" s="202">
        <f t="shared" si="11"/>
        <v>2635103.6766769798</v>
      </c>
    </row>
    <row r="298" spans="2:8" x14ac:dyDescent="0.25">
      <c r="B298" s="7">
        <f t="shared" si="9"/>
        <v>285</v>
      </c>
      <c r="C298" s="32">
        <v>6.1199999999999974</v>
      </c>
      <c r="E298" s="186" t="s">
        <v>561</v>
      </c>
      <c r="F298" s="207">
        <v>0</v>
      </c>
      <c r="G298" s="207">
        <v>0</v>
      </c>
      <c r="H298" s="202">
        <f t="shared" si="11"/>
        <v>0</v>
      </c>
    </row>
    <row r="299" spans="2:8" x14ac:dyDescent="0.25">
      <c r="B299" s="7">
        <f t="shared" si="9"/>
        <v>286</v>
      </c>
      <c r="C299" s="32">
        <v>6.1299999999999972</v>
      </c>
      <c r="E299" s="186" t="s">
        <v>562</v>
      </c>
      <c r="F299" s="207">
        <v>0</v>
      </c>
      <c r="G299" s="207">
        <v>0</v>
      </c>
      <c r="H299" s="202">
        <f t="shared" si="11"/>
        <v>0</v>
      </c>
    </row>
    <row r="300" spans="2:8" x14ac:dyDescent="0.25">
      <c r="B300" s="7">
        <f t="shared" si="9"/>
        <v>287</v>
      </c>
      <c r="C300" s="32">
        <v>6.139999999999997</v>
      </c>
      <c r="E300" s="186" t="s">
        <v>563</v>
      </c>
      <c r="F300" s="207">
        <v>0</v>
      </c>
      <c r="G300" s="207">
        <v>0</v>
      </c>
      <c r="H300" s="202">
        <f t="shared" si="11"/>
        <v>0</v>
      </c>
    </row>
    <row r="301" spans="2:8" x14ac:dyDescent="0.25">
      <c r="B301" s="7">
        <f t="shared" si="9"/>
        <v>288</v>
      </c>
      <c r="C301" s="32">
        <v>6.1499999999999968</v>
      </c>
      <c r="E301" s="186" t="s">
        <v>564</v>
      </c>
      <c r="F301" s="207">
        <v>0</v>
      </c>
      <c r="G301" s="207">
        <v>0</v>
      </c>
      <c r="H301" s="202">
        <f t="shared" si="11"/>
        <v>0</v>
      </c>
    </row>
    <row r="302" spans="2:8" x14ac:dyDescent="0.25">
      <c r="B302" s="7">
        <f t="shared" si="9"/>
        <v>289</v>
      </c>
      <c r="C302" s="32">
        <v>6.1599999999999966</v>
      </c>
      <c r="E302" s="186" t="s">
        <v>565</v>
      </c>
      <c r="F302" s="207">
        <v>0</v>
      </c>
      <c r="G302" s="207">
        <v>0</v>
      </c>
      <c r="H302" s="202">
        <f t="shared" si="11"/>
        <v>0</v>
      </c>
    </row>
    <row r="303" spans="2:8" x14ac:dyDescent="0.25">
      <c r="B303" s="7">
        <f t="shared" si="9"/>
        <v>290</v>
      </c>
      <c r="C303" s="32">
        <v>6.1699999999999964</v>
      </c>
      <c r="E303" s="186" t="s">
        <v>566</v>
      </c>
      <c r="F303" s="207">
        <v>0</v>
      </c>
      <c r="G303" s="207">
        <v>0</v>
      </c>
      <c r="H303" s="202">
        <f t="shared" si="11"/>
        <v>0</v>
      </c>
    </row>
    <row r="304" spans="2:8" x14ac:dyDescent="0.25">
      <c r="B304" s="7">
        <f t="shared" si="9"/>
        <v>291</v>
      </c>
      <c r="C304" s="32">
        <v>6.1799999999999962</v>
      </c>
      <c r="E304" s="186" t="s">
        <v>567</v>
      </c>
      <c r="F304" s="207">
        <v>0</v>
      </c>
      <c r="G304" s="207">
        <v>0</v>
      </c>
      <c r="H304" s="202">
        <f t="shared" si="11"/>
        <v>0</v>
      </c>
    </row>
    <row r="305" spans="2:8" x14ac:dyDescent="0.25">
      <c r="B305" s="7">
        <f t="shared" si="9"/>
        <v>292</v>
      </c>
      <c r="C305" s="32">
        <v>6.1899999999999959</v>
      </c>
      <c r="E305" s="186" t="s">
        <v>568</v>
      </c>
      <c r="F305" s="207">
        <v>0</v>
      </c>
      <c r="G305" s="207">
        <v>0</v>
      </c>
      <c r="H305" s="202">
        <f t="shared" si="11"/>
        <v>0</v>
      </c>
    </row>
    <row r="306" spans="2:8" x14ac:dyDescent="0.25">
      <c r="B306" s="7">
        <f t="shared" si="9"/>
        <v>293</v>
      </c>
      <c r="C306" s="32">
        <v>6.1999999999999957</v>
      </c>
      <c r="E306" s="186" t="s">
        <v>569</v>
      </c>
      <c r="F306" s="207">
        <v>0</v>
      </c>
      <c r="G306" s="207">
        <v>0</v>
      </c>
      <c r="H306" s="202">
        <f t="shared" si="11"/>
        <v>0</v>
      </c>
    </row>
    <row r="307" spans="2:8" x14ac:dyDescent="0.25">
      <c r="B307" s="7">
        <f t="shared" si="9"/>
        <v>294</v>
      </c>
      <c r="C307" s="32">
        <v>6.2099999999999955</v>
      </c>
      <c r="E307" s="186" t="s">
        <v>570</v>
      </c>
      <c r="F307" s="207">
        <v>0</v>
      </c>
      <c r="G307" s="207">
        <v>0</v>
      </c>
      <c r="H307" s="202">
        <f t="shared" si="11"/>
        <v>0</v>
      </c>
    </row>
    <row r="308" spans="2:8" x14ac:dyDescent="0.25">
      <c r="B308" s="7">
        <f t="shared" si="9"/>
        <v>295</v>
      </c>
      <c r="C308" s="32">
        <v>6.2199999999999953</v>
      </c>
      <c r="E308" s="186" t="s">
        <v>571</v>
      </c>
      <c r="F308" s="207">
        <v>-11252064.464582406</v>
      </c>
      <c r="G308" s="207">
        <v>0</v>
      </c>
      <c r="H308" s="202">
        <f t="shared" si="11"/>
        <v>14955791.434339382</v>
      </c>
    </row>
    <row r="309" spans="2:8" x14ac:dyDescent="0.25">
      <c r="B309" s="7">
        <f t="shared" si="9"/>
        <v>296</v>
      </c>
      <c r="C309" s="32">
        <v>6.2299999999999951</v>
      </c>
      <c r="E309" s="186" t="s">
        <v>572</v>
      </c>
      <c r="F309" s="207">
        <v>0</v>
      </c>
      <c r="G309" s="207">
        <v>-2946061.7596826805</v>
      </c>
      <c r="H309" s="202">
        <f t="shared" si="11"/>
        <v>-293292.42950499797</v>
      </c>
    </row>
    <row r="310" spans="2:8" x14ac:dyDescent="0.25">
      <c r="B310" s="7">
        <f t="shared" si="9"/>
        <v>297</v>
      </c>
      <c r="C310" s="32">
        <v>6.2399999999999949</v>
      </c>
      <c r="E310" s="186" t="s">
        <v>573</v>
      </c>
      <c r="F310" s="207">
        <v>0</v>
      </c>
      <c r="G310" s="207">
        <v>0</v>
      </c>
      <c r="H310" s="202">
        <f t="shared" si="11"/>
        <v>0</v>
      </c>
    </row>
    <row r="311" spans="2:8" x14ac:dyDescent="0.25">
      <c r="B311" s="7">
        <f t="shared" si="9"/>
        <v>298</v>
      </c>
      <c r="C311" s="32">
        <v>6.2499999999999947</v>
      </c>
      <c r="E311" s="186" t="s">
        <v>574</v>
      </c>
      <c r="F311" s="207">
        <v>0</v>
      </c>
      <c r="G311" s="207">
        <v>-5294316.1638720883</v>
      </c>
      <c r="H311" s="202">
        <f t="shared" si="11"/>
        <v>-527070.70554993232</v>
      </c>
    </row>
    <row r="312" spans="2:8" x14ac:dyDescent="0.25">
      <c r="B312" s="7">
        <f t="shared" si="9"/>
        <v>299</v>
      </c>
      <c r="C312" s="32">
        <v>6.2599999999999945</v>
      </c>
      <c r="E312" s="186" t="s">
        <v>575</v>
      </c>
      <c r="F312" s="207">
        <v>239304.78550000006</v>
      </c>
      <c r="G312" s="207">
        <v>0</v>
      </c>
      <c r="H312" s="202">
        <f t="shared" si="11"/>
        <v>-318074.29405001638</v>
      </c>
    </row>
    <row r="313" spans="2:8" x14ac:dyDescent="0.25">
      <c r="B313" s="7">
        <f t="shared" si="9"/>
        <v>300</v>
      </c>
      <c r="C313" s="32">
        <v>6.2699999999999942</v>
      </c>
      <c r="E313" s="186" t="s">
        <v>576</v>
      </c>
      <c r="F313" s="207">
        <v>803115.10942405707</v>
      </c>
      <c r="G313" s="207">
        <v>-401557.55471203179</v>
      </c>
      <c r="H313" s="202">
        <f t="shared" si="11"/>
        <v>-1107444.9831156677</v>
      </c>
    </row>
    <row r="314" spans="2:8" x14ac:dyDescent="0.25">
      <c r="B314" s="7">
        <f t="shared" si="9"/>
        <v>301</v>
      </c>
      <c r="C314" s="32">
        <v>6.279999999999994</v>
      </c>
      <c r="E314" s="186" t="s">
        <v>591</v>
      </c>
      <c r="F314" s="207">
        <v>0</v>
      </c>
      <c r="G314" s="207">
        <v>0</v>
      </c>
      <c r="H314" s="202">
        <f t="shared" si="11"/>
        <v>0</v>
      </c>
    </row>
    <row r="315" spans="2:8" x14ac:dyDescent="0.25">
      <c r="B315" s="7">
        <f t="shared" si="9"/>
        <v>302</v>
      </c>
      <c r="C315" s="32">
        <v>6.2899999999999938</v>
      </c>
      <c r="E315" s="186" t="s">
        <v>592</v>
      </c>
      <c r="F315" s="207">
        <v>6588668.5078014154</v>
      </c>
      <c r="G315" s="207">
        <v>-353567888.62914157</v>
      </c>
      <c r="H315" s="202">
        <f t="shared" si="11"/>
        <v>-43956514.366388366</v>
      </c>
    </row>
    <row r="316" spans="2:8" x14ac:dyDescent="0.25">
      <c r="B316" s="7">
        <f t="shared" si="9"/>
        <v>303</v>
      </c>
      <c r="C316" s="32">
        <v>6.2999999999999936</v>
      </c>
      <c r="E316" s="186" t="s">
        <v>593</v>
      </c>
      <c r="F316" s="207">
        <v>2437396.2775514396</v>
      </c>
      <c r="G316" s="207">
        <v>18862632.939277995</v>
      </c>
      <c r="H316" s="202">
        <f t="shared" si="11"/>
        <v>-1361837.2582085822</v>
      </c>
    </row>
    <row r="317" spans="2:8" ht="31.5" x14ac:dyDescent="0.25">
      <c r="B317" s="7">
        <f t="shared" si="9"/>
        <v>304</v>
      </c>
      <c r="C317" s="32">
        <v>6.3099999999999934</v>
      </c>
      <c r="E317" s="188" t="s">
        <v>616</v>
      </c>
      <c r="F317" s="207">
        <v>-19728637.315743901</v>
      </c>
      <c r="G317" s="207">
        <v>434225941.39003187</v>
      </c>
      <c r="H317" s="202">
        <f t="shared" si="11"/>
        <v>69451469.486954004</v>
      </c>
    </row>
    <row r="318" spans="2:8" ht="31.5" x14ac:dyDescent="0.25">
      <c r="B318" s="7">
        <f t="shared" si="9"/>
        <v>305</v>
      </c>
      <c r="C318" s="32">
        <v>6.3199999999999932</v>
      </c>
      <c r="E318" s="188" t="s">
        <v>594</v>
      </c>
      <c r="F318" s="207">
        <v>-322232.33369999728</v>
      </c>
      <c r="G318" s="207">
        <v>9396376.4400000013</v>
      </c>
      <c r="H318" s="202">
        <f t="shared" si="11"/>
        <v>1363745.7437725505</v>
      </c>
    </row>
    <row r="319" spans="2:8" x14ac:dyDescent="0.25">
      <c r="B319" s="7">
        <f t="shared" si="9"/>
        <v>306</v>
      </c>
      <c r="C319" s="32">
        <v>6.329999999999993</v>
      </c>
      <c r="E319" s="188" t="s">
        <v>595</v>
      </c>
      <c r="F319" s="207">
        <v>-6460147.5837603994</v>
      </c>
      <c r="G319" s="207">
        <v>232425138.98714399</v>
      </c>
      <c r="H319" s="202">
        <f t="shared" si="11"/>
        <v>31725436.122438852</v>
      </c>
    </row>
    <row r="320" spans="2:8" x14ac:dyDescent="0.25">
      <c r="B320" s="7">
        <f t="shared" si="9"/>
        <v>307</v>
      </c>
      <c r="C320" s="32">
        <v>6.3399999999999928</v>
      </c>
      <c r="E320" s="188" t="s">
        <v>596</v>
      </c>
      <c r="F320" s="207">
        <v>-7115182.1580814635</v>
      </c>
      <c r="G320" s="207">
        <v>69149599.774445996</v>
      </c>
      <c r="H320" s="202">
        <f t="shared" si="11"/>
        <v>16341337.774305308</v>
      </c>
    </row>
    <row r="321" spans="2:15" x14ac:dyDescent="0.25">
      <c r="B321" s="7">
        <f t="shared" si="9"/>
        <v>308</v>
      </c>
      <c r="C321" s="32">
        <v>6.45</v>
      </c>
      <c r="E321" s="189" t="s">
        <v>577</v>
      </c>
      <c r="F321" s="207">
        <v>44494077.295159824</v>
      </c>
      <c r="G321" s="207">
        <v>0</v>
      </c>
      <c r="H321" s="202">
        <f t="shared" si="11"/>
        <v>-59139737.617427707</v>
      </c>
    </row>
    <row r="322" spans="2:15" x14ac:dyDescent="0.25">
      <c r="B322" s="7">
        <f t="shared" si="9"/>
        <v>309</v>
      </c>
      <c r="C322" s="32">
        <v>6.46</v>
      </c>
      <c r="E322" s="189" t="s">
        <v>578</v>
      </c>
      <c r="F322" s="207">
        <v>4512.3792750000439</v>
      </c>
      <c r="G322" s="207">
        <v>0</v>
      </c>
      <c r="H322" s="202">
        <f t="shared" si="11"/>
        <v>-5997.673006758836</v>
      </c>
    </row>
    <row r="323" spans="2:15" x14ac:dyDescent="0.25">
      <c r="B323" s="7">
        <f t="shared" si="9"/>
        <v>310</v>
      </c>
      <c r="C323" s="32">
        <v>6.47</v>
      </c>
      <c r="E323" s="189" t="s">
        <v>579</v>
      </c>
      <c r="F323" s="207">
        <v>0</v>
      </c>
      <c r="G323" s="207">
        <v>158140.65079999881</v>
      </c>
      <c r="H323" s="202">
        <f t="shared" si="11"/>
        <v>15743.544928816729</v>
      </c>
    </row>
    <row r="324" spans="2:15" x14ac:dyDescent="0.25">
      <c r="B324" s="7">
        <f t="shared" si="9"/>
        <v>311</v>
      </c>
      <c r="C324" s="32">
        <v>6.4799999999999995</v>
      </c>
      <c r="E324" s="189" t="s">
        <v>580</v>
      </c>
      <c r="F324" s="207">
        <v>0</v>
      </c>
      <c r="G324" s="207">
        <v>0</v>
      </c>
      <c r="H324" s="202">
        <f t="shared" si="11"/>
        <v>0</v>
      </c>
    </row>
    <row r="325" spans="2:15" x14ac:dyDescent="0.25">
      <c r="B325" s="7">
        <f t="shared" si="9"/>
        <v>312</v>
      </c>
      <c r="C325" s="32">
        <v>6.4899999999999993</v>
      </c>
      <c r="E325" s="189" t="s">
        <v>581</v>
      </c>
      <c r="F325" s="207">
        <v>1840722.6137323775</v>
      </c>
      <c r="G325" s="207">
        <v>-14219006.308582442</v>
      </c>
      <c r="H325" s="202">
        <f t="shared" si="11"/>
        <v>-3862174.3541881186</v>
      </c>
    </row>
    <row r="326" spans="2:15" x14ac:dyDescent="0.25">
      <c r="B326" s="7">
        <f t="shared" si="9"/>
        <v>313</v>
      </c>
      <c r="C326" s="32">
        <v>6.4999999999999991</v>
      </c>
      <c r="E326" s="189" t="s">
        <v>582</v>
      </c>
      <c r="F326" s="207">
        <v>0</v>
      </c>
      <c r="G326" s="207">
        <v>0</v>
      </c>
      <c r="H326" s="202">
        <f t="shared" si="11"/>
        <v>0</v>
      </c>
    </row>
    <row r="327" spans="2:15" x14ac:dyDescent="0.25">
      <c r="B327" s="7">
        <f t="shared" si="9"/>
        <v>314</v>
      </c>
      <c r="C327" s="32">
        <v>6.5099999999999989</v>
      </c>
      <c r="E327" s="189" t="s">
        <v>583</v>
      </c>
      <c r="F327" s="207">
        <v>3934555.396922037</v>
      </c>
      <c r="G327" s="207">
        <v>0</v>
      </c>
      <c r="H327" s="202">
        <f t="shared" si="11"/>
        <v>-5229652.7529185517</v>
      </c>
    </row>
    <row r="328" spans="2:15" x14ac:dyDescent="0.25">
      <c r="B328" s="7">
        <f t="shared" si="9"/>
        <v>315</v>
      </c>
      <c r="C328" s="32">
        <v>6.5199999999999987</v>
      </c>
      <c r="E328" s="189" t="s">
        <v>584</v>
      </c>
      <c r="F328" s="207">
        <v>-244615.48069299542</v>
      </c>
      <c r="G328" s="207">
        <v>-1543575.000732634</v>
      </c>
      <c r="H328" s="202">
        <f t="shared" si="11"/>
        <v>171463.88757716923</v>
      </c>
    </row>
    <row r="329" spans="2:15" x14ac:dyDescent="0.25">
      <c r="B329" s="7">
        <f t="shared" si="9"/>
        <v>316</v>
      </c>
      <c r="C329" s="32">
        <v>6.5299999999999985</v>
      </c>
      <c r="E329" s="189" t="s">
        <v>585</v>
      </c>
      <c r="F329" s="207">
        <v>5505530.5195749989</v>
      </c>
      <c r="G329" s="207">
        <v>11449840.21572775</v>
      </c>
      <c r="H329" s="202">
        <f t="shared" si="11"/>
        <v>-6177851.5294202734</v>
      </c>
    </row>
    <row r="330" spans="2:15" x14ac:dyDescent="0.25">
      <c r="B330" s="7">
        <f t="shared" si="9"/>
        <v>317</v>
      </c>
      <c r="C330" s="32">
        <v>6.5399999999999983</v>
      </c>
      <c r="E330" s="189" t="s">
        <v>586</v>
      </c>
      <c r="F330" s="207">
        <v>0</v>
      </c>
      <c r="G330" s="207">
        <v>0</v>
      </c>
      <c r="H330" s="202">
        <f t="shared" si="11"/>
        <v>0</v>
      </c>
    </row>
    <row r="331" spans="2:15" x14ac:dyDescent="0.25">
      <c r="B331" s="7">
        <f t="shared" si="9"/>
        <v>318</v>
      </c>
      <c r="C331" s="32">
        <v>6.549999999999998</v>
      </c>
      <c r="E331" s="189" t="s">
        <v>587</v>
      </c>
      <c r="F331" s="207">
        <v>0</v>
      </c>
      <c r="G331" s="207">
        <v>0</v>
      </c>
      <c r="H331" s="202">
        <f t="shared" si="11"/>
        <v>0</v>
      </c>
    </row>
    <row r="332" spans="2:15" x14ac:dyDescent="0.25">
      <c r="B332" s="7">
        <f t="shared" si="9"/>
        <v>319</v>
      </c>
      <c r="C332" s="32">
        <v>6.56</v>
      </c>
      <c r="E332" s="189" t="s">
        <v>588</v>
      </c>
      <c r="F332" s="207">
        <v>0</v>
      </c>
      <c r="G332" s="207">
        <v>-5761493.1600000151</v>
      </c>
      <c r="H332" s="202">
        <f t="shared" si="11"/>
        <v>-573580.07547500986</v>
      </c>
    </row>
    <row r="333" spans="2:15" x14ac:dyDescent="0.25">
      <c r="B333" s="7">
        <f t="shared" si="9"/>
        <v>320</v>
      </c>
      <c r="M333" s="190" t="s">
        <v>648</v>
      </c>
      <c r="N333" s="191">
        <v>6179455.6905918429</v>
      </c>
      <c r="O333" s="224">
        <f>+H335-N333</f>
        <v>-2.4028122425079346E-7</v>
      </c>
    </row>
    <row r="334" spans="2:15" x14ac:dyDescent="0.25">
      <c r="B334" s="7">
        <f t="shared" si="9"/>
        <v>321</v>
      </c>
      <c r="M334" s="190" t="s">
        <v>648</v>
      </c>
      <c r="N334" s="191">
        <v>26267419.226276439</v>
      </c>
      <c r="O334" s="224">
        <f>+F335-N334</f>
        <v>1.1548399925231934E-7</v>
      </c>
    </row>
    <row r="335" spans="2:15" ht="16.5" thickBot="1" x14ac:dyDescent="0.3">
      <c r="B335" s="7">
        <f t="shared" si="9"/>
        <v>322</v>
      </c>
      <c r="E335" s="27" t="s">
        <v>647</v>
      </c>
      <c r="F335" s="49">
        <f>SUM(F285:F333)</f>
        <v>26267419.226276554</v>
      </c>
      <c r="G335" s="49">
        <f>SUM(G285:G333)</f>
        <v>412771209.77799195</v>
      </c>
      <c r="H335" s="49">
        <f>SUM(H285:H333)</f>
        <v>6179455.6905916026</v>
      </c>
      <c r="I335" s="42"/>
      <c r="M335" s="190" t="s">
        <v>648</v>
      </c>
      <c r="N335" s="191">
        <v>412771209.7779929</v>
      </c>
      <c r="O335" s="224">
        <f>+G335-N335</f>
        <v>-9.5367431640625E-7</v>
      </c>
    </row>
    <row r="336" spans="2:15" ht="16.5" thickTop="1" x14ac:dyDescent="0.25">
      <c r="B336" s="7">
        <f t="shared" ref="B336:B338" si="12">B335+1</f>
        <v>323</v>
      </c>
      <c r="E336" s="34"/>
      <c r="F336" s="26"/>
      <c r="G336" s="26"/>
      <c r="H336" s="27"/>
    </row>
    <row r="337" spans="2:9" x14ac:dyDescent="0.25">
      <c r="B337" s="7">
        <f t="shared" si="12"/>
        <v>324</v>
      </c>
    </row>
    <row r="338" spans="2:9" ht="16.5" thickBot="1" x14ac:dyDescent="0.3">
      <c r="B338" s="7">
        <f t="shared" si="12"/>
        <v>325</v>
      </c>
      <c r="E338" s="86" t="s">
        <v>376</v>
      </c>
      <c r="F338" s="93">
        <f>F281+F335</f>
        <v>-117942016.78661931</v>
      </c>
      <c r="G338" s="93">
        <f t="shared" ref="G338:H338" si="13">G281+G335</f>
        <v>957851462.45239258</v>
      </c>
      <c r="H338" s="93">
        <f t="shared" si="13"/>
        <v>251642671.59119526</v>
      </c>
      <c r="I338" s="93"/>
    </row>
  </sheetData>
  <mergeCells count="19">
    <mergeCell ref="B2:H2"/>
    <mergeCell ref="A1:D1"/>
    <mergeCell ref="F58:I58"/>
    <mergeCell ref="F12:I12"/>
    <mergeCell ref="C11:H11"/>
    <mergeCell ref="C57:H57"/>
    <mergeCell ref="C4:H4"/>
    <mergeCell ref="C5:H5"/>
    <mergeCell ref="C6:H6"/>
    <mergeCell ref="C8:H8"/>
    <mergeCell ref="C7:H7"/>
    <mergeCell ref="F229:I229"/>
    <mergeCell ref="C284:H284"/>
    <mergeCell ref="F285:I285"/>
    <mergeCell ref="C114:H114"/>
    <mergeCell ref="F115:I115"/>
    <mergeCell ref="C171:H171"/>
    <mergeCell ref="F172:I172"/>
    <mergeCell ref="C228:H228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O29" sqref="O29:P29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2" t="s">
        <v>297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96"/>
      <c r="D9" s="96"/>
      <c r="E9" s="96"/>
      <c r="F9" s="96"/>
      <c r="G9" s="96"/>
      <c r="H9" s="226"/>
      <c r="I9" s="226"/>
      <c r="J9" s="226"/>
      <c r="K9" s="226"/>
      <c r="L9" s="226"/>
      <c r="M9" s="226"/>
      <c r="N9" s="226"/>
      <c r="O9" s="226"/>
      <c r="P9" s="96"/>
    </row>
    <row r="10" spans="1:16" ht="16.5" thickBot="1" x14ac:dyDescent="0.3">
      <c r="B10" s="99" t="s">
        <v>90</v>
      </c>
      <c r="C10" s="99" t="s">
        <v>91</v>
      </c>
      <c r="D10" s="94" t="s">
        <v>92</v>
      </c>
      <c r="E10" s="94" t="s">
        <v>93</v>
      </c>
      <c r="F10" s="94" t="s">
        <v>94</v>
      </c>
      <c r="G10" s="94" t="s">
        <v>95</v>
      </c>
      <c r="H10" s="227" t="s">
        <v>96</v>
      </c>
      <c r="I10" s="227" t="s">
        <v>97</v>
      </c>
      <c r="J10" s="227" t="s">
        <v>98</v>
      </c>
      <c r="K10" s="227" t="s">
        <v>371</v>
      </c>
      <c r="L10" s="227" t="s">
        <v>372</v>
      </c>
      <c r="M10" s="227" t="s">
        <v>373</v>
      </c>
      <c r="N10" s="227" t="s">
        <v>674</v>
      </c>
      <c r="O10" s="227" t="s">
        <v>675</v>
      </c>
      <c r="P10" s="227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994607867.94970179</v>
      </c>
      <c r="E15" s="209">
        <v>210296720.90942171</v>
      </c>
      <c r="F15" s="209">
        <v>217256611.30846953</v>
      </c>
      <c r="G15" s="209">
        <v>125887051.56249455</v>
      </c>
      <c r="H15" s="209">
        <v>91042137.31789887</v>
      </c>
      <c r="I15" s="209">
        <v>359381.70608895499</v>
      </c>
      <c r="J15" s="209">
        <v>7968033.1901010908</v>
      </c>
      <c r="K15" s="209">
        <v>2998023.7073743725</v>
      </c>
      <c r="L15" s="209">
        <v>30457521.040772118</v>
      </c>
      <c r="M15" s="209">
        <v>4346281.1011987431</v>
      </c>
      <c r="N15" s="209">
        <v>13041285.793139979</v>
      </c>
      <c r="O15" s="209">
        <v>472922.26033923239</v>
      </c>
      <c r="P15" s="209">
        <f t="shared" si="3"/>
        <v>1698733837.8470011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236447316.38606048</v>
      </c>
      <c r="E17" s="209">
        <f t="shared" ref="E17:O17" si="4">E16-E15</f>
        <v>61212334.478140682</v>
      </c>
      <c r="F17" s="209">
        <f t="shared" si="4"/>
        <v>50357010.073532373</v>
      </c>
      <c r="G17" s="209">
        <f t="shared" si="4"/>
        <v>25433781.653506607</v>
      </c>
      <c r="H17" s="209">
        <f t="shared" si="4"/>
        <v>19750684.840251058</v>
      </c>
      <c r="I17" s="209">
        <f t="shared" si="4"/>
        <v>-83831.705695624405</v>
      </c>
      <c r="J17" s="209">
        <f t="shared" si="4"/>
        <v>2404333.8247048222</v>
      </c>
      <c r="K17" s="209">
        <f t="shared" si="4"/>
        <v>790102.22262562718</v>
      </c>
      <c r="L17" s="209">
        <f t="shared" si="4"/>
        <v>10486296.017672658</v>
      </c>
      <c r="M17" s="209">
        <f t="shared" si="4"/>
        <v>5182265.8988012569</v>
      </c>
      <c r="N17" s="209">
        <f t="shared" si="4"/>
        <v>4742460.232245218</v>
      </c>
      <c r="O17" s="209">
        <f t="shared" si="4"/>
        <v>-127375.88033923239</v>
      </c>
      <c r="P17" s="209">
        <f t="shared" si="3"/>
        <v>416595378.04150599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7205030.0522748828</v>
      </c>
      <c r="E18" s="209">
        <f t="shared" ref="E18:O18" si="5">E14-E17</f>
        <v>-14235078.819458313</v>
      </c>
      <c r="F18" s="209">
        <f t="shared" si="5"/>
        <v>1033355.0443761423</v>
      </c>
      <c r="G18" s="209">
        <f t="shared" si="5"/>
        <v>2595251.6622054651</v>
      </c>
      <c r="H18" s="209">
        <f t="shared" si="5"/>
        <v>437366.16107728705</v>
      </c>
      <c r="I18" s="209">
        <f t="shared" si="5"/>
        <v>182551.02959959587</v>
      </c>
      <c r="J18" s="209">
        <f t="shared" si="5"/>
        <v>-688609.27188120643</v>
      </c>
      <c r="K18" s="209">
        <f t="shared" si="5"/>
        <v>963462.94580856129</v>
      </c>
      <c r="L18" s="209">
        <f t="shared" si="5"/>
        <v>-5683370.1203036522</v>
      </c>
      <c r="M18" s="209">
        <f t="shared" si="5"/>
        <v>-1835104.3463501795</v>
      </c>
      <c r="N18" s="209">
        <f t="shared" si="5"/>
        <v>5694.3625894282013</v>
      </c>
      <c r="O18" s="209">
        <f t="shared" si="5"/>
        <v>231601.11047930838</v>
      </c>
      <c r="P18" s="209">
        <f t="shared" si="3"/>
        <v>-9787850.1895826813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1236385247</v>
      </c>
      <c r="E21" s="230">
        <f t="shared" ref="E21:O21" si="6">ROUND(E15+E19+E20+E14,0)</f>
        <v>256860453</v>
      </c>
      <c r="F21" s="230">
        <f t="shared" si="6"/>
        <v>268239386</v>
      </c>
      <c r="G21" s="230">
        <f t="shared" si="6"/>
        <v>153685615</v>
      </c>
      <c r="H21" s="230">
        <f t="shared" si="6"/>
        <v>111061445</v>
      </c>
      <c r="I21" s="230">
        <f t="shared" si="6"/>
        <v>457681</v>
      </c>
      <c r="J21" s="230">
        <f t="shared" si="6"/>
        <v>9667960</v>
      </c>
      <c r="K21" s="230">
        <f t="shared" si="6"/>
        <v>4745819</v>
      </c>
      <c r="L21" s="230">
        <f t="shared" si="6"/>
        <v>35198087</v>
      </c>
      <c r="M21" s="230">
        <f t="shared" si="6"/>
        <v>7678930</v>
      </c>
      <c r="N21" s="230">
        <f t="shared" si="6"/>
        <v>17762355</v>
      </c>
      <c r="O21" s="230">
        <f t="shared" si="6"/>
        <v>576621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0.99568899525680143</v>
      </c>
      <c r="E23" s="229">
        <f t="shared" ref="E23:P23" si="7">E16/E21</f>
        <v>1.0570294189567686</v>
      </c>
      <c r="F23" s="229">
        <f t="shared" si="7"/>
        <v>0.99766714117814859</v>
      </c>
      <c r="G23" s="229">
        <f t="shared" si="7"/>
        <v>0.98461286188691866</v>
      </c>
      <c r="H23" s="229">
        <f t="shared" si="7"/>
        <v>0.99758131328248001</v>
      </c>
      <c r="I23" s="229">
        <f t="shared" si="7"/>
        <v>0.60205689201284429</v>
      </c>
      <c r="J23" s="229">
        <f t="shared" si="7"/>
        <v>1.0728599430289236</v>
      </c>
      <c r="K23" s="229">
        <f t="shared" si="7"/>
        <v>0.79820278228057151</v>
      </c>
      <c r="L23" s="229">
        <f t="shared" si="7"/>
        <v>1.1632398390982095</v>
      </c>
      <c r="M23" s="229">
        <f t="shared" si="7"/>
        <v>1.2408691054613077</v>
      </c>
      <c r="N23" s="229">
        <f t="shared" si="7"/>
        <v>1.0012042899370719</v>
      </c>
      <c r="O23" s="229">
        <f t="shared" si="7"/>
        <v>0.59926083163811239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0.98</v>
      </c>
      <c r="H24" s="229">
        <f t="shared" si="8"/>
        <v>0.99</v>
      </c>
      <c r="I24" s="229">
        <f t="shared" si="8"/>
        <v>0.6</v>
      </c>
      <c r="J24" s="229">
        <f t="shared" si="8"/>
        <v>1.07</v>
      </c>
      <c r="K24" s="229">
        <f t="shared" si="8"/>
        <v>0.79</v>
      </c>
      <c r="L24" s="229">
        <f t="shared" si="8"/>
        <v>1.1599999999999999</v>
      </c>
      <c r="M24" s="229">
        <f t="shared" si="8"/>
        <v>1.23</v>
      </c>
      <c r="N24" s="229">
        <f t="shared" si="8"/>
        <v>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-12580518.020781994</v>
      </c>
      <c r="E29" s="230">
        <f t="shared" ref="E29:O29" si="10">E28-E21</f>
        <v>13049515.403314352</v>
      </c>
      <c r="F29" s="230">
        <f t="shared" si="10"/>
        <v>-2201908.8739425838</v>
      </c>
      <c r="G29" s="230">
        <f t="shared" si="10"/>
        <v>-3256005.041475594</v>
      </c>
      <c r="H29" s="230">
        <f t="shared" si="10"/>
        <v>-921151.20023117959</v>
      </c>
      <c r="I29" s="230">
        <f t="shared" si="10"/>
        <v>-182130.99960666941</v>
      </c>
      <c r="J29" s="230">
        <f t="shared" si="10"/>
        <v>628045.28923532926</v>
      </c>
      <c r="K29" s="230">
        <f t="shared" si="10"/>
        <v>-1645557.7700000005</v>
      </c>
      <c r="L29" s="230">
        <f t="shared" si="10"/>
        <v>5384014.367354393</v>
      </c>
      <c r="M29" s="230">
        <f t="shared" si="10"/>
        <v>1809044</v>
      </c>
      <c r="N29" s="230">
        <f t="shared" si="10"/>
        <v>-83348.698380380869</v>
      </c>
      <c r="O29" s="230">
        <f t="shared" si="10"/>
        <v>1</v>
      </c>
      <c r="P29" s="209">
        <f>SUM(D29:O29)</f>
        <v>-0.54451432731002569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0.98982475886758781</v>
      </c>
      <c r="E31" s="148">
        <f t="shared" ref="E31:P31" si="11">E28/E21</f>
        <v>1.0508039102590634</v>
      </c>
      <c r="F31" s="148">
        <f t="shared" si="11"/>
        <v>0.99179125442099469</v>
      </c>
      <c r="G31" s="148">
        <f t="shared" si="11"/>
        <v>0.97881385943976873</v>
      </c>
      <c r="H31" s="148">
        <f t="shared" si="11"/>
        <v>0.99170593179090027</v>
      </c>
      <c r="I31" s="148">
        <f t="shared" si="11"/>
        <v>0.60205689201284429</v>
      </c>
      <c r="J31" s="148">
        <f t="shared" si="11"/>
        <v>1.0649615109325368</v>
      </c>
      <c r="K31" s="148">
        <f t="shared" si="11"/>
        <v>0.65326158245815935</v>
      </c>
      <c r="L31" s="148">
        <f t="shared" si="11"/>
        <v>1.1529632666500993</v>
      </c>
      <c r="M31" s="148">
        <f t="shared" si="11"/>
        <v>1.2355854266154269</v>
      </c>
      <c r="N31" s="148">
        <f t="shared" si="11"/>
        <v>0.99530756488200012</v>
      </c>
      <c r="O31" s="148">
        <f t="shared" si="11"/>
        <v>1.0000017342413821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0.98</v>
      </c>
      <c r="H32" s="148">
        <f t="shared" si="12"/>
        <v>0.99</v>
      </c>
      <c r="I32" s="148">
        <f t="shared" si="12"/>
        <v>0.6</v>
      </c>
      <c r="J32" s="148">
        <f t="shared" si="12"/>
        <v>1.06</v>
      </c>
      <c r="K32" s="148">
        <f t="shared" si="12"/>
        <v>0.65</v>
      </c>
      <c r="L32" s="148">
        <f t="shared" si="12"/>
        <v>1.1499999999999999</v>
      </c>
      <c r="M32" s="148">
        <f t="shared" si="12"/>
        <v>1.24</v>
      </c>
      <c r="N32" s="148">
        <f t="shared" si="12"/>
        <v>1</v>
      </c>
      <c r="O32" s="148">
        <f t="shared" si="12"/>
        <v>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7:P7"/>
    <mergeCell ref="C8:P8"/>
    <mergeCell ref="B2:P2"/>
    <mergeCell ref="A1:C1"/>
    <mergeCell ref="C4:P4"/>
    <mergeCell ref="C5:P5"/>
    <mergeCell ref="C6:P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zoomScale="85" zoomScaleNormal="85" workbookViewId="0">
      <pane xSplit="4" ySplit="5" topLeftCell="E343" activePane="bottomRight" state="frozen"/>
      <selection pane="topRight" activeCell="E1" sqref="E1"/>
      <selection pane="bottomLeft" activeCell="A6" sqref="A6"/>
      <selection pane="bottomRight" activeCell="A510" sqref="A510"/>
    </sheetView>
  </sheetViews>
  <sheetFormatPr defaultColWidth="8.5703125" defaultRowHeight="15.75" outlineLevelRow="2" x14ac:dyDescent="0.25"/>
  <cols>
    <col min="1" max="1" width="8.85546875" style="7" bestFit="1" customWidth="1"/>
    <col min="2" max="2" width="13" style="7" customWidth="1"/>
    <col min="3" max="3" width="60.710937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244" customFormat="1" ht="16.5" thickBot="1" x14ac:dyDescent="0.3">
      <c r="A3" s="244" t="s">
        <v>90</v>
      </c>
      <c r="B3" s="326" t="s">
        <v>91</v>
      </c>
      <c r="C3" s="326"/>
      <c r="D3" s="326"/>
      <c r="E3" s="244" t="s">
        <v>92</v>
      </c>
      <c r="F3" s="244" t="s">
        <v>93</v>
      </c>
      <c r="G3" s="244" t="s">
        <v>94</v>
      </c>
      <c r="H3" s="244" t="s">
        <v>95</v>
      </c>
      <c r="I3" s="244" t="s">
        <v>96</v>
      </c>
      <c r="J3" s="244" t="s">
        <v>97</v>
      </c>
      <c r="K3" s="244" t="s">
        <v>98</v>
      </c>
      <c r="L3" s="244" t="s">
        <v>371</v>
      </c>
      <c r="M3" s="244" t="s">
        <v>372</v>
      </c>
      <c r="N3" s="244" t="s">
        <v>373</v>
      </c>
      <c r="O3" s="244" t="s">
        <v>674</v>
      </c>
      <c r="P3" s="244" t="s">
        <v>675</v>
      </c>
      <c r="Q3" s="244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/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73092531.711169153</v>
      </c>
      <c r="F91" s="124">
        <v>15491064.064528003</v>
      </c>
      <c r="G91" s="124">
        <v>16736563.890636815</v>
      </c>
      <c r="H91" s="124">
        <v>9438876.5690763127</v>
      </c>
      <c r="I91" s="124">
        <v>6569364.67867429</v>
      </c>
      <c r="J91" s="124">
        <v>14062.520943734955</v>
      </c>
      <c r="K91" s="124">
        <v>0</v>
      </c>
      <c r="L91" s="124">
        <v>0</v>
      </c>
      <c r="M91" s="124">
        <v>2266719.5633863313</v>
      </c>
      <c r="N91" s="124">
        <v>0</v>
      </c>
      <c r="O91" s="124">
        <v>130896.05542220391</v>
      </c>
      <c r="P91" s="124">
        <v>33589.686163149287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80873789.276103005</v>
      </c>
      <c r="F94" s="248">
        <f t="shared" ref="F94:Q94" si="28">SUM(F79:F93)</f>
        <v>17140206.003095772</v>
      </c>
      <c r="G94" s="248">
        <f t="shared" si="28"/>
        <v>18518298.786612734</v>
      </c>
      <c r="H94" s="248">
        <f t="shared" si="28"/>
        <v>10443716.981470713</v>
      </c>
      <c r="I94" s="248">
        <f t="shared" si="28"/>
        <v>7268723.6611314863</v>
      </c>
      <c r="J94" s="248">
        <f t="shared" si="28"/>
        <v>15559.583569885001</v>
      </c>
      <c r="K94" s="248">
        <f t="shared" si="28"/>
        <v>0</v>
      </c>
      <c r="L94" s="248">
        <f t="shared" si="28"/>
        <v>126841.11779713209</v>
      </c>
      <c r="M94" s="248">
        <f t="shared" si="28"/>
        <v>2508029.1518936926</v>
      </c>
      <c r="N94" s="248">
        <f t="shared" si="28"/>
        <v>656558.49858713266</v>
      </c>
      <c r="O94" s="248">
        <f t="shared" si="28"/>
        <v>144830.93902288217</v>
      </c>
      <c r="P94" s="248">
        <f t="shared" si="28"/>
        <v>37165.564483982169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87142932.085726172</v>
      </c>
      <c r="F106" s="248">
        <f t="shared" ref="F106:Q106" si="31">SUM(F105,F94)</f>
        <v>18468873.797465075</v>
      </c>
      <c r="G106" s="248">
        <f t="shared" si="31"/>
        <v>19953793.039122682</v>
      </c>
      <c r="H106" s="248">
        <f t="shared" si="31"/>
        <v>11253288.955359573</v>
      </c>
      <c r="I106" s="248">
        <f t="shared" si="31"/>
        <v>7832177.7428952185</v>
      </c>
      <c r="J106" s="248">
        <f t="shared" si="31"/>
        <v>16765.725291832219</v>
      </c>
      <c r="K106" s="248">
        <f t="shared" si="31"/>
        <v>0</v>
      </c>
      <c r="L106" s="248">
        <f t="shared" si="31"/>
        <v>232658.66304216231</v>
      </c>
      <c r="M106" s="248">
        <f t="shared" si="31"/>
        <v>2702445.5761104515</v>
      </c>
      <c r="N106" s="248">
        <f t="shared" si="31"/>
        <v>1203174.6271317834</v>
      </c>
      <c r="O106" s="248">
        <f t="shared" si="31"/>
        <v>156057.88718635301</v>
      </c>
      <c r="P106" s="248">
        <f t="shared" si="31"/>
        <v>40046.550195618533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-20401039.21324341</v>
      </c>
      <c r="F205" s="124">
        <v>-4044541.2156781484</v>
      </c>
      <c r="G205" s="124">
        <v>-4345001.1177847032</v>
      </c>
      <c r="H205" s="124">
        <v>-2407202.2780252802</v>
      </c>
      <c r="I205" s="124">
        <v>-1735666.9491583544</v>
      </c>
      <c r="J205" s="124">
        <v>-7999.4239772090405</v>
      </c>
      <c r="K205" s="124">
        <v>-145341.45425917153</v>
      </c>
      <c r="L205" s="124">
        <v>-125299.24194631392</v>
      </c>
      <c r="M205" s="124">
        <v>-470976.41890264407</v>
      </c>
      <c r="N205" s="124">
        <v>-239038.10357982627</v>
      </c>
      <c r="O205" s="124">
        <v>-359908.84706487914</v>
      </c>
      <c r="P205" s="124">
        <v>-9027.2872366364991</v>
      </c>
      <c r="Q205" s="124">
        <f t="shared" si="42"/>
        <v>-34291041.550856583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161091941.44101155</v>
      </c>
      <c r="F207" s="124">
        <v>31936755.273174044</v>
      </c>
      <c r="G207" s="124">
        <v>34309265.244337715</v>
      </c>
      <c r="H207" s="124">
        <v>19007898.781773265</v>
      </c>
      <c r="I207" s="124">
        <v>13705280.187560845</v>
      </c>
      <c r="J207" s="124">
        <v>63165.54394257794</v>
      </c>
      <c r="K207" s="124">
        <v>1147654.1363280683</v>
      </c>
      <c r="L207" s="124">
        <v>989395.58594229701</v>
      </c>
      <c r="M207" s="124">
        <v>3718952.9857239053</v>
      </c>
      <c r="N207" s="124">
        <v>1887507.3853617611</v>
      </c>
      <c r="O207" s="124">
        <v>2841934.3891972224</v>
      </c>
      <c r="P207" s="124">
        <v>71281.821072694351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-107691437.99559349</v>
      </c>
      <c r="F208" s="124">
        <v>-21350013.349617928</v>
      </c>
      <c r="G208" s="124">
        <v>-22936057.990758825</v>
      </c>
      <c r="H208" s="124">
        <v>-12706954.393702036</v>
      </c>
      <c r="I208" s="124">
        <v>-9162105.3066233192</v>
      </c>
      <c r="J208" s="124">
        <v>-42226.744541662614</v>
      </c>
      <c r="K208" s="124">
        <v>-767217.29937072936</v>
      </c>
      <c r="L208" s="124">
        <v>-661420.00924133684</v>
      </c>
      <c r="M208" s="124">
        <v>-2486154.1259484272</v>
      </c>
      <c r="N208" s="124">
        <v>-1261815.9712932846</v>
      </c>
      <c r="O208" s="124">
        <v>-1899859.1631838228</v>
      </c>
      <c r="P208" s="124">
        <v>-47652.550125072536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86897505.893388867</v>
      </c>
      <c r="F210" s="248">
        <f t="shared" ref="F210:Q210" si="53">SUM(F204:F209)</f>
        <v>18267417.003549829</v>
      </c>
      <c r="G210" s="248">
        <f t="shared" si="53"/>
        <v>18435636.67960925</v>
      </c>
      <c r="H210" s="248">
        <f t="shared" si="53"/>
        <v>10301440.703149261</v>
      </c>
      <c r="I210" s="248">
        <f t="shared" si="53"/>
        <v>7549279.3899902795</v>
      </c>
      <c r="J210" s="248">
        <f t="shared" si="53"/>
        <v>25629.717284428014</v>
      </c>
      <c r="K210" s="248">
        <f t="shared" si="53"/>
        <v>683371.78237366676</v>
      </c>
      <c r="L210" s="248">
        <f t="shared" si="53"/>
        <v>385525.12799684925</v>
      </c>
      <c r="M210" s="248">
        <f t="shared" si="53"/>
        <v>2461149.4790608436</v>
      </c>
      <c r="N210" s="248">
        <f t="shared" si="53"/>
        <v>836887.44595029298</v>
      </c>
      <c r="O210" s="248">
        <f t="shared" si="53"/>
        <v>1331734.1730441186</v>
      </c>
      <c r="P210" s="248">
        <f t="shared" si="53"/>
        <v>29884.570423204845</v>
      </c>
      <c r="Q210" s="248">
        <f t="shared" si="53"/>
        <v>147205461.96582091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1136745695.2068472</v>
      </c>
      <c r="F228" s="248">
        <f t="shared" ref="F228:Q228" si="57">SUM(F227,F210,F203,F194,F171,F156,F141,F135,F129,F106,F78)</f>
        <v>244361608.80061716</v>
      </c>
      <c r="G228" s="248">
        <f t="shared" si="57"/>
        <v>248832294.65392983</v>
      </c>
      <c r="H228" s="248">
        <f t="shared" si="57"/>
        <v>143927079.65980747</v>
      </c>
      <c r="I228" s="248">
        <f t="shared" si="57"/>
        <v>104191726.49028653</v>
      </c>
      <c r="J228" s="248">
        <f t="shared" si="57"/>
        <v>394237.84917502105</v>
      </c>
      <c r="K228" s="248">
        <f t="shared" si="57"/>
        <v>8434815.6881238595</v>
      </c>
      <c r="L228" s="248">
        <f t="shared" si="57"/>
        <v>3354470.6457679262</v>
      </c>
      <c r="M228" s="248">
        <f t="shared" si="57"/>
        <v>37821099.248037025</v>
      </c>
      <c r="N228" s="248">
        <f t="shared" si="57"/>
        <v>6476243.4746225076</v>
      </c>
      <c r="O228" s="248">
        <f t="shared" si="57"/>
        <v>13767379.334571674</v>
      </c>
      <c r="P228" s="248">
        <f t="shared" si="57"/>
        <v>542997.40296345495</v>
      </c>
      <c r="Q228" s="248">
        <f t="shared" si="57"/>
        <v>1948849648.4547496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231249918.00818682</v>
      </c>
      <c r="F229" s="248">
        <f t="shared" ref="F229:Q229" si="58">+F27-F228</f>
        <v>61673851.248612404</v>
      </c>
      <c r="G229" s="248">
        <f t="shared" si="58"/>
        <v>50855227.417880356</v>
      </c>
      <c r="H229" s="248">
        <f t="shared" si="58"/>
        <v>26604195.40914166</v>
      </c>
      <c r="I229" s="248">
        <f t="shared" si="58"/>
        <v>20679721.092585668</v>
      </c>
      <c r="J229" s="248">
        <f t="shared" si="58"/>
        <v>-72684.183194136305</v>
      </c>
      <c r="K229" s="248">
        <f t="shared" si="58"/>
        <v>3050348.6935171522</v>
      </c>
      <c r="L229" s="248">
        <f t="shared" si="58"/>
        <v>790102.22262562625</v>
      </c>
      <c r="M229" s="248">
        <f t="shared" si="58"/>
        <v>11667153.444029883</v>
      </c>
      <c r="N229" s="248">
        <f t="shared" si="58"/>
        <v>5182265.898801255</v>
      </c>
      <c r="O229" s="248">
        <f t="shared" si="58"/>
        <v>5034470.9710804783</v>
      </c>
      <c r="P229" s="248">
        <f t="shared" si="58"/>
        <v>-119192.18176124705</v>
      </c>
      <c r="Q229" s="248">
        <f t="shared" si="58"/>
        <v>416595378.04150534</v>
      </c>
      <c r="S229" s="230">
        <f>+'A-RR Cross-Reference'!CP230</f>
        <v>416595378.04150653</v>
      </c>
      <c r="T229" s="194">
        <f t="shared" si="49"/>
        <v>1.1920928955078125E-6</v>
      </c>
    </row>
    <row r="230" spans="1:20" outlineLevel="1" x14ac:dyDescent="0.25">
      <c r="A230" s="83">
        <f>ROW()</f>
        <v>230</v>
      </c>
      <c r="B230" s="239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39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23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71" t="s">
        <v>630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ref="T324:T387" si="75">+S324-Q324</f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75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75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75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75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75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75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6">SUM(F324:F330)</f>
        <v>0</v>
      </c>
      <c r="G331" s="248">
        <f t="shared" si="76"/>
        <v>0</v>
      </c>
      <c r="H331" s="248">
        <f t="shared" si="76"/>
        <v>0</v>
      </c>
      <c r="I331" s="248">
        <f t="shared" si="76"/>
        <v>0</v>
      </c>
      <c r="J331" s="248">
        <f t="shared" si="76"/>
        <v>0</v>
      </c>
      <c r="K331" s="248">
        <f t="shared" si="76"/>
        <v>0</v>
      </c>
      <c r="L331" s="248">
        <f t="shared" si="76"/>
        <v>0</v>
      </c>
      <c r="M331" s="248">
        <f t="shared" si="76"/>
        <v>0</v>
      </c>
      <c r="N331" s="248">
        <f t="shared" si="76"/>
        <v>0</v>
      </c>
      <c r="O331" s="248">
        <f t="shared" si="76"/>
        <v>0</v>
      </c>
      <c r="P331" s="248">
        <f t="shared" si="76"/>
        <v>0</v>
      </c>
      <c r="Q331" s="248">
        <f t="shared" si="76"/>
        <v>0</v>
      </c>
      <c r="S331" s="230">
        <f>+'A-RR Cross-Reference'!CP332</f>
        <v>0</v>
      </c>
      <c r="T331" s="194">
        <f t="shared" si="75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7">SUM(E332:P332)</f>
        <v>0</v>
      </c>
      <c r="S332" s="230">
        <f>+'A-RR Cross-Reference'!CP333</f>
        <v>0</v>
      </c>
      <c r="T332" s="194">
        <f t="shared" si="75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8">SUM(F332)</f>
        <v>0</v>
      </c>
      <c r="G333" s="248">
        <f t="shared" si="78"/>
        <v>0</v>
      </c>
      <c r="H333" s="248">
        <f t="shared" si="78"/>
        <v>0</v>
      </c>
      <c r="I333" s="248">
        <f t="shared" si="78"/>
        <v>0</v>
      </c>
      <c r="J333" s="248">
        <f t="shared" si="78"/>
        <v>0</v>
      </c>
      <c r="K333" s="248">
        <f t="shared" si="78"/>
        <v>0</v>
      </c>
      <c r="L333" s="248">
        <f t="shared" si="78"/>
        <v>0</v>
      </c>
      <c r="M333" s="248">
        <f t="shared" si="78"/>
        <v>0</v>
      </c>
      <c r="N333" s="248">
        <f t="shared" si="78"/>
        <v>0</v>
      </c>
      <c r="O333" s="248">
        <f t="shared" si="78"/>
        <v>0</v>
      </c>
      <c r="P333" s="248">
        <f t="shared" si="78"/>
        <v>0</v>
      </c>
      <c r="Q333" s="248">
        <f t="shared" si="78"/>
        <v>0</v>
      </c>
      <c r="S333" s="230">
        <f>+'A-RR Cross-Reference'!CP334</f>
        <v>0</v>
      </c>
      <c r="T333" s="194">
        <f t="shared" si="75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9">SUM(E334:P334)</f>
        <v>0</v>
      </c>
      <c r="S334" s="230">
        <f>+'A-RR Cross-Reference'!CP335</f>
        <v>0</v>
      </c>
      <c r="T334" s="194">
        <f t="shared" si="75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9"/>
        <v>0</v>
      </c>
      <c r="S335" s="230">
        <f>+'A-RR Cross-Reference'!CP336</f>
        <v>0</v>
      </c>
      <c r="T335" s="194">
        <f t="shared" si="75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9"/>
        <v>0</v>
      </c>
      <c r="S336" s="230">
        <f>+'A-RR Cross-Reference'!CP337</f>
        <v>0</v>
      </c>
      <c r="T336" s="194">
        <f t="shared" si="75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9"/>
        <v>0</v>
      </c>
      <c r="S337" s="230">
        <f>+'A-RR Cross-Reference'!CP338</f>
        <v>0</v>
      </c>
      <c r="T337" s="194">
        <f t="shared" si="75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9"/>
        <v>0</v>
      </c>
      <c r="S338" s="230">
        <f>+'A-RR Cross-Reference'!CP339</f>
        <v>0</v>
      </c>
      <c r="T338" s="194">
        <f t="shared" si="75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9"/>
        <v>0</v>
      </c>
      <c r="S339" s="230">
        <f>+'A-RR Cross-Reference'!CP340</f>
        <v>0</v>
      </c>
      <c r="T339" s="194">
        <f t="shared" si="75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9"/>
        <v>0</v>
      </c>
      <c r="S340" s="230">
        <f>+'A-RR Cross-Reference'!CP341</f>
        <v>0</v>
      </c>
      <c r="T340" s="194">
        <f t="shared" si="75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80">SUM(F334:F340)</f>
        <v>0</v>
      </c>
      <c r="G341" s="248">
        <f t="shared" si="80"/>
        <v>0</v>
      </c>
      <c r="H341" s="248">
        <f t="shared" si="80"/>
        <v>0</v>
      </c>
      <c r="I341" s="248">
        <f t="shared" si="80"/>
        <v>0</v>
      </c>
      <c r="J341" s="248">
        <f t="shared" si="80"/>
        <v>0</v>
      </c>
      <c r="K341" s="248">
        <f t="shared" si="80"/>
        <v>0</v>
      </c>
      <c r="L341" s="248">
        <f t="shared" si="80"/>
        <v>0</v>
      </c>
      <c r="M341" s="248">
        <f t="shared" si="80"/>
        <v>0</v>
      </c>
      <c r="N341" s="248">
        <f t="shared" si="80"/>
        <v>0</v>
      </c>
      <c r="O341" s="248">
        <f t="shared" si="80"/>
        <v>0</v>
      </c>
      <c r="P341" s="248">
        <f t="shared" si="80"/>
        <v>0</v>
      </c>
      <c r="Q341" s="248">
        <f t="shared" si="80"/>
        <v>0</v>
      </c>
      <c r="S341" s="230">
        <f>+'A-RR Cross-Reference'!CP342</f>
        <v>0</v>
      </c>
      <c r="T341" s="194">
        <f t="shared" si="75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1">SUM(E342:P342)</f>
        <v>0</v>
      </c>
      <c r="S342" s="230">
        <f>+'A-RR Cross-Reference'!CP343</f>
        <v>0</v>
      </c>
      <c r="T342" s="194">
        <f t="shared" si="75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1"/>
        <v>26606.68</v>
      </c>
      <c r="S343" s="230">
        <f>+'A-RR Cross-Reference'!CP344</f>
        <v>26606.68</v>
      </c>
      <c r="T343" s="194">
        <f t="shared" si="75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1"/>
        <v>0</v>
      </c>
      <c r="S344" s="230">
        <f>+'A-RR Cross-Reference'!CP345</f>
        <v>0</v>
      </c>
      <c r="T344" s="194">
        <f t="shared" si="75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1"/>
        <v>5079512.2483333331</v>
      </c>
      <c r="S345" s="230">
        <f>+'A-RR Cross-Reference'!CP346</f>
        <v>5079512.248333334</v>
      </c>
      <c r="T345" s="194">
        <f t="shared" si="75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1"/>
        <v>10952647.82</v>
      </c>
      <c r="S346" s="230">
        <f>+'A-RR Cross-Reference'!CP347</f>
        <v>10952647.82</v>
      </c>
      <c r="T346" s="194">
        <f t="shared" si="75"/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1"/>
        <v>22775307.870000001</v>
      </c>
      <c r="S347" s="230">
        <f>+'A-RR Cross-Reference'!CP348</f>
        <v>22775307.870000005</v>
      </c>
      <c r="T347" s="194">
        <f t="shared" si="75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75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75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75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75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75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75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75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75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75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75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75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75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75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75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75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75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75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75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75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75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75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75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75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75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75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75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75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75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75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75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75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75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75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75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75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75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75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75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75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75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ref="T388:T451" si="91">+S388-Q388</f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2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9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2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9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2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9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2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9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2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9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2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9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2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9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2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9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2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9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2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9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2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9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2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9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2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9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2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9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2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9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2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9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9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9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9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3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9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3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9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3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si="91"/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3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1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3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1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3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1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3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1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3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1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3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1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3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1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3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1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3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1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3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1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1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1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1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1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1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1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1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1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1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1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1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1"/>
        <v>0</v>
      </c>
    </row>
    <row r="433" spans="1:20" x14ac:dyDescent="0.25">
      <c r="A433" s="83">
        <f>ROW()</f>
        <v>433</v>
      </c>
      <c r="B433" s="240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1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1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1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1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1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1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1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1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1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1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1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1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1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1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1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1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1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1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1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ref="T452:T515" si="103">+S452-Q452</f>
        <v>0</v>
      </c>
    </row>
    <row r="453" spans="1:20" ht="31.5" x14ac:dyDescent="0.25">
      <c r="A453" s="83">
        <f>ROW()</f>
        <v>453</v>
      </c>
      <c r="B453" s="241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4">SUM(E453:P453)</f>
        <v>18500000.000000007</v>
      </c>
      <c r="S453" s="230">
        <f>+'A-RR Cross-Reference'!CP454</f>
        <v>18500000</v>
      </c>
      <c r="T453" s="194">
        <f t="shared" si="10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5">SUM(F453)</f>
        <v>2329077.858972135</v>
      </c>
      <c r="G454" s="248">
        <f t="shared" si="105"/>
        <v>2516320.3325789529</v>
      </c>
      <c r="H454" s="248">
        <f t="shared" si="105"/>
        <v>1445515.7082978676</v>
      </c>
      <c r="I454" s="248">
        <f t="shared" si="105"/>
        <v>1009457.6294279089</v>
      </c>
      <c r="J454" s="248">
        <f t="shared" si="105"/>
        <v>2432.5927126942834</v>
      </c>
      <c r="K454" s="248">
        <f t="shared" si="105"/>
        <v>19166</v>
      </c>
      <c r="L454" s="248">
        <f t="shared" si="105"/>
        <v>0</v>
      </c>
      <c r="M454" s="248">
        <f t="shared" si="105"/>
        <v>373830.92684196593</v>
      </c>
      <c r="N454" s="248">
        <f t="shared" si="105"/>
        <v>0</v>
      </c>
      <c r="O454" s="248">
        <f t="shared" si="105"/>
        <v>28228.334945095743</v>
      </c>
      <c r="P454" s="248">
        <f t="shared" si="105"/>
        <v>5263.3299122292201</v>
      </c>
      <c r="Q454" s="248">
        <f t="shared" si="105"/>
        <v>18500000.000000007</v>
      </c>
      <c r="S454" s="230">
        <f>+'A-RR Cross-Reference'!CP455</f>
        <v>18500000</v>
      </c>
      <c r="T454" s="194">
        <f t="shared" si="10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4"/>
        <v>1923733.0000000002</v>
      </c>
      <c r="S455" s="230">
        <f>+'A-RR Cross-Reference'!CP456</f>
        <v>1923733</v>
      </c>
      <c r="T455" s="194">
        <f t="shared" si="10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4"/>
        <v>0</v>
      </c>
      <c r="S456" s="230">
        <f>+'A-RR Cross-Reference'!CP457</f>
        <v>0</v>
      </c>
      <c r="T456" s="194">
        <f t="shared" si="10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4"/>
        <v>0</v>
      </c>
      <c r="S457" s="230">
        <f>+'A-RR Cross-Reference'!CP458</f>
        <v>0</v>
      </c>
      <c r="T457" s="194">
        <f t="shared" si="10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4"/>
        <v>0</v>
      </c>
      <c r="S458" s="230">
        <f>+'A-RR Cross-Reference'!CP459</f>
        <v>0</v>
      </c>
      <c r="T458" s="194">
        <f t="shared" si="10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6">+D458</f>
        <v>154</v>
      </c>
      <c r="Q459" s="124">
        <f t="shared" si="104"/>
        <v>0</v>
      </c>
      <c r="S459" s="230">
        <f>+'A-RR Cross-Reference'!CP460</f>
        <v>0</v>
      </c>
      <c r="T459" s="194">
        <f t="shared" si="10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6"/>
        <v>154</v>
      </c>
      <c r="Q460" s="124">
        <f t="shared" si="104"/>
        <v>0</v>
      </c>
      <c r="S460" s="230">
        <f>+'A-RR Cross-Reference'!CP461</f>
        <v>0</v>
      </c>
      <c r="T460" s="194">
        <f t="shared" si="10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4"/>
        <v>0</v>
      </c>
      <c r="S461" s="230">
        <f>+'A-RR Cross-Reference'!CP462</f>
        <v>0</v>
      </c>
      <c r="T461" s="194">
        <f t="shared" si="10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4"/>
        <v>0</v>
      </c>
      <c r="S462" s="230">
        <f>+'A-RR Cross-Reference'!CP463</f>
        <v>0</v>
      </c>
      <c r="T462" s="194">
        <f t="shared" si="10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7">+D462</f>
        <v>165</v>
      </c>
      <c r="Q463" s="124">
        <f t="shared" si="104"/>
        <v>0</v>
      </c>
      <c r="S463" s="230">
        <f>+'A-RR Cross-Reference'!CP464</f>
        <v>0</v>
      </c>
      <c r="T463" s="194">
        <f t="shared" si="10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7"/>
        <v>165</v>
      </c>
      <c r="Q464" s="124">
        <f t="shared" si="104"/>
        <v>0</v>
      </c>
      <c r="S464" s="230">
        <f>+'A-RR Cross-Reference'!CP465</f>
        <v>0</v>
      </c>
      <c r="T464" s="194">
        <f t="shared" si="10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8">SUM(F455:F464)</f>
        <v>240767.45441428409</v>
      </c>
      <c r="G465" s="248">
        <f t="shared" si="108"/>
        <v>260125.44179052371</v>
      </c>
      <c r="H465" s="248">
        <f t="shared" si="108"/>
        <v>146702.27136113637</v>
      </c>
      <c r="I465" s="248">
        <f t="shared" si="108"/>
        <v>102103.32900406301</v>
      </c>
      <c r="J465" s="248">
        <f t="shared" si="108"/>
        <v>218.56454509303478</v>
      </c>
      <c r="K465" s="248">
        <f t="shared" si="108"/>
        <v>0</v>
      </c>
      <c r="L465" s="248">
        <f t="shared" si="108"/>
        <v>0</v>
      </c>
      <c r="M465" s="248">
        <f t="shared" si="108"/>
        <v>35230.136346622421</v>
      </c>
      <c r="N465" s="248">
        <f t="shared" si="108"/>
        <v>0</v>
      </c>
      <c r="O465" s="248">
        <f t="shared" si="108"/>
        <v>2034.4315875008504</v>
      </c>
      <c r="P465" s="248">
        <f t="shared" si="108"/>
        <v>522.0624741069114</v>
      </c>
      <c r="Q465" s="248">
        <f t="shared" si="108"/>
        <v>1923733.0000000002</v>
      </c>
      <c r="S465" s="230">
        <f>+'A-RR Cross-Reference'!CP466</f>
        <v>1923733</v>
      </c>
      <c r="T465" s="194">
        <f t="shared" si="10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4"/>
        <v>-1442525.5049776884</v>
      </c>
      <c r="S466" s="230">
        <f>+'A-RR Cross-Reference'!CP467</f>
        <v>-1442525.5049776882</v>
      </c>
      <c r="T466" s="194">
        <f t="shared" si="10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4"/>
        <v>0</v>
      </c>
      <c r="S467" s="230">
        <f>+'A-RR Cross-Reference'!CP468</f>
        <v>0</v>
      </c>
      <c r="T467" s="194">
        <f t="shared" si="10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9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4"/>
        <v>-3803567.5888090241</v>
      </c>
      <c r="S468" s="230">
        <f>+'A-RR Cross-Reference'!CP469</f>
        <v>-3803567.5888090227</v>
      </c>
      <c r="T468" s="194">
        <f t="shared" si="10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9"/>
        <v>182.2</v>
      </c>
      <c r="Q469" s="124">
        <f t="shared" si="104"/>
        <v>0</v>
      </c>
      <c r="S469" s="230">
        <f>+'A-RR Cross-Reference'!CP470</f>
        <v>0</v>
      </c>
      <c r="T469" s="194">
        <f t="shared" si="10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4"/>
        <v>196616134.06012943</v>
      </c>
      <c r="S470" s="230">
        <f>+'A-RR Cross-Reference'!CP471</f>
        <v>196616134.0601294</v>
      </c>
      <c r="T470" s="194">
        <f t="shared" si="10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4"/>
        <v>0</v>
      </c>
      <c r="S471" s="230">
        <f>+'A-RR Cross-Reference'!CP472</f>
        <v>0</v>
      </c>
      <c r="T471" s="194">
        <f t="shared" si="10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4"/>
        <v>29144697</v>
      </c>
      <c r="S472" s="230">
        <f>+'A-RR Cross-Reference'!CP473</f>
        <v>29144697</v>
      </c>
      <c r="T472" s="194">
        <f t="shared" si="10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4"/>
        <v>5900895.5799828079</v>
      </c>
      <c r="S473" s="230">
        <f>+'A-RR Cross-Reference'!CP474</f>
        <v>5900895.5799828069</v>
      </c>
      <c r="T473" s="194">
        <f t="shared" si="10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4"/>
        <v>10587470.027916668</v>
      </c>
      <c r="S474" s="230">
        <f>+'A-RR Cross-Reference'!CP475</f>
        <v>10587470.027916668</v>
      </c>
      <c r="T474" s="194">
        <f t="shared" si="103"/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4"/>
        <v>0</v>
      </c>
      <c r="S475" s="230">
        <f>+'A-RR Cross-Reference'!CP476</f>
        <v>0</v>
      </c>
      <c r="T475" s="194">
        <f t="shared" si="103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4"/>
        <v>2792096.9742273977</v>
      </c>
      <c r="S476" s="230">
        <f>+'A-RR Cross-Reference'!CP477</f>
        <v>2792096.9742273977</v>
      </c>
      <c r="T476" s="194">
        <f t="shared" si="103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4"/>
        <v>6265146.4243095862</v>
      </c>
      <c r="S477" s="230">
        <f>+'A-RR Cross-Reference'!CP478</f>
        <v>6265146.4243095862</v>
      </c>
      <c r="T477" s="194">
        <f t="shared" si="103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4"/>
        <v>185714844.88537109</v>
      </c>
      <c r="S478" s="230">
        <f>+'A-RR Cross-Reference'!CP479</f>
        <v>185714844.88537109</v>
      </c>
      <c r="T478" s="194">
        <f t="shared" si="103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4"/>
        <v>448571.22375047707</v>
      </c>
      <c r="S479" s="230">
        <f>+'A-RR Cross-Reference'!CP480</f>
        <v>448571.22375047719</v>
      </c>
      <c r="T479" s="194">
        <f t="shared" si="103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4"/>
        <v>0</v>
      </c>
      <c r="S480" s="230">
        <f>+'A-RR Cross-Reference'!CP481</f>
        <v>0</v>
      </c>
      <c r="T480" s="194">
        <f t="shared" si="103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4"/>
        <v>16313528.730127728</v>
      </c>
      <c r="S481" s="230">
        <f>+'A-RR Cross-Reference'!CP482</f>
        <v>16313528.730127726</v>
      </c>
      <c r="T481" s="194">
        <f t="shared" si="103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3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4"/>
        <v>0</v>
      </c>
      <c r="S483" s="230">
        <f>+'A-RR Cross-Reference'!CP484</f>
        <v>0</v>
      </c>
      <c r="T483" s="194">
        <f t="shared" si="103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4"/>
        <v>0</v>
      </c>
      <c r="S484" s="230">
        <f>+'A-RR Cross-Reference'!CP485</f>
        <v>0</v>
      </c>
      <c r="T484" s="194">
        <f t="shared" si="103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4"/>
        <v>0</v>
      </c>
      <c r="S485" s="230">
        <f>+'A-RR Cross-Reference'!CP486</f>
        <v>0</v>
      </c>
      <c r="T485" s="194">
        <f t="shared" si="103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4"/>
        <v>0</v>
      </c>
      <c r="S486" s="230">
        <f>+'A-RR Cross-Reference'!CP487</f>
        <v>0</v>
      </c>
      <c r="T486" s="194">
        <f t="shared" si="103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4"/>
        <v>-67931834.703749999</v>
      </c>
      <c r="S487" s="230">
        <f>+'A-RR Cross-Reference'!CP488</f>
        <v>-67931834.703749999</v>
      </c>
      <c r="T487" s="194">
        <f t="shared" si="103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4"/>
        <v>-1655594.6499999997</v>
      </c>
      <c r="S488" s="230">
        <f>+'A-RR Cross-Reference'!CP489</f>
        <v>-1655594.65</v>
      </c>
      <c r="T488" s="194">
        <f t="shared" si="103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4"/>
        <v>-12992835.936250001</v>
      </c>
      <c r="S489" s="230">
        <f>+'A-RR Cross-Reference'!CP490</f>
        <v>-12992835.936250001</v>
      </c>
      <c r="T489" s="194">
        <f t="shared" si="103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4"/>
        <v>-367257.15923600009</v>
      </c>
      <c r="S490" s="230">
        <f>+'A-RR Cross-Reference'!CP491</f>
        <v>-367257.15923599998</v>
      </c>
      <c r="T490" s="194">
        <f t="shared" si="103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3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4"/>
        <v>-17221104.328283995</v>
      </c>
      <c r="S492" s="230">
        <f>+'A-RR Cross-Reference'!CP493</f>
        <v>-17221104.328283999</v>
      </c>
      <c r="T492" s="194">
        <f t="shared" si="103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3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4"/>
        <v>0</v>
      </c>
      <c r="S494" s="230">
        <f>+'A-RR Cross-Reference'!CP495</f>
        <v>0</v>
      </c>
      <c r="T494" s="194">
        <f t="shared" si="103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4"/>
        <v>0</v>
      </c>
      <c r="S495" s="230">
        <f>+'A-RR Cross-Reference'!CP496</f>
        <v>0</v>
      </c>
      <c r="T495" s="194">
        <f t="shared" si="103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4"/>
        <v>0</v>
      </c>
      <c r="S496" s="230">
        <f>+'A-RR Cross-Reference'!CP497</f>
        <v>0</v>
      </c>
      <c r="T496" s="194">
        <f t="shared" si="103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4"/>
        <v>-5054518.5162779996</v>
      </c>
      <c r="S497" s="230">
        <f>+'A-RR Cross-Reference'!CP498</f>
        <v>-5054518.5162779987</v>
      </c>
      <c r="T497" s="194">
        <f t="shared" si="103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4"/>
        <v>0</v>
      </c>
      <c r="S498" s="230">
        <f>+'A-RR Cross-Reference'!CP499</f>
        <v>0</v>
      </c>
      <c r="T498" s="194">
        <f t="shared" si="103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4"/>
        <v>0</v>
      </c>
      <c r="S499" s="230">
        <f>+'A-RR Cross-Reference'!CP500</f>
        <v>0</v>
      </c>
      <c r="T499" s="194">
        <f t="shared" si="103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4"/>
        <v>0</v>
      </c>
      <c r="S500" s="230">
        <f>+'A-RR Cross-Reference'!CP501</f>
        <v>0</v>
      </c>
      <c r="T500" s="194">
        <f t="shared" si="103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4"/>
        <v>0</v>
      </c>
      <c r="S501" s="230">
        <f>+'A-RR Cross-Reference'!CP502</f>
        <v>0</v>
      </c>
      <c r="T501" s="194">
        <f t="shared" si="103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4"/>
        <v>-782936229.11450231</v>
      </c>
      <c r="S502" s="230">
        <f>+'A-RR Cross-Reference'!CP503</f>
        <v>-782936229.11450231</v>
      </c>
      <c r="T502" s="194">
        <f t="shared" si="103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4"/>
        <v>0</v>
      </c>
      <c r="S503" s="230">
        <f>+'A-RR Cross-Reference'!CP504</f>
        <v>0</v>
      </c>
      <c r="T503" s="194">
        <f t="shared" si="103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4"/>
        <v>0</v>
      </c>
      <c r="S504" s="230">
        <f>+'A-RR Cross-Reference'!CP505</f>
        <v>0</v>
      </c>
      <c r="T504" s="194">
        <f t="shared" si="103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4"/>
        <v>0</v>
      </c>
      <c r="S505" s="230">
        <f>+'A-RR Cross-Reference'!CP506</f>
        <v>0</v>
      </c>
      <c r="T505" s="194">
        <f t="shared" si="103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4"/>
        <v>-19873160.14237982</v>
      </c>
      <c r="S506" s="230">
        <f>+'A-RR Cross-Reference'!CP507</f>
        <v>-19873160.14237982</v>
      </c>
      <c r="T506" s="194">
        <f t="shared" si="103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4"/>
        <v>0</v>
      </c>
      <c r="S507" s="230">
        <f>+'A-RR Cross-Reference'!CP508</f>
        <v>0</v>
      </c>
      <c r="T507" s="194">
        <f t="shared" si="103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4"/>
        <v>0</v>
      </c>
      <c r="S508" s="230">
        <f>+'A-RR Cross-Reference'!CP509</f>
        <v>0</v>
      </c>
      <c r="T508" s="194">
        <f t="shared" si="103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4"/>
        <v>0</v>
      </c>
      <c r="S509" s="230">
        <f>+'A-RR Cross-Reference'!CP510</f>
        <v>0</v>
      </c>
      <c r="T509" s="194">
        <f t="shared" si="103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4"/>
        <v>0</v>
      </c>
      <c r="S510" s="230">
        <f>+'A-RR Cross-Reference'!CP511</f>
        <v>0</v>
      </c>
      <c r="T510" s="194">
        <f t="shared" si="103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4"/>
        <v>0</v>
      </c>
      <c r="S511" s="230">
        <f>+'A-RR Cross-Reference'!CP512</f>
        <v>0</v>
      </c>
      <c r="T511" s="194">
        <f t="shared" si="103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4"/>
        <v>0</v>
      </c>
      <c r="S512" s="230">
        <f>+'A-RR Cross-Reference'!CP513</f>
        <v>0</v>
      </c>
      <c r="T512" s="194">
        <f t="shared" si="103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4"/>
        <v>0</v>
      </c>
      <c r="S513" s="230">
        <f>+'A-RR Cross-Reference'!CP514</f>
        <v>0</v>
      </c>
      <c r="T513" s="194">
        <f t="shared" si="103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4"/>
        <v>-96906290.230000019</v>
      </c>
      <c r="S514" s="230">
        <f>+'A-RR Cross-Reference'!CP515</f>
        <v>-96906290.230000004</v>
      </c>
      <c r="T514" s="194">
        <f t="shared" si="103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4"/>
        <v>-673565844.89303803</v>
      </c>
      <c r="S515" s="230">
        <f>+'A-RR Cross-Reference'!CP516</f>
        <v>-673565844.8930378</v>
      </c>
      <c r="T515" s="194">
        <f t="shared" si="103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4"/>
        <v>0</v>
      </c>
      <c r="S516" s="230">
        <f>+'A-RR Cross-Reference'!CP517</f>
        <v>0</v>
      </c>
      <c r="T516" s="194">
        <f t="shared" ref="T516:T522" si="120">+S516-Q516</f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1">SUM(E517:P517)</f>
        <v>0</v>
      </c>
      <c r="S517" s="230">
        <f>+'A-RR Cross-Reference'!CP518</f>
        <v>0</v>
      </c>
      <c r="T517" s="194">
        <f t="shared" si="120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1"/>
        <v>0</v>
      </c>
      <c r="S518" s="230">
        <f>+'A-RR Cross-Reference'!CP519</f>
        <v>0</v>
      </c>
      <c r="T518" s="194">
        <f t="shared" si="120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2">SUM(F494:F518)</f>
        <v>-234742477.34495276</v>
      </c>
      <c r="G519" s="248">
        <f t="shared" si="122"/>
        <v>-194524424.79546487</v>
      </c>
      <c r="H519" s="248">
        <f t="shared" si="122"/>
        <v>-106875014.33010918</v>
      </c>
      <c r="I519" s="248">
        <f t="shared" si="122"/>
        <v>-76517050.425846994</v>
      </c>
      <c r="J519" s="248">
        <f t="shared" si="122"/>
        <v>-269239.96692793356</v>
      </c>
      <c r="K519" s="248">
        <f t="shared" si="122"/>
        <v>-3990719.7292159512</v>
      </c>
      <c r="L519" s="248">
        <f t="shared" si="122"/>
        <v>-3857004.7228976563</v>
      </c>
      <c r="M519" s="248">
        <f t="shared" si="122"/>
        <v>-23359153.176964335</v>
      </c>
      <c r="N519" s="248">
        <f t="shared" si="122"/>
        <v>-7233108.7367027691</v>
      </c>
      <c r="O519" s="248">
        <f t="shared" si="122"/>
        <v>-9938245.6054332312</v>
      </c>
      <c r="P519" s="248">
        <f t="shared" si="122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20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1"/>
        <v>197443389.39837077</v>
      </c>
      <c r="S520" s="230">
        <f>+'A-RR Cross-Reference'!CP521</f>
        <v>197443389.3983708</v>
      </c>
      <c r="T520" s="194">
        <f t="shared" si="120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3">SUM(F520)</f>
        <v>24271328.599924125</v>
      </c>
      <c r="G521" s="248">
        <f t="shared" si="123"/>
        <v>23998238.631318092</v>
      </c>
      <c r="H521" s="248">
        <f t="shared" si="123"/>
        <v>12987651.724326551</v>
      </c>
      <c r="I521" s="248">
        <f t="shared" si="123"/>
        <v>9600378.3008151669</v>
      </c>
      <c r="J521" s="248">
        <f t="shared" si="123"/>
        <v>43967.705693525182</v>
      </c>
      <c r="K521" s="248">
        <f t="shared" si="123"/>
        <v>808146.14982149645</v>
      </c>
      <c r="L521" s="248">
        <f t="shared" si="123"/>
        <v>932698.64544601215</v>
      </c>
      <c r="M521" s="248">
        <f t="shared" si="123"/>
        <v>2336030.2521416382</v>
      </c>
      <c r="N521" s="248">
        <f t="shared" si="123"/>
        <v>1713801.8319981429</v>
      </c>
      <c r="O521" s="248">
        <f t="shared" si="123"/>
        <v>2185734.353123547</v>
      </c>
      <c r="P521" s="248">
        <f t="shared" si="123"/>
        <v>48544.021197446287</v>
      </c>
      <c r="Q521" s="248">
        <f t="shared" si="123"/>
        <v>197443389.39837077</v>
      </c>
      <c r="S521" s="230">
        <f>+'A-RR Cross-Reference'!CP522</f>
        <v>197443389.3983708</v>
      </c>
      <c r="T521" s="194">
        <f t="shared" si="120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4">SUM(F521,F519,F493,F491,F482,F465,F454,F452)</f>
        <v>635686815.40842175</v>
      </c>
      <c r="G522" s="248">
        <f t="shared" si="124"/>
        <v>695404128.79443169</v>
      </c>
      <c r="H522" s="248">
        <f t="shared" si="124"/>
        <v>379283265.4358874</v>
      </c>
      <c r="I522" s="248">
        <f t="shared" si="124"/>
        <v>273180663.07616162</v>
      </c>
      <c r="J522" s="248">
        <f t="shared" si="124"/>
        <v>1335850.1204867589</v>
      </c>
      <c r="K522" s="248">
        <f t="shared" si="124"/>
        <v>23216841.039561778</v>
      </c>
      <c r="L522" s="248">
        <f t="shared" si="124"/>
        <v>23728892.671639904</v>
      </c>
      <c r="M522" s="248">
        <f t="shared" si="124"/>
        <v>64992231.358173341</v>
      </c>
      <c r="N522" s="248">
        <f t="shared" si="124"/>
        <v>45293119.789595082</v>
      </c>
      <c r="O522" s="248">
        <f t="shared" si="124"/>
        <v>64251077.061361924</v>
      </c>
      <c r="P522" s="248">
        <f t="shared" si="124"/>
        <v>1410354.941002382</v>
      </c>
      <c r="Q522" s="248">
        <f t="shared" si="124"/>
        <v>5504837995.289896</v>
      </c>
      <c r="S522" s="230">
        <f>+'A-RR Cross-Reference'!CP523</f>
        <v>5504837995.289897</v>
      </c>
      <c r="T522" s="194">
        <f t="shared" si="120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524:D524"/>
    <mergeCell ref="B525:D525"/>
    <mergeCell ref="B526:D526"/>
    <mergeCell ref="B491:D491"/>
    <mergeCell ref="B493:D493"/>
    <mergeCell ref="B494:B518"/>
    <mergeCell ref="B519:D519"/>
    <mergeCell ref="B521:D521"/>
    <mergeCell ref="B522:D522"/>
    <mergeCell ref="B483:B490"/>
    <mergeCell ref="B441:D441"/>
    <mergeCell ref="B442:B445"/>
    <mergeCell ref="B446:D446"/>
    <mergeCell ref="B447:B450"/>
    <mergeCell ref="B451:D451"/>
    <mergeCell ref="B452:D452"/>
    <mergeCell ref="B454:D454"/>
    <mergeCell ref="B455:B464"/>
    <mergeCell ref="B465:D465"/>
    <mergeCell ref="B466:B481"/>
    <mergeCell ref="B482:D482"/>
    <mergeCell ref="B434:B440"/>
    <mergeCell ref="B333:D333"/>
    <mergeCell ref="B334:B340"/>
    <mergeCell ref="B341:D341"/>
    <mergeCell ref="B342:B347"/>
    <mergeCell ref="B348:D348"/>
    <mergeCell ref="B349:B352"/>
    <mergeCell ref="B353:D353"/>
    <mergeCell ref="B354:B359"/>
    <mergeCell ref="B360:D360"/>
    <mergeCell ref="B361:B431"/>
    <mergeCell ref="B432:D432"/>
    <mergeCell ref="B331:D331"/>
    <mergeCell ref="B210:D210"/>
    <mergeCell ref="B211:B226"/>
    <mergeCell ref="B227:D227"/>
    <mergeCell ref="B228:D228"/>
    <mergeCell ref="B229:D229"/>
    <mergeCell ref="B232:B322"/>
    <mergeCell ref="C244:D244"/>
    <mergeCell ref="C253:D253"/>
    <mergeCell ref="C262:D262"/>
    <mergeCell ref="C272:D272"/>
    <mergeCell ref="C293:D293"/>
    <mergeCell ref="C309:D309"/>
    <mergeCell ref="C322:D322"/>
    <mergeCell ref="B323:D323"/>
    <mergeCell ref="B324:B330"/>
    <mergeCell ref="B204:B209"/>
    <mergeCell ref="B135:D135"/>
    <mergeCell ref="B136:B140"/>
    <mergeCell ref="B141:D141"/>
    <mergeCell ref="B142:B155"/>
    <mergeCell ref="B156:D156"/>
    <mergeCell ref="B157:B170"/>
    <mergeCell ref="B171:D171"/>
    <mergeCell ref="B172:B193"/>
    <mergeCell ref="B194:D194"/>
    <mergeCell ref="B195:B202"/>
    <mergeCell ref="B203:D203"/>
    <mergeCell ref="B130:B134"/>
    <mergeCell ref="C72:D72"/>
    <mergeCell ref="C77:D77"/>
    <mergeCell ref="B78:D78"/>
    <mergeCell ref="B79:B105"/>
    <mergeCell ref="C94:D94"/>
    <mergeCell ref="C105:D105"/>
    <mergeCell ref="B106:D106"/>
    <mergeCell ref="B107:B128"/>
    <mergeCell ref="C117:D117"/>
    <mergeCell ref="C128:D128"/>
    <mergeCell ref="B129:D129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A1:B1"/>
    <mergeCell ref="B2:D2"/>
    <mergeCell ref="B3:D3"/>
    <mergeCell ref="B5:D5"/>
    <mergeCell ref="E5:G5"/>
    <mergeCell ref="B6:B26"/>
    <mergeCell ref="C12:D12"/>
    <mergeCell ref="C14:D14"/>
    <mergeCell ref="C16:D16"/>
    <mergeCell ref="C26:D26"/>
  </mergeCells>
  <pageMargins left="0.7" right="0.7" top="0.75" bottom="0.75" header="0.3" footer="0.3"/>
  <pageSetup scale="72"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2022-01-31T08:00:00+00:00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0" ma:contentTypeDescription="" ma:contentTypeScope="" ma:versionID="2d0ba2bbe5fb35c2c0d9d989231395c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1F12A4-D24B-4BCE-BE0A-BEB5E8BAE56A}"/>
</file>

<file path=customXml/itemProps2.xml><?xml version="1.0" encoding="utf-8"?>
<ds:datastoreItem xmlns:ds="http://schemas.openxmlformats.org/officeDocument/2006/customXml" ds:itemID="{444A39B1-9C85-40A7-9048-547ED1F67BB0}">
  <ds:schemaRefs>
    <ds:schemaRef ds:uri="153d070c-618c-4659-9950-3ff4cc4c0885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4e2f41c3-e815-4f6f-ac0b-302a93d695a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8472C9B-59E4-4957-A2F6-0B38A3298EE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C612980-91AF-4600-B7A0-F0AA1E2019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Cover</vt:lpstr>
      <vt:lpstr>A-RR Cross-Reference</vt:lpstr>
      <vt:lpstr>A-RR Cross-Reference 2024</vt:lpstr>
      <vt:lpstr>A-RR Cross-Reference 2025</vt:lpstr>
      <vt:lpstr>B - COS Results</vt:lpstr>
      <vt:lpstr>C-COS Allocation Factors</vt:lpstr>
      <vt:lpstr>D-Summary of Adjustments</vt:lpstr>
      <vt:lpstr>E-Summary of Results</vt:lpstr>
      <vt:lpstr>B - COS Results (WAC)</vt:lpstr>
      <vt:lpstr>C-COS Allocation Factors (WAC)</vt:lpstr>
      <vt:lpstr>E-Summary of Results (WAC)</vt:lpstr>
      <vt:lpstr>'A-RR Cross-Reference'!Print_Area</vt:lpstr>
      <vt:lpstr>Cover!Print_Area</vt:lpstr>
      <vt:lpstr>'A-RR Cross-Reference'!Print_Titles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Electric Cost of Service Template (ECOST)</dc:title>
  <dc:creator>O'Connell, Elizabeth (UTC)</dc:creator>
  <cp:lastModifiedBy>Pam Rasanen</cp:lastModifiedBy>
  <cp:lastPrinted>2022-01-22T05:53:01Z</cp:lastPrinted>
  <dcterms:created xsi:type="dcterms:W3CDTF">2019-01-18T22:54:04Z</dcterms:created>
  <dcterms:modified xsi:type="dcterms:W3CDTF">2022-01-23T21:22:52Z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0x0101006E56B4D1795A2E4DB2F0B01679ED314A00A0C5B27E5DFE5A42B5D94F605CB10C32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