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cifiCorp.us\dfs\PDXCO\PSB1\REGULATN\ER\_2025\Washington\2026 PCORC &amp; Allocations\Cleaned-Up Workpapers\"/>
    </mc:Choice>
  </mc:AlternateContent>
  <xr:revisionPtr revIDLastSave="0" documentId="13_ncr:1_{C9C1CE40-061A-4B04-8976-FAF761A94646}" xr6:coauthVersionLast="47" xr6:coauthVersionMax="47" xr10:uidLastSave="{00000000-0000-0000-0000-000000000000}"/>
  <bookViews>
    <workbookView xWindow="-120" yWindow="480" windowWidth="19440" windowHeight="15000" xr2:uid="{508719EB-7F60-4DD6-84E1-626F4E5E0277}"/>
  </bookViews>
  <sheets>
    <sheet name="9-1" sheetId="4" r:id="rId1"/>
    <sheet name="9-3" sheetId="3" r:id="rId2"/>
    <sheet name="9-2" sheetId="1" r:id="rId3"/>
  </sheet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1" hidden="1">#REF!</definedName>
    <definedName name="__123Graph_A" hidden="1">#REF!</definedName>
    <definedName name="__123Graph_AB06" hidden="1">#REF!</definedName>
    <definedName name="__123Graph_ACEDREVGR" localSheetId="1" hidden="1">#REF!</definedName>
    <definedName name="__123Graph_ACEDREVGR" hidden="1">#REF!</definedName>
    <definedName name="__123Graph_B" localSheetId="1" hidden="1">#REF!</definedName>
    <definedName name="__123Graph_B" hidden="1">#REF!</definedName>
    <definedName name="__123Graph_BCEDREVGR" localSheetId="1" hidden="1">#REF!</definedName>
    <definedName name="__123Graph_BCEDREVGR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ECURRENT" hidden="1">#REF!</definedName>
    <definedName name="__123Graph_F" localSheetId="1" hidden="1">#REF!</definedName>
    <definedName name="__123Graph_F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_123Graph_XCEDREVGR" localSheetId="0" hidden="1">#REF!</definedName>
    <definedName name="__123Graph_XCEDREVGR" localSheetId="1" hidden="1">#REF!</definedName>
    <definedName name="__123Graph_XCEDREVGR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localSheetId="1" hidden="1">#REF!</definedName>
    <definedName name="_1__123Graph_ACHART_17" hidden="1">#REF!</definedName>
    <definedName name="_1__123Graph_ACONTRACT_BY_B_U" localSheetId="0" hidden="1">#REF!</definedName>
    <definedName name="_1__123Graph_ACONTRACT_BY_B_U" localSheetId="1" hidden="1">#REF!</definedName>
    <definedName name="_1__123Graph_ACONTRACT_BY_B_U" hidden="1">#REF!</definedName>
    <definedName name="_10__123Graph_BQRE_S_BY_TYPE" localSheetId="0" hidden="1">#REF!</definedName>
    <definedName name="_10__123Graph_BQRE_S_BY_TYPE" localSheetId="1" hidden="1">#REF!</definedName>
    <definedName name="_10__123Graph_BQRE_S_BY_TYPE" hidden="1">#REF!</definedName>
    <definedName name="_11__123Graph_BSENS_COMPARISON" localSheetId="0" hidden="1">#REF!</definedName>
    <definedName name="_11__123Graph_BSENS_COMPARISON" localSheetId="1" hidden="1">#REF!</definedName>
    <definedName name="_11__123Graph_BSENS_COMPARISON" hidden="1">#REF!</definedName>
    <definedName name="_12__123Graph_BSUPPLIES_BY_B_U" localSheetId="0" hidden="1">#REF!</definedName>
    <definedName name="_12__123Graph_BSUPPLIES_BY_B_U" localSheetId="1" hidden="1">#REF!</definedName>
    <definedName name="_12__123Graph_BSUPPLIES_BY_B_U" hidden="1">#REF!</definedName>
    <definedName name="_13__123Graph_BTAX_CREDIT" localSheetId="0" hidden="1">#REF!</definedName>
    <definedName name="_13__123Graph_BTAX_CREDIT" localSheetId="1" hidden="1">#REF!</definedName>
    <definedName name="_13__123Graph_BTAX_CREDIT" hidden="1">#REF!</definedName>
    <definedName name="_14__123Graph_BWAGES_BY_B_U" localSheetId="0" hidden="1">#REF!</definedName>
    <definedName name="_14__123Graph_BWAGES_BY_B_U" localSheetId="1" hidden="1">#REF!</definedName>
    <definedName name="_14__123Graph_BWAGES_BY_B_U" hidden="1">#REF!</definedName>
    <definedName name="_15__123Graph_CCONTRACT_BY_B_U" localSheetId="0" hidden="1">#REF!</definedName>
    <definedName name="_15__123Graph_CCONTRACT_BY_B_U" localSheetId="1" hidden="1">#REF!</definedName>
    <definedName name="_15__123Graph_CCONTRACT_BY_B_U" hidden="1">#REF!</definedName>
    <definedName name="_16__123Graph_CQRE_S_BY_CO." localSheetId="0" hidden="1">#REF!</definedName>
    <definedName name="_16__123Graph_CQRE_S_BY_CO." localSheetId="1" hidden="1">#REF!</definedName>
    <definedName name="_16__123Graph_CQRE_S_BY_CO." hidden="1">#REF!</definedName>
    <definedName name="_17__123Graph_CQRE_S_BY_TYPE" localSheetId="0" hidden="1">#REF!</definedName>
    <definedName name="_17__123Graph_CQRE_S_BY_TYPE" localSheetId="1" hidden="1">#REF!</definedName>
    <definedName name="_17__123Graph_CQRE_S_BY_TYPE" hidden="1">#REF!</definedName>
    <definedName name="_18__123Graph_CSENS_COMPARISON" localSheetId="0" hidden="1">#REF!</definedName>
    <definedName name="_18__123Graph_CSENS_COMPARISON" localSheetId="1" hidden="1">#REF!</definedName>
    <definedName name="_18__123Graph_CSENS_COMPARISON" hidden="1">#REF!</definedName>
    <definedName name="_19__123Graph_CSUPPLIES_BY_B_U" localSheetId="0" hidden="1">#REF!</definedName>
    <definedName name="_19__123Graph_CSUPPLIES_BY_B_U" localSheetId="1" hidden="1">#REF!</definedName>
    <definedName name="_19__123Graph_CSUPPLIES_BY_B_U" hidden="1">#REF!</definedName>
    <definedName name="_2__123Graph_AQRE_S_BY_CO." localSheetId="0" hidden="1">#REF!</definedName>
    <definedName name="_2__123Graph_AQRE_S_BY_CO." localSheetId="1" hidden="1">#REF!</definedName>
    <definedName name="_2__123Graph_AQRE_S_BY_CO." hidden="1">#REF!</definedName>
    <definedName name="_20__123Graph_CWAGES_BY_B_U" localSheetId="0" hidden="1">#REF!</definedName>
    <definedName name="_20__123Graph_CWAGES_BY_B_U" localSheetId="1" hidden="1">#REF!</definedName>
    <definedName name="_20__123Graph_CWAGES_BY_B_U" hidden="1">#REF!</definedName>
    <definedName name="_21__123Graph_DCONTRACT_BY_B_U" localSheetId="0" hidden="1">#REF!</definedName>
    <definedName name="_21__123Graph_DCONTRACT_BY_B_U" localSheetId="1" hidden="1">#REF!</definedName>
    <definedName name="_21__123Graph_DCONTRACT_BY_B_U" hidden="1">#REF!</definedName>
    <definedName name="_22__123Graph_DQRE_S_BY_CO." localSheetId="0" hidden="1">#REF!</definedName>
    <definedName name="_22__123Graph_DQRE_S_BY_CO." localSheetId="1" hidden="1">#REF!</definedName>
    <definedName name="_22__123Graph_DQRE_S_BY_CO." hidden="1">#REF!</definedName>
    <definedName name="_23__123Graph_DSUPPLIES_BY_B_U" localSheetId="0" hidden="1">#REF!</definedName>
    <definedName name="_23__123Graph_DSUPPLIES_BY_B_U" localSheetId="1" hidden="1">#REF!</definedName>
    <definedName name="_23__123Graph_DSUPPLIES_BY_B_U" hidden="1">#REF!</definedName>
    <definedName name="_24__123Graph_DWAGES_BY_B_U" localSheetId="0" hidden="1">#REF!</definedName>
    <definedName name="_24__123Graph_DWAGES_BY_B_U" localSheetId="1" hidden="1">#REF!</definedName>
    <definedName name="_24__123Graph_DWAGES_BY_B_U" hidden="1">#REF!</definedName>
    <definedName name="_25__123Graph_ECONTRACT_BY_B_U" localSheetId="0" hidden="1">#REF!</definedName>
    <definedName name="_25__123Graph_ECONTRACT_BY_B_U" localSheetId="1" hidden="1">#REF!</definedName>
    <definedName name="_25__123Graph_ECONTRACT_BY_B_U" hidden="1">#REF!</definedName>
    <definedName name="_26__123Graph_EQRE_S_BY_CO." localSheetId="0" hidden="1">#REF!</definedName>
    <definedName name="_26__123Graph_EQRE_S_BY_CO." localSheetId="1" hidden="1">#REF!</definedName>
    <definedName name="_26__123Graph_EQRE_S_BY_CO." hidden="1">#REF!</definedName>
    <definedName name="_27__123Graph_ESUPPLIES_BY_B_U" localSheetId="0" hidden="1">#REF!</definedName>
    <definedName name="_27__123Graph_ESUPPLIES_BY_B_U" localSheetId="1" hidden="1">#REF!</definedName>
    <definedName name="_27__123Graph_ESUPPLIES_BY_B_U" hidden="1">#REF!</definedName>
    <definedName name="_28__123Graph_EWAGES_BY_B_U" localSheetId="0" hidden="1">#REF!</definedName>
    <definedName name="_28__123Graph_EWAGES_BY_B_U" localSheetId="1" hidden="1">#REF!</definedName>
    <definedName name="_28__123Graph_EWAGES_BY_B_U" hidden="1">#REF!</definedName>
    <definedName name="_29__123Graph_FCONTRACT_BY_B_U" localSheetId="0" hidden="1">#REF!</definedName>
    <definedName name="_29__123Graph_FCONTRACT_BY_B_U" localSheetId="1" hidden="1">#REF!</definedName>
    <definedName name="_29__123Graph_FCONTRACT_BY_B_U" hidden="1">#REF!</definedName>
    <definedName name="_3__123Graph_AQRE_S_BY_TYPE" localSheetId="0" hidden="1">#REF!</definedName>
    <definedName name="_3__123Graph_AQRE_S_BY_TYPE" localSheetId="1" hidden="1">#REF!</definedName>
    <definedName name="_3__123Graph_AQRE_S_BY_TYPE" hidden="1">#REF!</definedName>
    <definedName name="_30__123Graph_FQRE_S_BY_CO." localSheetId="0" hidden="1">#REF!</definedName>
    <definedName name="_30__123Graph_FQRE_S_BY_CO." localSheetId="1" hidden="1">#REF!</definedName>
    <definedName name="_30__123Graph_FQRE_S_BY_CO." hidden="1">#REF!</definedName>
    <definedName name="_31__123Graph_FSUPPLIES_BY_B_U" localSheetId="0" hidden="1">#REF!</definedName>
    <definedName name="_31__123Graph_FSUPPLIES_BY_B_U" localSheetId="1" hidden="1">#REF!</definedName>
    <definedName name="_31__123Graph_FSUPPLIES_BY_B_U" hidden="1">#REF!</definedName>
    <definedName name="_32__123Graph_FWAGES_BY_B_U" localSheetId="0" hidden="1">#REF!</definedName>
    <definedName name="_32__123Graph_FWAGES_BY_B_U" localSheetId="1" hidden="1">#REF!</definedName>
    <definedName name="_32__123Graph_FWAGES_BY_B_U" hidden="1">#REF!</definedName>
    <definedName name="_33__123Graph_XCONTRACT_BY_B_U" localSheetId="0" hidden="1">#REF!</definedName>
    <definedName name="_33__123Graph_XCONTRACT_BY_B_U" localSheetId="1" hidden="1">#REF!</definedName>
    <definedName name="_33__123Graph_XCONTRACT_BY_B_U" hidden="1">#REF!</definedName>
    <definedName name="_34__123Graph_XQRE_S_BY_CO." localSheetId="0" hidden="1">#REF!</definedName>
    <definedName name="_34__123Graph_XQRE_S_BY_CO." localSheetId="1" hidden="1">#REF!</definedName>
    <definedName name="_34__123Graph_XQRE_S_BY_CO." hidden="1">#REF!</definedName>
    <definedName name="_35__123Graph_XQRE_S_BY_TYPE" localSheetId="0" hidden="1">#REF!</definedName>
    <definedName name="_35__123Graph_XQRE_S_BY_TYPE" localSheetId="1" hidden="1">#REF!</definedName>
    <definedName name="_35__123Graph_XQRE_S_BY_TYPE" hidden="1">#REF!</definedName>
    <definedName name="_36__123Graph_XSUPPLIES_BY_B_U" localSheetId="0" hidden="1">#REF!</definedName>
    <definedName name="_36__123Graph_XSUPPLIES_BY_B_U" localSheetId="1" hidden="1">#REF!</definedName>
    <definedName name="_36__123Graph_XSUPPLIES_BY_B_U" hidden="1">#REF!</definedName>
    <definedName name="_37__123Graph_XTAX_CREDIT" localSheetId="0" hidden="1">#REF!</definedName>
    <definedName name="_37__123Graph_XTAX_CREDIT" localSheetId="1" hidden="1">#REF!</definedName>
    <definedName name="_37__123Graph_XTAX_CREDIT" hidden="1">#REF!</definedName>
    <definedName name="_4__123Graph_ASENS_COMPARISON" localSheetId="0" hidden="1">#REF!</definedName>
    <definedName name="_4__123Graph_ASENS_COMPARISON" localSheetId="1" hidden="1">#REF!</definedName>
    <definedName name="_4__123Graph_ASENS_COMPARISON" hidden="1">#REF!</definedName>
    <definedName name="_5__123Graph_ASUPPLIES_BY_B_U" localSheetId="0" hidden="1">#REF!</definedName>
    <definedName name="_5__123Graph_ASUPPLIES_BY_B_U" localSheetId="1" hidden="1">#REF!</definedName>
    <definedName name="_5__123Graph_ASUPPLIES_BY_B_U" hidden="1">#REF!</definedName>
    <definedName name="_6__123Graph_ATAX_CREDIT" localSheetId="0" hidden="1">#REF!</definedName>
    <definedName name="_6__123Graph_ATAX_CREDIT" localSheetId="1" hidden="1">#REF!</definedName>
    <definedName name="_6__123Graph_ATAX_CREDIT" hidden="1">#REF!</definedName>
    <definedName name="_7__123Graph_AWAGES_BY_B_U" localSheetId="0" hidden="1">#REF!</definedName>
    <definedName name="_7__123Graph_AWAGES_BY_B_U" localSheetId="1" hidden="1">#REF!</definedName>
    <definedName name="_7__123Graph_AWAGES_BY_B_U" hidden="1">#REF!</definedName>
    <definedName name="_8__123Graph_BCONTRACT_BY_B_U" localSheetId="0" hidden="1">#REF!</definedName>
    <definedName name="_8__123Graph_BCONTRACT_BY_B_U" localSheetId="1" hidden="1">#REF!</definedName>
    <definedName name="_8__123Graph_BCONTRACT_BY_B_U" hidden="1">#REF!</definedName>
    <definedName name="_9__123Graph_BQRE_S_BY_CO." localSheetId="0" hidden="1">#REF!</definedName>
    <definedName name="_9__123Graph_BQRE_S_BY_CO." localSheetId="1" hidden="1">#REF!</definedName>
    <definedName name="_9__123Graph_BQRE_S_BY_CO." hidden="1">#REF!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nofill" localSheetId="1" hidden="1">#REF!</definedName>
    <definedName name="_nofill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localSheetId="0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cess_Button1" hidden="1">"Headcount_Workbook_Schedules_List"</definedName>
    <definedName name="AccessDatabase" hidden="1">"P:\HR\SharonPlummer\Headcount Workbook.mdb"</definedName>
    <definedName name="adf" localSheetId="0" hidden="1">{#N/A,#N/A,FALSE,"Summary";#N/A,#N/A,FALSE,"SmPlants";#N/A,#N/A,FALSE,"Utah";#N/A,#N/A,FALSE,"Idaho";#N/A,#N/A,FALSE,"Lewis River";#N/A,#N/A,FALSE,"NrthUmpq";#N/A,#N/A,FALSE,"KlamRog"}</definedName>
    <definedName name="adf" localSheetId="1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{#N/A,#N/A,FALSE,"Actual";#N/A,#N/A,FALSE,"Normalized";#N/A,#N/A,FALSE,"Electric Actual";#N/A,#N/A,FALSE,"Electric Normalized"}</definedName>
    <definedName name="b" localSheetId="1" hidden="1">{#N/A,#N/A,FALSE,"Actual";#N/A,#N/A,FALSE,"Normalized";#N/A,#N/A,FALSE,"Electric Actual";#N/A,#N/A,FALSE,"Electric Normalized"}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0" hidden="1">{"YTD-Total",#N/A,TRUE,"Provision";"YTD-Utility",#N/A,TRUE,"Prov Utility";"YTD-NonUtility",#N/A,TRUE,"Prov NonUtility"}</definedName>
    <definedName name="combined1stub" localSheetId="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localSheetId="1" hidden="1">#REF!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localSheetId="0" hidden="1">{#N/A,#N/A,FALSE,"CHECKREQ"}</definedName>
    <definedName name="dfd" localSheetId="1" hidden="1">{#N/A,#N/A,FALSE,"CHECKREQ"}</definedName>
    <definedName name="dfd" hidden="1">{#N/A,#N/A,FALSE,"CHECKREQ"}</definedName>
    <definedName name="dfdfdfd" localSheetId="0" hidden="1">{#N/A,#N/A,FALSE,"CHECKREQ"}</definedName>
    <definedName name="dfdfdfd" localSheetId="1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localSheetId="1" hidden="1">#REF!</definedName>
    <definedName name="DUDE" hidden="1">#REF!</definedName>
    <definedName name="e" localSheetId="0" hidden="1">{#N/A,#N/A,FALSE,"Loans";#N/A,#N/A,FALSE,"Program Costs";#N/A,#N/A,FALSE,"Measures";#N/A,#N/A,FALSE,"Net Lost Rev";#N/A,#N/A,FALSE,"Incentive"}</definedName>
    <definedName name="e" localSheetId="1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0" hidden="1">{#N/A,#N/A,FALSE,"CHECKREQ"}</definedName>
    <definedName name="f" localSheetId="1" hidden="1">{#N/A,#N/A,FALSE,"CHECKREQ"}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0" hidden="1">{#N/A,#N/A,FALSE,"CHECKREQ"}</definedName>
    <definedName name="fdf" localSheetId="1" hidden="1">{#N/A,#N/A,FALSE,"CHECKREQ"}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0" hidden="1">{#N/A,#N/A,FALSE,"Summary EPS";#N/A,#N/A,FALSE,"1st Qtr Electric";#N/A,#N/A,FALSE,"1st Qtr Australia";#N/A,#N/A,FALSE,"1st Qtr Telecom";#N/A,#N/A,FALSE,"1st QTR Other"}</definedName>
    <definedName name="g" localSheetId="1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0" hidden="1">{#N/A,#N/A,FALSE,"Summary 1";#N/A,#N/A,FALSE,"Domestic";#N/A,#N/A,FALSE,"Australia";#N/A,#N/A,FALSE,"Other"}</definedName>
    <definedName name="h" localSheetId="1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43041.6469791667</definedName>
    <definedName name="IQ_NAMES_REVISION_DATE_" hidden="1">41088.2720949074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localSheetId="1" hidden="1">#REF!</definedName>
    <definedName name="J" hidden="1">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0" hidden="1">{#N/A,#N/A,FALSE,"Actual";#N/A,#N/A,FALSE,"Normalized";#N/A,#N/A,FALSE,"Electric Actual";#N/A,#N/A,FALSE,"Electric Normalized"}</definedName>
    <definedName name="Masterstub" localSheetId="1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localSheetId="1" hidden="1">#REF!</definedName>
    <definedName name="n" hidden="1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0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1" hidden="1">#REF!</definedName>
    <definedName name="PricingInfo" hidden="1">#REF!</definedName>
    <definedName name="_xlnm.Print_Area" localSheetId="0">'9-1'!$A$1:$E$74</definedName>
    <definedName name="_xlnm.Print_Area" localSheetId="2">'9-2'!$A$1:$G$24</definedName>
    <definedName name="q" localSheetId="0" hidden="1">{#N/A,#N/A,FALSE,"Coversheet";#N/A,#N/A,FALSE,"QA"}</definedName>
    <definedName name="q" localSheetId="1" hidden="1">#REF!</definedName>
    <definedName name="q" hidden="1">#REF!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0" hidden="1">{#N/A,#N/A,FALSE,"Loans";#N/A,#N/A,FALSE,"Program Costs";#N/A,#N/A,FALSE,"Measures";#N/A,#N/A,FALSE,"Net Lost Rev";#N/A,#N/A,FALSE,"Incentive"}</definedName>
    <definedName name="retail_CC1stub" localSheetId="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0" hidden="1">{#N/A,#N/A,FALSE,"Loans";#N/A,#N/A,FALSE,"Program Costs";#N/A,#N/A,FALSE,"Measures";#N/A,#N/A,FALSE,"Net Lost Rev";#N/A,#N/A,FALSE,"Incentive"}</definedName>
    <definedName name="retail_CCstub" localSheetId="1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0" hidden="1">{#N/A,#N/A,FALSE,"Loans";#N/A,#N/A,FALSE,"Program Costs";#N/A,#N/A,FALSE,"Measures";#N/A,#N/A,FALSE,"Net Lost Rev";#N/A,#N/A,FALSE,"Incentive"}</definedName>
    <definedName name="retailstub" localSheetId="1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"45E0HSXTFNPZNJBTUASVO6FBF"</definedName>
    <definedName name="SAPBEXwbID" hidden="1">"3X9515H6NMHHR47UHVC5TXHCB"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0" hidden="1">{#N/A,#N/A,FALSE,"Actual";#N/A,#N/A,FALSE,"Normalized";#N/A,#N/A,FALSE,"Electric Actual";#N/A,#N/A,FALSE,"Electric Normalized"}</definedName>
    <definedName name="spippw1" localSheetId="1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0" hidden="1">{#N/A,#N/A,FALSE,"Actual";#N/A,#N/A,FALSE,"Normalized";#N/A,#N/A,FALSE,"Electric Actual";#N/A,#N/A,FALSE,"Electric Normalized"}</definedName>
    <definedName name="spippwstub" localSheetId="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ndard1stub" localSheetId="0" hidden="1">{"YTD-Total",#N/A,FALSE,"Provision"}</definedName>
    <definedName name="standard1stub" localSheetId="1" hidden="1">{"YTD-Total",#N/A,FALSE,"Provision"}</definedName>
    <definedName name="standard1stub" hidden="1">{"YTD-Total",#N/A,FALSE,"Provision"}</definedName>
    <definedName name="t" localSheetId="0" hidden="1">{#N/A,#N/A,FALSE,"CESTSUM";#N/A,#N/A,FALSE,"est sum A";#N/A,#N/A,FALSE,"est detail A"}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0" hidden="1">{#N/A,#N/A,FALSE,"Summary EPS";#N/A,#N/A,FALSE,"1st Qtr Electric";#N/A,#N/A,FALSE,"1st Qtr Australia";#N/A,#N/A,FALSE,"1st Qtr Telecom";#N/A,#N/A,FALSE,"1st QTR Other"}</definedName>
    <definedName name="test" localSheetId="1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localSheetId="1" hidden="1">#REF!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all._.pages.1" localSheetId="0" hidden="1">{#N/A,#N/A,FALSE,"Summary 1";#N/A,#N/A,FALSE,"Domestic";#N/A,#N/A,FALSE,"Australia";#N/A,#N/A,FALSE,"Other"}</definedName>
    <definedName name="wrn.all._.pages.1" localSheetId="1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0" hidden="1">{#N/A,#N/A,FALSE,"Summary 1";#N/A,#N/A,FALSE,"Domestic";#N/A,#N/A,FALSE,"Australia";#N/A,#N/A,FALSE,"Other"}</definedName>
    <definedName name="wrn.All._.pages.stub" localSheetId="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localSheetId="0" hidden="1">{#N/A,#N/A,FALSE,"Summary EPS";#N/A,#N/A,FALSE,"1st Qtr Electric";#N/A,#N/A,FALSE,"1st Qtr Australia";#N/A,#N/A,FALSE,"1st Qtr Telecom";#N/A,#N/A,FALSE,"1st QTR Other"}</definedName>
    <definedName name="wrn.all.1" localSheetId="1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0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0" hidden="1">{#N/A,#N/A,FALSE,"Summary EPS";#N/A,#N/A,FALSE,"1st Qtr Electric";#N/A,#N/A,FALSE,"1st Qtr Australia";#N/A,#N/A,FALSE,"1st Qtr Telecom";#N/A,#N/A,FALSE,"1st QTR Other"}</definedName>
    <definedName name="wrn.ALLstub" localSheetId="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0" hidden="1">{#N/A,#N/A,FALSE,"CHECKREQ"}</definedName>
    <definedName name="wrn.CHECK." localSheetId="1" hidden="1">{#N/A,#N/A,FALSE,"CHECKREQ"}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0" hidden="1">{"YTD-Total",#N/A,TRUE,"Provision";"YTD-Utility",#N/A,TRUE,"Prov Utility";"YTD-NonUtility",#N/A,TRUE,"Prov NonUtility"}</definedName>
    <definedName name="wrn.Combined._.YTD.stub" localSheetId="1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0" hidden="1">{"Conol gross povision grouped",#N/A,FALSE,"Consol Gross";"Consol Gross Grouped",#N/A,FALSE,"Consol Gross"}</definedName>
    <definedName name="wrn.ConsolGrossGrp.stub" localSheetId="1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0" hidden="1">{#N/A,#N/A,FALSE,"Output Ass";#N/A,#N/A,FALSE,"Sum Tot";#N/A,#N/A,FALSE,"Ex Sum Year";#N/A,#N/A,FALSE,"Sum Qtr"}</definedName>
    <definedName name="wrn.Exec._.Summary.1" localSheetId="1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ll._.View.stub" localSheetId="0" hidden="1">{"FullView",#N/A,FALSE,"Consltd-For contngcy"}</definedName>
    <definedName name="wrn.Full._.View.stub" localSheetId="1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pen._.Issues._.Only.stub" localSheetId="0" hidden="1">{"Open issues Only",#N/A,FALSE,"TIMELINE"}</definedName>
    <definedName name="wrn.Open._.Issues._.Only.stub" localSheetId="1" hidden="1">{"Open issues Only",#N/A,FALSE,"TIMELINE"}</definedName>
    <definedName name="wrn.Open._.Issues._.Only.stub" hidden="1">{"Open issues Only",#N/A,FALSE,"TIMELINE"}</definedName>
    <definedName name="wrn.OR._.Carring._.Charge._.JV.1stub" localSheetId="0" hidden="1">{#N/A,#N/A,FALSE,"Loans";#N/A,#N/A,FALSE,"Program Costs";#N/A,#N/A,FALSE,"Measures";#N/A,#N/A,FALSE,"Net Lost Rev";#N/A,#N/A,FALSE,"Incentive"}</definedName>
    <definedName name="wrn.OR._.Carring._.Charge._.JV.1stub" localSheetId="1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0" hidden="1">{#N/A,#N/A,FALSE,"Loans";#N/A,#N/A,FALSE,"Program Costs";#N/A,#N/A,FALSE,"Measures";#N/A,#N/A,FALSE,"Net Lost Rev";#N/A,#N/A,FALSE,"Incentive"}</definedName>
    <definedName name="wrn.OR._.Carrying._.Charge._.JV.stub" localSheetId="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0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0" hidden="1">{#N/A,#N/A,FALSE,"Consltd-For contngcy";"PaymentView",#N/A,FALSE,"Consltd-For contngcy"}</definedName>
    <definedName name="wrn.Payments._.View.stub" localSheetId="1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FSreconview.stub" localSheetId="0" hidden="1">{"PFS recon view",#N/A,FALSE,"Hyperion Proof"}</definedName>
    <definedName name="wrn.PFSreconview.stub" localSheetId="1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GHCreconview.stub" localSheetId="0" hidden="1">{"PGHC recon view",#N/A,FALSE,"Hyperion Proof"}</definedName>
    <definedName name="wrn.PGHCreconview.stub" localSheetId="1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CoCodeView.stub" localSheetId="0" hidden="1">{"PPM Co Code View",#N/A,FALSE,"Comp Codes"}</definedName>
    <definedName name="wrn.PPMCoCodeView.stub" localSheetId="1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PMreconview.stub" localSheetId="0" hidden="1">{"PPM Recon View",#N/A,FALSE,"Hyperion Proof"}</definedName>
    <definedName name="wrn.PPMreconview.stub" localSheetId="1" hidden="1">{"PPM Recon View",#N/A,FALSE,"Hyperion Proof"}</definedName>
    <definedName name="wrn.PPMreconview.stub" hidden="1">{"PPM Recon View",#N/A,FALSE,"Hyperion Proof"}</definedName>
    <definedName name="wrn.Print." localSheetId="0" hidden="1">{"FC",#N/A,FALSE,"CALENDAR";"P",#N/A,FALSE,"CALENDAR"}</definedName>
    <definedName name="wrn.Print." hidden="1">{"FC",#N/A,FALSE,"CALENDAR";"P",#N/A,FALSE,"CALENDAR"}</definedName>
    <definedName name="wrn.Print._.Option._.1." localSheetId="0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0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ElectricOnly.stub" localSheetId="0" hidden="1">{"Electric Only",#N/A,FALSE,"Hyperion Proof"}</definedName>
    <definedName name="wrn.ProofElectricOnly.stub" localSheetId="1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ProofTotal.stub" localSheetId="0" hidden="1">{"Proof Total",#N/A,FALSE,"Hyperion Proof"}</definedName>
    <definedName name="wrn.ProofTotal.stub" localSheetId="1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Reformat._.only.1" localSheetId="0" hidden="1">{#N/A,#N/A,FALSE,"Dec 1999 mapping"}</definedName>
    <definedName name="wrn.Reformat._.only.1" localSheetId="1" hidden="1">{#N/A,#N/A,FALSE,"Dec 1999 mapping"}</definedName>
    <definedName name="wrn.Reformat._.only.1" hidden="1">{#N/A,#N/A,FALSE,"Dec 1999 mapping"}</definedName>
    <definedName name="wrn.Reformat._.only.stub" localSheetId="0" hidden="1">{#N/A,#N/A,FALSE,"Dec 1999 mapping"}</definedName>
    <definedName name="wrn.Reformat._.only.stub" localSheetId="1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0" hidden="1">{"YTD-NonUtility",#N/A,FALSE,"Prov NonUtility"}</definedName>
    <definedName name="wrn.Standard._.NonUtility._.Only.stub" localSheetId="1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tandard._.Utility._.Only.stub" localSheetId="0" hidden="1">{"YTD-Utility",#N/A,FALSE,"Prov Utility"}</definedName>
    <definedName name="wrn.Standard._.Utility._.Only.stub" localSheetId="1" hidden="1">{"YTD-Utility",#N/A,FALSE,"Prov Utility"}</definedName>
    <definedName name="wrn.Standard._.Utility._.Only.stub" hidden="1">{"YTD-Utility",#N/A,FALSE,"Prov Utility"}</definedName>
    <definedName name="wrn.Standard.stub" localSheetId="0" hidden="1">{"YTD-Total",#N/A,FALSE,"Provision"}</definedName>
    <definedName name="wrn.Standard.stub" localSheetId="1" hidden="1">{"YTD-Total",#N/A,FALSE,"Provision"}</definedName>
    <definedName name="wrn.Standard.stub" hidden="1">{"YTD-Total",#N/A,FALSE,"Provision"}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Summary._.View.stub" localSheetId="0" hidden="1">{#N/A,#N/A,FALSE,"Consltd-For contngcy"}</definedName>
    <definedName name="wrn.Summary._.View.stub" localSheetId="1" hidden="1">{#N/A,#N/A,FALSE,"Consltd-For contngcy"}</definedName>
    <definedName name="wrn.Summary._.View.stub" hidden="1">{#N/A,#N/A,FALSE,"Consltd-For contngcy"}</definedName>
    <definedName name="wrn.Summary.1" localSheetId="0" hidden="1">{#N/A,#N/A,FALSE,"Sum Qtr";#N/A,#N/A,FALSE,"Oper Sum";#N/A,#N/A,FALSE,"Land Sales";#N/A,#N/A,FALSE,"Finance";#N/A,#N/A,FALSE,"Oper Ass"}</definedName>
    <definedName name="wrn.Summary.1" localSheetId="1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est." localSheetId="0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K._.Conversion._.Only.stub" localSheetId="0" hidden="1">{#N/A,#N/A,FALSE,"Dec 1999 UK Continuing Ops"}</definedName>
    <definedName name="wrn.UK._.Conversion._.Only.stub" localSheetId="1" hidden="1">{#N/A,#N/A,FALSE,"Dec 1999 UK Continuing Ops"}</definedName>
    <definedName name="wrn.UK._.Conversion._.Only.stub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0" hidden="1">{"YTD-Total",#N/A,TRUE,"Provision";"YTD-Utility",#N/A,TRUE,"Prov Utility";"YTD-NonUtility",#N/A,TRUE,"Prov NonUtility"}</definedName>
    <definedName name="x" localSheetId="1" hidden="1">{"YTD-Total",#N/A,TRUE,"Provision";"YTD-Utility",#N/A,TRUE,"Prov Utility";"YTD-NonUtility",#N/A,TRUE,"Prov NonUtility"}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0" hidden="1">{"YTD-Utility",#N/A,FALSE,"Prov Utility"}</definedName>
    <definedName name="xxx" localSheetId="1" hidden="1">{"YTD-Utility",#N/A,FALSE,"Prov Utility"}</definedName>
    <definedName name="xxx" hidden="1">{"YTD-Utility",#N/A,FALSE,"Prov Utility"}</definedName>
    <definedName name="y" localSheetId="1" hidden="1">#REF!</definedName>
    <definedName name="y" hidden="1">#REF!</definedName>
    <definedName name="yuf" hidden="1">{#N/A,#N/A,FALSE,"Summ";#N/A,#N/A,FALSE,"General"}</definedName>
    <definedName name="Z" localSheetId="1" hidden="1">#REF!</definedName>
    <definedName name="Z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_0812E158_60AF_4748_9D60_BA152A363DB4_.wvu.FilterData" localSheetId="1" hidden="1">#REF!</definedName>
    <definedName name="Z_0812E158_60AF_4748_9D60_BA152A363DB4_.wvu.FilterData" hidden="1">#REF!</definedName>
    <definedName name="Z_1391A18D_EA4F_4636_B998_2633FD3B2094_.wvu.Cols" localSheetId="1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localSheetId="1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localSheetId="1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localSheetId="1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localSheetId="1" hidden="1">#REF!</definedName>
    <definedName name="Z_598DCEB6_772F_4B9C_903A_2EDBEEB33CF4_.wvu.FilterData" hidden="1">#REF!</definedName>
    <definedName name="Z_5E979AE2_0492_4168_B562_C1FAA5DFFE07_.wvu.FilterData" localSheetId="1" hidden="1">#REF!</definedName>
    <definedName name="Z_5E979AE2_0492_4168_B562_C1FAA5DFFE07_.wvu.FilterData" hidden="1">#REF!</definedName>
    <definedName name="Z_5FB4782B_7B0D_4E01_AC8B_69DBE0A52BEC_.wvu.FilterData" localSheetId="1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localSheetId="1" hidden="1">#REF!</definedName>
    <definedName name="Z_8134085D_C2A5_4927_AA1A_7FC7CF5BC66B_.wvu.FilterData" hidden="1">#REF!</definedName>
    <definedName name="Z_8D231058_2525_481C_9D5C_44C05AC41C4A_.wvu.FilterData" localSheetId="1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localSheetId="1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localSheetId="1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localSheetId="1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localSheetId="1" hidden="1">#REF!</definedName>
    <definedName name="Z_BF75FF89_03D8_4DB8_AE0E_0E2B86BFB998_.wvu.Rows" hidden="1">#REF!</definedName>
    <definedName name="Z_C9973EFB_CE14_44BB_BC9B_98FD9E1841AA_.wvu.FilterData" localSheetId="1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localSheetId="1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localSheetId="0" hidden="1">#REF!,#REF!</definedName>
    <definedName name="Z_F3B54C8A_1D3B_492A_9994_77E5201A636C_.wvu.Rows" hidden="1">#REF!,#REF!</definedName>
    <definedName name="Z_F6530864_A582_11D6_AAF2_0004755110B4_.wvu.Rows" localSheetId="0" hidden="1">#REF!,#REF!,#REF!</definedName>
    <definedName name="Z_F6530864_A582_11D6_AAF2_0004755110B4_.wvu.Rows" hidden="1">#REF!,#REF!,#REF!</definedName>
    <definedName name="zz" localSheetId="1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4" l="1"/>
  <c r="C75" i="4"/>
  <c r="D54" i="4"/>
  <c r="E54" i="4" s="1"/>
  <c r="C54" i="4"/>
  <c r="C59" i="4" s="1"/>
  <c r="C61" i="4" s="1"/>
  <c r="D30" i="4"/>
  <c r="C30" i="4"/>
  <c r="E73" i="4"/>
  <c r="E72" i="4"/>
  <c r="E71" i="4"/>
  <c r="E70" i="4"/>
  <c r="E69" i="4"/>
  <c r="E68" i="4"/>
  <c r="E67" i="4"/>
  <c r="E66" i="4"/>
  <c r="E65" i="4"/>
  <c r="E58" i="4"/>
  <c r="E57" i="4"/>
  <c r="E56" i="4"/>
  <c r="E55" i="4"/>
  <c r="E53" i="4"/>
  <c r="E52" i="4"/>
  <c r="D49" i="4"/>
  <c r="C49" i="4"/>
  <c r="E48" i="4"/>
  <c r="E47" i="4"/>
  <c r="E46" i="4"/>
  <c r="E45" i="4"/>
  <c r="E44" i="4"/>
  <c r="E43" i="4"/>
  <c r="E42" i="4"/>
  <c r="E41" i="4"/>
  <c r="E40" i="4"/>
  <c r="E39" i="4"/>
  <c r="E38" i="4"/>
  <c r="E49" i="4" s="1"/>
  <c r="E32" i="4"/>
  <c r="E31" i="4"/>
  <c r="E29" i="4"/>
  <c r="E28" i="4"/>
  <c r="E27" i="4"/>
  <c r="E26" i="4"/>
  <c r="E25" i="4"/>
  <c r="D24" i="4"/>
  <c r="D33" i="4" s="1"/>
  <c r="C24" i="4"/>
  <c r="C33" i="4" s="1"/>
  <c r="E23" i="4"/>
  <c r="E22" i="4"/>
  <c r="E21" i="4"/>
  <c r="E20" i="4"/>
  <c r="E19" i="4"/>
  <c r="E18" i="4"/>
  <c r="E17" i="4"/>
  <c r="E16" i="4"/>
  <c r="E15" i="4"/>
  <c r="E14" i="4"/>
  <c r="E24" i="4" s="1"/>
  <c r="E13" i="4"/>
  <c r="D11" i="4"/>
  <c r="C11" i="4"/>
  <c r="E10" i="4"/>
  <c r="E9" i="4"/>
  <c r="E8" i="4"/>
  <c r="E7" i="4"/>
  <c r="E11" i="4" s="1"/>
  <c r="B21" i="1"/>
  <c r="B22" i="1"/>
  <c r="B20" i="1"/>
  <c r="B12" i="1"/>
  <c r="E12" i="1" s="1"/>
  <c r="B13" i="1"/>
  <c r="B11" i="1"/>
  <c r="E18" i="1"/>
  <c r="E9" i="1"/>
  <c r="B18" i="1"/>
  <c r="B9" i="1"/>
  <c r="G25" i="3"/>
  <c r="B25" i="3"/>
  <c r="D24" i="3"/>
  <c r="E23" i="3"/>
  <c r="D23" i="3"/>
  <c r="F23" i="3" s="1"/>
  <c r="H23" i="3" s="1"/>
  <c r="E22" i="3"/>
  <c r="D22" i="3"/>
  <c r="F22" i="3" s="1"/>
  <c r="F27" i="3"/>
  <c r="B14" i="3"/>
  <c r="E24" i="3" s="1"/>
  <c r="B8" i="3"/>
  <c r="B13" i="3" s="1"/>
  <c r="B15" i="3" s="1"/>
  <c r="E13" i="1"/>
  <c r="E11" i="1"/>
  <c r="E30" i="4" l="1"/>
  <c r="E33" i="4" s="1"/>
  <c r="E35" i="4" s="1"/>
  <c r="D59" i="4"/>
  <c r="E59" i="4" s="1"/>
  <c r="E61" i="4" s="1"/>
  <c r="C35" i="4"/>
  <c r="D35" i="4"/>
  <c r="G18" i="1"/>
  <c r="F24" i="3"/>
  <c r="H22" i="3"/>
  <c r="F25" i="3"/>
  <c r="F28" i="3"/>
  <c r="B19" i="3"/>
  <c r="B17" i="3"/>
  <c r="H25" i="3"/>
  <c r="D25" i="3"/>
  <c r="C25" i="3"/>
  <c r="E21" i="1"/>
  <c r="G21" i="1" s="1"/>
  <c r="B23" i="1"/>
  <c r="E22" i="1"/>
  <c r="G22" i="1" s="1"/>
  <c r="E20" i="1"/>
  <c r="G20" i="1" s="1"/>
  <c r="E14" i="1"/>
  <c r="B14" i="1"/>
  <c r="D61" i="4" l="1"/>
  <c r="F29" i="3"/>
  <c r="F30" i="3" s="1"/>
  <c r="H24" i="3"/>
  <c r="E23" i="1"/>
  <c r="G23" i="1" l="1"/>
</calcChain>
</file>

<file path=xl/sharedStrings.xml><?xml version="1.0" encoding="utf-8"?>
<sst xmlns="http://schemas.openxmlformats.org/spreadsheetml/2006/main" count="160" uniqueCount="141">
  <si>
    <t>PacifiCorp</t>
  </si>
  <si>
    <t>Reallocation of Resources and Associated Costs</t>
  </si>
  <si>
    <t>WIJAM</t>
  </si>
  <si>
    <t>Approved</t>
  </si>
  <si>
    <t>Total Company</t>
  </si>
  <si>
    <t>Washington-Alloc.</t>
  </si>
  <si>
    <t>Revised Methodology</t>
  </si>
  <si>
    <t>Proposed</t>
  </si>
  <si>
    <t>Revised</t>
  </si>
  <si>
    <t>Adjustment</t>
  </si>
  <si>
    <t>Allocation %</t>
  </si>
  <si>
    <t>Difference</t>
  </si>
  <si>
    <t>FERC 190</t>
  </si>
  <si>
    <t>FERC 282</t>
  </si>
  <si>
    <t>FERC 283</t>
  </si>
  <si>
    <t>2025 State Tax after State Tax Removal</t>
  </si>
  <si>
    <t>DIT Expense - 41010</t>
  </si>
  <si>
    <t>Remove Deferred State Tax Expense &amp; Balance</t>
  </si>
  <si>
    <t>State DIT Expense Removal</t>
  </si>
  <si>
    <t>DIT Expense on Temporary Book Tax Adjustments</t>
  </si>
  <si>
    <t>Addback:  Existing State Tax Adjustment</t>
  </si>
  <si>
    <t>DIT Expense on Temporary Book Tax Adjustments, without state tax adjustment</t>
  </si>
  <si>
    <t>DIT Expense - Deferred Only Tax Adjustments</t>
  </si>
  <si>
    <t>DIT Expense - Depreciation Flowthrough</t>
  </si>
  <si>
    <t>Total DIT Expense Allocated to Washington</t>
  </si>
  <si>
    <t>Ratio of Deferred State Tax Rate to Combined State Tax Rate</t>
  </si>
  <si>
    <t>State DIT Expense to be removed</t>
  </si>
  <si>
    <t>2024 State DIT Expense removal</t>
  </si>
  <si>
    <t>Incremental 2025 State DIT Expense removal</t>
  </si>
  <si>
    <t>ADIT, without State</t>
  </si>
  <si>
    <t>Addback: State Tax Adjustment</t>
  </si>
  <si>
    <t>Total ADIT</t>
  </si>
  <si>
    <t>State Tax Ratio</t>
  </si>
  <si>
    <t>PCORC State ADIT Adjustment</t>
  </si>
  <si>
    <t>2025 State ADIT Adjustment</t>
  </si>
  <si>
    <t>Total ADIT, including state tax removal</t>
  </si>
  <si>
    <t>Total State Tax Removal - Revised</t>
  </si>
  <si>
    <t xml:space="preserve">FERC 282 </t>
  </si>
  <si>
    <t>State Tax Removal Adjustment</t>
  </si>
  <si>
    <t>FERC</t>
  </si>
  <si>
    <t>Washington-Allocated</t>
  </si>
  <si>
    <t xml:space="preserve">   Operating Revenues:</t>
  </si>
  <si>
    <t>Approved In-Rates</t>
  </si>
  <si>
    <t>Proposed Allocation</t>
  </si>
  <si>
    <t xml:space="preserve">Adjustment </t>
  </si>
  <si>
    <t>General Business Revenues</t>
  </si>
  <si>
    <t>440-446</t>
  </si>
  <si>
    <t>Interdepartmental</t>
  </si>
  <si>
    <t>Special Sales</t>
  </si>
  <si>
    <t>Other Operating Revenues</t>
  </si>
  <si>
    <t>449-456</t>
  </si>
  <si>
    <t xml:space="preserve">   Total Operating Revenues</t>
  </si>
  <si>
    <t xml:space="preserve">   Operating Expenses:</t>
  </si>
  <si>
    <t>Steam Production</t>
  </si>
  <si>
    <t>500-516</t>
  </si>
  <si>
    <t>Nuclear Production</t>
  </si>
  <si>
    <t>517-534</t>
  </si>
  <si>
    <t>Hydro Production</t>
  </si>
  <si>
    <t>535-545</t>
  </si>
  <si>
    <t>Other Power Supply</t>
  </si>
  <si>
    <t>546-559</t>
  </si>
  <si>
    <t>Transmission</t>
  </si>
  <si>
    <t>560-579</t>
  </si>
  <si>
    <t>Distribution</t>
  </si>
  <si>
    <t>580-599</t>
  </si>
  <si>
    <t>Customer Accounting</t>
  </si>
  <si>
    <t>901-906</t>
  </si>
  <si>
    <t>Customer Service &amp; Info</t>
  </si>
  <si>
    <t>907-910</t>
  </si>
  <si>
    <t>Sales</t>
  </si>
  <si>
    <t>911-919</t>
  </si>
  <si>
    <t>Administrative &amp; General</t>
  </si>
  <si>
    <t>920-935</t>
  </si>
  <si>
    <t xml:space="preserve">   Total O&amp;M Expenses</t>
  </si>
  <si>
    <t>Depreciation</t>
  </si>
  <si>
    <t>403***</t>
  </si>
  <si>
    <t xml:space="preserve">Amortization </t>
  </si>
  <si>
    <t>404-407</t>
  </si>
  <si>
    <t>Taxes Other Than Income</t>
  </si>
  <si>
    <t>Income Taxes - Federal</t>
  </si>
  <si>
    <t>Income Taxes - State</t>
  </si>
  <si>
    <t>Income Taxes - Def Net</t>
  </si>
  <si>
    <t>41010-41111</t>
  </si>
  <si>
    <t>Investment Tax Credit Adj.</t>
  </si>
  <si>
    <t>41131-41149</t>
  </si>
  <si>
    <t>Misc Revenue &amp; Expense</t>
  </si>
  <si>
    <t>4116*-4119*, 4311, 421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</si>
  <si>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</si>
  <si>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</si>
  <si>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</si>
  <si>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</si>
  <si>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</si>
  <si>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</si>
  <si>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182M, 186M</t>
  </si>
  <si>
    <t>Elec Plant Acq Adj</t>
  </si>
  <si>
    <t>114, 115</t>
  </si>
  <si>
    <t>Nuclear Fuel</t>
  </si>
  <si>
    <t>Prepayments</t>
  </si>
  <si>
    <t>Fuel Stock</t>
  </si>
  <si>
    <t>151-152, 25316, 25317, 25319</t>
  </si>
  <si>
    <t>Material &amp; Supplies</t>
  </si>
  <si>
    <t>154, 163,24318</t>
  </si>
  <si>
    <t>Working Capital</t>
  </si>
  <si>
    <t>*WC</t>
  </si>
  <si>
    <t>Weatherization</t>
  </si>
  <si>
    <t xml:space="preserve">Misc Rate Base </t>
  </si>
  <si>
    <t>141, 18222</t>
  </si>
  <si>
    <t xml:space="preserve">   Total Electric Plant:</t>
  </si>
  <si>
    <t>Rate Base Deductions:</t>
  </si>
  <si>
    <t>Accum Prov For Deprec</t>
  </si>
  <si>
    <t>108***</t>
  </si>
  <si>
    <t>Accum Prov For Amort</t>
  </si>
  <si>
    <t>111***</t>
  </si>
  <si>
    <t>Accum Def Income Tax</t>
  </si>
  <si>
    <t>190, 281-283</t>
  </si>
  <si>
    <t>Unamortized ITC</t>
  </si>
  <si>
    <t>Customer Adv For Const</t>
  </si>
  <si>
    <t>Customer Service Deposits</t>
  </si>
  <si>
    <t>Misc Rate Base Deductions</t>
  </si>
  <si>
    <t>228*-230, 253*, 254*</t>
  </si>
  <si>
    <t xml:space="preserve">   Total Rate Base Deductions</t>
  </si>
  <si>
    <t xml:space="preserve">   Total Rate Base:</t>
  </si>
  <si>
    <t>TAX CALCULATION INPUTS:</t>
  </si>
  <si>
    <t>Other Deductions</t>
  </si>
  <si>
    <t>Interest (AFUDC)</t>
  </si>
  <si>
    <t>Interest</t>
  </si>
  <si>
    <t>427-435</t>
  </si>
  <si>
    <t>Schedule "M" Additions</t>
  </si>
  <si>
    <t>SCHMA*</t>
  </si>
  <si>
    <t>Schedule "M" Deductions</t>
  </si>
  <si>
    <t>SCHMD*</t>
  </si>
  <si>
    <t>Income Before Tax</t>
  </si>
  <si>
    <t>Energy &amp; Other Tax Credits</t>
  </si>
  <si>
    <t>Check</t>
  </si>
  <si>
    <t>Removal of State Income Tax Balances</t>
  </si>
  <si>
    <t>Modelled</t>
  </si>
  <si>
    <t>301-399, 106</t>
  </si>
  <si>
    <t>Washington 2025 Power Cost Only Rate Case</t>
  </si>
  <si>
    <t>Page 9-1</t>
  </si>
  <si>
    <t>Page 9-2</t>
  </si>
  <si>
    <t>Page 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</si>
</sst>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_);_(* \(#,##0\);_(* &quot;-&quot;???_);_(@_)"/>
    <numFmt numFmtId="167" formatCode="0.00000%"/>
  </numFmts>
  <fonts count="13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2" borderId="7" applyNumberFormat="0" applyProtection="0"/>
    <xf numFmtId="0" fontId="7" fillId="2" borderId="7" applyNumberFormat="0" applyProtection="0">
      <alignment horizontal="left" vertical="top"/>
    </xf>
    <xf numFmtId="4" fontId="7" fillId="0" borderId="8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164" fontId="0" fillId="0" borderId="6" xfId="1" applyNumberFormat="1" applyFont="1" applyBorder="1"/>
    <xf numFmtId="164" fontId="0" fillId="0" borderId="4" xfId="0" applyNumberFormat="1" applyBorder="1"/>
    <xf numFmtId="164" fontId="5" fillId="0" borderId="9" xfId="1" applyNumberFormat="1" applyFont="1" applyBorder="1"/>
    <xf numFmtId="0" fontId="5" fillId="0" borderId="4" xfId="0" applyFont="1" applyBorder="1" applyAlignment="1">
      <alignment horizontal="center"/>
    </xf>
    <xf numFmtId="0" fontId="9" fillId="0" borderId="0" xfId="9" applyFont="1"/>
    <xf numFmtId="0" fontId="10" fillId="0" borderId="0" xfId="9" applyFont="1"/>
    <xf numFmtId="41" fontId="10" fillId="0" borderId="0" xfId="10" applyFont="1" applyBorder="1" applyAlignment="1">
      <alignment horizontal="right"/>
    </xf>
    <xf numFmtId="41" fontId="10" fillId="0" borderId="0" xfId="10" applyFont="1" applyBorder="1"/>
    <xf numFmtId="0" fontId="9" fillId="0" borderId="1" xfId="9" applyFont="1" applyBorder="1"/>
    <xf numFmtId="0" fontId="9" fillId="0" borderId="1" xfId="10" applyNumberFormat="1" applyFont="1" applyBorder="1" applyAlignment="1">
      <alignment horizontal="center"/>
    </xf>
    <xf numFmtId="41" fontId="10" fillId="0" borderId="0" xfId="10" applyFont="1"/>
    <xf numFmtId="0" fontId="10" fillId="0" borderId="6" xfId="9" applyFont="1" applyBorder="1"/>
    <xf numFmtId="41" fontId="10" fillId="0" borderId="6" xfId="10" applyFont="1" applyBorder="1"/>
    <xf numFmtId="41" fontId="10" fillId="0" borderId="0" xfId="9" applyNumberFormat="1" applyFont="1"/>
    <xf numFmtId="167" fontId="10" fillId="0" borderId="0" xfId="11" applyNumberFormat="1" applyFont="1"/>
    <xf numFmtId="41" fontId="9" fillId="0" borderId="0" xfId="10" applyFont="1" applyAlignment="1">
      <alignment horizontal="center" wrapText="1"/>
    </xf>
    <xf numFmtId="0" fontId="9" fillId="0" borderId="0" xfId="9" applyFont="1" applyAlignment="1">
      <alignment horizontal="center" wrapText="1"/>
    </xf>
    <xf numFmtId="37" fontId="10" fillId="0" borderId="0" xfId="9" applyNumberFormat="1" applyFont="1"/>
    <xf numFmtId="167" fontId="10" fillId="0" borderId="0" xfId="9" applyNumberFormat="1" applyFont="1"/>
    <xf numFmtId="164" fontId="10" fillId="0" borderId="0" xfId="12" applyNumberFormat="1" applyFont="1"/>
    <xf numFmtId="164" fontId="10" fillId="0" borderId="6" xfId="12" applyNumberFormat="1" applyFont="1" applyBorder="1"/>
    <xf numFmtId="164" fontId="10" fillId="0" borderId="0" xfId="9" applyNumberFormat="1" applyFont="1"/>
    <xf numFmtId="0" fontId="4" fillId="0" borderId="0" xfId="13" applyFont="1"/>
    <xf numFmtId="0" fontId="2" fillId="0" borderId="0" xfId="13" applyAlignment="1">
      <alignment horizontal="center"/>
    </xf>
    <xf numFmtId="0" fontId="2" fillId="0" borderId="0" xfId="13"/>
    <xf numFmtId="0" fontId="11" fillId="0" borderId="0" xfId="13" applyFont="1" applyAlignment="1">
      <alignment horizontal="center"/>
    </xf>
    <xf numFmtId="0" fontId="12" fillId="0" borderId="0" xfId="13" applyFont="1" applyAlignment="1">
      <alignment horizontal="center"/>
    </xf>
    <xf numFmtId="0" fontId="2" fillId="0" borderId="0" xfId="13" applyAlignment="1">
      <alignment horizontal="left" indent="3"/>
    </xf>
    <xf numFmtId="164" fontId="0" fillId="0" borderId="0" xfId="14" applyNumberFormat="1" applyFont="1"/>
    <xf numFmtId="164" fontId="2" fillId="0" borderId="0" xfId="13" applyNumberFormat="1"/>
    <xf numFmtId="164" fontId="0" fillId="0" borderId="1" xfId="14" applyNumberFormat="1" applyFont="1" applyBorder="1"/>
    <xf numFmtId="164" fontId="2" fillId="0" borderId="1" xfId="13" applyNumberFormat="1" applyBorder="1"/>
    <xf numFmtId="164" fontId="0" fillId="3" borderId="0" xfId="14" applyNumberFormat="1" applyFont="1" applyFill="1"/>
    <xf numFmtId="164" fontId="2" fillId="3" borderId="0" xfId="13" applyNumberFormat="1" applyFill="1"/>
    <xf numFmtId="11" fontId="2" fillId="0" borderId="0" xfId="13" applyNumberFormat="1" applyAlignment="1">
      <alignment horizontal="center"/>
    </xf>
    <xf numFmtId="164" fontId="0" fillId="0" borderId="0" xfId="14" applyNumberFormat="1" applyFont="1" applyFill="1"/>
    <xf numFmtId="0" fontId="2" fillId="0" borderId="0" xfId="13" applyAlignment="1">
      <alignment horizontal="left" indent="5"/>
    </xf>
    <xf numFmtId="0" fontId="4" fillId="0" borderId="0" xfId="13" applyFont="1" applyAlignment="1">
      <alignment horizontal="center"/>
    </xf>
    <xf numFmtId="0" fontId="1" fillId="3" borderId="0" xfId="13" applyFont="1" applyFill="1" applyAlignment="1">
      <alignment horizontal="center"/>
    </xf>
    <xf numFmtId="0" fontId="1" fillId="0" borderId="0" xfId="13" applyFont="1" applyAlignment="1">
      <alignment horizontal="center"/>
    </xf>
    <xf numFmtId="0" fontId="10" fillId="0" borderId="6" xfId="9" applyFont="1" applyBorder="1" applyAlignment="1">
      <alignment wrapText="1"/>
    </xf>
    <xf numFmtId="0" fontId="1" fillId="0" borderId="0" xfId="13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9" applyFont="1" applyAlignment="1">
      <alignment horizontal="right"/>
    </xf>
    <xf numFmtId="0" fontId="4" fillId="0" borderId="0" xfId="13" applyFont="1" applyAlignment="1">
      <alignment horizontal="center"/>
    </xf>
    <xf numFmtId="164" fontId="4" fillId="0" borderId="0" xfId="13" applyNumberFormat="1" applyFont="1"/>
    <xf numFmtId="0" fontId="5" fillId="0" borderId="0" xfId="13" applyFont="1"/>
  </cellXfs>
  <cellStyles count="15">
    <cellStyle name="Comma" xfId="1" builtinId="3"/>
    <cellStyle name="Comma [0] 2" xfId="10" xr:uid="{23477B49-5CEF-4B89-9204-0858CDCFD77B}"/>
    <cellStyle name="Comma 15" xfId="14" xr:uid="{0667967F-14BC-453F-BB0B-C3373AA67D8D}"/>
    <cellStyle name="Comma 2" xfId="12" xr:uid="{6D2BB977-73CD-40B5-B432-1762DF62CE7E}"/>
    <cellStyle name="Comma 57" xfId="6" xr:uid="{E3938756-A860-4A3F-AA2D-7BCBEE06DAA8}"/>
    <cellStyle name="Comma 58" xfId="7" xr:uid="{75BDB4D8-7D79-4415-96D9-5669BB0AAC7D}"/>
    <cellStyle name="Comma 64" xfId="8" xr:uid="{AB61F430-C866-40EC-84C0-C87BDDDCBD1F}"/>
    <cellStyle name="Normal" xfId="0" builtinId="0"/>
    <cellStyle name="Normal 2" xfId="9" xr:uid="{AB12BF4D-6458-4346-96FA-F9FEFF556E16}"/>
    <cellStyle name="Normal 23" xfId="13" xr:uid="{B8D6BDE0-3964-47E8-9F15-0C1C08F1C4BC}"/>
    <cellStyle name="Percent" xfId="2" builtinId="5"/>
    <cellStyle name="Percent 2" xfId="11" xr:uid="{7E05281C-4A1D-4EC1-A801-41F02B8A73A5}"/>
    <cellStyle name="SAPBEXchaText" xfId="3" xr:uid="{020E4584-B074-4A42-8C3E-81CBAC5B2D2F}"/>
    <cellStyle name="SAPBEXstdItem" xfId="5" xr:uid="{ACE45FDE-03B4-4111-91EF-8A93F7C79C2D}"/>
    <cellStyle name="SAPBEXstdItemX" xfId="4" xr:uid="{8C222DDA-7A73-4FDE-9FE9-FA90AD646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EF13-A315-4DBA-9C8B-32777FAE9B14}">
  <sheetPr>
    <pageSetUpPr fitToPage="1"/>
  </sheetPr>
  <dimension ref="A1:J78"/>
  <sheetViews>
    <sheetView tabSelected="1" view="pageBreakPreview" zoomScale="80" zoomScaleNormal="80" zoomScaleSheetLayoutView="80" workbookViewId="0">
      <selection activeCell="A78" sqref="A78"/>
    </sheetView>
  </sheetViews>
  <sheetFormatPr defaultRowHeight="12.75" x14ac:dyDescent="0.2"/>
  <cols>
    <col min="1" max="1" width="35.85546875" style="36" customWidth="1"/>
    <col min="2" max="2" width="27.85546875" style="37" customWidth="1"/>
    <col min="3" max="3" width="22.28515625" style="38" customWidth="1"/>
    <col min="4" max="4" width="22.7109375" style="38" customWidth="1"/>
    <col min="5" max="5" width="19.7109375" style="38" customWidth="1"/>
    <col min="6" max="6" width="9.140625" style="38"/>
    <col min="7" max="7" width="11.85546875" style="38" customWidth="1"/>
    <col min="8" max="8" width="9.140625" style="38"/>
    <col min="9" max="9" width="24.5703125" style="38" bestFit="1" customWidth="1"/>
    <col min="10" max="10" width="30.5703125" style="38" customWidth="1"/>
    <col min="11" max="16384" width="9.140625" style="38"/>
  </cols>
  <sheetData>
    <row r="1" spans="1:5" x14ac:dyDescent="0.2">
      <c r="A1" s="36" t="s">
        <v>0</v>
      </c>
      <c r="E1" s="55" t="s">
        <v>138</v>
      </c>
    </row>
    <row r="2" spans="1:5" x14ac:dyDescent="0.2">
      <c r="A2" s="36" t="s">
        <v>137</v>
      </c>
    </row>
    <row r="3" spans="1:5" x14ac:dyDescent="0.2">
      <c r="A3" s="36" t="s">
        <v>134</v>
      </c>
    </row>
    <row r="5" spans="1:5" x14ac:dyDescent="0.2">
      <c r="B5" s="39" t="s">
        <v>39</v>
      </c>
      <c r="C5" s="58" t="s">
        <v>40</v>
      </c>
      <c r="D5" s="58"/>
      <c r="E5" s="58"/>
    </row>
    <row r="6" spans="1:5" x14ac:dyDescent="0.2">
      <c r="A6" s="36" t="s">
        <v>41</v>
      </c>
      <c r="C6" s="40" t="s">
        <v>42</v>
      </c>
      <c r="D6" s="40" t="s">
        <v>43</v>
      </c>
      <c r="E6" s="40" t="s">
        <v>44</v>
      </c>
    </row>
    <row r="7" spans="1:5" x14ac:dyDescent="0.2">
      <c r="A7" s="41" t="s">
        <v>45</v>
      </c>
      <c r="B7" s="37" t="s">
        <v>46</v>
      </c>
      <c r="C7" s="42"/>
      <c r="D7" s="42"/>
      <c r="E7" s="43">
        <f>D7-C7</f>
        <v>0</v>
      </c>
    </row>
    <row r="8" spans="1:5" x14ac:dyDescent="0.2">
      <c r="A8" s="41" t="s">
        <v>47</v>
      </c>
      <c r="B8" s="37">
        <v>448</v>
      </c>
      <c r="C8" s="42"/>
      <c r="D8" s="42"/>
      <c r="E8" s="43">
        <f t="shared" ref="E8:E71" si="0">D8-C8</f>
        <v>0</v>
      </c>
    </row>
    <row r="9" spans="1:5" x14ac:dyDescent="0.2">
      <c r="A9" s="41" t="s">
        <v>48</v>
      </c>
      <c r="B9" s="37">
        <v>447</v>
      </c>
      <c r="C9" s="42"/>
      <c r="D9" s="42"/>
      <c r="E9" s="43">
        <f t="shared" si="0"/>
        <v>0</v>
      </c>
    </row>
    <row r="10" spans="1:5" x14ac:dyDescent="0.2">
      <c r="A10" s="41" t="s">
        <v>49</v>
      </c>
      <c r="B10" s="37" t="s">
        <v>50</v>
      </c>
      <c r="C10" s="44"/>
      <c r="D10" s="44"/>
      <c r="E10" s="45">
        <f t="shared" si="0"/>
        <v>0</v>
      </c>
    </row>
    <row r="11" spans="1:5" s="36" customFormat="1" x14ac:dyDescent="0.2">
      <c r="A11" s="36" t="s">
        <v>51</v>
      </c>
      <c r="B11" s="51"/>
      <c r="C11" s="59">
        <f>SUM(C7:C10)</f>
        <v>0</v>
      </c>
      <c r="D11" s="59">
        <f t="shared" ref="D11:E11" si="1">SUM(D7:D10)</f>
        <v>0</v>
      </c>
      <c r="E11" s="59">
        <f t="shared" si="1"/>
        <v>0</v>
      </c>
    </row>
    <row r="12" spans="1:5" x14ac:dyDescent="0.2">
      <c r="A12" s="38"/>
      <c r="E12" s="43"/>
    </row>
    <row r="13" spans="1:5" s="36" customFormat="1" x14ac:dyDescent="0.2">
      <c r="A13" s="36" t="s">
        <v>52</v>
      </c>
      <c r="B13" s="51"/>
      <c r="E13" s="59">
        <f t="shared" si="0"/>
        <v>0</v>
      </c>
    </row>
    <row r="14" spans="1:5" x14ac:dyDescent="0.2">
      <c r="A14" s="41" t="s">
        <v>53</v>
      </c>
      <c r="B14" s="37" t="s">
        <v>54</v>
      </c>
      <c r="C14" s="42"/>
      <c r="D14" s="42"/>
      <c r="E14" s="43">
        <f t="shared" si="0"/>
        <v>0</v>
      </c>
    </row>
    <row r="15" spans="1:5" x14ac:dyDescent="0.2">
      <c r="A15" s="41" t="s">
        <v>55</v>
      </c>
      <c r="B15" s="37" t="s">
        <v>56</v>
      </c>
      <c r="C15" s="42"/>
      <c r="D15" s="42"/>
      <c r="E15" s="43">
        <f t="shared" si="0"/>
        <v>0</v>
      </c>
    </row>
    <row r="16" spans="1:5" x14ac:dyDescent="0.2">
      <c r="A16" s="41" t="s">
        <v>57</v>
      </c>
      <c r="B16" s="37" t="s">
        <v>58</v>
      </c>
      <c r="C16" s="42"/>
      <c r="D16" s="42"/>
      <c r="E16" s="43">
        <f t="shared" si="0"/>
        <v>0</v>
      </c>
    </row>
    <row r="17" spans="1:10" x14ac:dyDescent="0.2">
      <c r="A17" s="41" t="s">
        <v>59</v>
      </c>
      <c r="B17" s="37" t="s">
        <v>60</v>
      </c>
      <c r="C17" s="42"/>
      <c r="D17" s="42"/>
      <c r="E17" s="43">
        <f t="shared" si="0"/>
        <v>0</v>
      </c>
    </row>
    <row r="18" spans="1:10" x14ac:dyDescent="0.2">
      <c r="A18" s="41" t="s">
        <v>61</v>
      </c>
      <c r="B18" s="37" t="s">
        <v>62</v>
      </c>
      <c r="C18" s="42"/>
      <c r="D18" s="42"/>
      <c r="E18" s="43">
        <f t="shared" si="0"/>
        <v>0</v>
      </c>
    </row>
    <row r="19" spans="1:10" x14ac:dyDescent="0.2">
      <c r="A19" s="41" t="s">
        <v>63</v>
      </c>
      <c r="B19" s="37" t="s">
        <v>64</v>
      </c>
      <c r="C19" s="42"/>
      <c r="D19" s="42"/>
      <c r="E19" s="43">
        <f t="shared" si="0"/>
        <v>0</v>
      </c>
    </row>
    <row r="20" spans="1:10" x14ac:dyDescent="0.2">
      <c r="A20" s="41" t="s">
        <v>65</v>
      </c>
      <c r="B20" s="37" t="s">
        <v>66</v>
      </c>
      <c r="C20" s="42"/>
      <c r="D20" s="42"/>
      <c r="E20" s="43">
        <f t="shared" si="0"/>
        <v>0</v>
      </c>
    </row>
    <row r="21" spans="1:10" x14ac:dyDescent="0.2">
      <c r="A21" s="41" t="s">
        <v>67</v>
      </c>
      <c r="B21" s="37" t="s">
        <v>68</v>
      </c>
      <c r="C21" s="42"/>
      <c r="D21" s="42"/>
      <c r="E21" s="43">
        <f t="shared" si="0"/>
        <v>0</v>
      </c>
    </row>
    <row r="22" spans="1:10" x14ac:dyDescent="0.2">
      <c r="A22" s="41" t="s">
        <v>69</v>
      </c>
      <c r="B22" s="37" t="s">
        <v>70</v>
      </c>
      <c r="C22" s="42"/>
      <c r="D22" s="42"/>
      <c r="E22" s="43">
        <f t="shared" si="0"/>
        <v>0</v>
      </c>
    </row>
    <row r="23" spans="1:10" x14ac:dyDescent="0.2">
      <c r="A23" s="41" t="s">
        <v>71</v>
      </c>
      <c r="B23" s="37" t="s">
        <v>72</v>
      </c>
      <c r="C23" s="44"/>
      <c r="D23" s="44"/>
      <c r="E23" s="45">
        <f t="shared" si="0"/>
        <v>0</v>
      </c>
    </row>
    <row r="24" spans="1:10" s="36" customFormat="1" x14ac:dyDescent="0.2">
      <c r="A24" s="36" t="s">
        <v>73</v>
      </c>
      <c r="B24" s="51"/>
      <c r="C24" s="59">
        <f>SUM(C14:C23)</f>
        <v>0</v>
      </c>
      <c r="D24" s="59">
        <f t="shared" ref="D24:E24" si="2">SUM(D14:D23)</f>
        <v>0</v>
      </c>
      <c r="E24" s="59">
        <f t="shared" si="2"/>
        <v>0</v>
      </c>
    </row>
    <row r="25" spans="1:10" x14ac:dyDescent="0.2">
      <c r="A25" s="41" t="s">
        <v>74</v>
      </c>
      <c r="B25" s="37" t="s">
        <v>75</v>
      </c>
      <c r="C25" s="42"/>
      <c r="D25" s="42"/>
      <c r="E25" s="43">
        <f t="shared" si="0"/>
        <v>0</v>
      </c>
    </row>
    <row r="26" spans="1:10" x14ac:dyDescent="0.2">
      <c r="A26" s="41" t="s">
        <v>76</v>
      </c>
      <c r="B26" s="37" t="s">
        <v>77</v>
      </c>
      <c r="C26" s="42"/>
      <c r="D26" s="42"/>
      <c r="E26" s="43">
        <f t="shared" si="0"/>
        <v>0</v>
      </c>
      <c r="J26" s="43"/>
    </row>
    <row r="27" spans="1:10" x14ac:dyDescent="0.2">
      <c r="A27" s="41" t="s">
        <v>78</v>
      </c>
      <c r="B27" s="37">
        <v>408</v>
      </c>
      <c r="C27" s="42"/>
      <c r="D27" s="42"/>
      <c r="E27" s="43">
        <f t="shared" si="0"/>
        <v>0</v>
      </c>
    </row>
    <row r="28" spans="1:10" x14ac:dyDescent="0.2">
      <c r="A28" s="41" t="s">
        <v>79</v>
      </c>
      <c r="B28" s="52" t="s">
        <v>135</v>
      </c>
      <c r="C28" s="46">
        <v>0</v>
      </c>
      <c r="D28" s="46">
        <v>0</v>
      </c>
      <c r="E28" s="47">
        <f t="shared" si="0"/>
        <v>0</v>
      </c>
    </row>
    <row r="29" spans="1:10" x14ac:dyDescent="0.2">
      <c r="A29" s="41" t="s">
        <v>80</v>
      </c>
      <c r="B29" s="52" t="s">
        <v>135</v>
      </c>
      <c r="C29" s="46">
        <v>0</v>
      </c>
      <c r="D29" s="46">
        <v>0</v>
      </c>
      <c r="E29" s="47">
        <f t="shared" si="0"/>
        <v>0</v>
      </c>
    </row>
    <row r="30" spans="1:10" x14ac:dyDescent="0.2">
      <c r="A30" s="41" t="s">
        <v>81</v>
      </c>
      <c r="B30" s="48" t="s">
        <v>82</v>
      </c>
      <c r="C30" s="42">
        <f>'9-2'!E9</f>
        <v>-414826.57087193837</v>
      </c>
      <c r="D30" s="42">
        <f>'9-2'!E18</f>
        <v>-407286.37550535653</v>
      </c>
      <c r="E30" s="43">
        <f t="shared" si="0"/>
        <v>7540.1953665818437</v>
      </c>
    </row>
    <row r="31" spans="1:10" x14ac:dyDescent="0.2">
      <c r="A31" s="41" t="s">
        <v>83</v>
      </c>
      <c r="B31" s="37" t="s">
        <v>84</v>
      </c>
      <c r="C31" s="42"/>
      <c r="D31" s="42"/>
      <c r="E31" s="43">
        <f t="shared" si="0"/>
        <v>0</v>
      </c>
    </row>
    <row r="32" spans="1:10" x14ac:dyDescent="0.2">
      <c r="A32" s="41" t="s">
        <v>85</v>
      </c>
      <c r="B32" s="37" t="s">
        <v>86</v>
      </c>
      <c r="C32" s="44"/>
      <c r="D32" s="44"/>
      <c r="E32" s="45">
        <f t="shared" si="0"/>
        <v>0</v>
      </c>
    </row>
    <row r="33" spans="1:7" s="36" customFormat="1" x14ac:dyDescent="0.2">
      <c r="A33" s="36" t="s">
        <v>87</v>
      </c>
      <c r="B33" s="51"/>
      <c r="C33" s="59">
        <f t="shared" ref="C33:D33" si="3">SUM(C24:C32)</f>
        <v>-414826.57087193837</v>
      </c>
      <c r="D33" s="59">
        <f t="shared" si="3"/>
        <v>-407286.37550535653</v>
      </c>
      <c r="E33" s="59">
        <f>SUM(E24:E32)</f>
        <v>7540.1953665818437</v>
      </c>
      <c r="G33" s="59"/>
    </row>
    <row r="34" spans="1:7" x14ac:dyDescent="0.2">
      <c r="A34" s="38"/>
      <c r="E34" s="43"/>
    </row>
    <row r="35" spans="1:7" s="36" customFormat="1" x14ac:dyDescent="0.2">
      <c r="A35" s="36" t="s">
        <v>88</v>
      </c>
      <c r="B35" s="51"/>
      <c r="C35" s="59">
        <f t="shared" ref="C35:D35" si="4">C11-C33</f>
        <v>414826.57087193837</v>
      </c>
      <c r="D35" s="59">
        <f t="shared" si="4"/>
        <v>407286.37550535653</v>
      </c>
      <c r="E35" s="59">
        <f>E11-E33</f>
        <v>-7540.1953665818437</v>
      </c>
      <c r="G35" s="59"/>
    </row>
    <row r="36" spans="1:7" x14ac:dyDescent="0.2">
      <c r="A36" s="38"/>
      <c r="E36" s="43"/>
    </row>
    <row r="37" spans="1:7" s="36" customFormat="1" x14ac:dyDescent="0.2">
      <c r="A37" s="36" t="s">
        <v>89</v>
      </c>
      <c r="B37" s="51"/>
      <c r="E37" s="59"/>
    </row>
    <row r="38" spans="1:7" x14ac:dyDescent="0.2">
      <c r="A38" s="41" t="s">
        <v>90</v>
      </c>
      <c r="B38" s="53" t="s">
        <v>136</v>
      </c>
      <c r="C38" s="49"/>
      <c r="D38" s="42"/>
      <c r="E38" s="43">
        <f t="shared" si="0"/>
        <v>0</v>
      </c>
    </row>
    <row r="39" spans="1:7" x14ac:dyDescent="0.2">
      <c r="A39" s="41" t="s">
        <v>91</v>
      </c>
      <c r="B39" s="37">
        <v>105</v>
      </c>
      <c r="C39" s="42"/>
      <c r="D39" s="42"/>
      <c r="E39" s="43">
        <f t="shared" si="0"/>
        <v>0</v>
      </c>
    </row>
    <row r="40" spans="1:7" x14ac:dyDescent="0.2">
      <c r="A40" s="41" t="s">
        <v>92</v>
      </c>
      <c r="B40" s="37" t="s">
        <v>93</v>
      </c>
      <c r="C40" s="42"/>
      <c r="D40" s="42"/>
      <c r="E40" s="43">
        <f t="shared" si="0"/>
        <v>0</v>
      </c>
    </row>
    <row r="41" spans="1:7" x14ac:dyDescent="0.2">
      <c r="A41" s="41" t="s">
        <v>94</v>
      </c>
      <c r="B41" s="37" t="s">
        <v>95</v>
      </c>
      <c r="C41" s="42"/>
      <c r="D41" s="42"/>
      <c r="E41" s="43">
        <f t="shared" si="0"/>
        <v>0</v>
      </c>
    </row>
    <row r="42" spans="1:7" x14ac:dyDescent="0.2">
      <c r="A42" s="41" t="s">
        <v>96</v>
      </c>
      <c r="B42" s="37">
        <v>120</v>
      </c>
      <c r="C42" s="42"/>
      <c r="D42" s="42"/>
      <c r="E42" s="43">
        <f t="shared" si="0"/>
        <v>0</v>
      </c>
    </row>
    <row r="43" spans="1:7" x14ac:dyDescent="0.2">
      <c r="A43" s="41" t="s">
        <v>97</v>
      </c>
      <c r="B43" s="37">
        <v>165</v>
      </c>
      <c r="C43" s="42"/>
      <c r="D43" s="42"/>
      <c r="E43" s="43">
        <f t="shared" si="0"/>
        <v>0</v>
      </c>
    </row>
    <row r="44" spans="1:7" x14ac:dyDescent="0.2">
      <c r="A44" s="41" t="s">
        <v>98</v>
      </c>
      <c r="B44" s="37" t="s">
        <v>99</v>
      </c>
      <c r="C44" s="42"/>
      <c r="D44" s="42"/>
      <c r="E44" s="43">
        <f t="shared" si="0"/>
        <v>0</v>
      </c>
    </row>
    <row r="45" spans="1:7" x14ac:dyDescent="0.2">
      <c r="A45" s="41" t="s">
        <v>100</v>
      </c>
      <c r="B45" s="37" t="s">
        <v>101</v>
      </c>
      <c r="C45" s="42"/>
      <c r="D45" s="42"/>
      <c r="E45" s="43">
        <f t="shared" si="0"/>
        <v>0</v>
      </c>
    </row>
    <row r="46" spans="1:7" x14ac:dyDescent="0.2">
      <c r="A46" s="41" t="s">
        <v>102</v>
      </c>
      <c r="B46" s="37" t="s">
        <v>103</v>
      </c>
      <c r="C46" s="42"/>
      <c r="D46" s="42"/>
      <c r="E46" s="43">
        <f t="shared" si="0"/>
        <v>0</v>
      </c>
    </row>
    <row r="47" spans="1:7" x14ac:dyDescent="0.2">
      <c r="A47" s="41" t="s">
        <v>104</v>
      </c>
      <c r="B47" s="37">
        <v>124</v>
      </c>
      <c r="C47" s="42"/>
      <c r="D47" s="42"/>
      <c r="E47" s="43">
        <f t="shared" si="0"/>
        <v>0</v>
      </c>
    </row>
    <row r="48" spans="1:7" x14ac:dyDescent="0.2">
      <c r="A48" s="41" t="s">
        <v>105</v>
      </c>
      <c r="B48" s="37" t="s">
        <v>106</v>
      </c>
      <c r="C48" s="44"/>
      <c r="D48" s="44"/>
      <c r="E48" s="45">
        <f t="shared" si="0"/>
        <v>0</v>
      </c>
    </row>
    <row r="49" spans="1:5" s="36" customFormat="1" x14ac:dyDescent="0.2">
      <c r="A49" s="60" t="s">
        <v>107</v>
      </c>
      <c r="B49" s="51"/>
      <c r="C49" s="59">
        <f>SUM(C38:C48)</f>
        <v>0</v>
      </c>
      <c r="D49" s="59">
        <f t="shared" ref="D49:E49" si="5">SUM(D38:D48)</f>
        <v>0</v>
      </c>
      <c r="E49" s="59">
        <f t="shared" si="5"/>
        <v>0</v>
      </c>
    </row>
    <row r="50" spans="1:5" x14ac:dyDescent="0.2">
      <c r="A50" s="38"/>
      <c r="E50" s="43"/>
    </row>
    <row r="51" spans="1:5" s="36" customFormat="1" x14ac:dyDescent="0.2">
      <c r="A51" s="36" t="s">
        <v>108</v>
      </c>
      <c r="B51" s="51"/>
      <c r="E51" s="59"/>
    </row>
    <row r="52" spans="1:5" x14ac:dyDescent="0.2">
      <c r="A52" s="41" t="s">
        <v>109</v>
      </c>
      <c r="B52" s="37" t="s">
        <v>110</v>
      </c>
      <c r="C52" s="42"/>
      <c r="D52" s="42"/>
      <c r="E52" s="43">
        <f t="shared" si="0"/>
        <v>0</v>
      </c>
    </row>
    <row r="53" spans="1:5" x14ac:dyDescent="0.2">
      <c r="A53" s="41" t="s">
        <v>111</v>
      </c>
      <c r="B53" s="37" t="s">
        <v>112</v>
      </c>
      <c r="C53" s="42"/>
      <c r="D53" s="42"/>
      <c r="E53" s="43">
        <f t="shared" si="0"/>
        <v>0</v>
      </c>
    </row>
    <row r="54" spans="1:5" x14ac:dyDescent="0.2">
      <c r="A54" s="41" t="s">
        <v>113</v>
      </c>
      <c r="B54" s="37" t="s">
        <v>114</v>
      </c>
      <c r="C54" s="42">
        <f>'9-2'!E14</f>
        <v>30949630.990149103</v>
      </c>
      <c r="D54" s="42">
        <f>'9-2'!E23</f>
        <v>41726961.225936078</v>
      </c>
      <c r="E54" s="43">
        <f t="shared" si="0"/>
        <v>10777330.235786974</v>
      </c>
    </row>
    <row r="55" spans="1:5" x14ac:dyDescent="0.2">
      <c r="A55" s="41" t="s">
        <v>115</v>
      </c>
      <c r="B55" s="37">
        <v>255</v>
      </c>
      <c r="C55" s="42"/>
      <c r="D55" s="42"/>
      <c r="E55" s="43">
        <f t="shared" si="0"/>
        <v>0</v>
      </c>
    </row>
    <row r="56" spans="1:5" x14ac:dyDescent="0.2">
      <c r="A56" s="41" t="s">
        <v>116</v>
      </c>
      <c r="B56" s="37">
        <v>252</v>
      </c>
      <c r="C56" s="42"/>
      <c r="D56" s="42"/>
      <c r="E56" s="43">
        <f t="shared" si="0"/>
        <v>0</v>
      </c>
    </row>
    <row r="57" spans="1:5" x14ac:dyDescent="0.2">
      <c r="A57" s="41" t="s">
        <v>117</v>
      </c>
      <c r="B57" s="37">
        <v>235</v>
      </c>
      <c r="C57" s="42"/>
      <c r="D57" s="42"/>
      <c r="E57" s="43">
        <f t="shared" si="0"/>
        <v>0</v>
      </c>
    </row>
    <row r="58" spans="1:5" x14ac:dyDescent="0.2">
      <c r="A58" s="41" t="s">
        <v>118</v>
      </c>
      <c r="B58" s="37" t="s">
        <v>119</v>
      </c>
      <c r="C58" s="44"/>
      <c r="D58" s="44"/>
      <c r="E58" s="45">
        <f t="shared" si="0"/>
        <v>0</v>
      </c>
    </row>
    <row r="59" spans="1:5" s="36" customFormat="1" x14ac:dyDescent="0.2">
      <c r="A59" s="36" t="s">
        <v>120</v>
      </c>
      <c r="B59" s="51"/>
      <c r="C59" s="59">
        <f>SUM(C52:C58)</f>
        <v>30949630.990149103</v>
      </c>
      <c r="D59" s="59">
        <f>SUM(D52:D58)</f>
        <v>41726961.225936078</v>
      </c>
      <c r="E59" s="59">
        <f t="shared" si="0"/>
        <v>10777330.235786974</v>
      </c>
    </row>
    <row r="60" spans="1:5" x14ac:dyDescent="0.2">
      <c r="A60" s="38"/>
      <c r="E60" s="43"/>
    </row>
    <row r="61" spans="1:5" s="36" customFormat="1" x14ac:dyDescent="0.2">
      <c r="A61" s="36" t="s">
        <v>121</v>
      </c>
      <c r="B61" s="51"/>
      <c r="C61" s="59">
        <f>C49+C59</f>
        <v>30949630.990149103</v>
      </c>
      <c r="D61" s="59">
        <f t="shared" ref="D61:E61" si="6">D49+D59</f>
        <v>41726961.225936078</v>
      </c>
      <c r="E61" s="59">
        <f t="shared" si="6"/>
        <v>10777330.235786974</v>
      </c>
    </row>
    <row r="62" spans="1:5" x14ac:dyDescent="0.2">
      <c r="A62" s="38"/>
      <c r="E62" s="43"/>
    </row>
    <row r="63" spans="1:5" x14ac:dyDescent="0.2">
      <c r="A63" s="38"/>
      <c r="E63" s="43"/>
    </row>
    <row r="64" spans="1:5" x14ac:dyDescent="0.2">
      <c r="A64" s="36" t="s">
        <v>122</v>
      </c>
      <c r="E64" s="43"/>
    </row>
    <row r="65" spans="1:5" x14ac:dyDescent="0.2">
      <c r="A65" s="41" t="s">
        <v>123</v>
      </c>
      <c r="E65" s="43">
        <f t="shared" si="0"/>
        <v>0</v>
      </c>
    </row>
    <row r="66" spans="1:5" x14ac:dyDescent="0.2">
      <c r="A66" s="50" t="s">
        <v>124</v>
      </c>
      <c r="B66" s="37">
        <v>419</v>
      </c>
      <c r="C66" s="42"/>
      <c r="D66" s="42"/>
      <c r="E66" s="43">
        <f t="shared" si="0"/>
        <v>0</v>
      </c>
    </row>
    <row r="67" spans="1:5" x14ac:dyDescent="0.2">
      <c r="A67" s="50" t="s">
        <v>125</v>
      </c>
      <c r="B67" s="37" t="s">
        <v>126</v>
      </c>
      <c r="C67" s="42"/>
      <c r="D67" s="42"/>
      <c r="E67" s="43">
        <f t="shared" si="0"/>
        <v>0</v>
      </c>
    </row>
    <row r="68" spans="1:5" x14ac:dyDescent="0.2">
      <c r="A68" s="50" t="s">
        <v>127</v>
      </c>
      <c r="B68" s="37" t="s">
        <v>128</v>
      </c>
      <c r="C68" s="42"/>
      <c r="D68" s="42"/>
      <c r="E68" s="43">
        <f t="shared" si="0"/>
        <v>0</v>
      </c>
    </row>
    <row r="69" spans="1:5" x14ac:dyDescent="0.2">
      <c r="A69" s="50" t="s">
        <v>129</v>
      </c>
      <c r="B69" s="37" t="s">
        <v>130</v>
      </c>
      <c r="C69" s="42"/>
      <c r="D69" s="42"/>
      <c r="E69" s="43">
        <f t="shared" si="0"/>
        <v>0</v>
      </c>
    </row>
    <row r="70" spans="1:5" x14ac:dyDescent="0.2">
      <c r="A70" s="41" t="s">
        <v>131</v>
      </c>
      <c r="E70" s="43">
        <f t="shared" si="0"/>
        <v>0</v>
      </c>
    </row>
    <row r="71" spans="1:5" x14ac:dyDescent="0.2">
      <c r="A71" s="38"/>
      <c r="E71" s="43">
        <f t="shared" si="0"/>
        <v>0</v>
      </c>
    </row>
    <row r="72" spans="1:5" x14ac:dyDescent="0.2">
      <c r="A72" s="38"/>
      <c r="E72" s="43">
        <f t="shared" ref="E72:E73" si="7">D72-C72</f>
        <v>0</v>
      </c>
    </row>
    <row r="73" spans="1:5" x14ac:dyDescent="0.2">
      <c r="A73" s="41" t="s">
        <v>132</v>
      </c>
      <c r="B73" s="37">
        <v>40910</v>
      </c>
      <c r="C73" s="42"/>
      <c r="D73" s="42"/>
      <c r="E73" s="43">
        <f t="shared" si="7"/>
        <v>0</v>
      </c>
    </row>
    <row r="74" spans="1:5" s="37" customFormat="1" x14ac:dyDescent="0.2">
      <c r="A74" s="38"/>
      <c r="C74" s="43"/>
      <c r="D74" s="43"/>
      <c r="E74" s="43"/>
    </row>
    <row r="75" spans="1:5" x14ac:dyDescent="0.2">
      <c r="A75" s="38"/>
      <c r="B75" s="37" t="s">
        <v>133</v>
      </c>
      <c r="C75" s="43">
        <f>C11+C33+C49+C59+SUM(C66:C73)-'9-2'!E9-'9-2'!E14</f>
        <v>0</v>
      </c>
      <c r="D75" s="43">
        <f>D11+D33+D49+D59+SUM(D66:D73)-'9-2'!E18-'9-2'!E23</f>
        <v>0</v>
      </c>
    </row>
    <row r="76" spans="1:5" x14ac:dyDescent="0.2">
      <c r="A76" s="38"/>
    </row>
    <row r="77" spans="1:5" x14ac:dyDescent="0.2">
      <c r="A77" s="38"/>
    </row>
    <row r="78" spans="1:5" x14ac:dyDescent="0.2">
      <c r="A78" s="38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F235-2318-457C-859A-62119A4E14B4}">
  <sheetPr>
    <pageSetUpPr fitToPage="1"/>
  </sheetPr>
  <dimension ref="A1:I35"/>
  <sheetViews>
    <sheetView workbookViewId="0">
      <selection activeCell="A78" sqref="A78"/>
    </sheetView>
  </sheetViews>
  <sheetFormatPr defaultColWidth="9.140625" defaultRowHeight="12" x14ac:dyDescent="0.2"/>
  <cols>
    <col min="1" max="1" width="47.28515625" style="19" customWidth="1"/>
    <col min="2" max="2" width="18.5703125" style="19" customWidth="1"/>
    <col min="3" max="3" width="16.7109375" style="24" customWidth="1"/>
    <col min="4" max="4" width="17" style="19" customWidth="1"/>
    <col min="5" max="5" width="10.140625" style="19" bestFit="1" customWidth="1"/>
    <col min="6" max="6" width="18.28515625" style="19" bestFit="1" customWidth="1"/>
    <col min="7" max="7" width="15.140625" style="19" bestFit="1" customWidth="1"/>
    <col min="8" max="8" width="13.140625" style="19" bestFit="1" customWidth="1"/>
    <col min="9" max="9" width="18.28515625" style="19" bestFit="1" customWidth="1"/>
    <col min="10" max="10" width="15.140625" style="19" bestFit="1" customWidth="1"/>
    <col min="11" max="16384" width="9.140625" style="19"/>
  </cols>
  <sheetData>
    <row r="1" spans="1:9" x14ac:dyDescent="0.2">
      <c r="A1" s="18" t="s">
        <v>0</v>
      </c>
      <c r="C1" s="20"/>
      <c r="H1" s="57" t="s">
        <v>140</v>
      </c>
    </row>
    <row r="2" spans="1:9" x14ac:dyDescent="0.2">
      <c r="A2" s="18" t="s">
        <v>137</v>
      </c>
      <c r="C2" s="21"/>
    </row>
    <row r="3" spans="1:9" x14ac:dyDescent="0.2">
      <c r="A3" s="18" t="s">
        <v>17</v>
      </c>
      <c r="C3" s="21"/>
    </row>
    <row r="5" spans="1:9" x14ac:dyDescent="0.2">
      <c r="A5" s="22" t="s">
        <v>18</v>
      </c>
      <c r="B5" s="23">
        <v>2025</v>
      </c>
    </row>
    <row r="6" spans="1:9" x14ac:dyDescent="0.2">
      <c r="A6" s="19" t="s">
        <v>19</v>
      </c>
      <c r="B6" s="24">
        <v>5221037</v>
      </c>
    </row>
    <row r="7" spans="1:9" x14ac:dyDescent="0.2">
      <c r="A7" s="19" t="s">
        <v>20</v>
      </c>
      <c r="B7" s="24">
        <v>407286</v>
      </c>
    </row>
    <row r="8" spans="1:9" ht="24" x14ac:dyDescent="0.2">
      <c r="A8" s="54" t="s">
        <v>21</v>
      </c>
      <c r="B8" s="26">
        <f>SUM(B6:B7)</f>
        <v>5628323</v>
      </c>
    </row>
    <row r="9" spans="1:9" ht="6.75" customHeight="1" x14ac:dyDescent="0.2">
      <c r="B9" s="24"/>
    </row>
    <row r="10" spans="1:9" x14ac:dyDescent="0.2">
      <c r="A10" s="19" t="s">
        <v>22</v>
      </c>
      <c r="B10" s="24">
        <v>1235</v>
      </c>
    </row>
    <row r="11" spans="1:9" x14ac:dyDescent="0.2">
      <c r="A11" s="19" t="s">
        <v>23</v>
      </c>
      <c r="B11" s="24">
        <v>-2837558</v>
      </c>
    </row>
    <row r="12" spans="1:9" ht="5.25" customHeight="1" x14ac:dyDescent="0.2">
      <c r="B12" s="24"/>
    </row>
    <row r="13" spans="1:9" x14ac:dyDescent="0.2">
      <c r="A13" s="25" t="s">
        <v>24</v>
      </c>
      <c r="B13" s="26">
        <f>SUM(B8:B12)</f>
        <v>2792000</v>
      </c>
      <c r="F13" s="27"/>
    </row>
    <row r="14" spans="1:9" x14ac:dyDescent="0.2">
      <c r="A14" s="19" t="s">
        <v>25</v>
      </c>
      <c r="B14" s="28">
        <f>3.5866%/24.5866%</f>
        <v>0.14587620899188988</v>
      </c>
      <c r="F14" s="27"/>
    </row>
    <row r="15" spans="1:9" x14ac:dyDescent="0.2">
      <c r="A15" s="25" t="s">
        <v>26</v>
      </c>
      <c r="B15" s="26">
        <f>-B13*B14</f>
        <v>-407286.37550535653</v>
      </c>
      <c r="C15" s="19"/>
      <c r="F15" s="27"/>
      <c r="I15" s="27"/>
    </row>
    <row r="16" spans="1:9" x14ac:dyDescent="0.2">
      <c r="A16" s="19" t="s">
        <v>27</v>
      </c>
      <c r="B16" s="21">
        <v>-414826.57087193837</v>
      </c>
      <c r="C16" s="19"/>
      <c r="F16" s="21"/>
      <c r="I16" s="27"/>
    </row>
    <row r="17" spans="1:9" x14ac:dyDescent="0.2">
      <c r="A17" s="25" t="s">
        <v>28</v>
      </c>
      <c r="B17" s="26">
        <f>B15-B16</f>
        <v>7540.1953665818437</v>
      </c>
      <c r="C17" s="19"/>
      <c r="F17" s="21"/>
      <c r="I17" s="27"/>
    </row>
    <row r="18" spans="1:9" x14ac:dyDescent="0.2">
      <c r="B18" s="24"/>
    </row>
    <row r="19" spans="1:9" x14ac:dyDescent="0.2">
      <c r="A19" s="19" t="s">
        <v>11</v>
      </c>
      <c r="B19" s="24">
        <f>B15+B7</f>
        <v>-0.37550535652553663</v>
      </c>
      <c r="C19" s="19"/>
    </row>
    <row r="21" spans="1:9" ht="24" x14ac:dyDescent="0.2">
      <c r="B21" s="29" t="s">
        <v>29</v>
      </c>
      <c r="C21" s="30" t="s">
        <v>30</v>
      </c>
      <c r="D21" s="30" t="s">
        <v>31</v>
      </c>
      <c r="E21" s="30" t="s">
        <v>32</v>
      </c>
      <c r="F21" s="30" t="s">
        <v>33</v>
      </c>
      <c r="G21" s="30" t="s">
        <v>34</v>
      </c>
      <c r="H21" s="30" t="s">
        <v>11</v>
      </c>
    </row>
    <row r="22" spans="1:9" x14ac:dyDescent="0.2">
      <c r="A22" s="19" t="s">
        <v>12</v>
      </c>
      <c r="B22" s="24">
        <v>15815492</v>
      </c>
      <c r="C22" s="31">
        <v>2701135</v>
      </c>
      <c r="D22" s="27">
        <f>SUM(B22:C22)</f>
        <v>18516627</v>
      </c>
      <c r="E22" s="32">
        <f>$B$14</f>
        <v>0.14587620899188988</v>
      </c>
      <c r="F22" s="24">
        <f>-D22*$E$22</f>
        <v>-2701135.350076871</v>
      </c>
      <c r="G22" s="31">
        <v>-2687779.6537626185</v>
      </c>
      <c r="H22" s="33">
        <f>F22-G22</f>
        <v>-13355.696314252447</v>
      </c>
    </row>
    <row r="23" spans="1:9" x14ac:dyDescent="0.2">
      <c r="A23" s="19" t="s">
        <v>13</v>
      </c>
      <c r="B23" s="24">
        <v>-259512489</v>
      </c>
      <c r="C23" s="31">
        <v>-44322262</v>
      </c>
      <c r="D23" s="27">
        <f>SUM(B23:C23)</f>
        <v>-303834751</v>
      </c>
      <c r="E23" s="32">
        <f>$B$14</f>
        <v>0.14587620899188988</v>
      </c>
      <c r="F23" s="24">
        <f>-D23*$E$23</f>
        <v>44322261.635874823</v>
      </c>
      <c r="G23" s="31">
        <v>33532119.967909347</v>
      </c>
      <c r="H23" s="33">
        <f t="shared" ref="H23:H24" si="0">F23-G23</f>
        <v>10790141.667965475</v>
      </c>
    </row>
    <row r="24" spans="1:9" x14ac:dyDescent="0.2">
      <c r="A24" s="19" t="s">
        <v>14</v>
      </c>
      <c r="B24" s="24">
        <v>-619678</v>
      </c>
      <c r="C24" s="31">
        <v>-105834</v>
      </c>
      <c r="D24" s="27">
        <f>SUM(B24:C24)</f>
        <v>-725512</v>
      </c>
      <c r="E24" s="32">
        <f>$B$14</f>
        <v>0.14587620899188988</v>
      </c>
      <c r="F24" s="24">
        <f>-D24*$E$24</f>
        <v>105834.94013812402</v>
      </c>
      <c r="G24" s="31">
        <v>105290.67600237527</v>
      </c>
      <c r="H24" s="33">
        <f t="shared" si="0"/>
        <v>544.26413574874459</v>
      </c>
    </row>
    <row r="25" spans="1:9" x14ac:dyDescent="0.2">
      <c r="A25" s="25" t="s">
        <v>35</v>
      </c>
      <c r="B25" s="26">
        <f>SUM(B22:B24)</f>
        <v>-244316675</v>
      </c>
      <c r="C25" s="26">
        <f>SUM(C22:C24)</f>
        <v>-41726961</v>
      </c>
      <c r="D25" s="26">
        <f>SUM(D22:D24)</f>
        <v>-286043636</v>
      </c>
      <c r="E25" s="32"/>
      <c r="F25" s="26">
        <f>SUM(F22:F24)</f>
        <v>41726961.225936078</v>
      </c>
      <c r="G25" s="26">
        <f>SUM(G22:G24)</f>
        <v>30949630.990149103</v>
      </c>
      <c r="H25" s="34">
        <f>G25-F25</f>
        <v>-10777330.235786974</v>
      </c>
    </row>
    <row r="26" spans="1:9" x14ac:dyDescent="0.2">
      <c r="H26" s="35"/>
    </row>
    <row r="27" spans="1:9" x14ac:dyDescent="0.2">
      <c r="A27" s="19" t="s">
        <v>12</v>
      </c>
      <c r="F27" s="35">
        <f>C22+F22</f>
        <v>-0.35007687099277973</v>
      </c>
      <c r="H27" s="35"/>
    </row>
    <row r="28" spans="1:9" x14ac:dyDescent="0.2">
      <c r="A28" s="19" t="s">
        <v>13</v>
      </c>
      <c r="F28" s="35">
        <f>C23+F23</f>
        <v>-0.36412517726421356</v>
      </c>
    </row>
    <row r="29" spans="1:9" x14ac:dyDescent="0.2">
      <c r="A29" s="19" t="s">
        <v>14</v>
      </c>
      <c r="F29" s="35">
        <f>C24+F24</f>
        <v>0.94013812401681207</v>
      </c>
    </row>
    <row r="30" spans="1:9" x14ac:dyDescent="0.2">
      <c r="A30" s="25" t="s">
        <v>36</v>
      </c>
      <c r="B30" s="25"/>
      <c r="C30" s="26"/>
      <c r="D30" s="26"/>
      <c r="E30" s="26"/>
      <c r="F30" s="26">
        <f>SUM(F27:F29)</f>
        <v>0.22593607575981878</v>
      </c>
    </row>
    <row r="33" spans="6:6" x14ac:dyDescent="0.2">
      <c r="F33" s="33"/>
    </row>
    <row r="34" spans="6:6" x14ac:dyDescent="0.2">
      <c r="F34" s="33"/>
    </row>
    <row r="35" spans="6:6" x14ac:dyDescent="0.2">
      <c r="F35" s="33"/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0462-2BC3-47A8-884E-8118E049487B}">
  <sheetPr>
    <pageSetUpPr fitToPage="1"/>
  </sheetPr>
  <dimension ref="A1:G24"/>
  <sheetViews>
    <sheetView zoomScale="90" zoomScaleNormal="90" workbookViewId="0">
      <selection activeCell="A78" sqref="A78"/>
    </sheetView>
  </sheetViews>
  <sheetFormatPr defaultRowHeight="12.75" x14ac:dyDescent="0.2"/>
  <cols>
    <col min="1" max="1" width="36.7109375" customWidth="1"/>
    <col min="2" max="2" width="15.7109375" customWidth="1"/>
    <col min="3" max="3" width="3" customWidth="1"/>
    <col min="4" max="4" width="13.85546875" customWidth="1"/>
    <col min="5" max="5" width="19.5703125" customWidth="1"/>
    <col min="6" max="6" width="2.7109375" customWidth="1"/>
    <col min="7" max="7" width="19.28515625" customWidth="1"/>
  </cols>
  <sheetData>
    <row r="1" spans="1:7" x14ac:dyDescent="0.2">
      <c r="A1" s="1" t="s">
        <v>0</v>
      </c>
      <c r="G1" s="56" t="s">
        <v>139</v>
      </c>
    </row>
    <row r="2" spans="1:7" x14ac:dyDescent="0.2">
      <c r="A2" s="1" t="s">
        <v>137</v>
      </c>
    </row>
    <row r="3" spans="1:7" x14ac:dyDescent="0.2">
      <c r="A3" s="2" t="s">
        <v>1</v>
      </c>
    </row>
    <row r="4" spans="1:7" x14ac:dyDescent="0.2">
      <c r="A4" s="1" t="s">
        <v>38</v>
      </c>
    </row>
    <row r="7" spans="1:7" x14ac:dyDescent="0.2">
      <c r="A7" s="3" t="s">
        <v>15</v>
      </c>
      <c r="B7" s="3"/>
      <c r="D7" s="4" t="s">
        <v>3</v>
      </c>
      <c r="E7" s="4" t="s">
        <v>2</v>
      </c>
    </row>
    <row r="8" spans="1:7" x14ac:dyDescent="0.2">
      <c r="A8" s="5" t="s">
        <v>4</v>
      </c>
      <c r="B8" s="5"/>
      <c r="D8" s="6" t="s">
        <v>10</v>
      </c>
      <c r="E8" s="6" t="s">
        <v>5</v>
      </c>
    </row>
    <row r="9" spans="1:7" x14ac:dyDescent="0.2">
      <c r="A9" t="s">
        <v>16</v>
      </c>
      <c r="B9" s="7">
        <f>'9-3'!B16</f>
        <v>-414826.57087193837</v>
      </c>
      <c r="D9" s="8">
        <v>1</v>
      </c>
      <c r="E9" s="9">
        <f t="shared" ref="E9:E13" si="0">D9*B9</f>
        <v>-414826.57087193837</v>
      </c>
    </row>
    <row r="10" spans="1:7" x14ac:dyDescent="0.2">
      <c r="B10" s="7"/>
      <c r="D10" s="8"/>
      <c r="E10" s="9"/>
    </row>
    <row r="11" spans="1:7" x14ac:dyDescent="0.2">
      <c r="A11" t="s">
        <v>12</v>
      </c>
      <c r="B11" s="7">
        <f>'9-3'!G22</f>
        <v>-2687779.6537626185</v>
      </c>
      <c r="D11" s="8">
        <v>1</v>
      </c>
      <c r="E11" s="9">
        <f t="shared" si="0"/>
        <v>-2687779.6537626185</v>
      </c>
    </row>
    <row r="12" spans="1:7" x14ac:dyDescent="0.2">
      <c r="A12" t="s">
        <v>37</v>
      </c>
      <c r="B12" s="7">
        <f>'9-3'!G23</f>
        <v>33532119.967909347</v>
      </c>
      <c r="D12" s="8">
        <v>1</v>
      </c>
      <c r="E12" s="9">
        <f t="shared" si="0"/>
        <v>33532119.967909347</v>
      </c>
    </row>
    <row r="13" spans="1:7" x14ac:dyDescent="0.2">
      <c r="A13" t="s">
        <v>14</v>
      </c>
      <c r="B13" s="7">
        <f>'9-3'!G24</f>
        <v>105290.67600237527</v>
      </c>
      <c r="D13" s="8">
        <v>1</v>
      </c>
      <c r="E13" s="9">
        <f t="shared" si="0"/>
        <v>105290.67600237527</v>
      </c>
    </row>
    <row r="14" spans="1:7" x14ac:dyDescent="0.2">
      <c r="B14" s="14">
        <f>SUM(B11:B13)</f>
        <v>30949630.990149103</v>
      </c>
      <c r="D14" s="8"/>
      <c r="E14" s="14">
        <f>SUM(E11:E13)</f>
        <v>30949630.990149103</v>
      </c>
    </row>
    <row r="15" spans="1:7" ht="13.5" thickBot="1" x14ac:dyDescent="0.25"/>
    <row r="16" spans="1:7" x14ac:dyDescent="0.2">
      <c r="A16" s="3" t="s">
        <v>6</v>
      </c>
      <c r="B16" s="3"/>
      <c r="D16" s="4" t="s">
        <v>7</v>
      </c>
      <c r="E16" s="4" t="s">
        <v>8</v>
      </c>
      <c r="G16" s="10" t="s">
        <v>9</v>
      </c>
    </row>
    <row r="17" spans="1:7" x14ac:dyDescent="0.2">
      <c r="A17" s="5" t="s">
        <v>4</v>
      </c>
      <c r="B17" s="5"/>
      <c r="D17" s="6" t="s">
        <v>10</v>
      </c>
      <c r="E17" s="6" t="s">
        <v>5</v>
      </c>
      <c r="G17" s="11" t="s">
        <v>5</v>
      </c>
    </row>
    <row r="18" spans="1:7" x14ac:dyDescent="0.2">
      <c r="A18" t="s">
        <v>16</v>
      </c>
      <c r="B18" s="7">
        <f>'9-3'!B15</f>
        <v>-407286.37550535653</v>
      </c>
      <c r="D18" s="8">
        <v>1</v>
      </c>
      <c r="E18" s="9">
        <f t="shared" ref="E18" si="1">D18*B18</f>
        <v>-407286.37550535653</v>
      </c>
      <c r="G18" s="15">
        <f>E18-E9</f>
        <v>7540.1953665818437</v>
      </c>
    </row>
    <row r="19" spans="1:7" x14ac:dyDescent="0.2">
      <c r="B19" s="7"/>
      <c r="D19" s="8"/>
      <c r="E19" s="9"/>
      <c r="G19" s="17"/>
    </row>
    <row r="20" spans="1:7" x14ac:dyDescent="0.2">
      <c r="A20" t="s">
        <v>12</v>
      </c>
      <c r="B20" s="7">
        <f>'9-3'!F22</f>
        <v>-2701135.350076871</v>
      </c>
      <c r="D20" s="8">
        <v>1</v>
      </c>
      <c r="E20" s="12">
        <f>D20*B20</f>
        <v>-2701135.350076871</v>
      </c>
      <c r="G20" s="15">
        <f>E20-E11</f>
        <v>-13355.696314252447</v>
      </c>
    </row>
    <row r="21" spans="1:7" x14ac:dyDescent="0.2">
      <c r="A21" t="s">
        <v>13</v>
      </c>
      <c r="B21" s="7">
        <f>'9-3'!F23</f>
        <v>44322261.635874823</v>
      </c>
      <c r="D21" s="8">
        <v>1</v>
      </c>
      <c r="E21" s="12">
        <f t="shared" ref="E21:E22" si="2">D21*B21</f>
        <v>44322261.635874823</v>
      </c>
      <c r="G21" s="15">
        <f>E21-E12</f>
        <v>10790141.667965475</v>
      </c>
    </row>
    <row r="22" spans="1:7" x14ac:dyDescent="0.2">
      <c r="A22" t="s">
        <v>14</v>
      </c>
      <c r="B22" s="7">
        <f>'9-3'!F24</f>
        <v>105834.94013812402</v>
      </c>
      <c r="D22" s="8">
        <v>1</v>
      </c>
      <c r="E22" s="12">
        <f t="shared" si="2"/>
        <v>105834.94013812402</v>
      </c>
      <c r="G22" s="15">
        <f>E22-E13</f>
        <v>544.26413574874459</v>
      </c>
    </row>
    <row r="23" spans="1:7" x14ac:dyDescent="0.2">
      <c r="B23" s="14">
        <f>SUM(B20:B22)</f>
        <v>41726961.225936078</v>
      </c>
      <c r="E23" s="14">
        <f>SUM(E20:E22)</f>
        <v>41726961.225936078</v>
      </c>
      <c r="G23" s="16">
        <f>SUM(G20:G22)</f>
        <v>10777330.235786971</v>
      </c>
    </row>
    <row r="24" spans="1:7" ht="13.5" thickBot="1" x14ac:dyDescent="0.25">
      <c r="G24" s="13"/>
    </row>
  </sheetData>
  <pageMargins left="0.7" right="0.7" top="0.75" bottom="0.75" header="0.3" footer="0.3"/>
  <pageSetup scale="82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1D7AAA-EC6D-4C1B-8AB2-85A660CC9D5F}"/>
</file>

<file path=customXml/itemProps2.xml><?xml version="1.0" encoding="utf-8"?>
<ds:datastoreItem xmlns:ds="http://schemas.openxmlformats.org/officeDocument/2006/customXml" ds:itemID="{8AC3228C-160A-417E-9400-19615C4B5AAD}"/>
</file>

<file path=customXml/itemProps3.xml><?xml version="1.0" encoding="utf-8"?>
<ds:datastoreItem xmlns:ds="http://schemas.openxmlformats.org/officeDocument/2006/customXml" ds:itemID="{BF6B9650-BFB7-4A48-AC77-5508C5FB0873}"/>
</file>

<file path=customXml/itemProps4.xml><?xml version="1.0" encoding="utf-8"?>
<ds:datastoreItem xmlns:ds="http://schemas.openxmlformats.org/officeDocument/2006/customXml" ds:itemID="{2D2DCF17-F453-4282-A627-5FA53656B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9-1</vt:lpstr>
      <vt:lpstr>9-3</vt:lpstr>
      <vt:lpstr>9-2</vt:lpstr>
      <vt:lpstr>'9-1'!Print_Area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Fladstol, Deanna (PacifiCorp)</dc:creator>
  <cp:lastModifiedBy>Cheung, Sherona (PacifiCorp)</cp:lastModifiedBy>
  <cp:lastPrinted>2025-03-25T21:34:52Z</cp:lastPrinted>
  <dcterms:created xsi:type="dcterms:W3CDTF">2025-03-11T18:26:03Z</dcterms:created>
  <dcterms:modified xsi:type="dcterms:W3CDTF">2025-03-25T21:36:54Z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0x0101006E56B4D1795A2E4DB2F0B01679ED314A00119AD5DE453A98479BAF9C6BE4DD7F43</vt:lpwstr>
  </property>
</Properties>
</file>