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ustomProperty1.bin" ContentType="application/vnd.openxmlformats-officedocument.spreadsheetml.customProperty"/>
  <Override PartName="/xl/customProperty2.bin" ContentType="application/vnd.openxmlformats-officedocument.spreadsheetml.customProperty"/>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xl/comments1.xml" ContentType="application/vnd.openxmlformats-officedocument.spreadsheetml.comment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pRates\Public\GASRECON\1. 191 Accounts and PGA Reports\1. 191 balances to WUTC\2023\01. January 2023\"/>
    </mc:Choice>
  </mc:AlternateContent>
  <bookViews>
    <workbookView xWindow="90" yWindow="210" windowWidth="15165" windowHeight="8385"/>
  </bookViews>
  <sheets>
    <sheet name="191 Accounts" sheetId="2" r:id="rId1"/>
  </sheets>
  <definedNames>
    <definedName name="_xlnm.Print_Area" localSheetId="0">'191 Accounts'!$A$1:$D$88</definedName>
  </definedNames>
  <calcPr calcId="162913" concurrentManualCount="8"/>
</workbook>
</file>

<file path=xl/calcChain.xml><?xml version="1.0" encoding="utf-8"?>
<calcChain xmlns="http://schemas.openxmlformats.org/spreadsheetml/2006/main">
  <c r="D47" i="2" l="1"/>
  <c r="D51" i="2" s="1"/>
  <c r="D84" i="2"/>
  <c r="D52" i="2" l="1"/>
  <c r="D66" i="2" l="1"/>
  <c r="D80" i="2" l="1"/>
  <c r="D15" i="2"/>
  <c r="D73" i="2" l="1"/>
  <c r="D58" i="2"/>
  <c r="D42" i="2" l="1"/>
  <c r="D16" i="2"/>
  <c r="D33" i="2" l="1"/>
  <c r="D24" i="2" l="1"/>
  <c r="D85" i="2" l="1"/>
  <c r="D59" i="2"/>
  <c r="D43" i="2" l="1"/>
  <c r="D25" i="2" l="1"/>
  <c r="D34" i="2"/>
  <c r="D67" i="2"/>
  <c r="D74" i="2"/>
  <c r="D81" i="2"/>
  <c r="D88" i="2" l="1"/>
  <c r="D87" i="2"/>
  <c r="D86" i="2"/>
</calcChain>
</file>

<file path=xl/comments1.xml><?xml version="1.0" encoding="utf-8"?>
<comments xmlns="http://schemas.openxmlformats.org/spreadsheetml/2006/main">
  <authors>
    <author>Schmidt, Paul</author>
  </authors>
  <commentList>
    <comment ref="D46" authorId="0" shapeId="0">
      <text>
        <r>
          <rPr>
            <b/>
            <sz val="9"/>
            <color indexed="81"/>
            <rFont val="Tahoma"/>
            <charset val="1"/>
          </rPr>
          <t>PSE:</t>
        </r>
        <r>
          <rPr>
            <sz val="9"/>
            <color indexed="81"/>
            <rFont val="Tahoma"/>
            <charset val="1"/>
          </rPr>
          <t xml:space="preserve">
Amount was not in December 2022 PGA balance report since this was booked late in January 2023 to reflect the amount in the Settlement filling by Northwest Pipeline.  At that time the December 2022 PGA balance report had already been prepared.
</t>
        </r>
      </text>
    </comment>
  </commentList>
</comments>
</file>

<file path=xl/sharedStrings.xml><?xml version="1.0" encoding="utf-8"?>
<sst xmlns="http://schemas.openxmlformats.org/spreadsheetml/2006/main" count="76" uniqueCount="28">
  <si>
    <t>Surcharge/Refund Amortization Accounts:</t>
  </si>
  <si>
    <t>PGA Refund/Surcharge Amortization (Demand)</t>
  </si>
  <si>
    <t>Beginning</t>
  </si>
  <si>
    <t>Transfer Deferral Amounts to Surcharge/Refund Account</t>
  </si>
  <si>
    <t>Surcharge/Refund Amortization</t>
  </si>
  <si>
    <t>Migration Credit</t>
  </si>
  <si>
    <t>Interest</t>
  </si>
  <si>
    <t>Total Month</t>
  </si>
  <si>
    <t>Ending</t>
  </si>
  <si>
    <t>Current Demand Deferral</t>
  </si>
  <si>
    <t>Current Commodity Deferral</t>
  </si>
  <si>
    <t>Interest on Demand Deferral</t>
  </si>
  <si>
    <t>Interest on Commodity Deferral</t>
  </si>
  <si>
    <t>Total 191</t>
  </si>
  <si>
    <t>Less:  Acct. being Amortized</t>
  </si>
  <si>
    <t>Current Period Under/(Over) Recovered</t>
  </si>
  <si>
    <t>Acct No.</t>
  </si>
  <si>
    <t>PUGET SOUND ENERGY</t>
  </si>
  <si>
    <t xml:space="preserve">PGA 191 Account Balances </t>
  </si>
  <si>
    <t>PGA Refund/Surcharge Amortization (Commodity) - 106</t>
  </si>
  <si>
    <t>PGA Supplemental Amortization (Commodity) - 106A</t>
  </si>
  <si>
    <t>PGA Supplemental Amortization (Commodity) - 106B</t>
  </si>
  <si>
    <t>Transfer Interest Amounts to Surcharge/Refund Account</t>
  </si>
  <si>
    <t>Deferral</t>
  </si>
  <si>
    <t>PGA Deferral Commd Vlntr RNG CR Tru-up 12/21-05/22</t>
  </si>
  <si>
    <t>Rcrd Northwest Pipeline Refund Alloc to Gas Book</t>
  </si>
  <si>
    <t>January</t>
  </si>
  <si>
    <t>NWP Refund for Gas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</si>
</sst>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quot;$&quot;* #,##0_);_(&quot;$&quot;* \(#,##0\);_(&quot;$&quot;* &quot;-&quot;??_);_(@_)"/>
    <numFmt numFmtId="165" formatCode="_(&quot;$&quot;* #,##0.0_);_(&quot;$&quot;* \(#,##0.0\);_(&quot;$&quot;* &quot;-&quot;??_);_(@_)"/>
    <numFmt numFmtId="166" formatCode="mmmm"/>
  </numFmts>
  <fonts count="14" x14ac:knownFonts="1">
    <font>
      <sz val="10"/>
      <name val="Arial"/>
    </font>
    <font>
      <sz val="10"/>
      <name val="Arial"/>
      <family val="2"/>
    </font>
    <font>
      <b/>
      <sz val="8"/>
      <name val="Arial"/>
      <family val="2"/>
    </font>
    <font>
      <sz val="8"/>
      <name val="Arial"/>
      <family val="2"/>
    </font>
    <font>
      <sz val="8"/>
      <color rgb="FF0000FF"/>
      <name val="Arial"/>
      <family val="2"/>
    </font>
    <font>
      <u/>
      <sz val="8"/>
      <name val="Arial"/>
      <family val="2"/>
    </font>
    <font>
      <sz val="8"/>
      <color indexed="17"/>
      <name val="Arial"/>
      <family val="2"/>
    </font>
    <font>
      <sz val="8"/>
      <color indexed="12"/>
      <name val="Arial"/>
      <family val="2"/>
    </font>
    <font>
      <sz val="8"/>
      <color indexed="10"/>
      <name val="Arial"/>
      <family val="2"/>
    </font>
    <font>
      <sz val="8"/>
      <color indexed="48"/>
      <name val="Arial"/>
      <family val="2"/>
    </font>
    <font>
      <sz val="8"/>
      <color indexed="61"/>
      <name val="Arial"/>
      <family val="2"/>
    </font>
    <font>
      <u/>
      <sz val="8"/>
      <color rgb="FF0000FF"/>
      <name val="Arial"/>
      <family val="2"/>
    </font>
    <font>
      <sz val="9"/>
      <color indexed="81"/>
      <name val="Tahoma"/>
      <charset val="1"/>
    </font>
    <font>
      <b/>
      <sz val="9"/>
      <color indexed="81"/>
      <name val="Tahoma"/>
      <charset val="1"/>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8">
    <xf numFmtId="0" fontId="0"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3">
    <xf numFmtId="0" fontId="0" fillId="0" borderId="0" xfId="0"/>
    <xf numFmtId="49" fontId="2" fillId="0" borderId="0" xfId="0" applyNumberFormat="1" applyFont="1" applyFill="1" applyAlignment="1">
      <alignment horizontal="center"/>
    </xf>
    <xf numFmtId="0" fontId="3" fillId="0" borderId="0" xfId="0" applyFont="1" applyFill="1"/>
    <xf numFmtId="17" fontId="5" fillId="0" borderId="0" xfId="3" applyNumberFormat="1" applyFont="1" applyFill="1" applyAlignment="1">
      <alignment horizontal="center" wrapText="1"/>
    </xf>
    <xf numFmtId="0" fontId="3" fillId="0" borderId="0" xfId="2" applyFont="1" applyFill="1"/>
    <xf numFmtId="44" fontId="3" fillId="0" borderId="0" xfId="3" applyNumberFormat="1" applyFont="1" applyFill="1"/>
    <xf numFmtId="0" fontId="5" fillId="0" borderId="0" xfId="2" applyFont="1" applyFill="1" applyAlignment="1">
      <alignment horizontal="center"/>
    </xf>
    <xf numFmtId="0" fontId="2" fillId="0" borderId="0" xfId="2" applyFont="1" applyFill="1"/>
    <xf numFmtId="0" fontId="3" fillId="0" borderId="0" xfId="3" applyFont="1" applyFill="1"/>
    <xf numFmtId="0" fontId="2" fillId="0" borderId="0" xfId="2" applyFont="1" applyFill="1" applyAlignment="1">
      <alignment horizontal="left" indent="1"/>
    </xf>
    <xf numFmtId="44" fontId="4" fillId="0" borderId="0" xfId="3" applyNumberFormat="1" applyFont="1" applyFill="1"/>
    <xf numFmtId="4" fontId="3" fillId="0" borderId="0" xfId="0" applyNumberFormat="1" applyFont="1" applyFill="1"/>
    <xf numFmtId="43" fontId="4" fillId="0" borderId="0" xfId="3" applyNumberFormat="1" applyFont="1" applyFill="1"/>
    <xf numFmtId="44" fontId="3" fillId="0" borderId="0" xfId="0" applyNumberFormat="1" applyFont="1" applyFill="1"/>
    <xf numFmtId="43" fontId="3" fillId="0" borderId="1" xfId="0" applyNumberFormat="1" applyFont="1" applyFill="1" applyBorder="1"/>
    <xf numFmtId="0" fontId="6" fillId="0" borderId="0" xfId="0" applyFont="1" applyFill="1"/>
    <xf numFmtId="0" fontId="7" fillId="0" borderId="0" xfId="0" applyFont="1" applyFill="1"/>
    <xf numFmtId="0" fontId="8" fillId="0" borderId="0" xfId="0" applyFont="1" applyFill="1"/>
    <xf numFmtId="44" fontId="7" fillId="0" borderId="0" xfId="0" applyNumberFormat="1" applyFont="1" applyFill="1"/>
    <xf numFmtId="0" fontId="6" fillId="0" borderId="0" xfId="2" applyFont="1" applyFill="1"/>
    <xf numFmtId="0" fontId="7" fillId="0" borderId="0" xfId="2" applyFont="1" applyFill="1"/>
    <xf numFmtId="43" fontId="3" fillId="0" borderId="1" xfId="6" applyNumberFormat="1" applyFont="1" applyFill="1" applyBorder="1"/>
    <xf numFmtId="44" fontId="3" fillId="0" borderId="0" xfId="4" applyFont="1" applyFill="1"/>
    <xf numFmtId="43" fontId="10" fillId="0" borderId="0" xfId="0" applyNumberFormat="1" applyFont="1" applyFill="1"/>
    <xf numFmtId="0" fontId="9" fillId="0" borderId="0" xfId="0" applyFont="1" applyFill="1"/>
    <xf numFmtId="0" fontId="10" fillId="0" borderId="0" xfId="0" applyFont="1" applyFill="1"/>
    <xf numFmtId="44" fontId="3" fillId="0" borderId="4" xfId="7" applyFont="1" applyFill="1" applyBorder="1"/>
    <xf numFmtId="164" fontId="3" fillId="0" borderId="0" xfId="1" applyNumberFormat="1" applyFont="1" applyFill="1"/>
    <xf numFmtId="165" fontId="3" fillId="0" borderId="0" xfId="1" applyNumberFormat="1" applyFont="1" applyFill="1"/>
    <xf numFmtId="44" fontId="6" fillId="0" borderId="0" xfId="0" applyNumberFormat="1" applyFont="1" applyFill="1"/>
    <xf numFmtId="17" fontId="11" fillId="0" borderId="0" xfId="3" applyNumberFormat="1" applyFont="1" applyFill="1" applyAlignment="1">
      <alignment horizontal="center" wrapText="1"/>
    </xf>
    <xf numFmtId="4" fontId="7" fillId="0" borderId="0" xfId="0" applyNumberFormat="1" applyFont="1" applyFill="1"/>
    <xf numFmtId="44" fontId="4" fillId="0" borderId="0" xfId="4" applyFont="1" applyFill="1"/>
    <xf numFmtId="4" fontId="6" fillId="0" borderId="0" xfId="0" applyNumberFormat="1" applyFont="1" applyFill="1"/>
    <xf numFmtId="44" fontId="3" fillId="0" borderId="0" xfId="4" applyNumberFormat="1" applyFont="1" applyFill="1" applyBorder="1"/>
    <xf numFmtId="43" fontId="3" fillId="0" borderId="2" xfId="5" applyNumberFormat="1" applyFont="1" applyFill="1" applyBorder="1"/>
    <xf numFmtId="44" fontId="3" fillId="0" borderId="3" xfId="7" applyFont="1" applyFill="1" applyBorder="1"/>
    <xf numFmtId="43" fontId="3" fillId="0" borderId="0" xfId="0" applyNumberFormat="1" applyFont="1" applyFill="1"/>
    <xf numFmtId="0" fontId="2" fillId="0" borderId="0" xfId="0" applyFont="1" applyFill="1" applyAlignment="1">
      <alignment horizontal="center" wrapText="1"/>
    </xf>
    <xf numFmtId="0" fontId="3" fillId="0" borderId="0" xfId="0" applyFont="1" applyFill="1" applyAlignment="1">
      <alignment wrapText="1"/>
    </xf>
    <xf numFmtId="166" fontId="4" fillId="0" borderId="0" xfId="0" applyNumberFormat="1" applyFont="1" applyFill="1" applyAlignment="1">
      <alignment horizontal="center" wrapText="1"/>
    </xf>
    <xf numFmtId="0" fontId="4" fillId="0" borderId="0" xfId="0" applyFont="1" applyFill="1" applyAlignment="1">
      <alignment horizontal="center" wrapText="1"/>
    </xf>
    <xf numFmtId="0" fontId="4" fillId="0" borderId="0" xfId="0" applyFont="1" applyFill="1" applyAlignment="1">
      <alignment wrapText="1"/>
    </xf>
  </cellXfs>
  <cellStyles count="8">
    <cellStyle name="Comma 2" xfId="6"/>
    <cellStyle name="Comma 5" xfId="5"/>
    <cellStyle name="Currency" xfId="1" builtinId="4"/>
    <cellStyle name="Currency 2" xfId="7"/>
    <cellStyle name="Currency 5" xfId="4"/>
    <cellStyle name="Normal" xfId="0" builtinId="0"/>
    <cellStyle name="Normal 2" xfId="2"/>
    <cellStyle name="Normal 5"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89</xdr:row>
      <xdr:rowOff>114300</xdr:rowOff>
    </xdr:from>
    <xdr:to>
      <xdr:col>9</xdr:col>
      <xdr:colOff>475150</xdr:colOff>
      <xdr:row>115</xdr:row>
      <xdr:rowOff>37634</xdr:rowOff>
    </xdr:to>
    <xdr:pic>
      <xdr:nvPicPr>
        <xdr:cNvPr id="3" name="Picture 2"/>
        <xdr:cNvPicPr>
          <a:picLocks noChangeAspect="1"/>
        </xdr:cNvPicPr>
      </xdr:nvPicPr>
      <xdr:blipFill>
        <a:blip xmlns:r="http://schemas.openxmlformats.org/officeDocument/2006/relationships" r:embed="rId1"/>
        <a:stretch>
          <a:fillRect/>
        </a:stretch>
      </xdr:blipFill>
      <xdr:spPr>
        <a:xfrm>
          <a:off x="257175" y="13144500"/>
          <a:ext cx="8800000" cy="3723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33"/>
  <sheetViews>
    <sheetView tabSelected="1" zoomScaleNormal="100" workbookViewId="0">
      <selection activeCell="F10" sqref="F10"/>
    </sheetView>
  </sheetViews>
  <sheetFormatPr defaultColWidth="9.140625" defaultRowHeight="11.25" x14ac:dyDescent="0.2"/>
  <cols>
    <col min="1" max="1" width="5.7109375" style="2" customWidth="1"/>
    <col min="2" max="2" width="41.7109375" style="2" bestFit="1" customWidth="1"/>
    <col min="3" max="3" width="7.85546875" style="2" bestFit="1" customWidth="1"/>
    <col min="4" max="4" width="13.85546875" style="2" bestFit="1" customWidth="1"/>
    <col min="5" max="5" width="13.85546875" style="2" customWidth="1"/>
    <col min="6" max="6" width="13.28515625" style="2" bestFit="1" customWidth="1"/>
    <col min="7" max="7" width="11" style="2" bestFit="1" customWidth="1"/>
    <col min="8" max="8" width="12.28515625" style="2" bestFit="1" customWidth="1"/>
    <col min="9" max="16384" width="9.140625" style="2"/>
  </cols>
  <sheetData>
    <row r="1" spans="1:8" x14ac:dyDescent="0.2">
      <c r="A1" s="38" t="s">
        <v>17</v>
      </c>
      <c r="B1" s="39"/>
      <c r="C1" s="39"/>
      <c r="D1" s="39"/>
    </row>
    <row r="2" spans="1:8" x14ac:dyDescent="0.2">
      <c r="A2" s="38" t="s">
        <v>18</v>
      </c>
      <c r="B2" s="39"/>
      <c r="C2" s="39"/>
      <c r="D2" s="39"/>
    </row>
    <row r="3" spans="1:8" ht="10.5" customHeight="1" x14ac:dyDescent="0.2">
      <c r="A3" s="40" t="s">
        <v>26</v>
      </c>
      <c r="B3" s="40"/>
      <c r="C3" s="40"/>
      <c r="D3" s="40"/>
    </row>
    <row r="4" spans="1:8" x14ac:dyDescent="0.2">
      <c r="A4" s="41">
        <v>2023</v>
      </c>
      <c r="B4" s="42"/>
      <c r="C4" s="42"/>
      <c r="D4" s="42"/>
    </row>
    <row r="5" spans="1:8" x14ac:dyDescent="0.2">
      <c r="C5" s="1"/>
    </row>
    <row r="6" spans="1:8" x14ac:dyDescent="0.2">
      <c r="A6" s="4"/>
      <c r="B6" s="4"/>
      <c r="C6" s="6" t="s">
        <v>16</v>
      </c>
      <c r="D6" s="30">
        <v>44957</v>
      </c>
    </row>
    <row r="7" spans="1:8" x14ac:dyDescent="0.2">
      <c r="A7" s="4"/>
      <c r="B7" s="4"/>
      <c r="C7" s="6"/>
      <c r="D7" s="3"/>
    </row>
    <row r="8" spans="1:8" x14ac:dyDescent="0.2">
      <c r="A8" s="7" t="s">
        <v>0</v>
      </c>
      <c r="B8" s="4"/>
      <c r="C8" s="4"/>
      <c r="D8" s="8"/>
    </row>
    <row r="9" spans="1:8" x14ac:dyDescent="0.2">
      <c r="A9" s="7" t="s">
        <v>1</v>
      </c>
      <c r="B9" s="4"/>
      <c r="C9" s="4">
        <v>19100152</v>
      </c>
      <c r="D9" s="8"/>
    </row>
    <row r="10" spans="1:8" x14ac:dyDescent="0.2">
      <c r="A10" s="4"/>
      <c r="B10" s="4" t="s">
        <v>2</v>
      </c>
      <c r="C10" s="4"/>
      <c r="D10" s="10">
        <v>177895.57</v>
      </c>
      <c r="F10" s="11"/>
      <c r="H10" s="11"/>
    </row>
    <row r="11" spans="1:8" x14ac:dyDescent="0.2">
      <c r="A11" s="4"/>
      <c r="B11" s="4" t="s">
        <v>3</v>
      </c>
      <c r="C11" s="4"/>
      <c r="D11" s="12"/>
      <c r="F11" s="11"/>
      <c r="H11" s="11"/>
    </row>
    <row r="12" spans="1:8" x14ac:dyDescent="0.2">
      <c r="A12" s="4"/>
      <c r="B12" s="4" t="s">
        <v>4</v>
      </c>
      <c r="C12" s="4"/>
      <c r="D12" s="12">
        <v>-37698</v>
      </c>
    </row>
    <row r="13" spans="1:8" x14ac:dyDescent="0.2">
      <c r="A13" s="4"/>
      <c r="B13" s="4" t="s">
        <v>5</v>
      </c>
      <c r="C13" s="4"/>
      <c r="D13" s="12">
        <v>2173.67</v>
      </c>
    </row>
    <row r="14" spans="1:8" x14ac:dyDescent="0.2">
      <c r="A14" s="4"/>
      <c r="B14" s="4" t="s">
        <v>6</v>
      </c>
      <c r="C14" s="4"/>
      <c r="D14" s="12">
        <v>-6145.38</v>
      </c>
    </row>
    <row r="15" spans="1:8" x14ac:dyDescent="0.2">
      <c r="A15" s="4"/>
      <c r="B15" s="4" t="s">
        <v>7</v>
      </c>
      <c r="C15" s="4"/>
      <c r="D15" s="14">
        <f>SUM(D11:D14)</f>
        <v>-41669.71</v>
      </c>
      <c r="E15" s="11"/>
      <c r="F15" s="11"/>
      <c r="G15" s="13"/>
    </row>
    <row r="16" spans="1:8" x14ac:dyDescent="0.2">
      <c r="A16" s="4"/>
      <c r="B16" s="4" t="s">
        <v>8</v>
      </c>
      <c r="C16" s="4"/>
      <c r="D16" s="13">
        <f>+D15+D10</f>
        <v>136225.86000000002</v>
      </c>
      <c r="E16" s="11"/>
      <c r="F16" s="13"/>
    </row>
    <row r="17" spans="1:9" x14ac:dyDescent="0.2">
      <c r="A17" s="4"/>
      <c r="B17" s="4"/>
      <c r="C17" s="4"/>
      <c r="D17" s="8"/>
    </row>
    <row r="18" spans="1:9" x14ac:dyDescent="0.2">
      <c r="A18" s="7" t="s">
        <v>19</v>
      </c>
      <c r="B18" s="4"/>
      <c r="C18" s="4">
        <v>19100162</v>
      </c>
      <c r="D18" s="8"/>
    </row>
    <row r="19" spans="1:9" x14ac:dyDescent="0.2">
      <c r="A19" s="4"/>
      <c r="B19" s="4" t="s">
        <v>2</v>
      </c>
      <c r="C19" s="4"/>
      <c r="D19" s="10">
        <v>9666069.3100000005</v>
      </c>
      <c r="F19" s="11"/>
      <c r="G19" s="11"/>
      <c r="I19" s="11"/>
    </row>
    <row r="20" spans="1:9" x14ac:dyDescent="0.2">
      <c r="A20" s="4"/>
      <c r="B20" s="4" t="s">
        <v>3</v>
      </c>
      <c r="C20" s="4"/>
      <c r="D20" s="12"/>
      <c r="F20" s="11"/>
      <c r="G20" s="11"/>
      <c r="I20" s="11"/>
    </row>
    <row r="21" spans="1:9" x14ac:dyDescent="0.2">
      <c r="A21" s="4"/>
      <c r="B21" s="4" t="s">
        <v>4</v>
      </c>
      <c r="C21" s="4"/>
      <c r="D21" s="12">
        <v>-1964518</v>
      </c>
    </row>
    <row r="22" spans="1:9" x14ac:dyDescent="0.2">
      <c r="A22" s="4"/>
      <c r="B22" s="4" t="s">
        <v>5</v>
      </c>
      <c r="C22" s="4"/>
      <c r="D22" s="12">
        <v>24263.98</v>
      </c>
    </row>
    <row r="23" spans="1:9" x14ac:dyDescent="0.2">
      <c r="A23" s="4"/>
      <c r="B23" s="4" t="s">
        <v>6</v>
      </c>
      <c r="C23" s="4"/>
      <c r="D23" s="12">
        <v>67231.73</v>
      </c>
    </row>
    <row r="24" spans="1:9" x14ac:dyDescent="0.2">
      <c r="A24" s="4"/>
      <c r="B24" s="4" t="s">
        <v>7</v>
      </c>
      <c r="C24" s="4"/>
      <c r="D24" s="14">
        <f>SUM(D20:D23)</f>
        <v>-1873022.29</v>
      </c>
      <c r="E24" s="11"/>
    </row>
    <row r="25" spans="1:9" x14ac:dyDescent="0.2">
      <c r="A25" s="4"/>
      <c r="B25" s="4" t="s">
        <v>8</v>
      </c>
      <c r="C25" s="4"/>
      <c r="D25" s="13">
        <f>+D24+D19</f>
        <v>7793047.0200000005</v>
      </c>
      <c r="E25" s="13"/>
      <c r="F25" s="11"/>
    </row>
    <row r="26" spans="1:9" x14ac:dyDescent="0.2">
      <c r="A26" s="4"/>
      <c r="B26" s="4"/>
      <c r="C26" s="4"/>
      <c r="D26" s="5"/>
    </row>
    <row r="27" spans="1:9" hidden="1" x14ac:dyDescent="0.2">
      <c r="A27" s="9" t="s">
        <v>20</v>
      </c>
      <c r="B27" s="4"/>
      <c r="C27" s="4">
        <v>19100192</v>
      </c>
      <c r="D27" s="5"/>
    </row>
    <row r="28" spans="1:9" hidden="1" x14ac:dyDescent="0.2">
      <c r="A28" s="4"/>
      <c r="B28" s="4" t="s">
        <v>2</v>
      </c>
      <c r="C28" s="4"/>
      <c r="D28" s="10">
        <v>0</v>
      </c>
    </row>
    <row r="29" spans="1:9" hidden="1" x14ac:dyDescent="0.2">
      <c r="A29" s="4"/>
      <c r="B29" s="4" t="s">
        <v>3</v>
      </c>
      <c r="C29" s="4"/>
      <c r="D29" s="12">
        <v>0</v>
      </c>
    </row>
    <row r="30" spans="1:9" hidden="1" x14ac:dyDescent="0.2">
      <c r="A30" s="4"/>
      <c r="B30" s="4" t="s">
        <v>4</v>
      </c>
      <c r="C30" s="4"/>
      <c r="D30" s="12">
        <v>0</v>
      </c>
    </row>
    <row r="31" spans="1:9" hidden="1" x14ac:dyDescent="0.2">
      <c r="A31" s="4"/>
      <c r="B31" s="4" t="s">
        <v>5</v>
      </c>
      <c r="C31" s="4"/>
      <c r="D31" s="12">
        <v>0</v>
      </c>
    </row>
    <row r="32" spans="1:9" s="15" customFormat="1" hidden="1" x14ac:dyDescent="0.2">
      <c r="A32" s="4"/>
      <c r="B32" s="4" t="s">
        <v>6</v>
      </c>
      <c r="C32" s="4"/>
      <c r="D32" s="12">
        <v>0</v>
      </c>
    </row>
    <row r="33" spans="1:8" s="15" customFormat="1" hidden="1" x14ac:dyDescent="0.2">
      <c r="A33" s="4"/>
      <c r="B33" s="4" t="s">
        <v>7</v>
      </c>
      <c r="C33" s="4"/>
      <c r="D33" s="14">
        <f>SUM(D29:D32)</f>
        <v>0</v>
      </c>
      <c r="E33" s="11"/>
      <c r="F33" s="16"/>
      <c r="G33" s="16"/>
    </row>
    <row r="34" spans="1:8" s="16" customFormat="1" hidden="1" x14ac:dyDescent="0.2">
      <c r="A34" s="4"/>
      <c r="B34" s="4" t="s">
        <v>8</v>
      </c>
      <c r="C34" s="4"/>
      <c r="D34" s="5">
        <f>+D33+D28</f>
        <v>0</v>
      </c>
    </row>
    <row r="35" spans="1:8" s="17" customFormat="1" hidden="1" x14ac:dyDescent="0.2">
      <c r="A35" s="4"/>
      <c r="B35" s="4"/>
      <c r="C35" s="4"/>
      <c r="D35" s="8"/>
    </row>
    <row r="36" spans="1:8" x14ac:dyDescent="0.2">
      <c r="A36" s="7" t="s">
        <v>21</v>
      </c>
      <c r="B36" s="4"/>
      <c r="C36" s="4">
        <v>19100202</v>
      </c>
      <c r="D36" s="5"/>
    </row>
    <row r="37" spans="1:8" x14ac:dyDescent="0.2">
      <c r="A37" s="4"/>
      <c r="B37" s="4" t="s">
        <v>2</v>
      </c>
      <c r="C37" s="4"/>
      <c r="D37" s="10">
        <v>17014598.239999998</v>
      </c>
      <c r="E37" s="11"/>
      <c r="F37" s="11"/>
      <c r="H37" s="11"/>
    </row>
    <row r="38" spans="1:8" x14ac:dyDescent="0.2">
      <c r="A38" s="4"/>
      <c r="B38" s="4" t="s">
        <v>3</v>
      </c>
      <c r="C38" s="4"/>
      <c r="D38" s="12"/>
      <c r="E38" s="11"/>
      <c r="F38" s="11"/>
      <c r="H38" s="11"/>
    </row>
    <row r="39" spans="1:8" x14ac:dyDescent="0.2">
      <c r="A39" s="4"/>
      <c r="B39" s="4" t="s">
        <v>4</v>
      </c>
      <c r="C39" s="4"/>
      <c r="D39" s="12">
        <v>-3251898</v>
      </c>
      <c r="H39" s="13"/>
    </row>
    <row r="40" spans="1:8" x14ac:dyDescent="0.2">
      <c r="A40" s="4"/>
      <c r="B40" s="4" t="s">
        <v>5</v>
      </c>
      <c r="C40" s="4"/>
      <c r="D40" s="12"/>
    </row>
    <row r="41" spans="1:8" s="15" customFormat="1" x14ac:dyDescent="0.2">
      <c r="A41" s="4"/>
      <c r="B41" s="4" t="s">
        <v>6</v>
      </c>
      <c r="C41" s="4"/>
      <c r="D41" s="12">
        <v>48011.29</v>
      </c>
    </row>
    <row r="42" spans="1:8" s="15" customFormat="1" x14ac:dyDescent="0.2">
      <c r="A42" s="4"/>
      <c r="B42" s="4" t="s">
        <v>7</v>
      </c>
      <c r="C42" s="4"/>
      <c r="D42" s="14">
        <f>SUM(D38:D41)</f>
        <v>-3203886.71</v>
      </c>
      <c r="E42" s="11"/>
    </row>
    <row r="43" spans="1:8" s="16" customFormat="1" x14ac:dyDescent="0.2">
      <c r="A43" s="4"/>
      <c r="B43" s="4" t="s">
        <v>8</v>
      </c>
      <c r="C43" s="4"/>
      <c r="D43" s="5">
        <f>+D42+D37</f>
        <v>13810711.529999997</v>
      </c>
      <c r="E43" s="18"/>
      <c r="F43" s="31"/>
    </row>
    <row r="44" spans="1:8" s="16" customFormat="1" x14ac:dyDescent="0.2">
      <c r="A44" s="4"/>
      <c r="B44" s="4"/>
      <c r="C44" s="4"/>
      <c r="D44" s="5"/>
    </row>
    <row r="45" spans="1:8" s="16" customFormat="1" x14ac:dyDescent="0.2">
      <c r="A45" s="7" t="s">
        <v>27</v>
      </c>
      <c r="B45" s="4"/>
      <c r="C45" s="4">
        <v>19100212</v>
      </c>
      <c r="D45" s="8"/>
    </row>
    <row r="46" spans="1:8" s="16" customFormat="1" x14ac:dyDescent="0.2">
      <c r="A46" s="4"/>
      <c r="B46" s="4" t="s">
        <v>2</v>
      </c>
      <c r="C46" s="4"/>
      <c r="D46" s="32">
        <v>-24215579</v>
      </c>
    </row>
    <row r="47" spans="1:8" s="16" customFormat="1" x14ac:dyDescent="0.2">
      <c r="A47" s="4"/>
      <c r="B47" s="4" t="s">
        <v>25</v>
      </c>
      <c r="C47" s="4"/>
      <c r="D47" s="32">
        <f>-27194819.97+24215579+453947.53</f>
        <v>-2525293.4399999985</v>
      </c>
    </row>
    <row r="48" spans="1:8" s="16" customFormat="1" x14ac:dyDescent="0.2">
      <c r="A48" s="4"/>
      <c r="B48" s="4" t="s">
        <v>3</v>
      </c>
      <c r="C48" s="4"/>
      <c r="D48" s="32"/>
    </row>
    <row r="49" spans="1:9" s="16" customFormat="1" x14ac:dyDescent="0.2">
      <c r="A49" s="4"/>
      <c r="B49" s="4" t="s">
        <v>4</v>
      </c>
      <c r="C49" s="4"/>
      <c r="D49" s="32"/>
    </row>
    <row r="50" spans="1:9" s="16" customFormat="1" x14ac:dyDescent="0.2">
      <c r="A50" s="20"/>
      <c r="B50" s="4" t="s">
        <v>6</v>
      </c>
      <c r="C50" s="20"/>
      <c r="D50" s="12"/>
    </row>
    <row r="51" spans="1:9" s="16" customFormat="1" x14ac:dyDescent="0.2">
      <c r="A51" s="4"/>
      <c r="B51" s="4" t="s">
        <v>7</v>
      </c>
      <c r="C51" s="4"/>
      <c r="D51" s="21">
        <f>SUM(D47:D50)</f>
        <v>-2525293.4399999985</v>
      </c>
    </row>
    <row r="52" spans="1:9" s="16" customFormat="1" x14ac:dyDescent="0.2">
      <c r="A52" s="4"/>
      <c r="B52" s="4" t="s">
        <v>8</v>
      </c>
      <c r="C52" s="4"/>
      <c r="D52" s="22">
        <f>+D51+D46</f>
        <v>-26740872.439999998</v>
      </c>
    </row>
    <row r="53" spans="1:9" s="16" customFormat="1" x14ac:dyDescent="0.2">
      <c r="A53" s="4"/>
      <c r="B53" s="4"/>
      <c r="C53" s="4"/>
      <c r="D53" s="22"/>
    </row>
    <row r="54" spans="1:9" s="17" customFormat="1" x14ac:dyDescent="0.2">
      <c r="A54" s="7" t="s">
        <v>9</v>
      </c>
      <c r="B54" s="4"/>
      <c r="C54" s="4">
        <v>19100012</v>
      </c>
      <c r="D54" s="8"/>
    </row>
    <row r="55" spans="1:9" s="17" customFormat="1" x14ac:dyDescent="0.2">
      <c r="A55" s="4"/>
      <c r="B55" s="4" t="s">
        <v>2</v>
      </c>
      <c r="C55" s="4"/>
      <c r="D55" s="32">
        <v>1611996.94</v>
      </c>
      <c r="E55" s="2"/>
      <c r="F55" s="11"/>
      <c r="G55" s="2"/>
      <c r="H55" s="2"/>
    </row>
    <row r="56" spans="1:9" s="17" customFormat="1" x14ac:dyDescent="0.2">
      <c r="A56" s="19"/>
      <c r="B56" s="4" t="s">
        <v>3</v>
      </c>
      <c r="C56" s="19"/>
      <c r="D56" s="12"/>
      <c r="E56" s="11"/>
      <c r="F56" s="2"/>
      <c r="G56" s="11"/>
      <c r="H56" s="11"/>
    </row>
    <row r="57" spans="1:9" s="17" customFormat="1" x14ac:dyDescent="0.2">
      <c r="A57" s="20"/>
      <c r="B57" s="4" t="s">
        <v>23</v>
      </c>
      <c r="C57" s="20"/>
      <c r="D57" s="12">
        <v>-7502531.1900000004</v>
      </c>
      <c r="E57" s="2"/>
      <c r="F57" s="2"/>
      <c r="G57" s="2"/>
      <c r="H57" s="2"/>
    </row>
    <row r="58" spans="1:9" x14ac:dyDescent="0.2">
      <c r="A58" s="4"/>
      <c r="B58" s="4" t="s">
        <v>7</v>
      </c>
      <c r="C58" s="4"/>
      <c r="D58" s="21">
        <f>SUM(D56:D57)</f>
        <v>-7502531.1900000004</v>
      </c>
      <c r="E58" s="11"/>
    </row>
    <row r="59" spans="1:9" x14ac:dyDescent="0.2">
      <c r="A59" s="4"/>
      <c r="B59" s="4" t="s">
        <v>8</v>
      </c>
      <c r="C59" s="4"/>
      <c r="D59" s="22">
        <f>+D58+D55</f>
        <v>-5890534.25</v>
      </c>
      <c r="E59" s="18"/>
      <c r="F59" s="11"/>
    </row>
    <row r="60" spans="1:9" x14ac:dyDescent="0.2">
      <c r="A60" s="4"/>
      <c r="B60" s="4"/>
      <c r="C60" s="4"/>
      <c r="D60" s="8"/>
    </row>
    <row r="61" spans="1:9" x14ac:dyDescent="0.2">
      <c r="A61" s="7" t="s">
        <v>10</v>
      </c>
      <c r="B61" s="4"/>
      <c r="C61" s="4">
        <v>19100022</v>
      </c>
      <c r="D61" s="8"/>
      <c r="F61" s="11"/>
      <c r="H61" s="11"/>
      <c r="I61" s="11"/>
    </row>
    <row r="62" spans="1:9" x14ac:dyDescent="0.2">
      <c r="A62" s="4"/>
      <c r="B62" s="4" t="s">
        <v>2</v>
      </c>
      <c r="C62" s="4"/>
      <c r="D62" s="32">
        <v>-8062169.71</v>
      </c>
      <c r="G62" s="11"/>
      <c r="I62" s="11"/>
    </row>
    <row r="63" spans="1:9" s="15" customFormat="1" x14ac:dyDescent="0.2">
      <c r="A63" s="19"/>
      <c r="B63" s="4" t="s">
        <v>3</v>
      </c>
      <c r="C63" s="19"/>
      <c r="D63" s="12"/>
      <c r="E63" s="2"/>
      <c r="F63" s="2"/>
      <c r="G63" s="2"/>
      <c r="H63" s="2"/>
      <c r="I63" s="13"/>
    </row>
    <row r="64" spans="1:9" s="15" customFormat="1" x14ac:dyDescent="0.2">
      <c r="A64" s="19"/>
      <c r="B64" s="4" t="s">
        <v>24</v>
      </c>
      <c r="C64" s="19"/>
      <c r="E64" s="2"/>
      <c r="F64" s="2"/>
      <c r="G64" s="2"/>
      <c r="H64" s="2"/>
      <c r="I64" s="13"/>
    </row>
    <row r="65" spans="1:9" s="24" customFormat="1" x14ac:dyDescent="0.2">
      <c r="A65" s="20"/>
      <c r="B65" s="4" t="s">
        <v>23</v>
      </c>
      <c r="C65" s="20"/>
      <c r="D65" s="12">
        <v>-27166630.329999998</v>
      </c>
      <c r="E65" s="23"/>
    </row>
    <row r="66" spans="1:9" s="25" customFormat="1" x14ac:dyDescent="0.2">
      <c r="A66" s="4"/>
      <c r="B66" s="4" t="s">
        <v>7</v>
      </c>
      <c r="C66" s="4"/>
      <c r="D66" s="21">
        <f>SUM(D63:D65)</f>
        <v>-27166630.329999998</v>
      </c>
      <c r="E66" s="11"/>
      <c r="F66" s="24"/>
      <c r="G66" s="24"/>
    </row>
    <row r="67" spans="1:9" x14ac:dyDescent="0.2">
      <c r="A67" s="4"/>
      <c r="B67" s="4" t="s">
        <v>8</v>
      </c>
      <c r="C67" s="4"/>
      <c r="D67" s="22">
        <f>+D66+D62</f>
        <v>-35228800.039999999</v>
      </c>
      <c r="E67" s="18"/>
      <c r="F67" s="11"/>
    </row>
    <row r="68" spans="1:9" x14ac:dyDescent="0.2">
      <c r="A68" s="4"/>
      <c r="B68" s="4"/>
      <c r="C68" s="4"/>
      <c r="D68" s="8"/>
    </row>
    <row r="69" spans="1:9" x14ac:dyDescent="0.2">
      <c r="A69" s="7" t="s">
        <v>11</v>
      </c>
      <c r="B69" s="4"/>
      <c r="C69" s="4">
        <v>19100142</v>
      </c>
      <c r="D69" s="8"/>
    </row>
    <row r="70" spans="1:9" x14ac:dyDescent="0.2">
      <c r="A70" s="4"/>
      <c r="B70" s="4" t="s">
        <v>2</v>
      </c>
      <c r="C70" s="4"/>
      <c r="D70" s="32">
        <v>303892.21000000002</v>
      </c>
    </row>
    <row r="71" spans="1:9" x14ac:dyDescent="0.2">
      <c r="A71" s="19"/>
      <c r="B71" s="4" t="s">
        <v>22</v>
      </c>
      <c r="C71" s="19"/>
      <c r="D71" s="12"/>
      <c r="G71" s="11"/>
      <c r="I71" s="11"/>
    </row>
    <row r="72" spans="1:9" s="15" customFormat="1" x14ac:dyDescent="0.2">
      <c r="A72" s="20"/>
      <c r="B72" s="4" t="s">
        <v>6</v>
      </c>
      <c r="C72" s="20"/>
      <c r="D72" s="12">
        <v>7341.97</v>
      </c>
      <c r="E72" s="2"/>
      <c r="F72" s="2"/>
      <c r="G72" s="11"/>
      <c r="H72" s="2"/>
      <c r="I72" s="11"/>
    </row>
    <row r="73" spans="1:9" s="15" customFormat="1" x14ac:dyDescent="0.2">
      <c r="A73" s="4"/>
      <c r="B73" s="4" t="s">
        <v>7</v>
      </c>
      <c r="C73" s="4"/>
      <c r="D73" s="21">
        <f>SUM(D71:D72)</f>
        <v>7341.97</v>
      </c>
      <c r="E73" s="11"/>
      <c r="F73" s="2"/>
      <c r="G73" s="11"/>
      <c r="H73" s="2"/>
      <c r="I73" s="13"/>
    </row>
    <row r="74" spans="1:9" s="15" customFormat="1" x14ac:dyDescent="0.2">
      <c r="A74" s="4"/>
      <c r="B74" s="4" t="s">
        <v>8</v>
      </c>
      <c r="C74" s="4"/>
      <c r="D74" s="22">
        <f>+D73+D70</f>
        <v>311234.18</v>
      </c>
      <c r="E74" s="18"/>
      <c r="F74" s="33"/>
    </row>
    <row r="75" spans="1:9" s="15" customFormat="1" x14ac:dyDescent="0.2">
      <c r="A75" s="4"/>
      <c r="B75" s="4"/>
      <c r="C75" s="4"/>
      <c r="D75" s="8"/>
    </row>
    <row r="76" spans="1:9" s="16" customFormat="1" x14ac:dyDescent="0.2">
      <c r="A76" s="7" t="s">
        <v>12</v>
      </c>
      <c r="B76" s="4"/>
      <c r="C76" s="4">
        <v>19100132</v>
      </c>
      <c r="D76" s="8"/>
    </row>
    <row r="77" spans="1:9" s="25" customFormat="1" x14ac:dyDescent="0.2">
      <c r="A77" s="4"/>
      <c r="B77" s="4" t="s">
        <v>2</v>
      </c>
      <c r="C77" s="4"/>
      <c r="D77" s="32">
        <v>-33011.15</v>
      </c>
    </row>
    <row r="78" spans="1:9" x14ac:dyDescent="0.2">
      <c r="A78" s="19"/>
      <c r="B78" s="4" t="s">
        <v>22</v>
      </c>
      <c r="C78" s="19"/>
      <c r="D78" s="12"/>
      <c r="F78" s="11"/>
      <c r="H78" s="11"/>
    </row>
    <row r="79" spans="1:9" x14ac:dyDescent="0.2">
      <c r="A79" s="20"/>
      <c r="B79" s="4" t="s">
        <v>6</v>
      </c>
      <c r="C79" s="20"/>
      <c r="D79" s="12">
        <v>-47903.08</v>
      </c>
      <c r="H79" s="11"/>
    </row>
    <row r="80" spans="1:9" x14ac:dyDescent="0.2">
      <c r="A80" s="4"/>
      <c r="B80" s="4" t="s">
        <v>7</v>
      </c>
      <c r="C80" s="4"/>
      <c r="D80" s="21">
        <f>SUM(D78:D79)</f>
        <v>-47903.08</v>
      </c>
      <c r="E80" s="11"/>
      <c r="H80" s="13"/>
    </row>
    <row r="81" spans="1:7" x14ac:dyDescent="0.2">
      <c r="A81" s="4"/>
      <c r="B81" s="4" t="s">
        <v>8</v>
      </c>
      <c r="C81" s="4"/>
      <c r="D81" s="22">
        <f>+D80+D77</f>
        <v>-80914.23000000001</v>
      </c>
      <c r="E81" s="18"/>
      <c r="F81" s="11"/>
    </row>
    <row r="82" spans="1:7" x14ac:dyDescent="0.2">
      <c r="A82" s="4"/>
      <c r="B82" s="4"/>
      <c r="C82" s="4"/>
      <c r="D82" s="8"/>
    </row>
    <row r="83" spans="1:7" s="15" customFormat="1" x14ac:dyDescent="0.2">
      <c r="A83" s="7" t="s">
        <v>13</v>
      </c>
      <c r="B83" s="4"/>
      <c r="C83" s="4"/>
      <c r="D83" s="8"/>
    </row>
    <row r="84" spans="1:7" s="15" customFormat="1" x14ac:dyDescent="0.2">
      <c r="A84" s="4"/>
      <c r="B84" s="4" t="s">
        <v>2</v>
      </c>
      <c r="C84" s="4"/>
      <c r="D84" s="34">
        <f>SUMIF($B$1:$B$81,B84,$D$1:$D$81)</f>
        <v>-3536307.5900000031</v>
      </c>
      <c r="E84" s="18"/>
      <c r="F84" s="29"/>
      <c r="G84" s="29"/>
    </row>
    <row r="85" spans="1:7" s="16" customFormat="1" x14ac:dyDescent="0.2">
      <c r="A85" s="4"/>
      <c r="B85" s="4" t="s">
        <v>7</v>
      </c>
      <c r="C85" s="4"/>
      <c r="D85" s="35">
        <f>SUMIF($B$1:$B$81,B85,$D$1:$D$81)</f>
        <v>-42353594.780000001</v>
      </c>
      <c r="F85" s="29"/>
    </row>
    <row r="86" spans="1:7" ht="12" thickBot="1" x14ac:dyDescent="0.25">
      <c r="A86" s="4"/>
      <c r="B86" s="4" t="s">
        <v>8</v>
      </c>
      <c r="C86" s="4"/>
      <c r="D86" s="36">
        <f>SUMIF($B$1:$B$81,B86,$D$1:$D$81)</f>
        <v>-45889902.369999997</v>
      </c>
      <c r="E86" s="31"/>
      <c r="F86" s="29"/>
    </row>
    <row r="87" spans="1:7" ht="12" thickTop="1" x14ac:dyDescent="0.2">
      <c r="A87" s="4" t="s">
        <v>14</v>
      </c>
      <c r="B87" s="4"/>
      <c r="C87" s="4"/>
      <c r="D87" s="37">
        <f>+D16+D25+D34+D43</f>
        <v>21739984.409999996</v>
      </c>
    </row>
    <row r="88" spans="1:7" ht="12" thickBot="1" x14ac:dyDescent="0.25">
      <c r="A88" s="4" t="s">
        <v>15</v>
      </c>
      <c r="B88" s="4"/>
      <c r="C88" s="4"/>
      <c r="D88" s="26">
        <f>+D81+D74+D67+D59+D52</f>
        <v>-67629886.780000001</v>
      </c>
    </row>
    <row r="89" spans="1:7" ht="12" thickTop="1" x14ac:dyDescent="0.2">
      <c r="A89" s="4"/>
      <c r="B89" s="4"/>
      <c r="C89" s="4"/>
    </row>
    <row r="90" spans="1:7" x14ac:dyDescent="0.2">
      <c r="A90" s="4"/>
      <c r="B90" s="4"/>
      <c r="C90" s="4"/>
    </row>
    <row r="91" spans="1:7" s="15" customFormat="1" x14ac:dyDescent="0.2">
      <c r="A91" s="4"/>
      <c r="B91" s="4"/>
      <c r="C91" s="4"/>
      <c r="D91" s="2"/>
    </row>
    <row r="92" spans="1:7" s="16" customFormat="1" x14ac:dyDescent="0.2">
      <c r="A92" s="4"/>
      <c r="B92" s="4"/>
      <c r="C92" s="4"/>
      <c r="D92" s="2"/>
    </row>
    <row r="93" spans="1:7" x14ac:dyDescent="0.2">
      <c r="A93" s="4"/>
      <c r="B93" s="4"/>
      <c r="C93" s="4"/>
    </row>
    <row r="94" spans="1:7" x14ac:dyDescent="0.2">
      <c r="A94" s="4"/>
      <c r="B94" s="4"/>
      <c r="C94" s="4"/>
    </row>
    <row r="95" spans="1:7" x14ac:dyDescent="0.2">
      <c r="A95" s="4"/>
      <c r="B95" s="4"/>
      <c r="C95" s="4"/>
    </row>
    <row r="96" spans="1:7" x14ac:dyDescent="0.2">
      <c r="A96" s="4"/>
      <c r="B96" s="4"/>
      <c r="C96" s="4"/>
    </row>
    <row r="97" spans="1:3" x14ac:dyDescent="0.2">
      <c r="A97" s="4"/>
      <c r="B97" s="4"/>
      <c r="C97" s="4"/>
    </row>
    <row r="98" spans="1:3" x14ac:dyDescent="0.2">
      <c r="A98" s="4"/>
      <c r="B98" s="4"/>
      <c r="C98" s="4"/>
    </row>
    <row r="99" spans="1:3" x14ac:dyDescent="0.2">
      <c r="A99" s="4"/>
      <c r="B99" s="4"/>
      <c r="C99" s="4"/>
    </row>
    <row r="100" spans="1:3" ht="18" customHeight="1" x14ac:dyDescent="0.2">
      <c r="A100" s="4"/>
      <c r="B100" s="4"/>
      <c r="C100" s="4"/>
    </row>
    <row r="101" spans="1:3" x14ac:dyDescent="0.2">
      <c r="A101" s="4"/>
      <c r="B101" s="4"/>
      <c r="C101" s="4"/>
    </row>
    <row r="102" spans="1:3" x14ac:dyDescent="0.2">
      <c r="A102" s="4"/>
      <c r="B102" s="4"/>
      <c r="C102" s="4"/>
    </row>
    <row r="103" spans="1:3" x14ac:dyDescent="0.2">
      <c r="A103" s="4"/>
      <c r="B103" s="4"/>
      <c r="C103" s="4"/>
    </row>
    <row r="104" spans="1:3" x14ac:dyDescent="0.2">
      <c r="A104" s="4"/>
      <c r="B104" s="4"/>
      <c r="C104" s="4"/>
    </row>
    <row r="105" spans="1:3" x14ac:dyDescent="0.2">
      <c r="A105" s="4"/>
      <c r="B105" s="4"/>
      <c r="C105" s="4"/>
    </row>
    <row r="106" spans="1:3" x14ac:dyDescent="0.2">
      <c r="A106" s="4"/>
      <c r="B106" s="4"/>
      <c r="C106" s="4"/>
    </row>
    <row r="107" spans="1:3" x14ac:dyDescent="0.2">
      <c r="A107" s="4"/>
      <c r="B107" s="4"/>
      <c r="C107" s="4"/>
    </row>
    <row r="108" spans="1:3" x14ac:dyDescent="0.2">
      <c r="A108" s="4"/>
      <c r="B108" s="4"/>
      <c r="C108" s="4"/>
    </row>
    <row r="109" spans="1:3" x14ac:dyDescent="0.2">
      <c r="A109" s="4"/>
      <c r="B109" s="4"/>
      <c r="C109" s="4"/>
    </row>
    <row r="110" spans="1:3" x14ac:dyDescent="0.2">
      <c r="A110" s="4"/>
      <c r="B110" s="4"/>
      <c r="C110" s="4"/>
    </row>
    <row r="131" spans="2:2" x14ac:dyDescent="0.2">
      <c r="B131" s="27"/>
    </row>
    <row r="132" spans="2:2" x14ac:dyDescent="0.2">
      <c r="B132" s="28"/>
    </row>
    <row r="133" spans="2:2" x14ac:dyDescent="0.2">
      <c r="B133" s="28"/>
    </row>
  </sheetData>
  <mergeCells count="4">
    <mergeCell ref="A1:D1"/>
    <mergeCell ref="A2:D2"/>
    <mergeCell ref="A3:D3"/>
    <mergeCell ref="A4:D4"/>
  </mergeCells>
  <phoneticPr fontId="0" type="noConversion"/>
  <printOptions horizontalCentered="1"/>
  <pageMargins left="0.7" right="0.7" top="0.75" bottom="0.75" header="0.3" footer="0.3"/>
  <pageSetup scale="78" orientation="portrait" blackAndWhite="1" r:id="rId1"/>
  <headerFooter alignWithMargins="0">
    <oddFooter>&amp;L&amp;F
&amp;A&amp;CPage &amp;P of &amp;N</oddFooter>
  </headerFooter>
  <customProperties>
    <customPr name="_pios_id" r:id="rId2"/>
    <customPr name="EpmWorksheetKeyString_GUID" r:id="rId3"/>
  </customPropertie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F6E554770594EA10CEC380786D935" ma:contentTypeVersion="28" ma:contentTypeDescription="" ma:contentTypeScope="" ma:versionID="3cf45b363fa8d005db8250e395d6064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2022-09-19T07:00:00+00:00</OpenedDate>
    <SignificantOrder xmlns="dc463f71-b30c-4ab2-9473-d307f9d35888">false</SignificantOrder>
    <Date1 xmlns="dc463f71-b30c-4ab2-9473-d307f9d35888">2023-02-10T08:00:00+00:00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220715</DocketNumber>
    <DelegatedOrder xmlns="dc463f71-b30c-4ab2-9473-d307f9d35888">false</DelegatedOrder>
  </documentManagement>
</p:properties>
</file>

<file path=customXml/itemProps1.xml><?xml version="1.0" encoding="utf-8"?>
<ds:datastoreItem xmlns:ds="http://schemas.openxmlformats.org/officeDocument/2006/customXml" ds:itemID="{373BAE7C-FBFA-420B-A3CF-5CC2AF8F7189}">
  <ds:schemaRefs>
    <ds:schemaRef ds:uri="http://schemas.microsoft.com/PowerBIAddIn"/>
  </ds:schemaRefs>
</ds:datastoreItem>
</file>

<file path=customXml/itemProps2.xml><?xml version="1.0" encoding="utf-8"?>
<ds:datastoreItem xmlns:ds="http://schemas.openxmlformats.org/officeDocument/2006/customXml" ds:itemID="{40D65BB7-CA8C-47B8-99D9-816B5D939AF6}"/>
</file>

<file path=customXml/itemProps3.xml><?xml version="1.0" encoding="utf-8"?>
<ds:datastoreItem xmlns:ds="http://schemas.openxmlformats.org/officeDocument/2006/customXml" ds:itemID="{A1EC6904-D743-40F5-82B7-579BD56DB40F}"/>
</file>

<file path=customXml/itemProps4.xml><?xml version="1.0" encoding="utf-8"?>
<ds:datastoreItem xmlns:ds="http://schemas.openxmlformats.org/officeDocument/2006/customXml" ds:itemID="{36C37275-A344-4233-8AD5-8D49964284C5}"/>
</file>

<file path=customXml/itemProps5.xml><?xml version="1.0" encoding="utf-8"?>
<ds:datastoreItem xmlns:ds="http://schemas.openxmlformats.org/officeDocument/2006/customXml" ds:itemID="{0B4BEA36-3958-4DC6-A714-6B1F669092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191 Accounts</vt:lpstr>
      <vt:lpstr>'191 Accounts'!Print_Area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Kelima.Yakupova@pse.com;Paul.Schmidt@pse.com</dc:creator>
  <cp:lastModifiedBy>Schmidt, Paul</cp:lastModifiedBy>
  <cp:lastPrinted>2023-02-07T04:54:14Z</cp:lastPrinted>
  <dcterms:created xsi:type="dcterms:W3CDTF">2005-03-16T23:33:46Z</dcterms:created>
  <dcterms:modified xsi:type="dcterms:W3CDTF">2023-02-07T20:38:04Z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0x0101006E56B4D1795A2E4DB2F0B01679ED314A00A76F6E554770594EA10CEC380786D935</vt:lpwstr>
  </property>
  <property fmtid="{D5CDD505-2E9C-101B-9397-08002B2CF9AE}" pid="3" name="_docset_NoMedatataSyncRequired">
    <vt:lpwstr>False</vt:lpwstr>
  </property>
  <property fmtid="{D5CDD505-2E9C-101B-9397-08002B2CF9AE}" pid="4" name="IsEFSEC">
    <vt:bool>false</vt:bool>
  </property>
</Properties>
</file>