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H-PROJ\PacifiCorp\063368-Depr\5 - Project Working File\E - Preliminary Report\2020 (East Plant)\"/>
    </mc:Choice>
  </mc:AlternateContent>
  <xr:revisionPtr revIDLastSave="0" documentId="10_ncr:100000_{9199973B-EB4D-4AC3-8819-00AAB221D438}" xr6:coauthVersionLast="31" xr6:coauthVersionMax="31" xr10:uidLastSave="{00000000-0000-0000-0000-000000000000}"/>
  <bookViews>
    <workbookView xWindow="-1080" yWindow="840" windowWidth="24120" windowHeight="11700" xr2:uid="{00000000-000D-0000-FFFF-FFFF00000000}"/>
  </bookViews>
  <sheets>
    <sheet name="Weighted NS-% of Total Ret." sheetId="4" r:id="rId1"/>
  </sheets>
  <definedNames>
    <definedName name="_xlnm.Print_Area" localSheetId="0">'Weighted NS-% of Total Ret.'!$A$1:$Z$723</definedName>
    <definedName name="_xlnm.Print_Titles" localSheetId="0">'Weighted NS-% of Total Ret.'!$1:$10</definedName>
  </definedNames>
  <calcPr calcId="179017"/>
</workbook>
</file>

<file path=xl/calcChain.xml><?xml version="1.0" encoding="utf-8"?>
<calcChain xmlns="http://schemas.openxmlformats.org/spreadsheetml/2006/main">
  <c r="P711" i="4" l="1"/>
  <c r="L711" i="4"/>
  <c r="D711" i="4"/>
  <c r="X710" i="4"/>
  <c r="T710" i="4"/>
  <c r="N710" i="4"/>
  <c r="V710" i="4" s="1"/>
  <c r="X709" i="4"/>
  <c r="T709" i="4"/>
  <c r="N709" i="4"/>
  <c r="X708" i="4"/>
  <c r="T708" i="4"/>
  <c r="V708" i="4" s="1"/>
  <c r="N708" i="4"/>
  <c r="X707" i="4"/>
  <c r="T707" i="4"/>
  <c r="N707" i="4"/>
  <c r="X706" i="4"/>
  <c r="T706" i="4"/>
  <c r="N706" i="4"/>
  <c r="P703" i="4"/>
  <c r="L703" i="4"/>
  <c r="D703" i="4"/>
  <c r="X702" i="4"/>
  <c r="T702" i="4"/>
  <c r="N702" i="4"/>
  <c r="X701" i="4"/>
  <c r="T701" i="4"/>
  <c r="N701" i="4"/>
  <c r="X700" i="4"/>
  <c r="T700" i="4"/>
  <c r="N700" i="4"/>
  <c r="X699" i="4"/>
  <c r="T699" i="4"/>
  <c r="N699" i="4"/>
  <c r="X698" i="4"/>
  <c r="T698" i="4"/>
  <c r="N698" i="4"/>
  <c r="P695" i="4"/>
  <c r="L695" i="4"/>
  <c r="D695" i="4"/>
  <c r="X694" i="4"/>
  <c r="T694" i="4"/>
  <c r="N694" i="4"/>
  <c r="X693" i="4"/>
  <c r="T693" i="4"/>
  <c r="N693" i="4"/>
  <c r="V693" i="4" s="1"/>
  <c r="X692" i="4"/>
  <c r="T692" i="4"/>
  <c r="N692" i="4"/>
  <c r="X691" i="4"/>
  <c r="T691" i="4"/>
  <c r="N691" i="4"/>
  <c r="X690" i="4"/>
  <c r="T690" i="4"/>
  <c r="N690" i="4"/>
  <c r="V692" i="4" l="1"/>
  <c r="V702" i="4"/>
  <c r="Z702" i="4" s="1"/>
  <c r="Z693" i="4"/>
  <c r="T695" i="4"/>
  <c r="V700" i="4"/>
  <c r="Z700" i="4" s="1"/>
  <c r="V701" i="4"/>
  <c r="Z701" i="4" s="1"/>
  <c r="Z692" i="4"/>
  <c r="V691" i="4"/>
  <c r="X711" i="4"/>
  <c r="Z708" i="4"/>
  <c r="N703" i="4"/>
  <c r="V694" i="4"/>
  <c r="Z694" i="4" s="1"/>
  <c r="T703" i="4"/>
  <c r="V707" i="4"/>
  <c r="Z707" i="4" s="1"/>
  <c r="X695" i="4"/>
  <c r="Z691" i="4"/>
  <c r="V706" i="4"/>
  <c r="Z706" i="4" s="1"/>
  <c r="V699" i="4"/>
  <c r="Z699" i="4" s="1"/>
  <c r="V709" i="4"/>
  <c r="Z709" i="4" s="1"/>
  <c r="V698" i="4"/>
  <c r="Z698" i="4" s="1"/>
  <c r="Z710" i="4"/>
  <c r="N695" i="4"/>
  <c r="X703" i="4"/>
  <c r="T711" i="4"/>
  <c r="N711" i="4"/>
  <c r="V690" i="4"/>
  <c r="N631" i="4"/>
  <c r="N630" i="4"/>
  <c r="N629" i="4"/>
  <c r="N628" i="4"/>
  <c r="N627" i="4"/>
  <c r="V703" i="4" l="1"/>
  <c r="Z703" i="4" s="1"/>
  <c r="V711" i="4"/>
  <c r="Z711" i="4" s="1"/>
  <c r="V695" i="4"/>
  <c r="Z695" i="4" s="1"/>
  <c r="Z690" i="4"/>
  <c r="T346" i="4"/>
  <c r="T345" i="4"/>
  <c r="T344" i="4"/>
  <c r="T343" i="4"/>
  <c r="P347" i="4"/>
  <c r="L347" i="4"/>
  <c r="D347" i="4"/>
  <c r="X346" i="4"/>
  <c r="N346" i="4"/>
  <c r="X345" i="4"/>
  <c r="N345" i="4"/>
  <c r="X344" i="4"/>
  <c r="N344" i="4"/>
  <c r="X343" i="4"/>
  <c r="N343" i="4"/>
  <c r="P211" i="4"/>
  <c r="L211" i="4"/>
  <c r="D211" i="4"/>
  <c r="X210" i="4"/>
  <c r="T210" i="4"/>
  <c r="N210" i="4"/>
  <c r="X209" i="4"/>
  <c r="T209" i="4"/>
  <c r="N209" i="4"/>
  <c r="X208" i="4"/>
  <c r="T208" i="4"/>
  <c r="N208" i="4"/>
  <c r="X207" i="4"/>
  <c r="T207" i="4"/>
  <c r="N207" i="4"/>
  <c r="X206" i="4"/>
  <c r="T206" i="4"/>
  <c r="N206" i="4"/>
  <c r="V344" i="4" l="1"/>
  <c r="Z344" i="4" s="1"/>
  <c r="T347" i="4"/>
  <c r="V207" i="4"/>
  <c r="Z207" i="4" s="1"/>
  <c r="V210" i="4"/>
  <c r="Z210" i="4" s="1"/>
  <c r="N211" i="4"/>
  <c r="T211" i="4"/>
  <c r="V346" i="4"/>
  <c r="Z346" i="4" s="1"/>
  <c r="V345" i="4"/>
  <c r="Z345" i="4" s="1"/>
  <c r="V343" i="4"/>
  <c r="X347" i="4"/>
  <c r="N347" i="4"/>
  <c r="X211" i="4"/>
  <c r="V209" i="4"/>
  <c r="Z209" i="4" s="1"/>
  <c r="V206" i="4"/>
  <c r="Z206" i="4" s="1"/>
  <c r="V208" i="4"/>
  <c r="Z208" i="4" s="1"/>
  <c r="T580" i="4"/>
  <c r="T594" i="4"/>
  <c r="T603" i="4"/>
  <c r="T614" i="4"/>
  <c r="T638" i="4"/>
  <c r="T652" i="4"/>
  <c r="T677" i="4"/>
  <c r="T715" i="4"/>
  <c r="T595" i="4"/>
  <c r="T604" i="4"/>
  <c r="X604" i="4"/>
  <c r="T615" i="4"/>
  <c r="T628" i="4"/>
  <c r="T653" i="4"/>
  <c r="T667" i="4"/>
  <c r="T678" i="4"/>
  <c r="T716" i="4"/>
  <c r="T585" i="4"/>
  <c r="X585" i="4"/>
  <c r="T596" i="4"/>
  <c r="T605" i="4"/>
  <c r="T629" i="4"/>
  <c r="T643" i="4"/>
  <c r="T654" i="4"/>
  <c r="T668" i="4"/>
  <c r="T717" i="4"/>
  <c r="T597" i="4"/>
  <c r="T630" i="4"/>
  <c r="T644" i="4"/>
  <c r="T683" i="4"/>
  <c r="T576" i="4"/>
  <c r="T587" i="4"/>
  <c r="T598" i="4"/>
  <c r="X598" i="4"/>
  <c r="T620" i="4"/>
  <c r="T631" i="4"/>
  <c r="T645" i="4"/>
  <c r="X659" i="4"/>
  <c r="T659" i="4"/>
  <c r="X670" i="4"/>
  <c r="T670" i="4"/>
  <c r="T684" i="4"/>
  <c r="T577" i="4"/>
  <c r="T588" i="4"/>
  <c r="T611" i="4"/>
  <c r="T621" i="4"/>
  <c r="X646" i="4"/>
  <c r="T646" i="4"/>
  <c r="T660" i="4"/>
  <c r="T685" i="4"/>
  <c r="X685" i="4"/>
  <c r="T606" i="4"/>
  <c r="T578" i="4"/>
  <c r="T589" i="4"/>
  <c r="T612" i="4"/>
  <c r="T622" i="4"/>
  <c r="X622" i="4"/>
  <c r="T636" i="4"/>
  <c r="T661" i="4"/>
  <c r="T675" i="4"/>
  <c r="X686" i="4"/>
  <c r="T686" i="4"/>
  <c r="T586" i="4"/>
  <c r="T669" i="4"/>
  <c r="T579" i="4"/>
  <c r="T613" i="4"/>
  <c r="X613" i="4"/>
  <c r="T623" i="4"/>
  <c r="T637" i="4"/>
  <c r="T651" i="4"/>
  <c r="T662" i="4"/>
  <c r="T676" i="4"/>
  <c r="T391" i="4"/>
  <c r="T445" i="4"/>
  <c r="T452" i="4"/>
  <c r="T522" i="4"/>
  <c r="T487" i="4"/>
  <c r="T557" i="4"/>
  <c r="T418" i="4"/>
  <c r="T507" i="4"/>
  <c r="T495" i="4"/>
  <c r="T403" i="4"/>
  <c r="T382" i="4"/>
  <c r="T411" i="4"/>
  <c r="T426" i="4"/>
  <c r="T538" i="4"/>
  <c r="T531" i="4"/>
  <c r="T384" i="4"/>
  <c r="T400" i="4"/>
  <c r="T412" i="4"/>
  <c r="T427" i="4"/>
  <c r="T461" i="4"/>
  <c r="T477" i="4"/>
  <c r="T489" i="4"/>
  <c r="T504" i="4"/>
  <c r="T516" i="4"/>
  <c r="T524" i="4"/>
  <c r="T539" i="4"/>
  <c r="T554" i="4"/>
  <c r="T566" i="4"/>
  <c r="T515" i="4"/>
  <c r="T565" i="4"/>
  <c r="T434" i="4"/>
  <c r="T453" i="4"/>
  <c r="T468" i="4"/>
  <c r="T546" i="4"/>
  <c r="T420" i="4"/>
  <c r="T435" i="4"/>
  <c r="T442" i="4"/>
  <c r="X442" i="4"/>
  <c r="T485" i="4"/>
  <c r="T532" i="4"/>
  <c r="T386" i="4"/>
  <c r="T401" i="4"/>
  <c r="T409" i="4"/>
  <c r="T428" i="4"/>
  <c r="T436" i="4"/>
  <c r="T443" i="4"/>
  <c r="T450" i="4"/>
  <c r="T462" i="4"/>
  <c r="T470" i="4"/>
  <c r="T478" i="4"/>
  <c r="T505" i="4"/>
  <c r="T513" i="4"/>
  <c r="T540" i="4"/>
  <c r="T555" i="4"/>
  <c r="T563" i="4"/>
  <c r="T523" i="4"/>
  <c r="T393" i="4"/>
  <c r="T512" i="4"/>
  <c r="T567" i="4"/>
  <c r="T421" i="4"/>
  <c r="X421" i="4"/>
  <c r="T437" i="4"/>
  <c r="T444" i="4"/>
  <c r="T463" i="4"/>
  <c r="T486" i="4"/>
  <c r="T533" i="4"/>
  <c r="T460" i="4"/>
  <c r="T472" i="4"/>
  <c r="T480" i="4"/>
  <c r="T488" i="4"/>
  <c r="T503" i="4"/>
  <c r="T530" i="4"/>
  <c r="T383" i="4"/>
  <c r="T392" i="4"/>
  <c r="T404" i="4"/>
  <c r="T419" i="4"/>
  <c r="T496" i="4"/>
  <c r="T558" i="4"/>
  <c r="T385" i="4"/>
  <c r="T454" i="4"/>
  <c r="T469" i="4"/>
  <c r="T497" i="4"/>
  <c r="T547" i="4"/>
  <c r="T394" i="4"/>
  <c r="T402" i="4"/>
  <c r="T429" i="4"/>
  <c r="T498" i="4"/>
  <c r="T506" i="4"/>
  <c r="T521" i="4"/>
  <c r="T548" i="4"/>
  <c r="T556" i="4"/>
  <c r="T395" i="4"/>
  <c r="T410" i="4"/>
  <c r="X410" i="4"/>
  <c r="T417" i="4"/>
  <c r="T451" i="4"/>
  <c r="T459" i="4"/>
  <c r="T471" i="4"/>
  <c r="T479" i="4"/>
  <c r="T494" i="4"/>
  <c r="T514" i="4"/>
  <c r="T529" i="4"/>
  <c r="T541" i="4"/>
  <c r="T549" i="4"/>
  <c r="T564" i="4"/>
  <c r="V347" i="4" l="1"/>
  <c r="Z347" i="4" s="1"/>
  <c r="Z343" i="4"/>
  <c r="V211" i="4"/>
  <c r="Z211" i="4" s="1"/>
  <c r="X717" i="4"/>
  <c r="X716" i="4"/>
  <c r="X675" i="4"/>
  <c r="X676" i="4"/>
  <c r="X507" i="4"/>
  <c r="X452" i="4"/>
  <c r="X489" i="4"/>
  <c r="X445" i="4"/>
  <c r="X644" i="4"/>
  <c r="X629" i="4"/>
  <c r="X638" i="4"/>
  <c r="X614" i="4"/>
  <c r="X623" i="4"/>
  <c r="X603" i="4"/>
  <c r="X580" i="4"/>
  <c r="X429" i="4"/>
  <c r="X547" i="4"/>
  <c r="X419" i="4"/>
  <c r="X460" i="4"/>
  <c r="X611" i="4"/>
  <c r="X620" i="4"/>
  <c r="X615" i="4"/>
  <c r="X579" i="4"/>
  <c r="X684" i="4"/>
  <c r="X645" i="4"/>
  <c r="X605" i="4"/>
  <c r="X652" i="4"/>
  <c r="X606" i="4"/>
  <c r="X594" i="4"/>
  <c r="X596" i="4"/>
  <c r="X636" i="4"/>
  <c r="X661" i="4"/>
  <c r="X662" i="4"/>
  <c r="X382" i="4"/>
  <c r="X597" i="4"/>
  <c r="X564" i="4"/>
  <c r="X628" i="4"/>
  <c r="D718" i="4"/>
  <c r="X714" i="4"/>
  <c r="P624" i="4"/>
  <c r="T619" i="4"/>
  <c r="T624" i="4" s="1"/>
  <c r="P718" i="4"/>
  <c r="T714" i="4"/>
  <c r="T718" i="4" s="1"/>
  <c r="X651" i="4"/>
  <c r="X586" i="4"/>
  <c r="D679" i="4"/>
  <c r="X674" i="4"/>
  <c r="X587" i="4"/>
  <c r="X668" i="4"/>
  <c r="X678" i="4"/>
  <c r="X595" i="4"/>
  <c r="P607" i="4"/>
  <c r="T602" i="4"/>
  <c r="T607" i="4" s="1"/>
  <c r="P679" i="4"/>
  <c r="T674" i="4"/>
  <c r="T679" i="4" s="1"/>
  <c r="X635" i="4"/>
  <c r="D647" i="4"/>
  <c r="X642" i="4"/>
  <c r="D671" i="4"/>
  <c r="X666" i="4"/>
  <c r="D632" i="4"/>
  <c r="X627" i="4"/>
  <c r="D607" i="4"/>
  <c r="X602" i="4"/>
  <c r="D581" i="4"/>
  <c r="X575" i="4"/>
  <c r="T635" i="4"/>
  <c r="D616" i="4"/>
  <c r="X610" i="4"/>
  <c r="P647" i="4"/>
  <c r="T642" i="4"/>
  <c r="T647" i="4" s="1"/>
  <c r="P671" i="4"/>
  <c r="T666" i="4"/>
  <c r="T671" i="4" s="1"/>
  <c r="P632" i="4"/>
  <c r="T627" i="4"/>
  <c r="T632" i="4" s="1"/>
  <c r="X557" i="4"/>
  <c r="X637" i="4"/>
  <c r="X669" i="4"/>
  <c r="X589" i="4"/>
  <c r="P581" i="4"/>
  <c r="T575" i="4"/>
  <c r="X660" i="4"/>
  <c r="X588" i="4"/>
  <c r="P616" i="4"/>
  <c r="T610" i="4"/>
  <c r="X576" i="4"/>
  <c r="X654" i="4"/>
  <c r="X667" i="4"/>
  <c r="X715" i="4"/>
  <c r="D655" i="4"/>
  <c r="X650" i="4"/>
  <c r="D663" i="4"/>
  <c r="X658" i="4"/>
  <c r="X621" i="4"/>
  <c r="X631" i="4"/>
  <c r="X630" i="4"/>
  <c r="X593" i="4"/>
  <c r="D599" i="4"/>
  <c r="P655" i="4"/>
  <c r="T650" i="4"/>
  <c r="T655" i="4" s="1"/>
  <c r="T658" i="4"/>
  <c r="T663" i="4" s="1"/>
  <c r="P663" i="4"/>
  <c r="X682" i="4"/>
  <c r="D687" i="4"/>
  <c r="D590" i="4"/>
  <c r="X584" i="4"/>
  <c r="P599" i="4"/>
  <c r="T593" i="4"/>
  <c r="T599" i="4" s="1"/>
  <c r="D624" i="4"/>
  <c r="X619" i="4"/>
  <c r="X612" i="4"/>
  <c r="X578" i="4"/>
  <c r="X577" i="4"/>
  <c r="X683" i="4"/>
  <c r="T682" i="4"/>
  <c r="T687" i="4" s="1"/>
  <c r="P687" i="4"/>
  <c r="X643" i="4"/>
  <c r="X653" i="4"/>
  <c r="T584" i="4"/>
  <c r="T590" i="4" s="1"/>
  <c r="P590" i="4"/>
  <c r="X677" i="4"/>
  <c r="X487" i="4"/>
  <c r="X394" i="4"/>
  <c r="X404" i="4"/>
  <c r="X495" i="4"/>
  <c r="X556" i="4"/>
  <c r="X497" i="4"/>
  <c r="X385" i="4"/>
  <c r="X530" i="4"/>
  <c r="X533" i="4"/>
  <c r="X470" i="4"/>
  <c r="X395" i="4"/>
  <c r="X427" i="4"/>
  <c r="X391" i="4"/>
  <c r="X428" i="4"/>
  <c r="X529" i="4"/>
  <c r="X563" i="4"/>
  <c r="X443" i="4"/>
  <c r="X477" i="4"/>
  <c r="X471" i="4"/>
  <c r="X498" i="4"/>
  <c r="X523" i="4"/>
  <c r="X532" i="4"/>
  <c r="X420" i="4"/>
  <c r="X468" i="4"/>
  <c r="X504" i="4"/>
  <c r="X541" i="4"/>
  <c r="X558" i="4"/>
  <c r="X392" i="4"/>
  <c r="X462" i="4"/>
  <c r="X514" i="4"/>
  <c r="X453" i="4"/>
  <c r="X566" i="4"/>
  <c r="X548" i="4"/>
  <c r="X546" i="4"/>
  <c r="X554" i="4"/>
  <c r="X459" i="4"/>
  <c r="X503" i="4"/>
  <c r="X513" i="4"/>
  <c r="X386" i="4"/>
  <c r="X515" i="4"/>
  <c r="X400" i="4"/>
  <c r="X538" i="4"/>
  <c r="X451" i="4"/>
  <c r="X417" i="4"/>
  <c r="X521" i="4"/>
  <c r="X472" i="4"/>
  <c r="X479" i="4"/>
  <c r="X402" i="4"/>
  <c r="X469" i="4"/>
  <c r="P490" i="4"/>
  <c r="T484" i="4"/>
  <c r="T490" i="4" s="1"/>
  <c r="X486" i="4"/>
  <c r="X444" i="4"/>
  <c r="X437" i="4"/>
  <c r="X567" i="4"/>
  <c r="X555" i="4"/>
  <c r="X565" i="4"/>
  <c r="X516" i="4"/>
  <c r="X412" i="4"/>
  <c r="X549" i="4"/>
  <c r="X512" i="4"/>
  <c r="X505" i="4"/>
  <c r="X436" i="4"/>
  <c r="X537" i="4"/>
  <c r="D542" i="4"/>
  <c r="X522" i="4"/>
  <c r="P508" i="4"/>
  <c r="T502" i="4"/>
  <c r="T508" i="4" s="1"/>
  <c r="X463" i="4"/>
  <c r="X476" i="4"/>
  <c r="D481" i="4"/>
  <c r="P542" i="4"/>
  <c r="T537" i="4"/>
  <c r="T542" i="4" s="1"/>
  <c r="X403" i="4"/>
  <c r="X418" i="4"/>
  <c r="X502" i="4"/>
  <c r="D508" i="4"/>
  <c r="X506" i="4"/>
  <c r="X454" i="4"/>
  <c r="X511" i="4"/>
  <c r="D517" i="4"/>
  <c r="X488" i="4"/>
  <c r="D559" i="4"/>
  <c r="X553" i="4"/>
  <c r="X540" i="4"/>
  <c r="P499" i="4"/>
  <c r="T493" i="4"/>
  <c r="T499" i="4" s="1"/>
  <c r="X409" i="4"/>
  <c r="X435" i="4"/>
  <c r="P481" i="4"/>
  <c r="T476" i="4"/>
  <c r="T481" i="4" s="1"/>
  <c r="X539" i="4"/>
  <c r="P517" i="4"/>
  <c r="T511" i="4"/>
  <c r="T517" i="4" s="1"/>
  <c r="X562" i="4"/>
  <c r="D568" i="4"/>
  <c r="T553" i="4"/>
  <c r="T559" i="4" s="1"/>
  <c r="P559" i="4"/>
  <c r="T528" i="4"/>
  <c r="T534" i="4" s="1"/>
  <c r="P534" i="4"/>
  <c r="X493" i="4"/>
  <c r="D499" i="4"/>
  <c r="X384" i="4"/>
  <c r="X426" i="4"/>
  <c r="X494" i="4"/>
  <c r="X496" i="4"/>
  <c r="X383" i="4"/>
  <c r="X480" i="4"/>
  <c r="P568" i="4"/>
  <c r="T562" i="4"/>
  <c r="T568" i="4" s="1"/>
  <c r="X393" i="4"/>
  <c r="D534" i="4"/>
  <c r="X528" i="4"/>
  <c r="X478" i="4"/>
  <c r="X450" i="4"/>
  <c r="X434" i="4"/>
  <c r="X545" i="4"/>
  <c r="D550" i="4"/>
  <c r="X520" i="4"/>
  <c r="D525" i="4"/>
  <c r="X524" i="4"/>
  <c r="X461" i="4"/>
  <c r="X531" i="4"/>
  <c r="X411" i="4"/>
  <c r="P550" i="4"/>
  <c r="T545" i="4"/>
  <c r="T550" i="4" s="1"/>
  <c r="D490" i="4"/>
  <c r="X484" i="4"/>
  <c r="P525" i="4"/>
  <c r="T520" i="4"/>
  <c r="T525" i="4" s="1"/>
  <c r="X401" i="4"/>
  <c r="X485" i="4"/>
  <c r="X607" i="4" l="1"/>
  <c r="X599" i="4"/>
  <c r="X639" i="4"/>
  <c r="X624" i="4"/>
  <c r="X632" i="4"/>
  <c r="X663" i="4"/>
  <c r="X647" i="4"/>
  <c r="X616" i="4"/>
  <c r="X687" i="4"/>
  <c r="X590" i="4"/>
  <c r="T581" i="4"/>
  <c r="X671" i="4"/>
  <c r="P639" i="4"/>
  <c r="P720" i="4" s="1"/>
  <c r="X655" i="4"/>
  <c r="T616" i="4"/>
  <c r="T639" i="4"/>
  <c r="D639" i="4"/>
  <c r="D720" i="4" s="1"/>
  <c r="X679" i="4"/>
  <c r="X718" i="4"/>
  <c r="X581" i="4"/>
  <c r="X525" i="4"/>
  <c r="X568" i="4"/>
  <c r="X550" i="4"/>
  <c r="X559" i="4"/>
  <c r="X517" i="4"/>
  <c r="X490" i="4"/>
  <c r="X508" i="4"/>
  <c r="X499" i="4"/>
  <c r="X542" i="4"/>
  <c r="X534" i="4"/>
  <c r="X481" i="4"/>
  <c r="T720" i="4" l="1"/>
  <c r="X720" i="4"/>
  <c r="T117" i="4" l="1"/>
  <c r="P430" i="4" l="1"/>
  <c r="T425" i="4"/>
  <c r="T430" i="4" s="1"/>
  <c r="T390" i="4"/>
  <c r="T396" i="4" s="1"/>
  <c r="P396" i="4"/>
  <c r="P413" i="4"/>
  <c r="T408" i="4"/>
  <c r="T413" i="4" s="1"/>
  <c r="X425" i="4"/>
  <c r="D430" i="4"/>
  <c r="X390" i="4"/>
  <c r="D396" i="4"/>
  <c r="D413" i="4"/>
  <c r="X408" i="4"/>
  <c r="T399" i="4"/>
  <c r="T405" i="4" s="1"/>
  <c r="P405" i="4"/>
  <c r="X433" i="4"/>
  <c r="D438" i="4"/>
  <c r="D405" i="4"/>
  <c r="X399" i="4"/>
  <c r="T433" i="4"/>
  <c r="T438" i="4" s="1"/>
  <c r="P438" i="4"/>
  <c r="P422" i="4"/>
  <c r="T416" i="4"/>
  <c r="T422" i="4" s="1"/>
  <c r="D464" i="4"/>
  <c r="X458" i="4"/>
  <c r="D446" i="4"/>
  <c r="X441" i="4"/>
  <c r="X416" i="4"/>
  <c r="D422" i="4"/>
  <c r="P464" i="4"/>
  <c r="T458" i="4"/>
  <c r="T464" i="4" s="1"/>
  <c r="T441" i="4"/>
  <c r="T446" i="4" s="1"/>
  <c r="P446" i="4"/>
  <c r="D387" i="4"/>
  <c r="X381" i="4"/>
  <c r="P473" i="4"/>
  <c r="T467" i="4"/>
  <c r="T473" i="4" s="1"/>
  <c r="X449" i="4"/>
  <c r="D455" i="4"/>
  <c r="T381" i="4"/>
  <c r="P387" i="4"/>
  <c r="D473" i="4"/>
  <c r="X467" i="4"/>
  <c r="P455" i="4"/>
  <c r="T449" i="4"/>
  <c r="T455" i="4" s="1"/>
  <c r="X117" i="4"/>
  <c r="X322" i="4"/>
  <c r="X202" i="4"/>
  <c r="X314" i="4"/>
  <c r="X231" i="4"/>
  <c r="X362" i="4"/>
  <c r="X335" i="4"/>
  <c r="X354" i="4"/>
  <c r="X369" i="4"/>
  <c r="X165" i="4"/>
  <c r="X370" i="4"/>
  <c r="X157" i="4"/>
  <c r="X306" i="4"/>
  <c r="X361" i="4"/>
  <c r="X269" i="4"/>
  <c r="X321" i="4"/>
  <c r="X144" i="4"/>
  <c r="X285" i="4"/>
  <c r="X105" i="4"/>
  <c r="X248" i="4"/>
  <c r="X313" i="4"/>
  <c r="X218" i="4"/>
  <c r="X261" i="4"/>
  <c r="X127" i="4"/>
  <c r="X293" i="4"/>
  <c r="X277" i="4"/>
  <c r="X353" i="4"/>
  <c r="X334" i="4"/>
  <c r="T322" i="4"/>
  <c r="X135" i="4"/>
  <c r="T202" i="4"/>
  <c r="T335" i="4"/>
  <c r="T354" i="4"/>
  <c r="T231" i="4"/>
  <c r="T314" i="4"/>
  <c r="T334" i="4"/>
  <c r="T135" i="4"/>
  <c r="T144" i="4"/>
  <c r="T285" i="4"/>
  <c r="T105" i="4"/>
  <c r="X239" i="4"/>
  <c r="T165" i="4"/>
  <c r="T369" i="4"/>
  <c r="T239" i="4"/>
  <c r="T362" i="4"/>
  <c r="T248" i="4"/>
  <c r="T370" i="4"/>
  <c r="T157" i="4"/>
  <c r="T306" i="4"/>
  <c r="T361" i="4"/>
  <c r="T269" i="4"/>
  <c r="T321" i="4"/>
  <c r="T174" i="4"/>
  <c r="T187" i="4"/>
  <c r="T218" i="4"/>
  <c r="T261" i="4"/>
  <c r="T127" i="4"/>
  <c r="X174" i="4"/>
  <c r="T293" i="4"/>
  <c r="X187" i="4"/>
  <c r="T277" i="4"/>
  <c r="T353" i="4"/>
  <c r="X118" i="4"/>
  <c r="X104" i="4"/>
  <c r="X200" i="4"/>
  <c r="X332" i="4"/>
  <c r="X193" i="4"/>
  <c r="X304" i="4"/>
  <c r="X126" i="4"/>
  <c r="X267" i="4"/>
  <c r="X125" i="4"/>
  <c r="X247" i="4"/>
  <c r="X172" i="4"/>
  <c r="X259" i="4"/>
  <c r="X368" i="4"/>
  <c r="X237" i="4"/>
  <c r="X156" i="4"/>
  <c r="X155" i="4"/>
  <c r="X116" i="4"/>
  <c r="X333" i="4"/>
  <c r="X275" i="4"/>
  <c r="X360" i="4"/>
  <c r="X103" i="4"/>
  <c r="X143" i="4"/>
  <c r="X230" i="4"/>
  <c r="X319" i="4"/>
  <c r="X303" i="4"/>
  <c r="X238" i="4"/>
  <c r="X133" i="4"/>
  <c r="X164" i="4"/>
  <c r="T156" i="4"/>
  <c r="T155" i="4"/>
  <c r="T116" i="4"/>
  <c r="T333" i="4"/>
  <c r="T275" i="4"/>
  <c r="T200" i="4"/>
  <c r="T332" i="4"/>
  <c r="T126" i="4"/>
  <c r="T267" i="4"/>
  <c r="T125" i="4"/>
  <c r="T247" i="4"/>
  <c r="T172" i="4"/>
  <c r="T259" i="4"/>
  <c r="T368" i="4"/>
  <c r="X311" i="4"/>
  <c r="X312" i="4"/>
  <c r="X173" i="4"/>
  <c r="X351" i="4"/>
  <c r="X185" i="4"/>
  <c r="X292" i="4"/>
  <c r="X291" i="4"/>
  <c r="X352" i="4"/>
  <c r="X260" i="4"/>
  <c r="T193" i="4"/>
  <c r="T118" i="4"/>
  <c r="X163" i="4"/>
  <c r="X217" i="4"/>
  <c r="T311" i="4"/>
  <c r="T312" i="4"/>
  <c r="T173" i="4"/>
  <c r="T351" i="4"/>
  <c r="T185" i="4"/>
  <c r="T292" i="4"/>
  <c r="T291" i="4"/>
  <c r="T352" i="4"/>
  <c r="T260" i="4"/>
  <c r="T163" i="4"/>
  <c r="T217" i="4"/>
  <c r="T104" i="4"/>
  <c r="X194" i="4"/>
  <c r="X359" i="4"/>
  <c r="X216" i="4"/>
  <c r="X305" i="4"/>
  <c r="X320" i="4"/>
  <c r="X276" i="4"/>
  <c r="T237" i="4"/>
  <c r="X134" i="4"/>
  <c r="X229" i="4"/>
  <c r="X268" i="4"/>
  <c r="X186" i="4"/>
  <c r="T194" i="4"/>
  <c r="T359" i="4"/>
  <c r="T216" i="4"/>
  <c r="T305" i="4"/>
  <c r="T320" i="4"/>
  <c r="T276" i="4"/>
  <c r="T134" i="4"/>
  <c r="T229" i="4"/>
  <c r="T268" i="4"/>
  <c r="T186" i="4"/>
  <c r="T360" i="4"/>
  <c r="X142" i="4"/>
  <c r="T304" i="4"/>
  <c r="X284" i="4"/>
  <c r="X246" i="4"/>
  <c r="X201" i="4"/>
  <c r="X283" i="4"/>
  <c r="T103" i="4"/>
  <c r="T143" i="4"/>
  <c r="T230" i="4"/>
  <c r="T142" i="4"/>
  <c r="T319" i="4"/>
  <c r="T303" i="4"/>
  <c r="T238" i="4"/>
  <c r="T284" i="4"/>
  <c r="T246" i="4"/>
  <c r="T201" i="4"/>
  <c r="T283" i="4"/>
  <c r="T133" i="4"/>
  <c r="T313" i="4"/>
  <c r="T164" i="4"/>
  <c r="T96" i="4"/>
  <c r="T33" i="4"/>
  <c r="T88" i="4"/>
  <c r="T73" i="4"/>
  <c r="T74" i="4"/>
  <c r="T60" i="4"/>
  <c r="T97" i="4"/>
  <c r="T81" i="4"/>
  <c r="T45" i="4"/>
  <c r="T20" i="4"/>
  <c r="X74" i="4"/>
  <c r="X60" i="4"/>
  <c r="X34" i="4"/>
  <c r="T34" i="4"/>
  <c r="X81" i="4"/>
  <c r="X97" i="4"/>
  <c r="X89" i="4"/>
  <c r="T89" i="4"/>
  <c r="X46" i="4"/>
  <c r="T46" i="4"/>
  <c r="X53" i="4"/>
  <c r="X45" i="4"/>
  <c r="X20" i="4"/>
  <c r="T53" i="4"/>
  <c r="X61" i="4"/>
  <c r="T61" i="4"/>
  <c r="X88" i="4"/>
  <c r="X21" i="4"/>
  <c r="T21" i="4"/>
  <c r="X73" i="4"/>
  <c r="X96" i="4"/>
  <c r="X33" i="4"/>
  <c r="X422" i="4" l="1"/>
  <c r="X430" i="4"/>
  <c r="X446" i="4"/>
  <c r="X405" i="4"/>
  <c r="X464" i="4"/>
  <c r="X413" i="4"/>
  <c r="X455" i="4"/>
  <c r="X473" i="4"/>
  <c r="X438" i="4"/>
  <c r="X396" i="4"/>
  <c r="P570" i="4"/>
  <c r="D570" i="4"/>
  <c r="T387" i="4"/>
  <c r="T570" i="4" s="1"/>
  <c r="X387" i="4"/>
  <c r="X570" i="4" l="1"/>
  <c r="X274" i="4" l="1"/>
  <c r="X282" i="4"/>
  <c r="X290" i="4"/>
  <c r="T290" i="4"/>
  <c r="T282" i="4"/>
  <c r="T274" i="4"/>
  <c r="T199" i="4"/>
  <c r="X228" i="4"/>
  <c r="T228" i="4"/>
  <c r="X215" i="4"/>
  <c r="T215" i="4"/>
  <c r="T102" i="4"/>
  <c r="X273" i="4"/>
  <c r="D278" i="4"/>
  <c r="X281" i="4"/>
  <c r="D286" i="4"/>
  <c r="T273" i="4"/>
  <c r="P278" i="4"/>
  <c r="P270" i="4"/>
  <c r="T265" i="4"/>
  <c r="P286" i="4"/>
  <c r="T281" i="4"/>
  <c r="X265" i="4"/>
  <c r="D270" i="4"/>
  <c r="T95" i="4"/>
  <c r="T87" i="4"/>
  <c r="X95" i="4"/>
  <c r="X87" i="4"/>
  <c r="T286" i="4" l="1"/>
  <c r="T278" i="4"/>
  <c r="X266" i="4"/>
  <c r="X245" i="4"/>
  <c r="X199" i="4"/>
  <c r="X258" i="4"/>
  <c r="N425" i="4"/>
  <c r="N416" i="4"/>
  <c r="N458" i="4"/>
  <c r="N381" i="4"/>
  <c r="N390" i="4"/>
  <c r="N399" i="4"/>
  <c r="N433" i="4"/>
  <c r="N441" i="4"/>
  <c r="N408" i="4"/>
  <c r="N467" i="4"/>
  <c r="N449" i="4"/>
  <c r="N619" i="4"/>
  <c r="N602" i="4"/>
  <c r="N714" i="4"/>
  <c r="N666" i="4"/>
  <c r="N537" i="4"/>
  <c r="N545" i="4"/>
  <c r="N658" i="4"/>
  <c r="N584" i="4"/>
  <c r="N575" i="4"/>
  <c r="N674" i="4"/>
  <c r="N642" i="4"/>
  <c r="N610" i="4"/>
  <c r="N520" i="4"/>
  <c r="N502" i="4"/>
  <c r="N511" i="4"/>
  <c r="N593" i="4"/>
  <c r="N553" i="4"/>
  <c r="N635" i="4"/>
  <c r="N682" i="4"/>
  <c r="N493" i="4"/>
  <c r="N476" i="4"/>
  <c r="N484" i="4"/>
  <c r="N650" i="4"/>
  <c r="N528" i="4"/>
  <c r="N562" i="4"/>
  <c r="X124" i="4"/>
  <c r="X102" i="4"/>
  <c r="T258" i="4"/>
  <c r="X236" i="4"/>
  <c r="T236" i="4"/>
  <c r="T245" i="4"/>
  <c r="T266" i="4"/>
  <c r="T270" i="4" s="1"/>
  <c r="X192" i="4"/>
  <c r="X141" i="4"/>
  <c r="X184" i="4"/>
  <c r="X162" i="4"/>
  <c r="X154" i="4"/>
  <c r="X115" i="4"/>
  <c r="T192" i="4"/>
  <c r="T124" i="4"/>
  <c r="T162" i="4"/>
  <c r="T154" i="4"/>
  <c r="T115" i="4"/>
  <c r="X171" i="4"/>
  <c r="T171" i="4"/>
  <c r="T141" i="4"/>
  <c r="X132" i="4"/>
  <c r="T132" i="4"/>
  <c r="T184" i="4"/>
  <c r="T358" i="4"/>
  <c r="T363" i="4" s="1"/>
  <c r="P363" i="4"/>
  <c r="T318" i="4"/>
  <c r="T323" i="4" s="1"/>
  <c r="P323" i="4"/>
  <c r="X318" i="4"/>
  <c r="D323" i="4"/>
  <c r="D307" i="4"/>
  <c r="X302" i="4"/>
  <c r="D315" i="4"/>
  <c r="X310" i="4"/>
  <c r="X367" i="4"/>
  <c r="D371" i="4"/>
  <c r="P307" i="4"/>
  <c r="T302" i="4"/>
  <c r="P315" i="4"/>
  <c r="T310" i="4"/>
  <c r="T315" i="4" s="1"/>
  <c r="P371" i="4"/>
  <c r="T367" i="4"/>
  <c r="T371" i="4" s="1"/>
  <c r="T289" i="4"/>
  <c r="T294" i="4" s="1"/>
  <c r="P294" i="4"/>
  <c r="X350" i="4"/>
  <c r="D355" i="4"/>
  <c r="X289" i="4"/>
  <c r="D294" i="4"/>
  <c r="T350" i="4"/>
  <c r="P355" i="4"/>
  <c r="D337" i="4"/>
  <c r="X331" i="4"/>
  <c r="D363" i="4"/>
  <c r="X358" i="4"/>
  <c r="T331" i="4"/>
  <c r="T337" i="4" s="1"/>
  <c r="P175" i="4"/>
  <c r="T170" i="4"/>
  <c r="X227" i="4"/>
  <c r="D232" i="4"/>
  <c r="X191" i="4"/>
  <c r="D195" i="4"/>
  <c r="D128" i="4"/>
  <c r="X123" i="4"/>
  <c r="P106" i="4"/>
  <c r="T101" i="4"/>
  <c r="T106" i="4" s="1"/>
  <c r="D219" i="4"/>
  <c r="X214" i="4"/>
  <c r="T191" i="4"/>
  <c r="P195" i="4"/>
  <c r="T123" i="4"/>
  <c r="P128" i="4"/>
  <c r="X101" i="4"/>
  <c r="D106" i="4"/>
  <c r="P219" i="4"/>
  <c r="T214" i="4"/>
  <c r="T219" i="4" s="1"/>
  <c r="X286" i="4"/>
  <c r="T140" i="4"/>
  <c r="P145" i="4"/>
  <c r="X244" i="4"/>
  <c r="D249" i="4"/>
  <c r="D262" i="4"/>
  <c r="X257" i="4"/>
  <c r="X198" i="4"/>
  <c r="D203" i="4"/>
  <c r="D158" i="4"/>
  <c r="X153" i="4"/>
  <c r="D145" i="4"/>
  <c r="X140" i="4"/>
  <c r="P249" i="4"/>
  <c r="T244" i="4"/>
  <c r="P262" i="4"/>
  <c r="T257" i="4"/>
  <c r="P203" i="4"/>
  <c r="T198" i="4"/>
  <c r="T203" i="4" s="1"/>
  <c r="T153" i="4"/>
  <c r="P158" i="4"/>
  <c r="X114" i="4"/>
  <c r="D120" i="4"/>
  <c r="X161" i="4"/>
  <c r="D166" i="4"/>
  <c r="D240" i="4"/>
  <c r="X235" i="4"/>
  <c r="T114" i="4"/>
  <c r="P120" i="4"/>
  <c r="T161" i="4"/>
  <c r="P166" i="4"/>
  <c r="T235" i="4"/>
  <c r="P240" i="4"/>
  <c r="T183" i="4"/>
  <c r="P188" i="4"/>
  <c r="D136" i="4"/>
  <c r="X131" i="4"/>
  <c r="D175" i="4"/>
  <c r="X170" i="4"/>
  <c r="P232" i="4"/>
  <c r="T227" i="4"/>
  <c r="T232" i="4" s="1"/>
  <c r="X278" i="4"/>
  <c r="X183" i="4"/>
  <c r="D188" i="4"/>
  <c r="P136" i="4"/>
  <c r="T131" i="4"/>
  <c r="T31" i="4"/>
  <c r="T72" i="4"/>
  <c r="T58" i="4"/>
  <c r="T51" i="4"/>
  <c r="T19" i="4"/>
  <c r="T71" i="4"/>
  <c r="T79" i="4"/>
  <c r="T18" i="4"/>
  <c r="T59" i="4"/>
  <c r="T52" i="4"/>
  <c r="T43" i="4"/>
  <c r="T44" i="4"/>
  <c r="T94" i="4"/>
  <c r="T86" i="4"/>
  <c r="T32" i="4"/>
  <c r="X31" i="4"/>
  <c r="D90" i="4"/>
  <c r="X85" i="4"/>
  <c r="X79" i="4"/>
  <c r="X18" i="4"/>
  <c r="X19" i="4"/>
  <c r="X71" i="4"/>
  <c r="X86" i="4"/>
  <c r="X51" i="4"/>
  <c r="T70" i="4"/>
  <c r="P75" i="4"/>
  <c r="X30" i="4"/>
  <c r="D36" i="4"/>
  <c r="X44" i="4"/>
  <c r="X43" i="4"/>
  <c r="D75" i="4"/>
  <c r="X70" i="4"/>
  <c r="T30" i="4"/>
  <c r="X59" i="4"/>
  <c r="X17" i="4"/>
  <c r="D22" i="4"/>
  <c r="D82" i="4"/>
  <c r="X78" i="4"/>
  <c r="X32" i="4"/>
  <c r="T85" i="4"/>
  <c r="P90" i="4"/>
  <c r="X80" i="4"/>
  <c r="T80" i="4"/>
  <c r="T17" i="4"/>
  <c r="P22" i="4"/>
  <c r="T78" i="4"/>
  <c r="P82" i="4"/>
  <c r="X94" i="4"/>
  <c r="X52" i="4"/>
  <c r="T93" i="4"/>
  <c r="P98" i="4"/>
  <c r="D47" i="4"/>
  <c r="X42" i="4"/>
  <c r="X72" i="4"/>
  <c r="D54" i="4"/>
  <c r="X50" i="4"/>
  <c r="X57" i="4"/>
  <c r="D62" i="4"/>
  <c r="X58" i="4"/>
  <c r="X93" i="4"/>
  <c r="D98" i="4"/>
  <c r="T42" i="4"/>
  <c r="P47" i="4"/>
  <c r="T50" i="4"/>
  <c r="P54" i="4"/>
  <c r="T57" i="4"/>
  <c r="P62" i="4"/>
  <c r="P373" i="4" l="1"/>
  <c r="D373" i="4"/>
  <c r="X270" i="4"/>
  <c r="N32" i="4"/>
  <c r="V32" i="4" s="1"/>
  <c r="Z32" i="4" s="1"/>
  <c r="N31" i="4"/>
  <c r="T166" i="4"/>
  <c r="N34" i="4"/>
  <c r="V34" i="4" s="1"/>
  <c r="Z34" i="4" s="1"/>
  <c r="N33" i="4"/>
  <c r="V33" i="4" s="1"/>
  <c r="Z33" i="4" s="1"/>
  <c r="N334" i="4"/>
  <c r="V334" i="4" s="1"/>
  <c r="Z334" i="4" s="1"/>
  <c r="N332" i="4"/>
  <c r="V332" i="4" s="1"/>
  <c r="Z332" i="4" s="1"/>
  <c r="N333" i="4"/>
  <c r="V333" i="4" s="1"/>
  <c r="Z333" i="4" s="1"/>
  <c r="N335" i="4"/>
  <c r="V335" i="4" s="1"/>
  <c r="Z335" i="4" s="1"/>
  <c r="N580" i="4"/>
  <c r="V580" i="4" s="1"/>
  <c r="Z580" i="4" s="1"/>
  <c r="V629" i="4"/>
  <c r="Z629" i="4" s="1"/>
  <c r="N514" i="4"/>
  <c r="V514" i="4" s="1"/>
  <c r="Z514" i="4" s="1"/>
  <c r="N598" i="4"/>
  <c r="V598" i="4" s="1"/>
  <c r="Z598" i="4" s="1"/>
  <c r="N612" i="4"/>
  <c r="V612" i="4" s="1"/>
  <c r="Z612" i="4" s="1"/>
  <c r="N596" i="4"/>
  <c r="V596" i="4" s="1"/>
  <c r="Z596" i="4" s="1"/>
  <c r="N556" i="4"/>
  <c r="V556" i="4" s="1"/>
  <c r="Z556" i="4" s="1"/>
  <c r="N567" i="4"/>
  <c r="V567" i="4" s="1"/>
  <c r="Z567" i="4" s="1"/>
  <c r="N613" i="4"/>
  <c r="V613" i="4" s="1"/>
  <c r="Z613" i="4" s="1"/>
  <c r="N621" i="4"/>
  <c r="V621" i="4" s="1"/>
  <c r="Z621" i="4" s="1"/>
  <c r="N395" i="4"/>
  <c r="V395" i="4" s="1"/>
  <c r="Z395" i="4" s="1"/>
  <c r="N442" i="4"/>
  <c r="V442" i="4" s="1"/>
  <c r="Z442" i="4" s="1"/>
  <c r="N668" i="4"/>
  <c r="V668" i="4" s="1"/>
  <c r="Z668" i="4" s="1"/>
  <c r="N577" i="4"/>
  <c r="V577" i="4" s="1"/>
  <c r="Z577" i="4" s="1"/>
  <c r="V631" i="4"/>
  <c r="Z631" i="4" s="1"/>
  <c r="N622" i="4"/>
  <c r="V622" i="4" s="1"/>
  <c r="Z622" i="4" s="1"/>
  <c r="N513" i="4"/>
  <c r="V513" i="4" s="1"/>
  <c r="Z513" i="4" s="1"/>
  <c r="N677" i="4"/>
  <c r="V677" i="4" s="1"/>
  <c r="Z677" i="4" s="1"/>
  <c r="N530" i="4"/>
  <c r="V530" i="4" s="1"/>
  <c r="Z530" i="4" s="1"/>
  <c r="N614" i="4"/>
  <c r="V614" i="4" s="1"/>
  <c r="Z614" i="4" s="1"/>
  <c r="N554" i="4"/>
  <c r="V554" i="4" s="1"/>
  <c r="Z554" i="4" s="1"/>
  <c r="V630" i="4"/>
  <c r="Z630" i="4" s="1"/>
  <c r="N454" i="4"/>
  <c r="V454" i="4" s="1"/>
  <c r="Z454" i="4" s="1"/>
  <c r="N393" i="4"/>
  <c r="V393" i="4" s="1"/>
  <c r="Z393" i="4" s="1"/>
  <c r="N670" i="4"/>
  <c r="V670" i="4" s="1"/>
  <c r="Z670" i="4" s="1"/>
  <c r="N715" i="4"/>
  <c r="V715" i="4" s="1"/>
  <c r="Z715" i="4" s="1"/>
  <c r="N516" i="4"/>
  <c r="V516" i="4" s="1"/>
  <c r="Z516" i="4" s="1"/>
  <c r="N686" i="4"/>
  <c r="V686" i="4" s="1"/>
  <c r="Z686" i="4" s="1"/>
  <c r="N468" i="4"/>
  <c r="V468" i="4" s="1"/>
  <c r="Z468" i="4" s="1"/>
  <c r="N404" i="4"/>
  <c r="V404" i="4" s="1"/>
  <c r="Z404" i="4" s="1"/>
  <c r="N683" i="4"/>
  <c r="V683" i="4" s="1"/>
  <c r="Z683" i="4" s="1"/>
  <c r="N546" i="4"/>
  <c r="V546" i="4" s="1"/>
  <c r="Z546" i="4" s="1"/>
  <c r="N539" i="4"/>
  <c r="V539" i="4" s="1"/>
  <c r="Z539" i="4" s="1"/>
  <c r="N652" i="4"/>
  <c r="V652" i="4" s="1"/>
  <c r="Z652" i="4" s="1"/>
  <c r="N495" i="4"/>
  <c r="V495" i="4" s="1"/>
  <c r="Z495" i="4" s="1"/>
  <c r="N460" i="4"/>
  <c r="V460" i="4" s="1"/>
  <c r="Z460" i="4" s="1"/>
  <c r="N637" i="4"/>
  <c r="V637" i="4" s="1"/>
  <c r="Z637" i="4" s="1"/>
  <c r="N409" i="4"/>
  <c r="V409" i="4" s="1"/>
  <c r="Z409" i="4" s="1"/>
  <c r="N557" i="4"/>
  <c r="V557" i="4" s="1"/>
  <c r="Z557" i="4" s="1"/>
  <c r="N579" i="4"/>
  <c r="V579" i="4" s="1"/>
  <c r="Z579" i="4" s="1"/>
  <c r="N420" i="4"/>
  <c r="V420" i="4" s="1"/>
  <c r="Z420" i="4" s="1"/>
  <c r="N392" i="4"/>
  <c r="V392" i="4" s="1"/>
  <c r="Z392" i="4" s="1"/>
  <c r="N605" i="4"/>
  <c r="V605" i="4" s="1"/>
  <c r="Z605" i="4" s="1"/>
  <c r="N638" i="4"/>
  <c r="V638" i="4" s="1"/>
  <c r="Z638" i="4" s="1"/>
  <c r="N524" i="4"/>
  <c r="V524" i="4" s="1"/>
  <c r="Z524" i="4" s="1"/>
  <c r="N585" i="4"/>
  <c r="V585" i="4" s="1"/>
  <c r="Z585" i="4" s="1"/>
  <c r="N667" i="4"/>
  <c r="V667" i="4" s="1"/>
  <c r="Z667" i="4" s="1"/>
  <c r="N558" i="4"/>
  <c r="V558" i="4" s="1"/>
  <c r="Z558" i="4" s="1"/>
  <c r="N472" i="4"/>
  <c r="V472" i="4" s="1"/>
  <c r="Z472" i="4" s="1"/>
  <c r="N597" i="4"/>
  <c r="V597" i="4" s="1"/>
  <c r="Z597" i="4" s="1"/>
  <c r="N384" i="4"/>
  <c r="V384" i="4" s="1"/>
  <c r="Z384" i="4" s="1"/>
  <c r="N505" i="4"/>
  <c r="V505" i="4" s="1"/>
  <c r="Z505" i="4" s="1"/>
  <c r="N479" i="4"/>
  <c r="V479" i="4" s="1"/>
  <c r="Z479" i="4" s="1"/>
  <c r="N620" i="4"/>
  <c r="V620" i="4" s="1"/>
  <c r="Z620" i="4" s="1"/>
  <c r="N486" i="4"/>
  <c r="V486" i="4" s="1"/>
  <c r="Z486" i="4" s="1"/>
  <c r="N418" i="4"/>
  <c r="V418" i="4" s="1"/>
  <c r="Z418" i="4" s="1"/>
  <c r="N594" i="4"/>
  <c r="V594" i="4" s="1"/>
  <c r="Z594" i="4" s="1"/>
  <c r="N386" i="4"/>
  <c r="V386" i="4" s="1"/>
  <c r="Z386" i="4" s="1"/>
  <c r="N676" i="4"/>
  <c r="V676" i="4" s="1"/>
  <c r="Z676" i="4" s="1"/>
  <c r="N506" i="4"/>
  <c r="V506" i="4" s="1"/>
  <c r="Z506" i="4" s="1"/>
  <c r="N471" i="4"/>
  <c r="V471" i="4" s="1"/>
  <c r="Z471" i="4" s="1"/>
  <c r="N654" i="4"/>
  <c r="V654" i="4" s="1"/>
  <c r="Z654" i="4" s="1"/>
  <c r="N478" i="4"/>
  <c r="V478" i="4" s="1"/>
  <c r="Z478" i="4" s="1"/>
  <c r="N684" i="4"/>
  <c r="V684" i="4" s="1"/>
  <c r="Z684" i="4" s="1"/>
  <c r="N434" i="4"/>
  <c r="V434" i="4" s="1"/>
  <c r="Z434" i="4" s="1"/>
  <c r="N403" i="4"/>
  <c r="V403" i="4" s="1"/>
  <c r="Z403" i="4" s="1"/>
  <c r="N615" i="4"/>
  <c r="V615" i="4" s="1"/>
  <c r="Z615" i="4" s="1"/>
  <c r="N660" i="4"/>
  <c r="V660" i="4" s="1"/>
  <c r="Z660" i="4" s="1"/>
  <c r="N445" i="4"/>
  <c r="V445" i="4" s="1"/>
  <c r="Z445" i="4" s="1"/>
  <c r="N541" i="4"/>
  <c r="V541" i="4" s="1"/>
  <c r="Z541" i="4" s="1"/>
  <c r="N636" i="4"/>
  <c r="V636" i="4" s="1"/>
  <c r="Z636" i="4" s="1"/>
  <c r="N444" i="4"/>
  <c r="V444" i="4" s="1"/>
  <c r="Z444" i="4" s="1"/>
  <c r="N565" i="4"/>
  <c r="V565" i="4" s="1"/>
  <c r="Z565" i="4" s="1"/>
  <c r="N651" i="4"/>
  <c r="V651" i="4" s="1"/>
  <c r="Z651" i="4" s="1"/>
  <c r="N463" i="4"/>
  <c r="V463" i="4" s="1"/>
  <c r="Z463" i="4" s="1"/>
  <c r="N488" i="4"/>
  <c r="V488" i="4" s="1"/>
  <c r="Z488" i="4" s="1"/>
  <c r="N427" i="4"/>
  <c r="V427" i="4" s="1"/>
  <c r="Z427" i="4" s="1"/>
  <c r="N461" i="4"/>
  <c r="V461" i="4" s="1"/>
  <c r="Z461" i="4" s="1"/>
  <c r="N469" i="4"/>
  <c r="V469" i="4" s="1"/>
  <c r="Z469" i="4" s="1"/>
  <c r="N435" i="4"/>
  <c r="V435" i="4" s="1"/>
  <c r="Z435" i="4" s="1"/>
  <c r="N675" i="4"/>
  <c r="V675" i="4" s="1"/>
  <c r="Z675" i="4" s="1"/>
  <c r="N507" i="4"/>
  <c r="V507" i="4" s="1"/>
  <c r="Z507" i="4" s="1"/>
  <c r="N497" i="4"/>
  <c r="V497" i="4" s="1"/>
  <c r="Z497" i="4" s="1"/>
  <c r="N429" i="4"/>
  <c r="V429" i="4" s="1"/>
  <c r="Z429" i="4" s="1"/>
  <c r="N716" i="4"/>
  <c r="V716" i="4" s="1"/>
  <c r="Z716" i="4" s="1"/>
  <c r="N400" i="4"/>
  <c r="V400" i="4" s="1"/>
  <c r="Z400" i="4" s="1"/>
  <c r="N564" i="4"/>
  <c r="V564" i="4" s="1"/>
  <c r="Z564" i="4" s="1"/>
  <c r="N576" i="4"/>
  <c r="V576" i="4" s="1"/>
  <c r="Z576" i="4" s="1"/>
  <c r="N411" i="4"/>
  <c r="V411" i="4" s="1"/>
  <c r="Z411" i="4" s="1"/>
  <c r="N385" i="4"/>
  <c r="V385" i="4" s="1"/>
  <c r="Z385" i="4" s="1"/>
  <c r="N531" i="4"/>
  <c r="V531" i="4" s="1"/>
  <c r="Z531" i="4" s="1"/>
  <c r="N489" i="4"/>
  <c r="V489" i="4" s="1"/>
  <c r="Z489" i="4" s="1"/>
  <c r="N421" i="4"/>
  <c r="V421" i="4" s="1"/>
  <c r="Z421" i="4" s="1"/>
  <c r="N538" i="4"/>
  <c r="V538" i="4" s="1"/>
  <c r="Z538" i="4" s="1"/>
  <c r="N611" i="4"/>
  <c r="V611" i="4" s="1"/>
  <c r="Z611" i="4" s="1"/>
  <c r="N717" i="4"/>
  <c r="V717" i="4" s="1"/>
  <c r="Z717" i="4" s="1"/>
  <c r="N548" i="4"/>
  <c r="V548" i="4" s="1"/>
  <c r="Z548" i="4" s="1"/>
  <c r="N451" i="4"/>
  <c r="V451" i="4" s="1"/>
  <c r="Z451" i="4" s="1"/>
  <c r="N588" i="4"/>
  <c r="V588" i="4" s="1"/>
  <c r="Z588" i="4" s="1"/>
  <c r="N523" i="4"/>
  <c r="V523" i="4" s="1"/>
  <c r="Z523" i="4" s="1"/>
  <c r="N462" i="4"/>
  <c r="V462" i="4" s="1"/>
  <c r="Z462" i="4" s="1"/>
  <c r="N623" i="4"/>
  <c r="V623" i="4" s="1"/>
  <c r="Z623" i="4" s="1"/>
  <c r="N496" i="4"/>
  <c r="V496" i="4" s="1"/>
  <c r="Z496" i="4" s="1"/>
  <c r="N586" i="4"/>
  <c r="V586" i="4" s="1"/>
  <c r="Z586" i="4" s="1"/>
  <c r="N401" i="4"/>
  <c r="V401" i="4" s="1"/>
  <c r="Z401" i="4" s="1"/>
  <c r="N504" i="4"/>
  <c r="V504" i="4" s="1"/>
  <c r="Z504" i="4" s="1"/>
  <c r="N659" i="4"/>
  <c r="V659" i="4" s="1"/>
  <c r="Z659" i="4" s="1"/>
  <c r="N669" i="4"/>
  <c r="V669" i="4" s="1"/>
  <c r="Z669" i="4" s="1"/>
  <c r="N522" i="4"/>
  <c r="V522" i="4" s="1"/>
  <c r="Z522" i="4" s="1"/>
  <c r="N436" i="4"/>
  <c r="V436" i="4" s="1"/>
  <c r="Z436" i="4" s="1"/>
  <c r="N485" i="4"/>
  <c r="V485" i="4" s="1"/>
  <c r="Z485" i="4" s="1"/>
  <c r="N417" i="4"/>
  <c r="V417" i="4" s="1"/>
  <c r="Z417" i="4" s="1"/>
  <c r="N595" i="4"/>
  <c r="V595" i="4" s="1"/>
  <c r="Z595" i="4" s="1"/>
  <c r="N459" i="4"/>
  <c r="V459" i="4" s="1"/>
  <c r="Z459" i="4" s="1"/>
  <c r="N555" i="4"/>
  <c r="V555" i="4" s="1"/>
  <c r="Z555" i="4" s="1"/>
  <c r="N645" i="4"/>
  <c r="V645" i="4" s="1"/>
  <c r="Z645" i="4" s="1"/>
  <c r="N410" i="4"/>
  <c r="V410" i="4" s="1"/>
  <c r="Z410" i="4" s="1"/>
  <c r="N402" i="4"/>
  <c r="V402" i="4" s="1"/>
  <c r="Z402" i="4" s="1"/>
  <c r="N547" i="4"/>
  <c r="V547" i="4" s="1"/>
  <c r="Z547" i="4" s="1"/>
  <c r="N470" i="4"/>
  <c r="V470" i="4" s="1"/>
  <c r="Z470" i="4" s="1"/>
  <c r="N566" i="4"/>
  <c r="V566" i="4" s="1"/>
  <c r="Z566" i="4" s="1"/>
  <c r="N653" i="4"/>
  <c r="V653" i="4" s="1"/>
  <c r="Z653" i="4" s="1"/>
  <c r="N521" i="4"/>
  <c r="V521" i="4" s="1"/>
  <c r="Z521" i="4" s="1"/>
  <c r="N480" i="4"/>
  <c r="V480" i="4" s="1"/>
  <c r="Z480" i="4" s="1"/>
  <c r="N487" i="4"/>
  <c r="V487" i="4" s="1"/>
  <c r="Z487" i="4" s="1"/>
  <c r="N383" i="4"/>
  <c r="V383" i="4" s="1"/>
  <c r="Z383" i="4" s="1"/>
  <c r="N606" i="4"/>
  <c r="V606" i="4" s="1"/>
  <c r="Z606" i="4" s="1"/>
  <c r="N412" i="4"/>
  <c r="V412" i="4" s="1"/>
  <c r="Z412" i="4" s="1"/>
  <c r="N515" i="4"/>
  <c r="V515" i="4" s="1"/>
  <c r="Z515" i="4" s="1"/>
  <c r="N589" i="4"/>
  <c r="V589" i="4" s="1"/>
  <c r="Z589" i="4" s="1"/>
  <c r="N426" i="4"/>
  <c r="V426" i="4" s="1"/>
  <c r="Z426" i="4" s="1"/>
  <c r="N529" i="4"/>
  <c r="V529" i="4" s="1"/>
  <c r="Z529" i="4" s="1"/>
  <c r="N678" i="4"/>
  <c r="V678" i="4" s="1"/>
  <c r="Z678" i="4" s="1"/>
  <c r="N533" i="4"/>
  <c r="V533" i="4" s="1"/>
  <c r="Z533" i="4" s="1"/>
  <c r="N450" i="4"/>
  <c r="V450" i="4" s="1"/>
  <c r="Z450" i="4" s="1"/>
  <c r="N662" i="4"/>
  <c r="V662" i="4" s="1"/>
  <c r="Z662" i="4" s="1"/>
  <c r="N503" i="4"/>
  <c r="V503" i="4" s="1"/>
  <c r="Z503" i="4" s="1"/>
  <c r="N604" i="4"/>
  <c r="V604" i="4" s="1"/>
  <c r="Z604" i="4" s="1"/>
  <c r="N453" i="4"/>
  <c r="V453" i="4" s="1"/>
  <c r="Z453" i="4" s="1"/>
  <c r="N549" i="4"/>
  <c r="V549" i="4" s="1"/>
  <c r="Z549" i="4" s="1"/>
  <c r="V628" i="4"/>
  <c r="Z628" i="4" s="1"/>
  <c r="N603" i="4"/>
  <c r="V603" i="4" s="1"/>
  <c r="Z603" i="4" s="1"/>
  <c r="N532" i="4"/>
  <c r="V532" i="4" s="1"/>
  <c r="Z532" i="4" s="1"/>
  <c r="N563" i="4"/>
  <c r="V563" i="4" s="1"/>
  <c r="Z563" i="4" s="1"/>
  <c r="N643" i="4"/>
  <c r="V643" i="4" s="1"/>
  <c r="Z643" i="4" s="1"/>
  <c r="N477" i="4"/>
  <c r="V477" i="4" s="1"/>
  <c r="Z477" i="4" s="1"/>
  <c r="N587" i="4"/>
  <c r="V587" i="4" s="1"/>
  <c r="Z587" i="4" s="1"/>
  <c r="N391" i="4"/>
  <c r="V391" i="4" s="1"/>
  <c r="Z391" i="4" s="1"/>
  <c r="N494" i="4"/>
  <c r="V494" i="4" s="1"/>
  <c r="Z494" i="4" s="1"/>
  <c r="N661" i="4"/>
  <c r="V661" i="4" s="1"/>
  <c r="Z661" i="4" s="1"/>
  <c r="N498" i="4"/>
  <c r="V498" i="4" s="1"/>
  <c r="Z498" i="4" s="1"/>
  <c r="N394" i="4"/>
  <c r="V394" i="4" s="1"/>
  <c r="Z394" i="4" s="1"/>
  <c r="N685" i="4"/>
  <c r="V685" i="4" s="1"/>
  <c r="Z685" i="4" s="1"/>
  <c r="N512" i="4"/>
  <c r="V512" i="4" s="1"/>
  <c r="Z512" i="4" s="1"/>
  <c r="N419" i="4"/>
  <c r="V419" i="4" s="1"/>
  <c r="Z419" i="4" s="1"/>
  <c r="N646" i="4"/>
  <c r="V646" i="4" s="1"/>
  <c r="Z646" i="4" s="1"/>
  <c r="N437" i="4"/>
  <c r="V437" i="4" s="1"/>
  <c r="Z437" i="4" s="1"/>
  <c r="N540" i="4"/>
  <c r="V540" i="4" s="1"/>
  <c r="Z540" i="4" s="1"/>
  <c r="N578" i="4"/>
  <c r="V578" i="4" s="1"/>
  <c r="Z578" i="4" s="1"/>
  <c r="N443" i="4"/>
  <c r="V443" i="4" s="1"/>
  <c r="Z443" i="4" s="1"/>
  <c r="N382" i="4"/>
  <c r="V382" i="4" s="1"/>
  <c r="Z382" i="4" s="1"/>
  <c r="N644" i="4"/>
  <c r="V644" i="4" s="1"/>
  <c r="Z644" i="4" s="1"/>
  <c r="N452" i="4"/>
  <c r="V452" i="4" s="1"/>
  <c r="Z452" i="4" s="1"/>
  <c r="N428" i="4"/>
  <c r="V428" i="4" s="1"/>
  <c r="Z428" i="4" s="1"/>
  <c r="T240" i="4"/>
  <c r="V449" i="4"/>
  <c r="L455" i="4"/>
  <c r="N455" i="4" s="1"/>
  <c r="V467" i="4"/>
  <c r="L473" i="4"/>
  <c r="N473" i="4" s="1"/>
  <c r="L413" i="4"/>
  <c r="N413" i="4" s="1"/>
  <c r="V408" i="4"/>
  <c r="L446" i="4"/>
  <c r="N446" i="4" s="1"/>
  <c r="V441" i="4"/>
  <c r="L438" i="4"/>
  <c r="N438" i="4" s="1"/>
  <c r="V433" i="4"/>
  <c r="V399" i="4"/>
  <c r="L405" i="4"/>
  <c r="N405" i="4" s="1"/>
  <c r="L396" i="4"/>
  <c r="N396" i="4" s="1"/>
  <c r="V390" i="4"/>
  <c r="L387" i="4"/>
  <c r="N387" i="4" s="1"/>
  <c r="V381" i="4"/>
  <c r="L464" i="4"/>
  <c r="N464" i="4" s="1"/>
  <c r="V458" i="4"/>
  <c r="L422" i="4"/>
  <c r="N422" i="4" s="1"/>
  <c r="V416" i="4"/>
  <c r="V425" i="4"/>
  <c r="L430" i="4"/>
  <c r="N430" i="4" s="1"/>
  <c r="V562" i="4"/>
  <c r="L568" i="4"/>
  <c r="N568" i="4" s="1"/>
  <c r="L534" i="4"/>
  <c r="N534" i="4" s="1"/>
  <c r="V528" i="4"/>
  <c r="L655" i="4"/>
  <c r="N655" i="4" s="1"/>
  <c r="V650" i="4"/>
  <c r="V484" i="4"/>
  <c r="L490" i="4"/>
  <c r="N490" i="4" s="1"/>
  <c r="V476" i="4"/>
  <c r="L481" i="4"/>
  <c r="N481" i="4" s="1"/>
  <c r="L499" i="4"/>
  <c r="N499" i="4" s="1"/>
  <c r="V493" i="4"/>
  <c r="L687" i="4"/>
  <c r="N687" i="4" s="1"/>
  <c r="V682" i="4"/>
  <c r="L639" i="4"/>
  <c r="N639" i="4" s="1"/>
  <c r="V635" i="4"/>
  <c r="L559" i="4"/>
  <c r="N559" i="4" s="1"/>
  <c r="V553" i="4"/>
  <c r="L599" i="4"/>
  <c r="N599" i="4" s="1"/>
  <c r="V593" i="4"/>
  <c r="L517" i="4"/>
  <c r="N517" i="4" s="1"/>
  <c r="V511" i="4"/>
  <c r="V502" i="4"/>
  <c r="L508" i="4"/>
  <c r="N508" i="4" s="1"/>
  <c r="V520" i="4"/>
  <c r="L525" i="4"/>
  <c r="N525" i="4" s="1"/>
  <c r="L616" i="4"/>
  <c r="N616" i="4" s="1"/>
  <c r="V610" i="4"/>
  <c r="L647" i="4"/>
  <c r="N647" i="4" s="1"/>
  <c r="V642" i="4"/>
  <c r="L679" i="4"/>
  <c r="N679" i="4" s="1"/>
  <c r="V674" i="4"/>
  <c r="V575" i="4"/>
  <c r="L581" i="4"/>
  <c r="N581" i="4" s="1"/>
  <c r="L590" i="4"/>
  <c r="N590" i="4" s="1"/>
  <c r="V584" i="4"/>
  <c r="L632" i="4"/>
  <c r="N632" i="4" s="1"/>
  <c r="V627" i="4"/>
  <c r="L663" i="4"/>
  <c r="N663" i="4" s="1"/>
  <c r="V658" i="4"/>
  <c r="V545" i="4"/>
  <c r="L550" i="4"/>
  <c r="N550" i="4" s="1"/>
  <c r="L542" i="4"/>
  <c r="N542" i="4" s="1"/>
  <c r="V537" i="4"/>
  <c r="V666" i="4"/>
  <c r="L671" i="4"/>
  <c r="N671" i="4" s="1"/>
  <c r="L718" i="4"/>
  <c r="N718" i="4" s="1"/>
  <c r="V714" i="4"/>
  <c r="L607" i="4"/>
  <c r="N607" i="4" s="1"/>
  <c r="V602" i="4"/>
  <c r="L624" i="4"/>
  <c r="N624" i="4" s="1"/>
  <c r="V619" i="4"/>
  <c r="T249" i="4"/>
  <c r="T145" i="4"/>
  <c r="D325" i="4"/>
  <c r="T158" i="4"/>
  <c r="T188" i="4"/>
  <c r="T175" i="4"/>
  <c r="T195" i="4"/>
  <c r="T136" i="4"/>
  <c r="T120" i="4"/>
  <c r="T128" i="4"/>
  <c r="D24" i="4"/>
  <c r="D296" i="4"/>
  <c r="P296" i="4"/>
  <c r="T262" i="4"/>
  <c r="T296" i="4" s="1"/>
  <c r="D221" i="4"/>
  <c r="X294" i="4"/>
  <c r="X371" i="4"/>
  <c r="X355" i="4"/>
  <c r="X315" i="4"/>
  <c r="X363" i="4"/>
  <c r="P325" i="4"/>
  <c r="X323" i="4"/>
  <c r="N331" i="4"/>
  <c r="V331" i="4" s="1"/>
  <c r="T307" i="4"/>
  <c r="T325" i="4" s="1"/>
  <c r="P337" i="4"/>
  <c r="X337" i="4"/>
  <c r="T355" i="4"/>
  <c r="T373" i="4" s="1"/>
  <c r="X307" i="4"/>
  <c r="P221" i="4"/>
  <c r="D108" i="4"/>
  <c r="V31" i="4"/>
  <c r="Z31" i="4" s="1"/>
  <c r="P251" i="4"/>
  <c r="D64" i="4"/>
  <c r="X203" i="4"/>
  <c r="X219" i="4"/>
  <c r="P147" i="4"/>
  <c r="X106" i="4"/>
  <c r="D251" i="4"/>
  <c r="X166" i="4"/>
  <c r="X158" i="4"/>
  <c r="D177" i="4"/>
  <c r="X136" i="4"/>
  <c r="X195" i="4"/>
  <c r="D147" i="4"/>
  <c r="X145" i="4"/>
  <c r="T98" i="4"/>
  <c r="X175" i="4"/>
  <c r="X240" i="4"/>
  <c r="X120" i="4"/>
  <c r="X249" i="4"/>
  <c r="X232" i="4"/>
  <c r="X128" i="4"/>
  <c r="X188" i="4"/>
  <c r="P177" i="4"/>
  <c r="X262" i="4"/>
  <c r="P36" i="4"/>
  <c r="P64" i="4"/>
  <c r="P108" i="4"/>
  <c r="P24" i="4"/>
  <c r="T90" i="4"/>
  <c r="T75" i="4"/>
  <c r="T54" i="4"/>
  <c r="T22" i="4"/>
  <c r="T47" i="4"/>
  <c r="T36" i="4"/>
  <c r="T62" i="4"/>
  <c r="X98" i="4"/>
  <c r="X47" i="4"/>
  <c r="X62" i="4"/>
  <c r="X22" i="4"/>
  <c r="X36" i="4"/>
  <c r="X82" i="4"/>
  <c r="T82" i="4"/>
  <c r="N30" i="4"/>
  <c r="V30" i="4" s="1"/>
  <c r="X54" i="4"/>
  <c r="X75" i="4"/>
  <c r="X90" i="4"/>
  <c r="X373" i="4" l="1"/>
  <c r="T251" i="4"/>
  <c r="N61" i="4"/>
  <c r="V61" i="4" s="1"/>
  <c r="Z61" i="4" s="1"/>
  <c r="N45" i="4"/>
  <c r="V45" i="4" s="1"/>
  <c r="Z45" i="4" s="1"/>
  <c r="N46" i="4"/>
  <c r="V46" i="4" s="1"/>
  <c r="Z46" i="4" s="1"/>
  <c r="N53" i="4"/>
  <c r="V53" i="4" s="1"/>
  <c r="Z53" i="4" s="1"/>
  <c r="N60" i="4"/>
  <c r="V60" i="4" s="1"/>
  <c r="Z60" i="4" s="1"/>
  <c r="N52" i="4"/>
  <c r="V52" i="4" s="1"/>
  <c r="Z52" i="4" s="1"/>
  <c r="N44" i="4"/>
  <c r="V44" i="4" s="1"/>
  <c r="Z44" i="4" s="1"/>
  <c r="N59" i="4"/>
  <c r="V59" i="4" s="1"/>
  <c r="Z59" i="4" s="1"/>
  <c r="N58" i="4"/>
  <c r="V58" i="4" s="1"/>
  <c r="Z58" i="4" s="1"/>
  <c r="N43" i="4"/>
  <c r="V43" i="4" s="1"/>
  <c r="Z43" i="4" s="1"/>
  <c r="N51" i="4"/>
  <c r="V51" i="4" s="1"/>
  <c r="Z51" i="4" s="1"/>
  <c r="N229" i="4"/>
  <c r="V229" i="4" s="1"/>
  <c r="Z229" i="4" s="1"/>
  <c r="N237" i="4"/>
  <c r="V237" i="4" s="1"/>
  <c r="Z237" i="4" s="1"/>
  <c r="N231" i="4"/>
  <c r="V231" i="4" s="1"/>
  <c r="Z231" i="4" s="1"/>
  <c r="N239" i="4"/>
  <c r="V239" i="4" s="1"/>
  <c r="Z239" i="4" s="1"/>
  <c r="N230" i="4"/>
  <c r="V230" i="4" s="1"/>
  <c r="Z230" i="4" s="1"/>
  <c r="N238" i="4"/>
  <c r="V238" i="4" s="1"/>
  <c r="Z238" i="4" s="1"/>
  <c r="N248" i="4"/>
  <c r="V248" i="4" s="1"/>
  <c r="Z248" i="4" s="1"/>
  <c r="N246" i="4"/>
  <c r="V246" i="4" s="1"/>
  <c r="Z246" i="4" s="1"/>
  <c r="N247" i="4"/>
  <c r="V247" i="4" s="1"/>
  <c r="Z247" i="4" s="1"/>
  <c r="N236" i="4"/>
  <c r="V236" i="4" s="1"/>
  <c r="Z236" i="4" s="1"/>
  <c r="N245" i="4"/>
  <c r="V245" i="4" s="1"/>
  <c r="Z245" i="4" s="1"/>
  <c r="N228" i="4"/>
  <c r="V228" i="4" s="1"/>
  <c r="Z228" i="4" s="1"/>
  <c r="N306" i="4"/>
  <c r="V306" i="4" s="1"/>
  <c r="Z306" i="4" s="1"/>
  <c r="N304" i="4"/>
  <c r="V304" i="4" s="1"/>
  <c r="Z304" i="4" s="1"/>
  <c r="N321" i="4"/>
  <c r="V321" i="4" s="1"/>
  <c r="Z321" i="4" s="1"/>
  <c r="N305" i="4"/>
  <c r="V305" i="4" s="1"/>
  <c r="Z305" i="4" s="1"/>
  <c r="N320" i="4"/>
  <c r="V320" i="4" s="1"/>
  <c r="Z320" i="4" s="1"/>
  <c r="N314" i="4"/>
  <c r="V314" i="4" s="1"/>
  <c r="Z314" i="4" s="1"/>
  <c r="N319" i="4"/>
  <c r="V319" i="4" s="1"/>
  <c r="Z319" i="4" s="1"/>
  <c r="N322" i="4"/>
  <c r="V322" i="4" s="1"/>
  <c r="Z322" i="4" s="1"/>
  <c r="N311" i="4"/>
  <c r="V311" i="4" s="1"/>
  <c r="Z311" i="4" s="1"/>
  <c r="N303" i="4"/>
  <c r="V303" i="4" s="1"/>
  <c r="Z303" i="4" s="1"/>
  <c r="N312" i="4"/>
  <c r="V312" i="4" s="1"/>
  <c r="Z312" i="4" s="1"/>
  <c r="N313" i="4"/>
  <c r="V313" i="4" s="1"/>
  <c r="Z313" i="4" s="1"/>
  <c r="N269" i="4"/>
  <c r="V269" i="4" s="1"/>
  <c r="Z269" i="4" s="1"/>
  <c r="N285" i="4"/>
  <c r="V285" i="4" s="1"/>
  <c r="Z285" i="4" s="1"/>
  <c r="N293" i="4"/>
  <c r="V293" i="4" s="1"/>
  <c r="Z293" i="4" s="1"/>
  <c r="N261" i="4"/>
  <c r="V261" i="4" s="1"/>
  <c r="Z261" i="4" s="1"/>
  <c r="N259" i="4"/>
  <c r="V259" i="4" s="1"/>
  <c r="Z259" i="4" s="1"/>
  <c r="N277" i="4"/>
  <c r="V277" i="4" s="1"/>
  <c r="Z277" i="4" s="1"/>
  <c r="N268" i="4"/>
  <c r="V268" i="4" s="1"/>
  <c r="Z268" i="4" s="1"/>
  <c r="N292" i="4"/>
  <c r="V292" i="4" s="1"/>
  <c r="Z292" i="4" s="1"/>
  <c r="N291" i="4"/>
  <c r="V291" i="4" s="1"/>
  <c r="Z291" i="4" s="1"/>
  <c r="N275" i="4"/>
  <c r="V275" i="4" s="1"/>
  <c r="Z275" i="4" s="1"/>
  <c r="N267" i="4"/>
  <c r="V267" i="4" s="1"/>
  <c r="Z267" i="4" s="1"/>
  <c r="N283" i="4"/>
  <c r="V283" i="4" s="1"/>
  <c r="Z283" i="4" s="1"/>
  <c r="N276" i="4"/>
  <c r="V276" i="4" s="1"/>
  <c r="Z276" i="4" s="1"/>
  <c r="N284" i="4"/>
  <c r="V284" i="4" s="1"/>
  <c r="Z284" i="4" s="1"/>
  <c r="N260" i="4"/>
  <c r="V260" i="4" s="1"/>
  <c r="Z260" i="4" s="1"/>
  <c r="N290" i="4"/>
  <c r="V290" i="4" s="1"/>
  <c r="Z290" i="4" s="1"/>
  <c r="N282" i="4"/>
  <c r="V282" i="4" s="1"/>
  <c r="Z282" i="4" s="1"/>
  <c r="N274" i="4"/>
  <c r="V274" i="4" s="1"/>
  <c r="Z274" i="4" s="1"/>
  <c r="N258" i="4"/>
  <c r="V258" i="4" s="1"/>
  <c r="Z258" i="4" s="1"/>
  <c r="N266" i="4"/>
  <c r="V266" i="4" s="1"/>
  <c r="Z266" i="4" s="1"/>
  <c r="N89" i="4"/>
  <c r="V89" i="4" s="1"/>
  <c r="Z89" i="4" s="1"/>
  <c r="N73" i="4"/>
  <c r="V73" i="4" s="1"/>
  <c r="Z73" i="4" s="1"/>
  <c r="N97" i="4"/>
  <c r="V97" i="4" s="1"/>
  <c r="Z97" i="4" s="1"/>
  <c r="N103" i="4"/>
  <c r="V103" i="4" s="1"/>
  <c r="Z103" i="4" s="1"/>
  <c r="N105" i="4"/>
  <c r="V105" i="4" s="1"/>
  <c r="Z105" i="4" s="1"/>
  <c r="N88" i="4"/>
  <c r="V88" i="4" s="1"/>
  <c r="Z88" i="4" s="1"/>
  <c r="N104" i="4"/>
  <c r="V104" i="4" s="1"/>
  <c r="Z104" i="4" s="1"/>
  <c r="N96" i="4"/>
  <c r="V96" i="4" s="1"/>
  <c r="Z96" i="4" s="1"/>
  <c r="N81" i="4"/>
  <c r="V81" i="4" s="1"/>
  <c r="Z81" i="4" s="1"/>
  <c r="N74" i="4"/>
  <c r="V74" i="4" s="1"/>
  <c r="Z74" i="4" s="1"/>
  <c r="N95" i="4"/>
  <c r="V95" i="4" s="1"/>
  <c r="Z95" i="4" s="1"/>
  <c r="N87" i="4"/>
  <c r="V87" i="4" s="1"/>
  <c r="Z87" i="4" s="1"/>
  <c r="N78" i="4"/>
  <c r="V78" i="4" s="1"/>
  <c r="Z78" i="4" s="1"/>
  <c r="N86" i="4"/>
  <c r="V86" i="4" s="1"/>
  <c r="Z86" i="4" s="1"/>
  <c r="N79" i="4"/>
  <c r="V79" i="4" s="1"/>
  <c r="Z79" i="4" s="1"/>
  <c r="N71" i="4"/>
  <c r="V71" i="4" s="1"/>
  <c r="Z71" i="4" s="1"/>
  <c r="N102" i="4"/>
  <c r="V102" i="4" s="1"/>
  <c r="Z102" i="4" s="1"/>
  <c r="N72" i="4"/>
  <c r="V72" i="4" s="1"/>
  <c r="Z72" i="4" s="1"/>
  <c r="N80" i="4"/>
  <c r="V80" i="4" s="1"/>
  <c r="Z80" i="4" s="1"/>
  <c r="N94" i="4"/>
  <c r="V94" i="4" s="1"/>
  <c r="Z94" i="4" s="1"/>
  <c r="N193" i="4"/>
  <c r="V193" i="4" s="1"/>
  <c r="Z193" i="4" s="1"/>
  <c r="N187" i="4"/>
  <c r="V187" i="4" s="1"/>
  <c r="Z187" i="4" s="1"/>
  <c r="N218" i="4"/>
  <c r="V218" i="4" s="1"/>
  <c r="Z218" i="4" s="1"/>
  <c r="N194" i="4"/>
  <c r="V194" i="4" s="1"/>
  <c r="Z194" i="4" s="1"/>
  <c r="N200" i="4"/>
  <c r="V200" i="4" s="1"/>
  <c r="Z200" i="4" s="1"/>
  <c r="N185" i="4"/>
  <c r="V185" i="4" s="1"/>
  <c r="Z185" i="4" s="1"/>
  <c r="N216" i="4"/>
  <c r="V216" i="4" s="1"/>
  <c r="Z216" i="4" s="1"/>
  <c r="N217" i="4"/>
  <c r="V217" i="4" s="1"/>
  <c r="Z217" i="4" s="1"/>
  <c r="N186" i="4"/>
  <c r="V186" i="4" s="1"/>
  <c r="Z186" i="4" s="1"/>
  <c r="N201" i="4"/>
  <c r="V201" i="4" s="1"/>
  <c r="Z201" i="4" s="1"/>
  <c r="N202" i="4"/>
  <c r="V202" i="4" s="1"/>
  <c r="Z202" i="4" s="1"/>
  <c r="N184" i="4"/>
  <c r="V184" i="4" s="1"/>
  <c r="Z184" i="4" s="1"/>
  <c r="N192" i="4"/>
  <c r="V192" i="4" s="1"/>
  <c r="Z192" i="4" s="1"/>
  <c r="N215" i="4"/>
  <c r="V215" i="4" s="1"/>
  <c r="Z215" i="4" s="1"/>
  <c r="N199" i="4"/>
  <c r="V199" i="4" s="1"/>
  <c r="Z199" i="4" s="1"/>
  <c r="N20" i="4"/>
  <c r="V20" i="4" s="1"/>
  <c r="Z20" i="4" s="1"/>
  <c r="N21" i="4"/>
  <c r="V21" i="4" s="1"/>
  <c r="Z21" i="4" s="1"/>
  <c r="N19" i="4"/>
  <c r="V19" i="4" s="1"/>
  <c r="Z19" i="4" s="1"/>
  <c r="N18" i="4"/>
  <c r="V18" i="4" s="1"/>
  <c r="Z18" i="4" s="1"/>
  <c r="N351" i="4"/>
  <c r="V351" i="4" s="1"/>
  <c r="Z351" i="4" s="1"/>
  <c r="N359" i="4"/>
  <c r="V359" i="4" s="1"/>
  <c r="Z359" i="4" s="1"/>
  <c r="N354" i="4"/>
  <c r="V354" i="4" s="1"/>
  <c r="Z354" i="4" s="1"/>
  <c r="N353" i="4"/>
  <c r="V353" i="4" s="1"/>
  <c r="Z353" i="4" s="1"/>
  <c r="N362" i="4"/>
  <c r="V362" i="4" s="1"/>
  <c r="Z362" i="4" s="1"/>
  <c r="N360" i="4"/>
  <c r="V360" i="4" s="1"/>
  <c r="Z360" i="4" s="1"/>
  <c r="N352" i="4"/>
  <c r="V352" i="4" s="1"/>
  <c r="Z352" i="4" s="1"/>
  <c r="N370" i="4"/>
  <c r="V370" i="4" s="1"/>
  <c r="Z370" i="4" s="1"/>
  <c r="N369" i="4"/>
  <c r="V369" i="4" s="1"/>
  <c r="Z369" i="4" s="1"/>
  <c r="N368" i="4"/>
  <c r="V368" i="4" s="1"/>
  <c r="Z368" i="4" s="1"/>
  <c r="N361" i="4"/>
  <c r="V361" i="4" s="1"/>
  <c r="Z361" i="4" s="1"/>
  <c r="N173" i="4"/>
  <c r="V173" i="4" s="1"/>
  <c r="Z173" i="4" s="1"/>
  <c r="N174" i="4"/>
  <c r="V174" i="4" s="1"/>
  <c r="Z174" i="4" s="1"/>
  <c r="N172" i="4"/>
  <c r="V172" i="4" s="1"/>
  <c r="Z172" i="4" s="1"/>
  <c r="N163" i="4"/>
  <c r="V163" i="4" s="1"/>
  <c r="Z163" i="4" s="1"/>
  <c r="N164" i="4"/>
  <c r="V164" i="4" s="1"/>
  <c r="Z164" i="4" s="1"/>
  <c r="N165" i="4"/>
  <c r="V165" i="4" s="1"/>
  <c r="Z165" i="4" s="1"/>
  <c r="N156" i="4"/>
  <c r="V156" i="4" s="1"/>
  <c r="Z156" i="4" s="1"/>
  <c r="N155" i="4"/>
  <c r="V155" i="4" s="1"/>
  <c r="Z155" i="4" s="1"/>
  <c r="N157" i="4"/>
  <c r="V157" i="4" s="1"/>
  <c r="Z157" i="4" s="1"/>
  <c r="N154" i="4"/>
  <c r="V154" i="4" s="1"/>
  <c r="Z154" i="4" s="1"/>
  <c r="N171" i="4"/>
  <c r="V171" i="4" s="1"/>
  <c r="Z171" i="4" s="1"/>
  <c r="N162" i="4"/>
  <c r="V162" i="4" s="1"/>
  <c r="Z162" i="4" s="1"/>
  <c r="N144" i="4"/>
  <c r="V144" i="4" s="1"/>
  <c r="Z144" i="4" s="1"/>
  <c r="N134" i="4"/>
  <c r="V134" i="4" s="1"/>
  <c r="Z134" i="4" s="1"/>
  <c r="N135" i="4"/>
  <c r="V135" i="4" s="1"/>
  <c r="Z135" i="4" s="1"/>
  <c r="N127" i="4"/>
  <c r="V127" i="4" s="1"/>
  <c r="Z127" i="4" s="1"/>
  <c r="N143" i="4"/>
  <c r="V143" i="4" s="1"/>
  <c r="Z143" i="4" s="1"/>
  <c r="N116" i="4"/>
  <c r="V116" i="4" s="1"/>
  <c r="Z116" i="4" s="1"/>
  <c r="N118" i="4"/>
  <c r="V118" i="4" s="1"/>
  <c r="Z118" i="4" s="1"/>
  <c r="N126" i="4"/>
  <c r="V126" i="4" s="1"/>
  <c r="Z126" i="4" s="1"/>
  <c r="N142" i="4"/>
  <c r="V142" i="4" s="1"/>
  <c r="Z142" i="4" s="1"/>
  <c r="N117" i="4"/>
  <c r="V117" i="4" s="1"/>
  <c r="Z117" i="4" s="1"/>
  <c r="N125" i="4"/>
  <c r="V125" i="4" s="1"/>
  <c r="Z125" i="4" s="1"/>
  <c r="N133" i="4"/>
  <c r="V133" i="4" s="1"/>
  <c r="Z133" i="4" s="1"/>
  <c r="N132" i="4"/>
  <c r="V132" i="4" s="1"/>
  <c r="Z132" i="4" s="1"/>
  <c r="N115" i="4"/>
  <c r="V115" i="4" s="1"/>
  <c r="Z115" i="4" s="1"/>
  <c r="N124" i="4"/>
  <c r="V124" i="4" s="1"/>
  <c r="Z124" i="4" s="1"/>
  <c r="N141" i="4"/>
  <c r="V141" i="4" s="1"/>
  <c r="Z141" i="4" s="1"/>
  <c r="L720" i="4"/>
  <c r="L570" i="4"/>
  <c r="V430" i="4"/>
  <c r="Z430" i="4" s="1"/>
  <c r="Z425" i="4"/>
  <c r="Z416" i="4"/>
  <c r="V422" i="4"/>
  <c r="Z422" i="4" s="1"/>
  <c r="Z458" i="4"/>
  <c r="V464" i="4"/>
  <c r="Z464" i="4" s="1"/>
  <c r="Z381" i="4"/>
  <c r="V387" i="4"/>
  <c r="Z387" i="4" s="1"/>
  <c r="Z390" i="4"/>
  <c r="V396" i="4"/>
  <c r="Z396" i="4" s="1"/>
  <c r="Z399" i="4"/>
  <c r="V405" i="4"/>
  <c r="Z405" i="4" s="1"/>
  <c r="Z433" i="4"/>
  <c r="V438" i="4"/>
  <c r="Z438" i="4" s="1"/>
  <c r="Z441" i="4"/>
  <c r="V446" i="4"/>
  <c r="Z446" i="4" s="1"/>
  <c r="Z408" i="4"/>
  <c r="V413" i="4"/>
  <c r="Z413" i="4" s="1"/>
  <c r="V473" i="4"/>
  <c r="Z473" i="4" s="1"/>
  <c r="Z467" i="4"/>
  <c r="Z449" i="4"/>
  <c r="V455" i="4"/>
  <c r="Z455" i="4" s="1"/>
  <c r="V624" i="4"/>
  <c r="Z624" i="4" s="1"/>
  <c r="Z619" i="4"/>
  <c r="V607" i="4"/>
  <c r="Z607" i="4" s="1"/>
  <c r="Z602" i="4"/>
  <c r="Z714" i="4"/>
  <c r="V718" i="4"/>
  <c r="Z718" i="4" s="1"/>
  <c r="Z666" i="4"/>
  <c r="V671" i="4"/>
  <c r="Z671" i="4" s="1"/>
  <c r="Z537" i="4"/>
  <c r="V542" i="4"/>
  <c r="Z542" i="4" s="1"/>
  <c r="Z545" i="4"/>
  <c r="V550" i="4"/>
  <c r="Z550" i="4" s="1"/>
  <c r="Z658" i="4"/>
  <c r="V663" i="4"/>
  <c r="Z663" i="4" s="1"/>
  <c r="Z627" i="4"/>
  <c r="V632" i="4"/>
  <c r="Z632" i="4" s="1"/>
  <c r="V590" i="4"/>
  <c r="Z590" i="4" s="1"/>
  <c r="Z584" i="4"/>
  <c r="Z575" i="4"/>
  <c r="V581" i="4"/>
  <c r="Z581" i="4" s="1"/>
  <c r="V679" i="4"/>
  <c r="Z679" i="4" s="1"/>
  <c r="Z674" i="4"/>
  <c r="Z642" i="4"/>
  <c r="V647" i="4"/>
  <c r="Z647" i="4" s="1"/>
  <c r="V616" i="4"/>
  <c r="Z616" i="4" s="1"/>
  <c r="Z610" i="4"/>
  <c r="V525" i="4"/>
  <c r="Z525" i="4" s="1"/>
  <c r="Z520" i="4"/>
  <c r="Z502" i="4"/>
  <c r="V508" i="4"/>
  <c r="Z508" i="4" s="1"/>
  <c r="V517" i="4"/>
  <c r="Z517" i="4" s="1"/>
  <c r="Z511" i="4"/>
  <c r="V599" i="4"/>
  <c r="Z599" i="4" s="1"/>
  <c r="Z593" i="4"/>
  <c r="Z553" i="4"/>
  <c r="V559" i="4"/>
  <c r="Z559" i="4" s="1"/>
  <c r="Z635" i="4"/>
  <c r="V639" i="4"/>
  <c r="Z639" i="4" s="1"/>
  <c r="Z682" i="4"/>
  <c r="V687" i="4"/>
  <c r="Z687" i="4" s="1"/>
  <c r="V499" i="4"/>
  <c r="Z499" i="4" s="1"/>
  <c r="Z493" i="4"/>
  <c r="Z476" i="4"/>
  <c r="V481" i="4"/>
  <c r="Z481" i="4" s="1"/>
  <c r="V490" i="4"/>
  <c r="Z490" i="4" s="1"/>
  <c r="Z484" i="4"/>
  <c r="V655" i="4"/>
  <c r="Z655" i="4" s="1"/>
  <c r="Z650" i="4"/>
  <c r="V534" i="4"/>
  <c r="Z534" i="4" s="1"/>
  <c r="Z528" i="4"/>
  <c r="Z562" i="4"/>
  <c r="V568" i="4"/>
  <c r="Z568" i="4" s="1"/>
  <c r="T177" i="4"/>
  <c r="X296" i="4"/>
  <c r="T221" i="4"/>
  <c r="T147" i="4"/>
  <c r="L337" i="4"/>
  <c r="D375" i="4"/>
  <c r="D722" i="4" s="1"/>
  <c r="X221" i="4"/>
  <c r="X325" i="4"/>
  <c r="Z331" i="4"/>
  <c r="X251" i="4"/>
  <c r="T64" i="4"/>
  <c r="X64" i="4"/>
  <c r="X108" i="4"/>
  <c r="T108" i="4"/>
  <c r="X147" i="4"/>
  <c r="X177" i="4"/>
  <c r="N70" i="4"/>
  <c r="V70" i="4" s="1"/>
  <c r="Z70" i="4" s="1"/>
  <c r="L36" i="4"/>
  <c r="X24" i="4"/>
  <c r="T24" i="4"/>
  <c r="L82" i="4"/>
  <c r="N82" i="4" s="1"/>
  <c r="L75" i="4"/>
  <c r="N75" i="4" s="1"/>
  <c r="Z30" i="4"/>
  <c r="V82" i="4" l="1"/>
  <c r="Z82" i="4" s="1"/>
  <c r="N350" i="4"/>
  <c r="V350" i="4" s="1"/>
  <c r="L355" i="4"/>
  <c r="N161" i="4"/>
  <c r="V161" i="4" s="1"/>
  <c r="L166" i="4"/>
  <c r="N166" i="4" s="1"/>
  <c r="L307" i="4"/>
  <c r="N302" i="4"/>
  <c r="V302" i="4" s="1"/>
  <c r="N235" i="4"/>
  <c r="V235" i="4" s="1"/>
  <c r="L240" i="4"/>
  <c r="N240" i="4" s="1"/>
  <c r="N42" i="4"/>
  <c r="V42" i="4" s="1"/>
  <c r="L47" i="4"/>
  <c r="N265" i="4"/>
  <c r="V265" i="4" s="1"/>
  <c r="L270" i="4"/>
  <c r="N270" i="4" s="1"/>
  <c r="L203" i="4"/>
  <c r="N203" i="4" s="1"/>
  <c r="N198" i="4"/>
  <c r="V198" i="4" s="1"/>
  <c r="L106" i="4"/>
  <c r="N106" i="4" s="1"/>
  <c r="N101" i="4"/>
  <c r="V101" i="4" s="1"/>
  <c r="N318" i="4"/>
  <c r="V318" i="4" s="1"/>
  <c r="L323" i="4"/>
  <c r="N323" i="4" s="1"/>
  <c r="N227" i="4"/>
  <c r="V227" i="4" s="1"/>
  <c r="L232" i="4"/>
  <c r="L54" i="4"/>
  <c r="N54" i="4" s="1"/>
  <c r="N50" i="4"/>
  <c r="V50" i="4" s="1"/>
  <c r="N131" i="4"/>
  <c r="V131" i="4" s="1"/>
  <c r="L136" i="4"/>
  <c r="N136" i="4" s="1"/>
  <c r="N183" i="4"/>
  <c r="V183" i="4" s="1"/>
  <c r="L188" i="4"/>
  <c r="N188" i="4" s="1"/>
  <c r="N281" i="4"/>
  <c r="V281" i="4" s="1"/>
  <c r="L286" i="4"/>
  <c r="N286" i="4" s="1"/>
  <c r="L62" i="4"/>
  <c r="N62" i="4" s="1"/>
  <c r="N57" i="4"/>
  <c r="V57" i="4" s="1"/>
  <c r="N114" i="4"/>
  <c r="V114" i="4" s="1"/>
  <c r="L120" i="4"/>
  <c r="N170" i="4"/>
  <c r="V170" i="4" s="1"/>
  <c r="L175" i="4"/>
  <c r="N175" i="4" s="1"/>
  <c r="L195" i="4"/>
  <c r="N195" i="4" s="1"/>
  <c r="N191" i="4"/>
  <c r="V191" i="4" s="1"/>
  <c r="L294" i="4"/>
  <c r="N294" i="4" s="1"/>
  <c r="N289" i="4"/>
  <c r="V289" i="4" s="1"/>
  <c r="N310" i="4"/>
  <c r="V310" i="4" s="1"/>
  <c r="L315" i="4"/>
  <c r="N315" i="4" s="1"/>
  <c r="N17" i="4"/>
  <c r="V17" i="4" s="1"/>
  <c r="L22" i="4"/>
  <c r="N22" i="4" s="1"/>
  <c r="L262" i="4"/>
  <c r="N257" i="4"/>
  <c r="V257" i="4" s="1"/>
  <c r="N140" i="4"/>
  <c r="V140" i="4" s="1"/>
  <c r="L145" i="4"/>
  <c r="N145" i="4" s="1"/>
  <c r="N358" i="4"/>
  <c r="V358" i="4" s="1"/>
  <c r="L363" i="4"/>
  <c r="N363" i="4" s="1"/>
  <c r="L90" i="4"/>
  <c r="N90" i="4" s="1"/>
  <c r="N85" i="4"/>
  <c r="V85" i="4" s="1"/>
  <c r="N273" i="4"/>
  <c r="V273" i="4" s="1"/>
  <c r="L278" i="4"/>
  <c r="N278" i="4" s="1"/>
  <c r="L24" i="4"/>
  <c r="N123" i="4"/>
  <c r="V123" i="4" s="1"/>
  <c r="L128" i="4"/>
  <c r="N128" i="4" s="1"/>
  <c r="N153" i="4"/>
  <c r="V153" i="4" s="1"/>
  <c r="L158" i="4"/>
  <c r="N158" i="4" s="1"/>
  <c r="L371" i="4"/>
  <c r="N371" i="4" s="1"/>
  <c r="N367" i="4"/>
  <c r="V367" i="4" s="1"/>
  <c r="N214" i="4"/>
  <c r="V214" i="4" s="1"/>
  <c r="L219" i="4"/>
  <c r="N219" i="4" s="1"/>
  <c r="L98" i="4"/>
  <c r="N98" i="4" s="1"/>
  <c r="N93" i="4"/>
  <c r="V93" i="4" s="1"/>
  <c r="N244" i="4"/>
  <c r="V244" i="4" s="1"/>
  <c r="L249" i="4"/>
  <c r="N249" i="4" s="1"/>
  <c r="V720" i="4"/>
  <c r="V570" i="4"/>
  <c r="X375" i="4"/>
  <c r="X722" i="4" s="1"/>
  <c r="V75" i="4"/>
  <c r="Z75" i="4" s="1"/>
  <c r="V337" i="4"/>
  <c r="Z337" i="4" s="1"/>
  <c r="V36" i="4"/>
  <c r="Z36" i="4" s="1"/>
  <c r="N355" i="4" l="1"/>
  <c r="L373" i="4"/>
  <c r="L221" i="4"/>
  <c r="V145" i="4"/>
  <c r="Z145" i="4" s="1"/>
  <c r="Z140" i="4"/>
  <c r="Z131" i="4"/>
  <c r="V136" i="4"/>
  <c r="Z136" i="4" s="1"/>
  <c r="V270" i="4"/>
  <c r="Z270" i="4" s="1"/>
  <c r="Z265" i="4"/>
  <c r="V355" i="4"/>
  <c r="Z350" i="4"/>
  <c r="V158" i="4"/>
  <c r="Z153" i="4"/>
  <c r="V371" i="4"/>
  <c r="Z371" i="4" s="1"/>
  <c r="Z367" i="4"/>
  <c r="V128" i="4"/>
  <c r="Z128" i="4" s="1"/>
  <c r="Z123" i="4"/>
  <c r="V278" i="4"/>
  <c r="Z278" i="4" s="1"/>
  <c r="Z273" i="4"/>
  <c r="V262" i="4"/>
  <c r="Z257" i="4"/>
  <c r="V62" i="4"/>
  <c r="Z62" i="4" s="1"/>
  <c r="Z57" i="4"/>
  <c r="V106" i="4"/>
  <c r="Z106" i="4" s="1"/>
  <c r="Z101" i="4"/>
  <c r="N262" i="4"/>
  <c r="L296" i="4"/>
  <c r="Z85" i="4"/>
  <c r="V90" i="4"/>
  <c r="Z90" i="4" s="1"/>
  <c r="V219" i="4"/>
  <c r="Z219" i="4" s="1"/>
  <c r="Z214" i="4"/>
  <c r="L177" i="4"/>
  <c r="V363" i="4"/>
  <c r="Z363" i="4" s="1"/>
  <c r="Z358" i="4"/>
  <c r="V315" i="4"/>
  <c r="Z315" i="4" s="1"/>
  <c r="Z310" i="4"/>
  <c r="N120" i="4"/>
  <c r="L147" i="4"/>
  <c r="Z183" i="4"/>
  <c r="V188" i="4"/>
  <c r="V240" i="4"/>
  <c r="Z240" i="4" s="1"/>
  <c r="Z235" i="4"/>
  <c r="L108" i="4"/>
  <c r="Z244" i="4"/>
  <c r="V249" i="4"/>
  <c r="Z249" i="4" s="1"/>
  <c r="Z93" i="4"/>
  <c r="V98" i="4"/>
  <c r="Z98" i="4" s="1"/>
  <c r="V22" i="4"/>
  <c r="Z17" i="4"/>
  <c r="Z289" i="4"/>
  <c r="V294" i="4"/>
  <c r="Z294" i="4" s="1"/>
  <c r="V195" i="4"/>
  <c r="Z195" i="4" s="1"/>
  <c r="Z191" i="4"/>
  <c r="Z114" i="4"/>
  <c r="V120" i="4"/>
  <c r="V286" i="4"/>
  <c r="Z286" i="4" s="1"/>
  <c r="Z281" i="4"/>
  <c r="N232" i="4"/>
  <c r="L251" i="4"/>
  <c r="V307" i="4"/>
  <c r="Z302" i="4"/>
  <c r="V232" i="4"/>
  <c r="Z227" i="4"/>
  <c r="V203" i="4"/>
  <c r="Z203" i="4" s="1"/>
  <c r="Z198" i="4"/>
  <c r="N47" i="4"/>
  <c r="L64" i="4"/>
  <c r="N307" i="4"/>
  <c r="L325" i="4"/>
  <c r="V166" i="4"/>
  <c r="Z166" i="4" s="1"/>
  <c r="Z161" i="4"/>
  <c r="V175" i="4"/>
  <c r="Z175" i="4" s="1"/>
  <c r="Z170" i="4"/>
  <c r="V54" i="4"/>
  <c r="Z54" i="4" s="1"/>
  <c r="Z50" i="4"/>
  <c r="Z318" i="4"/>
  <c r="V323" i="4"/>
  <c r="Z323" i="4" s="1"/>
  <c r="V47" i="4"/>
  <c r="Z42" i="4"/>
  <c r="V373" i="4" l="1"/>
  <c r="V108" i="4"/>
  <c r="Z47" i="4"/>
  <c r="V64" i="4"/>
  <c r="Z232" i="4"/>
  <c r="V251" i="4"/>
  <c r="Z355" i="4"/>
  <c r="Z307" i="4"/>
  <c r="V325" i="4"/>
  <c r="L375" i="4"/>
  <c r="L722" i="4" s="1"/>
  <c r="Z22" i="4"/>
  <c r="V24" i="4"/>
  <c r="Z262" i="4"/>
  <c r="V296" i="4"/>
  <c r="Z158" i="4"/>
  <c r="V177" i="4"/>
  <c r="Z120" i="4"/>
  <c r="V147" i="4"/>
  <c r="Z188" i="4"/>
  <c r="V221" i="4"/>
  <c r="T375" i="4"/>
  <c r="T722" i="4" s="1"/>
  <c r="P375" i="4"/>
  <c r="P722" i="4" s="1"/>
  <c r="V375" i="4" l="1"/>
  <c r="V722" i="4" s="1"/>
</calcChain>
</file>

<file path=xl/sharedStrings.xml><?xml version="1.0" encoding="utf-8"?>
<sst xmlns="http://schemas.openxmlformats.org/spreadsheetml/2006/main" count="617" uniqueCount="215">
  <si>
    <t>(%)</t>
  </si>
  <si>
    <t>(1)</t>
  </si>
  <si>
    <t>($)</t>
  </si>
  <si>
    <t>PACIFICORP</t>
  </si>
  <si>
    <t>MW</t>
  </si>
  <si>
    <t>STEAM PRODUCTION PLANT</t>
  </si>
  <si>
    <t>$ / kW</t>
  </si>
  <si>
    <t>WYODAK PLANT</t>
  </si>
  <si>
    <t>DAVE JOHNSTON UNIT 1</t>
  </si>
  <si>
    <t>DAVE JOHNSTON UNIT 2</t>
  </si>
  <si>
    <t>DAVE JOHNSTON UNIT 3</t>
  </si>
  <si>
    <t>DAVE JOHNSTON UNIT 4</t>
  </si>
  <si>
    <t>JIM BRIDGER UNIT 1</t>
  </si>
  <si>
    <t>JIM BRIDGER UNIT 2</t>
  </si>
  <si>
    <t>JIM BRIDGER UNIT 3</t>
  </si>
  <si>
    <t>JIM BRIDGER UNIT 4</t>
  </si>
  <si>
    <t>UTAH, WYOMING AND IDAHO</t>
  </si>
  <si>
    <t>TERMINAL RETIREMENTS</t>
  </si>
  <si>
    <t>INTERIM RETIREMENTS</t>
  </si>
  <si>
    <t>TOTAL</t>
  </si>
  <si>
    <t>ESTIMATED</t>
  </si>
  <si>
    <t>RETIREMENTS</t>
  </si>
  <si>
    <t>NET SALVAGE</t>
  </si>
  <si>
    <t>ACCOUNT</t>
  </si>
  <si>
    <t>CHOLLA UNIT 4</t>
  </si>
  <si>
    <t>COLSTRIP GENERATING STATION</t>
  </si>
  <si>
    <t>CRAIG UNIT 1</t>
  </si>
  <si>
    <t>CRAIG UNIT 2</t>
  </si>
  <si>
    <t>CRAIG COMMON</t>
  </si>
  <si>
    <t>DAVE JOHNSTON COMMON</t>
  </si>
  <si>
    <t>GADSBY UNIT 1</t>
  </si>
  <si>
    <t>GADSBY UNIT 2</t>
  </si>
  <si>
    <t>GADSBY UNIT 3</t>
  </si>
  <si>
    <t>GADSBY COMMON</t>
  </si>
  <si>
    <t>HAYDEN UNIT 1</t>
  </si>
  <si>
    <t>HAYDEN UNIT 2</t>
  </si>
  <si>
    <t>HAYDEN COMMON</t>
  </si>
  <si>
    <t>HUNTER UNIT 2</t>
  </si>
  <si>
    <t>HUNTER UNIT 3</t>
  </si>
  <si>
    <t>HUNTINGTON UNIT 1</t>
  </si>
  <si>
    <t>HUNTINGTON UNIT 2</t>
  </si>
  <si>
    <t>HUNTINGTON COMMON</t>
  </si>
  <si>
    <t>JIM BRIDGER COMMON</t>
  </si>
  <si>
    <t>NAUGHTON UNIT 1</t>
  </si>
  <si>
    <t>NAUGHTON UNIT 2</t>
  </si>
  <si>
    <t>NAUGHTON COMMON</t>
  </si>
  <si>
    <t>BLUNDELL GEOTHERMAL UNIT 1</t>
  </si>
  <si>
    <t>BLUNDELL GEOTHERMAL UNIT 2</t>
  </si>
  <si>
    <t>BLUNDELL GEOTHERMAL COMMON</t>
  </si>
  <si>
    <t>STRUCTURES AND IMPROVEMENTS</t>
  </si>
  <si>
    <t>BOILER PLANT EQUIPMENT</t>
  </si>
  <si>
    <t>TURBOGENERATOR UNITS</t>
  </si>
  <si>
    <t>ACCESSORY ELECTRIC EQUIPMENT</t>
  </si>
  <si>
    <t>MISCELLANEOUS POWER PLANT EQUIPMENT</t>
  </si>
  <si>
    <t>HYDRAULIC PRODUCTION PLANT</t>
  </si>
  <si>
    <t>ASHTON/ST. ANTHONY</t>
  </si>
  <si>
    <t>BEAR RIVER</t>
  </si>
  <si>
    <t>BEND</t>
  </si>
  <si>
    <t>BIG FORK</t>
  </si>
  <si>
    <t>CUTLER</t>
  </si>
  <si>
    <t>EAGLE POINT</t>
  </si>
  <si>
    <t>GRANITE</t>
  </si>
  <si>
    <t>LAST CHANCE</t>
  </si>
  <si>
    <t>LIFTON</t>
  </si>
  <si>
    <t>MERWIN</t>
  </si>
  <si>
    <t>NORTH UMPQUA</t>
  </si>
  <si>
    <t>PARIS</t>
  </si>
  <si>
    <t>PIONEER</t>
  </si>
  <si>
    <t>PROSPECT # 1, 2 AND 4</t>
  </si>
  <si>
    <t>PROSPECT #3</t>
  </si>
  <si>
    <t>SANTA CLARA</t>
  </si>
  <si>
    <t>STAIRS</t>
  </si>
  <si>
    <t>SWIFT</t>
  </si>
  <si>
    <t>VIVA NAUGHTON</t>
  </si>
  <si>
    <t>WALLOWA FALLS</t>
  </si>
  <si>
    <t>WEBER</t>
  </si>
  <si>
    <t>YALE</t>
  </si>
  <si>
    <t>TOTAL HYDRAULIC PRODUCTION PLANT</t>
  </si>
  <si>
    <t>OTHER PRODUCTION PLANT</t>
  </si>
  <si>
    <t>CHEHALIS</t>
  </si>
  <si>
    <t>TOTAL CHEHALIS</t>
  </si>
  <si>
    <t>CURRANT CREEK</t>
  </si>
  <si>
    <t>TOTAL CURRANT CREEK</t>
  </si>
  <si>
    <t>HERMISTON</t>
  </si>
  <si>
    <t>TOTAL HERMISTON</t>
  </si>
  <si>
    <t>LAKE SIDE UNIT 2</t>
  </si>
  <si>
    <t>TOTAL LAKE SIDE UNIT 2</t>
  </si>
  <si>
    <t>GADSBY PEAKERS - CT</t>
  </si>
  <si>
    <t>TOTAL GADBSY PEAKER UNIT 4-6</t>
  </si>
  <si>
    <t>DUNLAP - WIND</t>
  </si>
  <si>
    <t>TOTAL DUNLAP - WIND</t>
  </si>
  <si>
    <t>FOOTE CREEK - WIND</t>
  </si>
  <si>
    <t>TOTAL FOOTE CREEK - WIND</t>
  </si>
  <si>
    <t>GLENROCK - WIND</t>
  </si>
  <si>
    <t>TOTAL GLENROCK - WIND</t>
  </si>
  <si>
    <t>GOODNOE HILLS - WIND</t>
  </si>
  <si>
    <t>TOTAL GOODNOE HILLS - WIND</t>
  </si>
  <si>
    <t>HIGH PLAINS / MCFADDEN - WIND</t>
  </si>
  <si>
    <t>TOTAL HIGH PLAINS / MCFADDEN - WIND</t>
  </si>
  <si>
    <t>MARENGO - WIND</t>
  </si>
  <si>
    <t>TOTAL MARENGO - WIND</t>
  </si>
  <si>
    <t>SEVEN MILE HILL - WIND</t>
  </si>
  <si>
    <t>TOTAL SEVEN MILE HILL - WIND</t>
  </si>
  <si>
    <t>SOLAR GENERATING</t>
  </si>
  <si>
    <t>TOTAL SOLAR GENERATING</t>
  </si>
  <si>
    <t>TOTAL OTHER PRODUCTION PLANT</t>
  </si>
  <si>
    <t>RESERVOIRS, DAMS AND WATERWAYS</t>
  </si>
  <si>
    <t>WATERWHEELS, TURBINES AND GENERATORS</t>
  </si>
  <si>
    <t>ROADS, RAILROADS AND BRIDGES</t>
  </si>
  <si>
    <t>LEANING JUNIPER - WIND</t>
  </si>
  <si>
    <t>FUEL HOLDERS, PRODUCERS AND ACCESSORIES</t>
  </si>
  <si>
    <t>PRIME MOVERS</t>
  </si>
  <si>
    <t>GENERATORS</t>
  </si>
  <si>
    <t>GENERATORS - ATLANTIC CITY</t>
  </si>
  <si>
    <t>GENERATORS - CANYON LANDS</t>
  </si>
  <si>
    <t>GENERATORS - GREEN RIVER</t>
  </si>
  <si>
    <t>GENERATORS - OREGON HIGH DESERT</t>
  </si>
  <si>
    <t>HUNTER UNIT 1</t>
  </si>
  <si>
    <t>LAKE SIDE UNIT 1</t>
  </si>
  <si>
    <t>TOTAL LAKE SIDE UNIT 1</t>
  </si>
  <si>
    <t>TOTAL LEANING JUNIPER - WIND</t>
  </si>
  <si>
    <t>TOTAL STEAM PLANT</t>
  </si>
  <si>
    <t>TOTAL PRODUCTION PLANT</t>
  </si>
  <si>
    <t>TOTAL CHOLLA UNIT 4</t>
  </si>
  <si>
    <t>TOTAL CRAIG UNIT 1</t>
  </si>
  <si>
    <t>TOTAL CRAIG UNIT 2</t>
  </si>
  <si>
    <t>TOTAL CRAIG COMMON</t>
  </si>
  <si>
    <t>TOTAL DAVE JOHNSTON UNIT 1</t>
  </si>
  <si>
    <t>TOTAL DAVE JOHNSTON UNIT 2</t>
  </si>
  <si>
    <t>TOTAL DAVE JOHNSTON UNIT 3</t>
  </si>
  <si>
    <t>TOTAL DAVE JOHNSTON UNIT 4</t>
  </si>
  <si>
    <t>TOTAL DAVE JOHNSTON COMMON</t>
  </si>
  <si>
    <t>TOTAL GADSBY UNIT 1</t>
  </si>
  <si>
    <t>TOTAL GADSBY UNIT 2</t>
  </si>
  <si>
    <t>TOTAL GADSBY UNIT 3</t>
  </si>
  <si>
    <t>TOTAL GADSBY COMMON</t>
  </si>
  <si>
    <t>TOTAL HAYDEN UNIT 1</t>
  </si>
  <si>
    <t>TOTAL HAYDEN UNIT 2</t>
  </si>
  <si>
    <t>TOTAL HAYDEN COMMON</t>
  </si>
  <si>
    <t>TOTAL HUNTER UNIT 1</t>
  </si>
  <si>
    <t>TOTAL HUNTER UNIT 2</t>
  </si>
  <si>
    <t>TOTAL HUNTER UNIT 3</t>
  </si>
  <si>
    <t>TOTAL HUNTINGTON UNIT 1</t>
  </si>
  <si>
    <t>TOTAL HUNTINGTON UNIT 2</t>
  </si>
  <si>
    <t>TOTAL HUNTINGTON COMMON</t>
  </si>
  <si>
    <t>TOTAL JIM BRIDGER UNIT 1</t>
  </si>
  <si>
    <t>TOTAL JIM BRIDGER UNIT 2</t>
  </si>
  <si>
    <t>TOTAL JIM BRIDGER UNIT 3</t>
  </si>
  <si>
    <t>TOTAL JIM BRIDGER UNIT 4</t>
  </si>
  <si>
    <t>TOTAL JIM BRIDGER COMMON</t>
  </si>
  <si>
    <t>TOTAL NAUGHTON UNIT 1</t>
  </si>
  <si>
    <t>TOTAL NAUGHTON UNIT 2</t>
  </si>
  <si>
    <t>TOTAL NAUGHTON COMMON</t>
  </si>
  <si>
    <t>TOTAL BLUNDELL GEOTHERMAL UNIT 1</t>
  </si>
  <si>
    <t>TOTAL BLUNDELL GEOTHERMAL UNIT 2</t>
  </si>
  <si>
    <t>TOTAL BLUNDELL GEOTHERMAL COMMON</t>
  </si>
  <si>
    <t>TOTAL ASHTON/ST. ANTHONY</t>
  </si>
  <si>
    <t>TOTAL BEAR RIVER</t>
  </si>
  <si>
    <t>TOTAL BEND</t>
  </si>
  <si>
    <t>TOTAL BIG FORK</t>
  </si>
  <si>
    <t>TOTAL CUTLER</t>
  </si>
  <si>
    <t>TOTAL EAGLE POINT</t>
  </si>
  <si>
    <t>TOTAL GRANITE</t>
  </si>
  <si>
    <t>TOTAL LAST CHANCE</t>
  </si>
  <si>
    <t>TOTAL LIFTON PUMP STATION</t>
  </si>
  <si>
    <t>TOTAL MERWIN</t>
  </si>
  <si>
    <t>TOTAL NORTH UMPQUA</t>
  </si>
  <si>
    <t>TOTAL PARIS</t>
  </si>
  <si>
    <t>TOTAL PIONEER</t>
  </si>
  <si>
    <t>TOTAL PROSPECT NO.1,2 AND 4</t>
  </si>
  <si>
    <t>TOTAL PROSPECT NO.3</t>
  </si>
  <si>
    <t>TOTAL SANTA CLARA</t>
  </si>
  <si>
    <t>TOTAL STAIRS</t>
  </si>
  <si>
    <t>TOTAL SWIFT</t>
  </si>
  <si>
    <t>TOTAL VIVA NAUGHTON</t>
  </si>
  <si>
    <t>TOTAL WALLOWA FALLS</t>
  </si>
  <si>
    <t>TOTAL WEBER</t>
  </si>
  <si>
    <t>TOTAL YALE</t>
  </si>
  <si>
    <t>CHOLLA GENERATING STATION</t>
  </si>
  <si>
    <t>TOTAL CHOLLA GENERATING STATION</t>
  </si>
  <si>
    <t>TOTAL COLSTRIP GENERATING STATION</t>
  </si>
  <si>
    <t>CRAIG GENERATING STATION</t>
  </si>
  <si>
    <t>TOTAL CRAIG GENERATING STATION</t>
  </si>
  <si>
    <t>DAVE JOHNSTON GENERATING STATION</t>
  </si>
  <si>
    <t>TOTAL DAVE JOHNSTON GENERATING STATION</t>
  </si>
  <si>
    <t>GADSBY GENERATING STATION</t>
  </si>
  <si>
    <t>TOTAL GADSBY GENERATING STATION</t>
  </si>
  <si>
    <t>HAYDEN GENERATING STATION</t>
  </si>
  <si>
    <t>TOTAL HAYDEN GENERATING STATION</t>
  </si>
  <si>
    <t>HUNTER GENERATING STATION</t>
  </si>
  <si>
    <t>TOTAL HUNTER GENERATING STATION</t>
  </si>
  <si>
    <t>HUNTINGTON GENERATING STATION</t>
  </si>
  <si>
    <t>TOTAL HUNTINGTON GENERATING STATION</t>
  </si>
  <si>
    <t>JIM BRIDGER GENERATING STATION</t>
  </si>
  <si>
    <t>TOTAL JIM BRIDGER GENERATING STATION</t>
  </si>
  <si>
    <t>NAUGHTON GENERATING STATION</t>
  </si>
  <si>
    <t>TOTAL NAUGHTON GENERATING STATION</t>
  </si>
  <si>
    <t>WYODAK GENERATING STATION</t>
  </si>
  <si>
    <t>TOTAL WYODAK GENERATING STATION</t>
  </si>
  <si>
    <t>BLUNDELL GENERATING STATION</t>
  </si>
  <si>
    <t>TOTAL BLUNDELL GENERATING STATION</t>
  </si>
  <si>
    <t>HUNTER UNITS 1 AND 2 COMMON FACILITIES</t>
  </si>
  <si>
    <t>TOTAL HUNTER UNITS 1 AND 2 COMMON FACILITIES</t>
  </si>
  <si>
    <t>HUNTER UNITS 1, 2 AND 3 COMMON FACILITIES</t>
  </si>
  <si>
    <t>TOTAL HUNTER UNITS 1, 2 AND 3 COMMON FACILITIES</t>
  </si>
  <si>
    <t>BLUNDELL GEOTHERMAL STEAM FIELD</t>
  </si>
  <si>
    <t>TOTAL BLUNDELL GEOTHERMAL STEAM FIELD</t>
  </si>
  <si>
    <t>CALCULATION OF WEIGHTED NET SALVAGE PERCENT FOR GENERATION PLANT AS OF DECEMBER 31, 2020</t>
  </si>
  <si>
    <t>TB FLATS - WIND</t>
  </si>
  <si>
    <t>TOTAL TB FLATS - WIND</t>
  </si>
  <si>
    <t>EKOLA FLATS - WIND</t>
  </si>
  <si>
    <t>TOTAL EKOLA FLATS - WIND</t>
  </si>
  <si>
    <t>CEDAR SPRINGS - WIND</t>
  </si>
  <si>
    <t>TOTAL CEDAR SPRINGS - WIND</t>
  </si>
  <si>
    <t>(PACIFICORP SHARE)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</si>
</sst>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0_);\(#,##0.0000\)"/>
    <numFmt numFmtId="166" formatCode="0_);\(0\)"/>
    <numFmt numFmtId="167" formatCode="&quot;$&quot;#,##0"/>
    <numFmt numFmtId="168" formatCode="0.0000%"/>
    <numFmt numFmtId="169" formatCode="#,##0.00&quot; $&quot;;\-#,##0.00&quot; $&quot;"/>
    <numFmt numFmtId="170" formatCode="_-* #,##0.0_-;\-* #,##0.0_-;_-* &quot;-&quot;??_-;_-@_-"/>
    <numFmt numFmtId="171" formatCode="m\-d\-yy"/>
    <numFmt numFmtId="172" formatCode="0.00_)"/>
    <numFmt numFmtId="173" formatCode="_(&quot;$&quot;* #,##0.0_);_(&quot;$&quot;* \(#,##0.0\);_(&quot;$&quot;* &quot;0.0&quot;_);_(@_)"/>
    <numFmt numFmtId="174" formatCode="mmmddyyyy"/>
    <numFmt numFmtId="175" formatCode="#,##0;\(#,##0\)"/>
    <numFmt numFmtId="176" formatCode="&quot;$&quot;#,##0\ ;\(&quot;$&quot;#,##0\)"/>
    <numFmt numFmtId="177" formatCode="#,##0.0"/>
    <numFmt numFmtId="178" formatCode="#,##0.00;[Red]#,##0.00"/>
    <numFmt numFmtId="179" formatCode=";;;"/>
    <numFmt numFmtId="180" formatCode="General_)"/>
    <numFmt numFmtId="181" formatCode="_ * #,##0_ ;_ * \-#,##0_ ;_ * &quot;-&quot;_ ;_ @_ "/>
    <numFmt numFmtId="182" formatCode="_ * #,##0.00_ ;_ * \-#,##0.00_ ;_ * &quot;-&quot;??_ ;_ @_ "/>
    <numFmt numFmtId="183" formatCode="0000"/>
    <numFmt numFmtId="184" formatCode="0.0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Tahoma"/>
      <family val="2"/>
    </font>
    <font>
      <sz val="11"/>
      <name val="??"/>
      <family val="3"/>
      <charset val="129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8"/>
      <name val="Arial"/>
      <family val="2"/>
    </font>
    <font>
      <sz val="10"/>
      <color indexed="56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color indexed="8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8"/>
      <color indexed="12"/>
      <name val="Arial"/>
      <family val="2"/>
    </font>
    <font>
      <b/>
      <sz val="18"/>
      <name val="Arial"/>
      <family val="2"/>
    </font>
    <font>
      <sz val="10"/>
      <name val="Courier"/>
      <family val="3"/>
    </font>
    <font>
      <b/>
      <i/>
      <sz val="16"/>
      <name val="Helv"/>
      <family val="2"/>
    </font>
    <font>
      <sz val="12"/>
      <name val="???"/>
      <family val="1"/>
      <charset val="129"/>
    </font>
    <font>
      <sz val="10"/>
      <name val="MS Sans Serif"/>
      <family val="2"/>
    </font>
    <font>
      <sz val="8"/>
      <color indexed="14"/>
      <name val="Helv"/>
    </font>
    <font>
      <sz val="9"/>
      <name val="Helv"/>
    </font>
    <font>
      <sz val="12"/>
      <name val="Arial"/>
      <family val="2"/>
    </font>
    <font>
      <sz val="10"/>
      <name val="Helv"/>
    </font>
    <font>
      <b/>
      <sz val="12"/>
      <name val="Helvetica-Narrow"/>
    </font>
    <font>
      <sz val="8"/>
      <color indexed="10"/>
      <name val="Helv"/>
    </font>
    <font>
      <b/>
      <sz val="11"/>
      <name val="Univers (WN)"/>
    </font>
    <font>
      <sz val="7"/>
      <color indexed="12"/>
      <name val="Arial"/>
      <family val="2"/>
    </font>
    <font>
      <b/>
      <sz val="10"/>
      <color indexed="10"/>
      <name val="MS Sans Serif"/>
      <family val="2"/>
    </font>
    <font>
      <b/>
      <sz val="12"/>
      <name val="Arial"/>
      <family val="2"/>
    </font>
    <font>
      <sz val="8"/>
      <color indexed="8"/>
      <name val="Helv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sz val="9"/>
      <color indexed="8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sz val="5"/>
      <name val="Arial"/>
      <family val="2"/>
    </font>
    <font>
      <i/>
      <sz val="10"/>
      <name val="MS Sans Serif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name val="Arial"/>
      <family val="2"/>
    </font>
    <font>
      <i/>
      <sz val="12"/>
      <color theme="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40"/>
      </patternFill>
    </fill>
    <fill>
      <patternFill patternType="solid">
        <fgColor indexed="8"/>
        <bgColor indexed="40"/>
      </patternFill>
    </fill>
    <fill>
      <patternFill patternType="solid">
        <fgColor indexed="55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40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9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21" fillId="0" borderId="0"/>
    <xf numFmtId="0" fontId="21" fillId="0" borderId="0"/>
    <xf numFmtId="7" fontId="21" fillId="0" borderId="0"/>
    <xf numFmtId="7" fontId="21" fillId="0" borderId="0"/>
    <xf numFmtId="7" fontId="21" fillId="0" borderId="0"/>
    <xf numFmtId="7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74" fontId="21" fillId="0" borderId="0" applyFont="0" applyFill="0" applyBorder="0" applyAlignment="0" applyProtection="0"/>
    <xf numFmtId="0" fontId="55" fillId="0" borderId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40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40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75" fontId="21" fillId="0" borderId="0" applyBorder="0"/>
    <xf numFmtId="175" fontId="21" fillId="0" borderId="0" applyBorder="0"/>
    <xf numFmtId="175" fontId="21" fillId="0" borderId="0" applyBorder="0"/>
    <xf numFmtId="175" fontId="81" fillId="0" borderId="0" applyBorder="0"/>
    <xf numFmtId="4" fontId="21" fillId="0" borderId="0"/>
    <xf numFmtId="4" fontId="21" fillId="0" borderId="0"/>
    <xf numFmtId="4" fontId="21" fillId="0" borderId="0"/>
    <xf numFmtId="4" fontId="81" fillId="0" borderId="0"/>
    <xf numFmtId="0" fontId="21" fillId="0" borderId="0" applyFont="0" applyFill="0" applyBorder="0" applyProtection="0"/>
    <xf numFmtId="0" fontId="21" fillId="0" borderId="0" applyFont="0" applyFill="0" applyBorder="0" applyProtection="0"/>
    <xf numFmtId="0" fontId="21" fillId="0" borderId="0" applyFont="0" applyFill="0" applyBorder="0" applyProtection="0"/>
    <xf numFmtId="0" fontId="81" fillId="0" borderId="0" applyFont="0" applyFill="0" applyBorder="0" applyProtection="0"/>
    <xf numFmtId="0" fontId="21" fillId="0" borderId="0" applyFont="0" applyFill="0" applyBorder="0" applyProtection="0"/>
    <xf numFmtId="0" fontId="21" fillId="0" borderId="0" applyFont="0" applyFill="0" applyBorder="0" applyProtection="0"/>
    <xf numFmtId="0" fontId="21" fillId="0" borderId="0" applyFont="0" applyFill="0" applyBorder="0" applyProtection="0"/>
    <xf numFmtId="0" fontId="81" fillId="0" borderId="0" applyFont="0" applyFill="0" applyBorder="0" applyProtection="0"/>
    <xf numFmtId="171" fontId="22" fillId="41" borderId="12">
      <alignment horizontal="center" vertical="center"/>
    </xf>
    <xf numFmtId="173" fontId="53" fillId="41" borderId="12">
      <alignment horizontal="center" vertical="center"/>
    </xf>
    <xf numFmtId="3" fontId="57" fillId="0" borderId="13" applyFill="0" applyAlignment="0" applyProtection="0"/>
    <xf numFmtId="3" fontId="58" fillId="0" borderId="0" applyFill="0" applyBorder="0" applyProtection="0">
      <alignment horizontal="right"/>
    </xf>
    <xf numFmtId="43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1" fillId="0" borderId="0" applyFont="0" applyFill="0" applyBorder="0" applyAlignment="0" applyProtection="0"/>
    <xf numFmtId="3" fontId="59" fillId="0" borderId="0" applyFont="0" applyFill="0" applyBorder="0" applyAlignment="0" applyProtection="0"/>
    <xf numFmtId="4" fontId="56" fillId="0" borderId="0">
      <alignment horizontal="center"/>
    </xf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6" fontId="59" fillId="0" borderId="0" applyFont="0" applyFill="0" applyBorder="0" applyAlignment="0" applyProtection="0"/>
    <xf numFmtId="6" fontId="27" fillId="0" borderId="0">
      <protection locked="0"/>
    </xf>
    <xf numFmtId="177" fontId="21" fillId="0" borderId="0"/>
    <xf numFmtId="177" fontId="21" fillId="0" borderId="0"/>
    <xf numFmtId="177" fontId="21" fillId="0" borderId="0"/>
    <xf numFmtId="177" fontId="81" fillId="0" borderId="0"/>
    <xf numFmtId="178" fontId="60" fillId="0" borderId="0">
      <alignment horizontal="right"/>
      <protection locked="0"/>
    </xf>
    <xf numFmtId="170" fontId="21" fillId="0" borderId="0">
      <protection locked="0"/>
    </xf>
    <xf numFmtId="170" fontId="21" fillId="0" borderId="0">
      <protection locked="0"/>
    </xf>
    <xf numFmtId="170" fontId="81" fillId="0" borderId="0">
      <protection locked="0"/>
    </xf>
    <xf numFmtId="3" fontId="61" fillId="0" borderId="0">
      <alignment horizontal="center"/>
    </xf>
    <xf numFmtId="0" fontId="21" fillId="0" borderId="0" applyFont="0" applyFill="0" applyBorder="0"/>
    <xf numFmtId="0" fontId="21" fillId="0" borderId="0" applyFont="0" applyFill="0" applyBorder="0"/>
    <xf numFmtId="0" fontId="21" fillId="0" borderId="0" applyFont="0" applyFill="0" applyBorder="0"/>
    <xf numFmtId="0" fontId="81" fillId="0" borderId="0" applyFont="0" applyFill="0" applyBorder="0"/>
    <xf numFmtId="38" fontId="28" fillId="43" borderId="0" applyNumberFormat="0" applyBorder="0" applyAlignment="0" applyProtection="0"/>
    <xf numFmtId="0" fontId="62" fillId="0" borderId="0"/>
    <xf numFmtId="0" fontId="29" fillId="0" borderId="0" applyNumberFormat="0" applyFill="0" applyBorder="0" applyAlignment="0" applyProtection="0"/>
    <xf numFmtId="38" fontId="63" fillId="0" borderId="0">
      <alignment horizontal="centerContinuous"/>
    </xf>
    <xf numFmtId="169" fontId="21" fillId="0" borderId="0">
      <protection locked="0"/>
    </xf>
    <xf numFmtId="169" fontId="21" fillId="0" borderId="0">
      <protection locked="0"/>
    </xf>
    <xf numFmtId="169" fontId="81" fillId="0" borderId="0">
      <protection locked="0"/>
    </xf>
    <xf numFmtId="169" fontId="21" fillId="0" borderId="0">
      <protection locked="0"/>
    </xf>
    <xf numFmtId="169" fontId="21" fillId="0" borderId="0">
      <protection locked="0"/>
    </xf>
    <xf numFmtId="169" fontId="81" fillId="0" borderId="0">
      <protection locked="0"/>
    </xf>
    <xf numFmtId="179" fontId="56" fillId="0" borderId="0"/>
    <xf numFmtId="0" fontId="30" fillId="0" borderId="15" applyNumberFormat="0" applyFill="0" applyAlignment="0" applyProtection="0"/>
    <xf numFmtId="39" fontId="64" fillId="0" borderId="0">
      <protection locked="0"/>
    </xf>
    <xf numFmtId="180" fontId="64" fillId="0" borderId="0"/>
    <xf numFmtId="180" fontId="64" fillId="0" borderId="0"/>
    <xf numFmtId="180" fontId="64" fillId="0" borderId="0"/>
    <xf numFmtId="180" fontId="64" fillId="0" borderId="0"/>
    <xf numFmtId="180" fontId="64" fillId="0" borderId="0"/>
    <xf numFmtId="180" fontId="64" fillId="0" borderId="0"/>
    <xf numFmtId="10" fontId="28" fillId="44" borderId="16" applyNumberFormat="0" applyBorder="0" applyAlignment="0" applyProtection="0"/>
    <xf numFmtId="10" fontId="65" fillId="0" borderId="0"/>
    <xf numFmtId="168" fontId="65" fillId="0" borderId="0"/>
    <xf numFmtId="181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66" fillId="0" borderId="0"/>
    <xf numFmtId="37" fontId="31" fillId="0" borderId="0"/>
    <xf numFmtId="0" fontId="67" fillId="42" borderId="0"/>
    <xf numFmtId="172" fontId="32" fillId="0" borderId="0"/>
    <xf numFmtId="172" fontId="54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0" borderId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0" borderId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8" fontId="56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8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8" fontId="43" fillId="0" borderId="0" applyProtection="0"/>
    <xf numFmtId="10" fontId="56" fillId="0" borderId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7" fontId="58" fillId="0" borderId="0" applyFill="0" applyBorder="0" applyProtection="0">
      <alignment horizontal="right"/>
    </xf>
    <xf numFmtId="0" fontId="21" fillId="0" borderId="0"/>
    <xf numFmtId="4" fontId="24" fillId="45" borderId="17" applyNumberFormat="0" applyProtection="0">
      <alignment vertical="center"/>
    </xf>
    <xf numFmtId="4" fontId="68" fillId="46" borderId="18" applyNumberFormat="0" applyProtection="0">
      <alignment horizontal="right" vertical="center" wrapText="1"/>
    </xf>
    <xf numFmtId="4" fontId="33" fillId="47" borderId="17" applyNumberFormat="0" applyProtection="0">
      <alignment vertical="center"/>
    </xf>
    <xf numFmtId="4" fontId="34" fillId="48" borderId="14">
      <alignment vertical="center"/>
    </xf>
    <xf numFmtId="4" fontId="35" fillId="48" borderId="14">
      <alignment vertical="center"/>
    </xf>
    <xf numFmtId="4" fontId="34" fillId="49" borderId="14">
      <alignment vertical="center"/>
    </xf>
    <xf numFmtId="4" fontId="35" fillId="49" borderId="14">
      <alignment vertical="center"/>
    </xf>
    <xf numFmtId="4" fontId="24" fillId="47" borderId="17" applyNumberFormat="0" applyProtection="0">
      <alignment horizontal="left" vertical="center" indent="1"/>
    </xf>
    <xf numFmtId="4" fontId="68" fillId="46" borderId="16" applyNumberFormat="0" applyProtection="0">
      <alignment horizontal="left" vertical="center" indent="1"/>
    </xf>
    <xf numFmtId="0" fontId="24" fillId="47" borderId="17" applyNumberFormat="0" applyProtection="0">
      <alignment horizontal="left" vertical="top" indent="1"/>
    </xf>
    <xf numFmtId="4" fontId="24" fillId="50" borderId="16" applyNumberFormat="0" applyProtection="0">
      <alignment horizontal="center" vertical="center"/>
    </xf>
    <xf numFmtId="4" fontId="69" fillId="51" borderId="16" applyNumberFormat="0" applyProtection="0">
      <alignment horizontal="center" vertical="center"/>
    </xf>
    <xf numFmtId="4" fontId="70" fillId="52" borderId="0" applyNumberFormat="0" applyProtection="0">
      <alignment horizontal="left" vertical="center" indent="1"/>
    </xf>
    <xf numFmtId="4" fontId="36" fillId="53" borderId="16" applyNumberFormat="0">
      <alignment horizontal="right" vertical="center"/>
    </xf>
    <xf numFmtId="4" fontId="19" fillId="33" borderId="17" applyNumberFormat="0" applyProtection="0">
      <alignment horizontal="right" vertical="center"/>
    </xf>
    <xf numFmtId="4" fontId="19" fillId="33" borderId="17" applyNumberFormat="0" applyProtection="0">
      <alignment horizontal="right" vertical="center"/>
    </xf>
    <xf numFmtId="4" fontId="19" fillId="34" borderId="17" applyNumberFormat="0" applyProtection="0">
      <alignment horizontal="right" vertical="center"/>
    </xf>
    <xf numFmtId="4" fontId="19" fillId="34" borderId="17" applyNumberFormat="0" applyProtection="0">
      <alignment horizontal="right" vertical="center"/>
    </xf>
    <xf numFmtId="4" fontId="19" fillId="38" borderId="17" applyNumberFormat="0" applyProtection="0">
      <alignment horizontal="right" vertical="center"/>
    </xf>
    <xf numFmtId="4" fontId="19" fillId="38" borderId="17" applyNumberFormat="0" applyProtection="0">
      <alignment horizontal="right" vertical="center"/>
    </xf>
    <xf numFmtId="4" fontId="19" fillId="36" borderId="17" applyNumberFormat="0" applyProtection="0">
      <alignment horizontal="right" vertical="center"/>
    </xf>
    <xf numFmtId="4" fontId="19" fillId="36" borderId="17" applyNumberFormat="0" applyProtection="0">
      <alignment horizontal="right" vertical="center"/>
    </xf>
    <xf numFmtId="4" fontId="19" fillId="37" borderId="17" applyNumberFormat="0" applyProtection="0">
      <alignment horizontal="right" vertical="center"/>
    </xf>
    <xf numFmtId="4" fontId="19" fillId="37" borderId="17" applyNumberFormat="0" applyProtection="0">
      <alignment horizontal="right" vertical="center"/>
    </xf>
    <xf numFmtId="4" fontId="19" fillId="40" borderId="17" applyNumberFormat="0" applyProtection="0">
      <alignment horizontal="right" vertical="center"/>
    </xf>
    <xf numFmtId="4" fontId="19" fillId="40" borderId="17" applyNumberFormat="0" applyProtection="0">
      <alignment horizontal="right" vertical="center"/>
    </xf>
    <xf numFmtId="4" fontId="19" fillId="39" borderId="17" applyNumberFormat="0" applyProtection="0">
      <alignment horizontal="right" vertical="center"/>
    </xf>
    <xf numFmtId="4" fontId="19" fillId="39" borderId="17" applyNumberFormat="0" applyProtection="0">
      <alignment horizontal="right" vertical="center"/>
    </xf>
    <xf numFmtId="4" fontId="19" fillId="54" borderId="17" applyNumberFormat="0" applyProtection="0">
      <alignment horizontal="right" vertical="center"/>
    </xf>
    <xf numFmtId="4" fontId="19" fillId="54" borderId="17" applyNumberFormat="0" applyProtection="0">
      <alignment horizontal="right" vertical="center"/>
    </xf>
    <xf numFmtId="4" fontId="19" fillId="35" borderId="17" applyNumberFormat="0" applyProtection="0">
      <alignment horizontal="right" vertical="center"/>
    </xf>
    <xf numFmtId="4" fontId="19" fillId="35" borderId="17" applyNumberFormat="0" applyProtection="0">
      <alignment horizontal="right" vertical="center"/>
    </xf>
    <xf numFmtId="4" fontId="24" fillId="55" borderId="19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19" fillId="42" borderId="16" applyNumberFormat="0" applyProtection="0">
      <alignment horizontal="left" vertical="center" indent="1"/>
    </xf>
    <xf numFmtId="4" fontId="19" fillId="42" borderId="16" applyNumberFormat="0" applyProtection="0">
      <alignment horizontal="left" vertical="center" indent="1"/>
    </xf>
    <xf numFmtId="4" fontId="25" fillId="57" borderId="0" applyNumberFormat="0" applyProtection="0">
      <alignment horizontal="left" vertical="center" indent="1"/>
    </xf>
    <xf numFmtId="4" fontId="25" fillId="57" borderId="0" applyNumberFormat="0" applyProtection="0">
      <alignment horizontal="left" vertical="center" indent="1"/>
    </xf>
    <xf numFmtId="4" fontId="19" fillId="58" borderId="17" applyNumberFormat="0" applyProtection="0">
      <alignment horizontal="right" vertical="center"/>
    </xf>
    <xf numFmtId="4" fontId="37" fillId="59" borderId="20">
      <alignment horizontal="left" vertical="center" indent="1"/>
    </xf>
    <xf numFmtId="4" fontId="38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3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0" fontId="21" fillId="57" borderId="17" applyNumberFormat="0" applyProtection="0">
      <alignment horizontal="left" vertical="center" indent="1"/>
    </xf>
    <xf numFmtId="0" fontId="21" fillId="57" borderId="17" applyNumberFormat="0" applyProtection="0">
      <alignment horizontal="left" vertical="center" indent="1"/>
    </xf>
    <xf numFmtId="0" fontId="81" fillId="57" borderId="17" applyNumberFormat="0" applyProtection="0">
      <alignment horizontal="left" vertical="center" indent="1"/>
    </xf>
    <xf numFmtId="0" fontId="21" fillId="57" borderId="17" applyNumberFormat="0" applyProtection="0">
      <alignment horizontal="left" vertical="top" indent="1"/>
    </xf>
    <xf numFmtId="0" fontId="21" fillId="57" borderId="17" applyNumberFormat="0" applyProtection="0">
      <alignment horizontal="left" vertical="top" indent="1"/>
    </xf>
    <xf numFmtId="0" fontId="81" fillId="57" borderId="17" applyNumberFormat="0" applyProtection="0">
      <alignment horizontal="left" vertical="top" indent="1"/>
    </xf>
    <xf numFmtId="0" fontId="28" fillId="0" borderId="0" applyNumberFormat="0" applyProtection="0">
      <alignment horizontal="left" vertical="center" indent="1"/>
    </xf>
    <xf numFmtId="0" fontId="21" fillId="60" borderId="17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1" fillId="60" borderId="17" applyNumberFormat="0" applyProtection="0">
      <alignment horizontal="left" vertical="top" indent="1"/>
    </xf>
    <xf numFmtId="0" fontId="21" fillId="60" borderId="17" applyNumberFormat="0" applyProtection="0">
      <alignment horizontal="left" vertical="top" indent="1"/>
    </xf>
    <xf numFmtId="0" fontId="81" fillId="60" borderId="17" applyNumberFormat="0" applyProtection="0">
      <alignment horizontal="left" vertical="top" indent="1"/>
    </xf>
    <xf numFmtId="0" fontId="28" fillId="0" borderId="0" applyNumberFormat="0" applyProtection="0">
      <alignment horizontal="left" vertical="center" indent="1"/>
    </xf>
    <xf numFmtId="0" fontId="21" fillId="41" borderId="17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1" fillId="41" borderId="17" applyNumberFormat="0" applyProtection="0">
      <alignment horizontal="left" vertical="top" indent="1"/>
    </xf>
    <xf numFmtId="0" fontId="21" fillId="41" borderId="17" applyNumberFormat="0" applyProtection="0">
      <alignment horizontal="left" vertical="top" indent="1"/>
    </xf>
    <xf numFmtId="0" fontId="81" fillId="41" borderId="17" applyNumberFormat="0" applyProtection="0">
      <alignment horizontal="left" vertical="top" indent="1"/>
    </xf>
    <xf numFmtId="0" fontId="28" fillId="0" borderId="0" applyNumberFormat="0" applyProtection="0">
      <alignment horizontal="left" vertical="center" indent="1"/>
    </xf>
    <xf numFmtId="0" fontId="21" fillId="61" borderId="17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1" fillId="61" borderId="17" applyNumberFormat="0" applyProtection="0">
      <alignment horizontal="left" vertical="top" indent="1"/>
    </xf>
    <xf numFmtId="0" fontId="21" fillId="61" borderId="17" applyNumberFormat="0" applyProtection="0">
      <alignment horizontal="left" vertical="top" indent="1"/>
    </xf>
    <xf numFmtId="0" fontId="81" fillId="61" borderId="17" applyNumberFormat="0" applyProtection="0">
      <alignment horizontal="left" vertical="top" indent="1"/>
    </xf>
    <xf numFmtId="4" fontId="19" fillId="44" borderId="17" applyNumberFormat="0" applyProtection="0">
      <alignment vertical="center"/>
    </xf>
    <xf numFmtId="4" fontId="19" fillId="44" borderId="17" applyNumberFormat="0" applyProtection="0">
      <alignment vertical="center"/>
    </xf>
    <xf numFmtId="4" fontId="40" fillId="44" borderId="17" applyNumberFormat="0" applyProtection="0">
      <alignment vertical="center"/>
    </xf>
    <xf numFmtId="4" fontId="41" fillId="48" borderId="20">
      <alignment vertical="center"/>
    </xf>
    <xf numFmtId="4" fontId="42" fillId="48" borderId="20">
      <alignment vertical="center"/>
    </xf>
    <xf numFmtId="4" fontId="41" fillId="49" borderId="20">
      <alignment vertical="center"/>
    </xf>
    <xf numFmtId="4" fontId="42" fillId="49" borderId="20">
      <alignment vertical="center"/>
    </xf>
    <xf numFmtId="4" fontId="19" fillId="44" borderId="17" applyNumberFormat="0" applyProtection="0">
      <alignment horizontal="left" vertical="center" indent="1"/>
    </xf>
    <xf numFmtId="0" fontId="19" fillId="44" borderId="17" applyNumberFormat="0" applyProtection="0">
      <alignment horizontal="left" vertical="top" indent="1"/>
    </xf>
    <xf numFmtId="0" fontId="19" fillId="44" borderId="17" applyNumberFormat="0" applyProtection="0">
      <alignment horizontal="left" vertical="top" indent="1"/>
    </xf>
    <xf numFmtId="0" fontId="36" fillId="53" borderId="16" applyNumberFormat="0">
      <alignment horizontal="left" vertical="center"/>
    </xf>
    <xf numFmtId="4" fontId="28" fillId="0" borderId="16" applyNumberFormat="0" applyProtection="0">
      <alignment horizontal="left" vertical="center" indent="1"/>
    </xf>
    <xf numFmtId="4" fontId="43" fillId="0" borderId="0" applyNumberFormat="0" applyProtection="0">
      <alignment horizontal="right" vertical="center" wrapText="1"/>
    </xf>
    <xf numFmtId="4" fontId="19" fillId="0" borderId="17" applyNumberFormat="0" applyProtection="0">
      <alignment horizontal="right" vertical="center"/>
    </xf>
    <xf numFmtId="4" fontId="43" fillId="0" borderId="0" applyNumberFormat="0" applyProtection="0">
      <alignment horizontal="right" vertical="center" wrapText="1"/>
    </xf>
    <xf numFmtId="4" fontId="40" fillId="62" borderId="17" applyNumberFormat="0" applyProtection="0">
      <alignment horizontal="right" vertical="center"/>
    </xf>
    <xf numFmtId="4" fontId="44" fillId="48" borderId="20">
      <alignment vertical="center"/>
    </xf>
    <xf numFmtId="4" fontId="45" fillId="48" borderId="20">
      <alignment vertical="center"/>
    </xf>
    <xf numFmtId="4" fontId="44" fillId="49" borderId="20">
      <alignment vertical="center"/>
    </xf>
    <xf numFmtId="4" fontId="45" fillId="63" borderId="20">
      <alignment vertical="center"/>
    </xf>
    <xf numFmtId="4" fontId="19" fillId="0" borderId="17" applyNumberFormat="0" applyProtection="0">
      <alignment horizontal="left" vertical="center" indent="1"/>
    </xf>
    <xf numFmtId="4" fontId="71" fillId="0" borderId="16" applyNumberFormat="0" applyProtection="0">
      <alignment horizontal="left" vertical="center" indent="1"/>
    </xf>
    <xf numFmtId="4" fontId="71" fillId="0" borderId="16" applyNumberFormat="0" applyProtection="0">
      <alignment horizontal="left" vertical="center" indent="1"/>
    </xf>
    <xf numFmtId="0" fontId="36" fillId="64" borderId="0" applyNumberFormat="0" applyProtection="0">
      <alignment horizontal="center" vertical="top" wrapText="1"/>
    </xf>
    <xf numFmtId="0" fontId="24" fillId="51" borderId="17" applyNumberFormat="0" applyProtection="0">
      <alignment horizontal="center" vertical="center" wrapText="1"/>
    </xf>
    <xf numFmtId="0" fontId="70" fillId="52" borderId="0" applyNumberFormat="0" applyProtection="0">
      <alignment horizontal="center" vertical="top" wrapText="1"/>
    </xf>
    <xf numFmtId="4" fontId="46" fillId="59" borderId="21">
      <alignment vertical="center"/>
    </xf>
    <xf numFmtId="4" fontId="47" fillId="59" borderId="21">
      <alignment vertical="center"/>
    </xf>
    <xf numFmtId="4" fontId="34" fillId="48" borderId="21">
      <alignment vertical="center"/>
    </xf>
    <xf numFmtId="4" fontId="35" fillId="48" borderId="21">
      <alignment vertical="center"/>
    </xf>
    <xf numFmtId="4" fontId="34" fillId="49" borderId="20">
      <alignment vertical="center"/>
    </xf>
    <xf numFmtId="4" fontId="35" fillId="49" borderId="20">
      <alignment vertical="center"/>
    </xf>
    <xf numFmtId="4" fontId="48" fillId="44" borderId="21">
      <alignment horizontal="left" vertical="center" indent="1"/>
    </xf>
    <xf numFmtId="4" fontId="49" fillId="0" borderId="1" applyNumberFormat="0" applyProtection="0">
      <alignment horizontal="left" vertical="center" indent="1"/>
    </xf>
    <xf numFmtId="4" fontId="52" fillId="0" borderId="0" applyNumberFormat="0" applyProtection="0">
      <alignment horizontal="left" vertical="center" indent="1"/>
    </xf>
    <xf numFmtId="4" fontId="50" fillId="62" borderId="17" applyNumberFormat="0" applyProtection="0">
      <alignment horizontal="right" vertical="center"/>
    </xf>
    <xf numFmtId="1" fontId="21" fillId="0" borderId="22" applyFill="0" applyBorder="0">
      <alignment horizontal="center"/>
    </xf>
    <xf numFmtId="1" fontId="21" fillId="0" borderId="22" applyFill="0" applyBorder="0">
      <alignment horizontal="center"/>
    </xf>
    <xf numFmtId="1" fontId="21" fillId="0" borderId="22" applyFill="0" applyBorder="0">
      <alignment horizontal="center"/>
    </xf>
    <xf numFmtId="1" fontId="81" fillId="0" borderId="22" applyFill="0" applyBorder="0">
      <alignment horizontal="center"/>
    </xf>
    <xf numFmtId="0" fontId="72" fillId="65" borderId="0"/>
    <xf numFmtId="49" fontId="73" fillId="65" borderId="0"/>
    <xf numFmtId="49" fontId="74" fillId="65" borderId="23"/>
    <xf numFmtId="49" fontId="74" fillId="65" borderId="0"/>
    <xf numFmtId="0" fontId="72" fillId="59" borderId="23">
      <protection locked="0"/>
    </xf>
    <xf numFmtId="0" fontId="72" fillId="65" borderId="0"/>
    <xf numFmtId="0" fontId="75" fillId="66" borderId="0"/>
    <xf numFmtId="0" fontId="75" fillId="67" borderId="0"/>
    <xf numFmtId="0" fontId="75" fillId="68" borderId="0"/>
    <xf numFmtId="180" fontId="76" fillId="0" borderId="24">
      <alignment horizontal="center"/>
    </xf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183" fontId="21" fillId="0" borderId="0" applyFont="0" applyFill="0" applyBorder="0" applyProtection="0"/>
    <xf numFmtId="183" fontId="21" fillId="0" borderId="0" applyFont="0" applyFill="0" applyBorder="0" applyProtection="0"/>
    <xf numFmtId="183" fontId="21" fillId="0" borderId="0" applyFont="0" applyFill="0" applyBorder="0" applyProtection="0"/>
    <xf numFmtId="183" fontId="81" fillId="0" borderId="0" applyFont="0" applyFill="0" applyBorder="0" applyProtection="0"/>
    <xf numFmtId="2" fontId="21" fillId="0" borderId="0" applyFont="0" applyFill="0" applyBorder="0" applyProtection="0"/>
    <xf numFmtId="2" fontId="21" fillId="0" borderId="0" applyFont="0" applyFill="0" applyBorder="0" applyProtection="0"/>
    <xf numFmtId="2" fontId="21" fillId="0" borderId="0" applyFont="0" applyFill="0" applyBorder="0" applyProtection="0"/>
    <xf numFmtId="2" fontId="81" fillId="0" borderId="0" applyFont="0" applyFill="0" applyBorder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77" fillId="0" borderId="0" applyNumberFormat="0" applyFill="0" applyBorder="0" applyAlignment="0" applyProtection="0"/>
    <xf numFmtId="0" fontId="78" fillId="44" borderId="0">
      <alignment horizontal="right"/>
    </xf>
    <xf numFmtId="169" fontId="21" fillId="0" borderId="25">
      <protection locked="0"/>
    </xf>
    <xf numFmtId="169" fontId="21" fillId="0" borderId="25">
      <protection locked="0"/>
    </xf>
    <xf numFmtId="169" fontId="21" fillId="0" borderId="25">
      <protection locked="0"/>
    </xf>
    <xf numFmtId="169" fontId="21" fillId="0" borderId="25">
      <protection locked="0"/>
    </xf>
    <xf numFmtId="169" fontId="21" fillId="0" borderId="25">
      <protection locked="0"/>
    </xf>
    <xf numFmtId="169" fontId="81" fillId="0" borderId="25">
      <protection locked="0"/>
    </xf>
    <xf numFmtId="49" fontId="79" fillId="0" borderId="0"/>
    <xf numFmtId="37" fontId="28" fillId="47" borderId="0" applyNumberFormat="0" applyBorder="0" applyAlignment="0" applyProtection="0"/>
    <xf numFmtId="37" fontId="28" fillId="0" borderId="0"/>
    <xf numFmtId="37" fontId="28" fillId="0" borderId="0"/>
    <xf numFmtId="37" fontId="28" fillId="47" borderId="0" applyNumberFormat="0" applyBorder="0" applyAlignment="0" applyProtection="0"/>
    <xf numFmtId="3" fontId="51" fillId="0" borderId="15" applyProtection="0"/>
    <xf numFmtId="3" fontId="21" fillId="0" borderId="0">
      <protection locked="0"/>
    </xf>
    <xf numFmtId="3" fontId="21" fillId="0" borderId="0">
      <protection locked="0"/>
    </xf>
    <xf numFmtId="3" fontId="21" fillId="0" borderId="0">
      <protection locked="0"/>
    </xf>
    <xf numFmtId="3" fontId="81" fillId="0" borderId="0">
      <protection locked="0"/>
    </xf>
    <xf numFmtId="1" fontId="21" fillId="0" borderId="0" applyFont="0" applyFill="0" applyBorder="0">
      <alignment horizontal="center"/>
    </xf>
    <xf numFmtId="1" fontId="21" fillId="0" borderId="0" applyFont="0" applyFill="0" applyBorder="0">
      <alignment horizontal="center"/>
    </xf>
    <xf numFmtId="1" fontId="21" fillId="0" borderId="0" applyFont="0" applyFill="0" applyBorder="0">
      <alignment horizontal="center"/>
    </xf>
    <xf numFmtId="1" fontId="81" fillId="0" borderId="0" applyFont="0" applyFill="0" applyBorder="0">
      <alignment horizontal="center"/>
    </xf>
    <xf numFmtId="0" fontId="21" fillId="0" borderId="0"/>
    <xf numFmtId="0" fontId="59" fillId="0" borderId="0"/>
    <xf numFmtId="0" fontId="59" fillId="0" borderId="0"/>
    <xf numFmtId="0" fontId="1" fillId="0" borderId="0"/>
    <xf numFmtId="0" fontId="59" fillId="0" borderId="0"/>
    <xf numFmtId="0" fontId="21" fillId="0" borderId="0"/>
  </cellStyleXfs>
  <cellXfs count="102">
    <xf numFmtId="0" fontId="0" fillId="0" borderId="0" xfId="0"/>
    <xf numFmtId="0" fontId="83" fillId="0" borderId="0" xfId="0" applyFont="1" applyAlignment="1">
      <alignment horizontal="centerContinuous"/>
    </xf>
    <xf numFmtId="37" fontId="83" fillId="0" borderId="0" xfId="0" applyNumberFormat="1" applyFont="1" applyAlignment="1">
      <alignment horizontal="centerContinuous"/>
    </xf>
    <xf numFmtId="0" fontId="83" fillId="0" borderId="0" xfId="0" applyFont="1"/>
    <xf numFmtId="0" fontId="84" fillId="0" borderId="0" xfId="0" applyFont="1" applyAlignment="1">
      <alignment horizontal="centerContinuous"/>
    </xf>
    <xf numFmtId="0" fontId="84" fillId="0" borderId="1" xfId="0" applyFont="1" applyBorder="1" applyAlignment="1">
      <alignment horizontal="centerContinuous"/>
    </xf>
    <xf numFmtId="0" fontId="84" fillId="0" borderId="0" xfId="0" applyFont="1" applyBorder="1" applyAlignment="1">
      <alignment horizontal="centerContinuous"/>
    </xf>
    <xf numFmtId="37" fontId="84" fillId="0" borderId="1" xfId="0" applyNumberFormat="1" applyFont="1" applyBorder="1" applyAlignment="1">
      <alignment horizontal="centerContinuous"/>
    </xf>
    <xf numFmtId="0" fontId="84" fillId="0" borderId="0" xfId="0" applyFont="1" applyBorder="1" applyAlignment="1">
      <alignment horizontal="center"/>
    </xf>
    <xf numFmtId="0" fontId="83" fillId="0" borderId="0" xfId="0" applyFont="1" applyBorder="1"/>
    <xf numFmtId="0" fontId="83" fillId="0" borderId="0" xfId="0" applyFont="1" applyAlignment="1">
      <alignment horizontal="center"/>
    </xf>
    <xf numFmtId="0" fontId="84" fillId="0" borderId="2" xfId="0" applyFont="1" applyBorder="1" applyAlignment="1">
      <alignment horizontal="center"/>
    </xf>
    <xf numFmtId="0" fontId="84" fillId="0" borderId="0" xfId="0" applyFont="1" applyAlignment="1">
      <alignment horizontal="center"/>
    </xf>
    <xf numFmtId="37" fontId="84" fillId="0" borderId="0" xfId="0" applyNumberFormat="1" applyFont="1" applyBorder="1" applyAlignment="1">
      <alignment horizontal="center"/>
    </xf>
    <xf numFmtId="0" fontId="84" fillId="0" borderId="1" xfId="0" applyFont="1" applyBorder="1" applyAlignment="1">
      <alignment horizontal="center"/>
    </xf>
    <xf numFmtId="37" fontId="84" fillId="0" borderId="1" xfId="0" applyNumberFormat="1" applyFont="1" applyBorder="1" applyAlignment="1">
      <alignment horizontal="center"/>
    </xf>
    <xf numFmtId="0" fontId="84" fillId="0" borderId="0" xfId="0" quotePrefix="1" applyNumberFormat="1" applyFont="1" applyAlignment="1">
      <alignment horizontal="centerContinuous"/>
    </xf>
    <xf numFmtId="0" fontId="84" fillId="0" borderId="0" xfId="0" applyFont="1"/>
    <xf numFmtId="166" fontId="84" fillId="0" borderId="0" xfId="0" quotePrefix="1" applyNumberFormat="1" applyFont="1" applyAlignment="1">
      <alignment horizontal="center"/>
    </xf>
    <xf numFmtId="166" fontId="84" fillId="0" borderId="0" xfId="0" applyNumberFormat="1" applyFont="1" applyAlignment="1">
      <alignment horizontal="center"/>
    </xf>
    <xf numFmtId="37" fontId="84" fillId="0" borderId="0" xfId="0" quotePrefix="1" applyNumberFormat="1" applyFont="1" applyAlignment="1">
      <alignment horizontal="center"/>
    </xf>
    <xf numFmtId="43" fontId="85" fillId="0" borderId="0" xfId="307" applyFont="1"/>
    <xf numFmtId="0" fontId="59" fillId="0" borderId="0" xfId="0" applyFont="1" applyAlignment="1">
      <alignment horizontal="left"/>
    </xf>
    <xf numFmtId="165" fontId="83" fillId="0" borderId="0" xfId="0" applyNumberFormat="1" applyFont="1"/>
    <xf numFmtId="37" fontId="83" fillId="0" borderId="0" xfId="0" applyNumberFormat="1" applyFont="1"/>
    <xf numFmtId="43" fontId="59" fillId="0" borderId="0" xfId="307" applyFont="1" applyAlignment="1">
      <alignment horizontal="center"/>
    </xf>
    <xf numFmtId="0" fontId="59" fillId="0" borderId="0" xfId="0" applyFont="1" applyAlignment="1">
      <alignment horizontal="center"/>
    </xf>
    <xf numFmtId="164" fontId="86" fillId="0" borderId="0" xfId="1" applyNumberFormat="1" applyFont="1"/>
    <xf numFmtId="0" fontId="86" fillId="0" borderId="0" xfId="0" applyFont="1"/>
    <xf numFmtId="37" fontId="86" fillId="0" borderId="0" xfId="0" applyNumberFormat="1" applyFont="1" applyAlignment="1">
      <alignment horizontal="center"/>
    </xf>
    <xf numFmtId="164" fontId="86" fillId="0" borderId="0" xfId="0" applyNumberFormat="1" applyFont="1"/>
    <xf numFmtId="37" fontId="86" fillId="0" borderId="0" xfId="0" applyNumberFormat="1" applyFont="1"/>
    <xf numFmtId="164" fontId="86" fillId="0" borderId="0" xfId="1" applyNumberFormat="1" applyFont="1" applyAlignment="1">
      <alignment horizontal="right"/>
    </xf>
    <xf numFmtId="43" fontId="85" fillId="0" borderId="0" xfId="307" applyFont="1" applyFill="1"/>
    <xf numFmtId="0" fontId="59" fillId="0" borderId="0" xfId="0" applyFont="1" applyFill="1" applyAlignment="1">
      <alignment horizontal="center"/>
    </xf>
    <xf numFmtId="0" fontId="83" fillId="0" borderId="0" xfId="0" applyFont="1" applyFill="1"/>
    <xf numFmtId="164" fontId="86" fillId="0" borderId="0" xfId="1" applyNumberFormat="1" applyFont="1" applyFill="1"/>
    <xf numFmtId="0" fontId="86" fillId="0" borderId="0" xfId="0" applyFont="1" applyFill="1"/>
    <xf numFmtId="37" fontId="86" fillId="0" borderId="0" xfId="0" applyNumberFormat="1" applyFont="1" applyFill="1" applyAlignment="1">
      <alignment horizontal="center"/>
    </xf>
    <xf numFmtId="164" fontId="86" fillId="0" borderId="0" xfId="0" applyNumberFormat="1" applyFont="1" applyFill="1"/>
    <xf numFmtId="37" fontId="86" fillId="0" borderId="0" xfId="0" applyNumberFormat="1" applyFont="1" applyFill="1"/>
    <xf numFmtId="164" fontId="86" fillId="0" borderId="0" xfId="1" applyNumberFormat="1" applyFont="1" applyFill="1" applyAlignment="1">
      <alignment horizontal="right"/>
    </xf>
    <xf numFmtId="43" fontId="59" fillId="0" borderId="0" xfId="307" applyFont="1" applyFill="1" applyAlignment="1">
      <alignment horizontal="center"/>
    </xf>
    <xf numFmtId="0" fontId="59" fillId="0" borderId="0" xfId="0" applyFont="1" applyFill="1" applyAlignment="1">
      <alignment horizontal="left"/>
    </xf>
    <xf numFmtId="164" fontId="83" fillId="0" borderId="0" xfId="1" applyNumberFormat="1" applyFont="1" applyFill="1" applyAlignment="1">
      <alignment horizontal="right" indent="1"/>
    </xf>
    <xf numFmtId="0" fontId="85" fillId="0" borderId="0" xfId="0" applyFont="1" applyFill="1" applyAlignment="1">
      <alignment horizontal="left"/>
    </xf>
    <xf numFmtId="37" fontId="83" fillId="0" borderId="0" xfId="0" applyNumberFormat="1" applyFont="1" applyFill="1" applyAlignment="1">
      <alignment horizontal="right"/>
    </xf>
    <xf numFmtId="37" fontId="83" fillId="0" borderId="0" xfId="0" applyNumberFormat="1" applyFont="1" applyFill="1" applyAlignment="1">
      <alignment horizontal="center"/>
    </xf>
    <xf numFmtId="43" fontId="83" fillId="0" borderId="0" xfId="0" applyNumberFormat="1" applyFont="1" applyFill="1"/>
    <xf numFmtId="164" fontId="83" fillId="0" borderId="0" xfId="1" applyNumberFormat="1" applyFont="1" applyFill="1" applyAlignment="1">
      <alignment horizontal="center"/>
    </xf>
    <xf numFmtId="164" fontId="83" fillId="0" borderId="0" xfId="1" applyNumberFormat="1" applyFont="1" applyFill="1" applyAlignment="1">
      <alignment horizontal="right"/>
    </xf>
    <xf numFmtId="164" fontId="83" fillId="0" borderId="0" xfId="0" applyNumberFormat="1" applyFont="1" applyFill="1"/>
    <xf numFmtId="37" fontId="83" fillId="0" borderId="0" xfId="0" applyNumberFormat="1" applyFont="1" applyFill="1"/>
    <xf numFmtId="0" fontId="84" fillId="0" borderId="0" xfId="0" applyFont="1" applyFill="1"/>
    <xf numFmtId="164" fontId="83" fillId="0" borderId="1" xfId="1" applyNumberFormat="1" applyFont="1" applyFill="1" applyBorder="1" applyAlignment="1">
      <alignment horizontal="right" indent="1"/>
    </xf>
    <xf numFmtId="37" fontId="83" fillId="0" borderId="1" xfId="0" applyNumberFormat="1" applyFont="1" applyFill="1" applyBorder="1" applyAlignment="1">
      <alignment horizontal="right"/>
    </xf>
    <xf numFmtId="164" fontId="83" fillId="0" borderId="1" xfId="1" applyNumberFormat="1" applyFont="1" applyFill="1" applyBorder="1" applyAlignment="1">
      <alignment horizontal="center"/>
    </xf>
    <xf numFmtId="164" fontId="83" fillId="0" borderId="1" xfId="1" applyNumberFormat="1" applyFont="1" applyFill="1" applyBorder="1" applyAlignment="1">
      <alignment horizontal="right"/>
    </xf>
    <xf numFmtId="164" fontId="83" fillId="0" borderId="1" xfId="0" applyNumberFormat="1" applyFont="1" applyFill="1" applyBorder="1"/>
    <xf numFmtId="164" fontId="86" fillId="0" borderId="26" xfId="1" applyNumberFormat="1" applyFont="1" applyFill="1" applyBorder="1"/>
    <xf numFmtId="164" fontId="86" fillId="0" borderId="26" xfId="1" applyNumberFormat="1" applyFont="1" applyFill="1" applyBorder="1" applyAlignment="1">
      <alignment horizontal="right"/>
    </xf>
    <xf numFmtId="43" fontId="59" fillId="0" borderId="0" xfId="307" applyFont="1" applyFill="1" applyAlignment="1">
      <alignment horizontal="left"/>
    </xf>
    <xf numFmtId="164" fontId="83" fillId="0" borderId="0" xfId="1" applyNumberFormat="1" applyFont="1" applyFill="1"/>
    <xf numFmtId="2" fontId="86" fillId="0" borderId="0" xfId="0" applyNumberFormat="1" applyFont="1" applyFill="1"/>
    <xf numFmtId="1" fontId="86" fillId="0" borderId="0" xfId="0" applyNumberFormat="1" applyFont="1" applyFill="1"/>
    <xf numFmtId="164" fontId="83" fillId="0" borderId="0" xfId="1" applyNumberFormat="1" applyFont="1" applyFill="1" applyBorder="1" applyAlignment="1">
      <alignment horizontal="right" indent="1"/>
    </xf>
    <xf numFmtId="37" fontId="83" fillId="0" borderId="0" xfId="0" applyNumberFormat="1" applyFont="1" applyFill="1" applyBorder="1" applyAlignment="1">
      <alignment horizontal="right"/>
    </xf>
    <xf numFmtId="164" fontId="83" fillId="0" borderId="0" xfId="1" applyNumberFormat="1" applyFont="1" applyFill="1" applyBorder="1" applyAlignment="1">
      <alignment horizontal="center"/>
    </xf>
    <xf numFmtId="164" fontId="83" fillId="0" borderId="0" xfId="1" applyNumberFormat="1" applyFont="1" applyFill="1" applyBorder="1" applyAlignment="1">
      <alignment horizontal="right"/>
    </xf>
    <xf numFmtId="164" fontId="83" fillId="0" borderId="0" xfId="0" applyNumberFormat="1" applyFont="1" applyFill="1" applyBorder="1"/>
    <xf numFmtId="184" fontId="86" fillId="0" borderId="0" xfId="0" applyNumberFormat="1" applyFont="1" applyFill="1"/>
    <xf numFmtId="43" fontId="66" fillId="0" borderId="0" xfId="307" applyFont="1" applyFill="1" applyAlignment="1">
      <alignment horizontal="left"/>
    </xf>
    <xf numFmtId="164" fontId="84" fillId="0" borderId="27" xfId="1" applyNumberFormat="1" applyFont="1" applyFill="1" applyBorder="1" applyAlignment="1">
      <alignment horizontal="right" indent="1"/>
    </xf>
    <xf numFmtId="164" fontId="83" fillId="0" borderId="0" xfId="1" applyNumberFormat="1" applyFont="1" applyAlignment="1">
      <alignment horizontal="right" indent="1"/>
    </xf>
    <xf numFmtId="0" fontId="59" fillId="0" borderId="0" xfId="0" applyFont="1" applyBorder="1"/>
    <xf numFmtId="43" fontId="83" fillId="0" borderId="0" xfId="1" applyNumberFormat="1" applyFont="1" applyAlignment="1">
      <alignment horizontal="right" indent="1"/>
    </xf>
    <xf numFmtId="43" fontId="85" fillId="0" borderId="0" xfId="307" applyFont="1" applyBorder="1"/>
    <xf numFmtId="43" fontId="59" fillId="0" borderId="0" xfId="307" applyFont="1"/>
    <xf numFmtId="0" fontId="85" fillId="0" borderId="0" xfId="0" applyFont="1"/>
    <xf numFmtId="164" fontId="83" fillId="0" borderId="0" xfId="1" applyNumberFormat="1" applyFont="1" applyBorder="1" applyAlignment="1">
      <alignment horizontal="right" indent="1"/>
    </xf>
    <xf numFmtId="164" fontId="83" fillId="0" borderId="0" xfId="1" applyNumberFormat="1" applyFont="1" applyAlignment="1">
      <alignment horizontal="center"/>
    </xf>
    <xf numFmtId="37" fontId="83" fillId="0" borderId="0" xfId="0" applyNumberFormat="1" applyFont="1" applyAlignment="1">
      <alignment horizontal="center"/>
    </xf>
    <xf numFmtId="0" fontId="59" fillId="0" borderId="0" xfId="0" applyFont="1"/>
    <xf numFmtId="164" fontId="83" fillId="0" borderId="1" xfId="1" applyNumberFormat="1" applyFont="1" applyBorder="1" applyAlignment="1">
      <alignment horizontal="right" indent="1"/>
    </xf>
    <xf numFmtId="164" fontId="83" fillId="0" borderId="1" xfId="1" applyNumberFormat="1" applyFont="1" applyBorder="1" applyAlignment="1">
      <alignment horizontal="center"/>
    </xf>
    <xf numFmtId="164" fontId="83" fillId="0" borderId="0" xfId="1" applyNumberFormat="1" applyFont="1"/>
    <xf numFmtId="43" fontId="59" fillId="0" borderId="0" xfId="307" applyFont="1" applyFill="1"/>
    <xf numFmtId="0" fontId="59" fillId="0" borderId="0" xfId="0" applyFont="1" applyFill="1"/>
    <xf numFmtId="0" fontId="85" fillId="0" borderId="0" xfId="0" applyFont="1" applyFill="1"/>
    <xf numFmtId="164" fontId="83" fillId="0" borderId="26" xfId="1" applyNumberFormat="1" applyFont="1" applyBorder="1"/>
    <xf numFmtId="0" fontId="66" fillId="0" borderId="0" xfId="0" applyFont="1" applyAlignment="1">
      <alignment horizontal="center"/>
    </xf>
    <xf numFmtId="164" fontId="84" fillId="0" borderId="27" xfId="1" applyNumberFormat="1" applyFont="1" applyBorder="1"/>
    <xf numFmtId="37" fontId="84" fillId="0" borderId="0" xfId="0" applyNumberFormat="1" applyFont="1"/>
    <xf numFmtId="37" fontId="84" fillId="0" borderId="0" xfId="0" applyNumberFormat="1" applyFont="1" applyFill="1" applyAlignment="1">
      <alignment horizontal="center"/>
    </xf>
    <xf numFmtId="0" fontId="85" fillId="0" borderId="0" xfId="0" applyFont="1" applyAlignment="1">
      <alignment horizontal="left"/>
    </xf>
    <xf numFmtId="43" fontId="59" fillId="0" borderId="0" xfId="1" applyFont="1"/>
    <xf numFmtId="0" fontId="85" fillId="0" borderId="0" xfId="0" applyFont="1" applyBorder="1"/>
    <xf numFmtId="0" fontId="83" fillId="0" borderId="0" xfId="0" applyFont="1" applyFill="1" applyAlignment="1">
      <alignment horizontal="center"/>
    </xf>
    <xf numFmtId="37" fontId="83" fillId="0" borderId="0" xfId="0" applyNumberFormat="1" applyFont="1" applyFill="1" applyBorder="1" applyAlignment="1">
      <alignment horizontal="center"/>
    </xf>
    <xf numFmtId="164" fontId="83" fillId="0" borderId="26" xfId="1" applyNumberFormat="1" applyFont="1" applyFill="1" applyBorder="1"/>
    <xf numFmtId="0" fontId="66" fillId="0" borderId="0" xfId="0" applyFont="1" applyFill="1" applyAlignment="1">
      <alignment horizontal="center"/>
    </xf>
    <xf numFmtId="164" fontId="84" fillId="0" borderId="27" xfId="1" applyNumberFormat="1" applyFont="1" applyFill="1" applyBorder="1"/>
  </cellXfs>
  <cellStyles count="695">
    <cellStyle name="_x0013_" xfId="44" xr:uid="{00000000-0005-0000-0000-000000000000}"/>
    <cellStyle name="$0.00" xfId="45" xr:uid="{00000000-0005-0000-0000-000001000000}"/>
    <cellStyle name="$0.00 2" xfId="46" xr:uid="{00000000-0005-0000-0000-000002000000}"/>
    <cellStyle name="$0.00 3" xfId="47" xr:uid="{00000000-0005-0000-0000-000003000000}"/>
    <cellStyle name="$0.00 4" xfId="48" xr:uid="{00000000-0005-0000-0000-000004000000}"/>
    <cellStyle name="_x0013_,î3_x0001_N@4" xfId="49" xr:uid="{00000000-0005-0000-0000-000005000000}"/>
    <cellStyle name="_x0013_,î3_x0001_N@4 2" xfId="50" xr:uid="{00000000-0005-0000-0000-000006000000}"/>
    <cellStyle name="_x0013_,î3_x0001_N@4 3" xfId="51" xr:uid="{00000000-0005-0000-0000-000007000000}"/>
    <cellStyle name="_x0013_,î3_x0001_N@4 4" xfId="52" xr:uid="{00000000-0005-0000-0000-000008000000}"/>
    <cellStyle name=":¨áy¡’?(" xfId="53" xr:uid="{00000000-0005-0000-0000-000009000000}"/>
    <cellStyle name=":¨áy¡’?( 2" xfId="54" xr:uid="{00000000-0005-0000-0000-00000A000000}"/>
    <cellStyle name=":¨áy¡’?( 3" xfId="55" xr:uid="{00000000-0005-0000-0000-00000B000000}"/>
    <cellStyle name=":¨áy¡’?( 4" xfId="56" xr:uid="{00000000-0005-0000-0000-00000C000000}"/>
    <cellStyle name="?? [0]_??" xfId="57" xr:uid="{00000000-0005-0000-0000-00000D000000}"/>
    <cellStyle name="??_?.????" xfId="58" xr:uid="{00000000-0005-0000-0000-00000E000000}"/>
    <cellStyle name="_0105FFU_lob_earningsWalk" xfId="59" xr:uid="{00000000-0005-0000-0000-00000F000000}"/>
    <cellStyle name="_0305_URG_revenue_walk_v1" xfId="60" xr:uid="{00000000-0005-0000-0000-000010000000}"/>
    <cellStyle name="_0305_URG_revenue_walk_v1 2" xfId="61" xr:uid="{00000000-0005-0000-0000-000011000000}"/>
    <cellStyle name="_0305_URG_revenue_walk_v1 3" xfId="62" xr:uid="{00000000-0005-0000-0000-000012000000}"/>
    <cellStyle name="_0305_URG_revenue_walk_v1 4" xfId="63" xr:uid="{00000000-0005-0000-0000-000013000000}"/>
    <cellStyle name="_0306_URG_revenue_walk" xfId="64" xr:uid="{00000000-0005-0000-0000-000014000000}"/>
    <cellStyle name="_0306_URG_revenue_walk 2" xfId="65" xr:uid="{00000000-0005-0000-0000-000015000000}"/>
    <cellStyle name="_0306_URG_revenue_walk 3" xfId="66" xr:uid="{00000000-0005-0000-0000-000016000000}"/>
    <cellStyle name="_0306_URG_revenue_walk 4" xfId="67" xr:uid="{00000000-0005-0000-0000-000017000000}"/>
    <cellStyle name="_03Mar06_EDCS_RevenueEPS" xfId="68" xr:uid="{00000000-0005-0000-0000-000018000000}"/>
    <cellStyle name="_05_06 1823110 Analysis" xfId="69" xr:uid="{00000000-0005-0000-0000-000019000000}"/>
    <cellStyle name="_05_06 1823110 Analysis 2" xfId="70" xr:uid="{00000000-0005-0000-0000-00001A000000}"/>
    <cellStyle name="_05_06 1823110 Analysis 3" xfId="71" xr:uid="{00000000-0005-0000-0000-00001B000000}"/>
    <cellStyle name="_05_06 1823110 Analysis 4" xfId="72" xr:uid="{00000000-0005-0000-0000-00001C000000}"/>
    <cellStyle name="_06_06 1823110 Analysis A" xfId="73" xr:uid="{00000000-0005-0000-0000-00001D000000}"/>
    <cellStyle name="_06_06 1823110 Analysis A 2" xfId="74" xr:uid="{00000000-0005-0000-0000-00001E000000}"/>
    <cellStyle name="_06_06 1823110 Analysis A 3" xfId="75" xr:uid="{00000000-0005-0000-0000-00001F000000}"/>
    <cellStyle name="_06_06 1823110 Analysis A 4" xfId="76" xr:uid="{00000000-0005-0000-0000-000020000000}"/>
    <cellStyle name="_07_06 1823110 Analysis" xfId="77" xr:uid="{00000000-0005-0000-0000-000021000000}"/>
    <cellStyle name="_07_06 1823110 Analysis 2" xfId="78" xr:uid="{00000000-0005-0000-0000-000022000000}"/>
    <cellStyle name="_07_06 1823110 Analysis 3" xfId="79" xr:uid="{00000000-0005-0000-0000-000023000000}"/>
    <cellStyle name="_07_06 1823110 Analysis 4" xfId="80" xr:uid="{00000000-0005-0000-0000-000024000000}"/>
    <cellStyle name="_08_06 1823110 Analysis" xfId="81" xr:uid="{00000000-0005-0000-0000-000025000000}"/>
    <cellStyle name="_08_06 1823110 Analysis 2" xfId="82" xr:uid="{00000000-0005-0000-0000-000026000000}"/>
    <cellStyle name="_08_06 1823110 Analysis 3" xfId="83" xr:uid="{00000000-0005-0000-0000-000027000000}"/>
    <cellStyle name="_08_06 1823110 Analysis 4" xfId="84" xr:uid="{00000000-0005-0000-0000-000028000000}"/>
    <cellStyle name="_0806_URG_revenue_walk_Cy3" xfId="85" xr:uid="{00000000-0005-0000-0000-000029000000}"/>
    <cellStyle name="_0806_URG_revenue_walk_Cy3 2" xfId="86" xr:uid="{00000000-0005-0000-0000-00002A000000}"/>
    <cellStyle name="_0806_URG_revenue_walk_Cy3 3" xfId="87" xr:uid="{00000000-0005-0000-0000-00002B000000}"/>
    <cellStyle name="_0806_URG_revenue_walk_Cy3 4" xfId="88" xr:uid="{00000000-0005-0000-0000-00002C000000}"/>
    <cellStyle name="_09_06 1823110 Analysis" xfId="89" xr:uid="{00000000-0005-0000-0000-00002D000000}"/>
    <cellStyle name="_09_06 1823110 Analysis 2" xfId="90" xr:uid="{00000000-0005-0000-0000-00002E000000}"/>
    <cellStyle name="_09_06 1823110 Analysis 3" xfId="91" xr:uid="{00000000-0005-0000-0000-00002F000000}"/>
    <cellStyle name="_09_06 1823110 Analysis 4" xfId="92" xr:uid="{00000000-0005-0000-0000-000030000000}"/>
    <cellStyle name="_0906_OP_revenue_walk_2006_Budget DET" xfId="93" xr:uid="{00000000-0005-0000-0000-000031000000}"/>
    <cellStyle name="_10_06 1823110 Analysis" xfId="94" xr:uid="{00000000-0005-0000-0000-000032000000}"/>
    <cellStyle name="_10_06 1823110 Analysis 2" xfId="95" xr:uid="{00000000-0005-0000-0000-000033000000}"/>
    <cellStyle name="_10_06 1823110 Analysis 3" xfId="96" xr:uid="{00000000-0005-0000-0000-000034000000}"/>
    <cellStyle name="_10_06 1823110 Analysis 4" xfId="97" xr:uid="{00000000-0005-0000-0000-000035000000}"/>
    <cellStyle name="_11_06 1823110 Analysis" xfId="98" xr:uid="{00000000-0005-0000-0000-000036000000}"/>
    <cellStyle name="_11_06 1823110 Analysis 2" xfId="99" xr:uid="{00000000-0005-0000-0000-000037000000}"/>
    <cellStyle name="_11_06 1823110 Analysis 3" xfId="100" xr:uid="{00000000-0005-0000-0000-000038000000}"/>
    <cellStyle name="_11_06 1823110 Analysis 4" xfId="101" xr:uid="{00000000-0005-0000-0000-000039000000}"/>
    <cellStyle name="_12_06 1823110 Analysis" xfId="102" xr:uid="{00000000-0005-0000-0000-00003A000000}"/>
    <cellStyle name="_12_06 1823110 Analysis 2" xfId="103" xr:uid="{00000000-0005-0000-0000-00003B000000}"/>
    <cellStyle name="_12_06 1823110 Analysis 3" xfId="104" xr:uid="{00000000-0005-0000-0000-00003C000000}"/>
    <cellStyle name="_12_06 1823110 Analysis 4" xfId="105" xr:uid="{00000000-0005-0000-0000-00003D000000}"/>
    <cellStyle name="_1205_URG_revenue_walk_v2_Cycle4" xfId="106" xr:uid="{00000000-0005-0000-0000-00003E000000}"/>
    <cellStyle name="_1205_URG_revenue_walk_v2_Cycle4 2" xfId="107" xr:uid="{00000000-0005-0000-0000-00003F000000}"/>
    <cellStyle name="_1205_URG_revenue_walk_v2_Cycle4 3" xfId="108" xr:uid="{00000000-0005-0000-0000-000040000000}"/>
    <cellStyle name="_1205_URG_revenue_walk_v2_Cycle4 4" xfId="109" xr:uid="{00000000-0005-0000-0000-000041000000}"/>
    <cellStyle name="_1823110_04_2007" xfId="110" xr:uid="{00000000-0005-0000-0000-000042000000}"/>
    <cellStyle name="_1823110_04_2007 2" xfId="111" xr:uid="{00000000-0005-0000-0000-000043000000}"/>
    <cellStyle name="_1823110_04_2007 3" xfId="112" xr:uid="{00000000-0005-0000-0000-000044000000}"/>
    <cellStyle name="_1823110_04_2007 4" xfId="113" xr:uid="{00000000-0005-0000-0000-000045000000}"/>
    <cellStyle name="_1823110_05_2007" xfId="114" xr:uid="{00000000-0005-0000-0000-000046000000}"/>
    <cellStyle name="_1823110_05_2007 2" xfId="115" xr:uid="{00000000-0005-0000-0000-000047000000}"/>
    <cellStyle name="_1823110_05_2007 3" xfId="116" xr:uid="{00000000-0005-0000-0000-000048000000}"/>
    <cellStyle name="_1823110_05_2007 4" xfId="117" xr:uid="{00000000-0005-0000-0000-000049000000}"/>
    <cellStyle name="_1823110_06_2007" xfId="118" xr:uid="{00000000-0005-0000-0000-00004A000000}"/>
    <cellStyle name="_1823110_06_2007 2" xfId="119" xr:uid="{00000000-0005-0000-0000-00004B000000}"/>
    <cellStyle name="_1823110_06_2007 3" xfId="120" xr:uid="{00000000-0005-0000-0000-00004C000000}"/>
    <cellStyle name="_1823110_06_2007 4" xfId="121" xr:uid="{00000000-0005-0000-0000-00004D000000}"/>
    <cellStyle name="_1823110_09_2007" xfId="122" xr:uid="{00000000-0005-0000-0000-00004E000000}"/>
    <cellStyle name="_1823110_09_2007 2" xfId="123" xr:uid="{00000000-0005-0000-0000-00004F000000}"/>
    <cellStyle name="_1823110_09_2007 3" xfId="124" xr:uid="{00000000-0005-0000-0000-000050000000}"/>
    <cellStyle name="_1823110_09_2007 4" xfId="125" xr:uid="{00000000-0005-0000-0000-000051000000}"/>
    <cellStyle name="_2005Cycle1_URG_revenue_walk_v1" xfId="126" xr:uid="{00000000-0005-0000-0000-000052000000}"/>
    <cellStyle name="_2005Cycle1_URG_revenue_walk_v1 2" xfId="127" xr:uid="{00000000-0005-0000-0000-000053000000}"/>
    <cellStyle name="_2005Cycle1_URG_revenue_walk_v1 3" xfId="128" xr:uid="{00000000-0005-0000-0000-000054000000}"/>
    <cellStyle name="_2005Cycle1_URG_revenue_walk_v1 4" xfId="129" xr:uid="{00000000-0005-0000-0000-000055000000}"/>
    <cellStyle name="_2006Cy1_URG_revenue_walk" xfId="130" xr:uid="{00000000-0005-0000-0000-000056000000}"/>
    <cellStyle name="_2006Cy1_URG_revenue_walk 2" xfId="131" xr:uid="{00000000-0005-0000-0000-000057000000}"/>
    <cellStyle name="_2006Cy1_URG_revenue_walk 3" xfId="132" xr:uid="{00000000-0005-0000-0000-000058000000}"/>
    <cellStyle name="_2006Cy1_URG_revenue_walk 4" xfId="133" xr:uid="{00000000-0005-0000-0000-000059000000}"/>
    <cellStyle name="_2006Cy2_URG_revenue_walk" xfId="134" xr:uid="{00000000-0005-0000-0000-00005A000000}"/>
    <cellStyle name="_2006Cy2_URG_revenue_walk 2" xfId="135" xr:uid="{00000000-0005-0000-0000-00005B000000}"/>
    <cellStyle name="_2006Cy2_URG_revenue_walk 3" xfId="136" xr:uid="{00000000-0005-0000-0000-00005C000000}"/>
    <cellStyle name="_2006Cy2_URG_revenue_walk 4" xfId="137" xr:uid="{00000000-0005-0000-0000-00005D000000}"/>
    <cellStyle name="_2006Cy3_EDCS_RevenueEPS" xfId="138" xr:uid="{00000000-0005-0000-0000-00005E000000}"/>
    <cellStyle name="_205FFU_lob_earningsWalk" xfId="139" xr:uid="{00000000-0005-0000-0000-00005F000000}"/>
    <cellStyle name="_Acct 926 W1_W2Benefits" xfId="140" xr:uid="{00000000-0005-0000-0000-000060000000}"/>
    <cellStyle name="_Acct 926 W1_W2Benefits 2" xfId="141" xr:uid="{00000000-0005-0000-0000-000061000000}"/>
    <cellStyle name="_Acct 926 W1_W2Benefits 3" xfId="142" xr:uid="{00000000-0005-0000-0000-000062000000}"/>
    <cellStyle name="_Acct 926 W1_W2Benefits 4" xfId="143" xr:uid="{00000000-0005-0000-0000-000063000000}"/>
    <cellStyle name="_AFUDC" xfId="144" xr:uid="{00000000-0005-0000-0000-000064000000}"/>
    <cellStyle name="_AFUDC 2" xfId="145" xr:uid="{00000000-0005-0000-0000-000065000000}"/>
    <cellStyle name="_AFUDC 3" xfId="146" xr:uid="{00000000-0005-0000-0000-000066000000}"/>
    <cellStyle name="_AFUDC 4" xfId="147" xr:uid="{00000000-0005-0000-0000-000067000000}"/>
    <cellStyle name="_AFUDC_2009_Budget_01302009" xfId="148" xr:uid="{00000000-0005-0000-0000-000068000000}"/>
    <cellStyle name="_AFUDC_2009_Budget_01302009 2" xfId="149" xr:uid="{00000000-0005-0000-0000-000069000000}"/>
    <cellStyle name="_AFUDC_2009_Budget_01302009 3" xfId="150" xr:uid="{00000000-0005-0000-0000-00006A000000}"/>
    <cellStyle name="_AFUDC_2009_Budget_01302009 4" xfId="151" xr:uid="{00000000-0005-0000-0000-00006B000000}"/>
    <cellStyle name="_August Expense Reports" xfId="152" xr:uid="{00000000-0005-0000-0000-00006C000000}"/>
    <cellStyle name="_August Expense Reports 2" xfId="153" xr:uid="{00000000-0005-0000-0000-00006D000000}"/>
    <cellStyle name="_August Expense Reports 3" xfId="154" xr:uid="{00000000-0005-0000-0000-00006E000000}"/>
    <cellStyle name="_August Expense Reports 4" xfId="155" xr:uid="{00000000-0005-0000-0000-00006F000000}"/>
    <cellStyle name="_bal_acct_rcls_01_08" xfId="156" xr:uid="{00000000-0005-0000-0000-000070000000}"/>
    <cellStyle name="_bal_acct_rcls_01_08 2" xfId="157" xr:uid="{00000000-0005-0000-0000-000071000000}"/>
    <cellStyle name="_bal_acct_rcls_01_08 3" xfId="158" xr:uid="{00000000-0005-0000-0000-000072000000}"/>
    <cellStyle name="_bal_acct_rcls_01_08 4" xfId="159" xr:uid="{00000000-0005-0000-0000-000073000000}"/>
    <cellStyle name="_bal_acct_rcls_02_08" xfId="160" xr:uid="{00000000-0005-0000-0000-000074000000}"/>
    <cellStyle name="_bal_acct_rcls_02_08 2" xfId="161" xr:uid="{00000000-0005-0000-0000-000075000000}"/>
    <cellStyle name="_bal_acct_rcls_02_08 3" xfId="162" xr:uid="{00000000-0005-0000-0000-000076000000}"/>
    <cellStyle name="_bal_acct_rcls_02_08 4" xfId="163" xr:uid="{00000000-0005-0000-0000-000077000000}"/>
    <cellStyle name="_bal_acct_rcls_03_08_2nd close" xfId="164" xr:uid="{00000000-0005-0000-0000-000078000000}"/>
    <cellStyle name="_bal_acct_rcls_03_08_2nd close 2" xfId="165" xr:uid="{00000000-0005-0000-0000-000079000000}"/>
    <cellStyle name="_bal_acct_rcls_03_08_2nd close 3" xfId="166" xr:uid="{00000000-0005-0000-0000-00007A000000}"/>
    <cellStyle name="_bal_acct_rcls_03_08_2nd close 4" xfId="167" xr:uid="{00000000-0005-0000-0000-00007B000000}"/>
    <cellStyle name="_bal_acct_rcls_04_08" xfId="168" xr:uid="{00000000-0005-0000-0000-00007C000000}"/>
    <cellStyle name="_bal_acct_rcls_04_08 2" xfId="169" xr:uid="{00000000-0005-0000-0000-00007D000000}"/>
    <cellStyle name="_bal_acct_rcls_04_08 3" xfId="170" xr:uid="{00000000-0005-0000-0000-00007E000000}"/>
    <cellStyle name="_bal_acct_rcls_04_08 4" xfId="171" xr:uid="{00000000-0005-0000-0000-00007F000000}"/>
    <cellStyle name="_bal_acct_rcls_05_08" xfId="172" xr:uid="{00000000-0005-0000-0000-000080000000}"/>
    <cellStyle name="_bal_acct_rcls_05_08 2" xfId="173" xr:uid="{00000000-0005-0000-0000-000081000000}"/>
    <cellStyle name="_bal_acct_rcls_05_08 3" xfId="174" xr:uid="{00000000-0005-0000-0000-000082000000}"/>
    <cellStyle name="_bal_acct_rcls_05_08 4" xfId="175" xr:uid="{00000000-0005-0000-0000-000083000000}"/>
    <cellStyle name="_bal_acct_rcls_0507" xfId="176" xr:uid="{00000000-0005-0000-0000-000084000000}"/>
    <cellStyle name="_bal_acct_rcls_0507 2" xfId="177" xr:uid="{00000000-0005-0000-0000-000085000000}"/>
    <cellStyle name="_bal_acct_rcls_0507 3" xfId="178" xr:uid="{00000000-0005-0000-0000-000086000000}"/>
    <cellStyle name="_bal_acct_rcls_0507 4" xfId="179" xr:uid="{00000000-0005-0000-0000-000087000000}"/>
    <cellStyle name="_bal_acct_rcls_06_08 Close #2" xfId="180" xr:uid="{00000000-0005-0000-0000-000088000000}"/>
    <cellStyle name="_bal_acct_rcls_06_08 Close #2 2" xfId="181" xr:uid="{00000000-0005-0000-0000-000089000000}"/>
    <cellStyle name="_bal_acct_rcls_06_08 Close #2 3" xfId="182" xr:uid="{00000000-0005-0000-0000-00008A000000}"/>
    <cellStyle name="_bal_acct_rcls_06_08 Close #2 4" xfId="183" xr:uid="{00000000-0005-0000-0000-00008B000000}"/>
    <cellStyle name="_bal_acct_rcls_07_08" xfId="184" xr:uid="{00000000-0005-0000-0000-00008C000000}"/>
    <cellStyle name="_bal_acct_rcls_07_08 2" xfId="185" xr:uid="{00000000-0005-0000-0000-00008D000000}"/>
    <cellStyle name="_bal_acct_rcls_07_08 3" xfId="186" xr:uid="{00000000-0005-0000-0000-00008E000000}"/>
    <cellStyle name="_bal_acct_rcls_07_08 4" xfId="187" xr:uid="{00000000-0005-0000-0000-00008F000000}"/>
    <cellStyle name="_bal_acct_rcls_0707" xfId="188" xr:uid="{00000000-0005-0000-0000-000090000000}"/>
    <cellStyle name="_bal_acct_rcls_0707 2" xfId="189" xr:uid="{00000000-0005-0000-0000-000091000000}"/>
    <cellStyle name="_bal_acct_rcls_0707 3" xfId="190" xr:uid="{00000000-0005-0000-0000-000092000000}"/>
    <cellStyle name="_bal_acct_rcls_0707 4" xfId="191" xr:uid="{00000000-0005-0000-0000-000093000000}"/>
    <cellStyle name="_Bank Fees" xfId="192" xr:uid="{00000000-0005-0000-0000-000094000000}"/>
    <cellStyle name="_Bank Fees 2" xfId="193" xr:uid="{00000000-0005-0000-0000-000095000000}"/>
    <cellStyle name="_Bank Fees 3" xfId="194" xr:uid="{00000000-0005-0000-0000-000096000000}"/>
    <cellStyle name="_Bank Fees 4" xfId="195" xr:uid="{00000000-0005-0000-0000-000097000000}"/>
    <cellStyle name="_Book1 (2)" xfId="196" xr:uid="{00000000-0005-0000-0000-000098000000}"/>
    <cellStyle name="_Book15" xfId="197" xr:uid="{00000000-0005-0000-0000-000099000000}"/>
    <cellStyle name="_Book2" xfId="198" xr:uid="{00000000-0005-0000-0000-00009A000000}"/>
    <cellStyle name="_Cap A&amp;G Dept Costs" xfId="199" xr:uid="{00000000-0005-0000-0000-00009B000000}"/>
    <cellStyle name="_Cap A&amp;G Dept Costs 2" xfId="200" xr:uid="{00000000-0005-0000-0000-00009C000000}"/>
    <cellStyle name="_Cap A&amp;G Dept Costs 3" xfId="201" xr:uid="{00000000-0005-0000-0000-00009D000000}"/>
    <cellStyle name="_Cap A&amp;G Dept Costs 4" xfId="202" xr:uid="{00000000-0005-0000-0000-00009E000000}"/>
    <cellStyle name="_Casualty" xfId="203" xr:uid="{00000000-0005-0000-0000-00009F000000}"/>
    <cellStyle name="_Casualty 2" xfId="204" xr:uid="{00000000-0005-0000-0000-0000A0000000}"/>
    <cellStyle name="_Casualty 3" xfId="205" xr:uid="{00000000-0005-0000-0000-0000A1000000}"/>
    <cellStyle name="_Casualty 4" xfId="206" xr:uid="{00000000-0005-0000-0000-0000A2000000}"/>
    <cellStyle name="_CGT_IS1" xfId="207" xr:uid="{00000000-0005-0000-0000-0000A3000000}"/>
    <cellStyle name="_CGT_IS1 2" xfId="208" xr:uid="{00000000-0005-0000-0000-0000A4000000}"/>
    <cellStyle name="_CGT_IS1 3" xfId="209" xr:uid="{00000000-0005-0000-0000-0000A5000000}"/>
    <cellStyle name="_CGT_IS1 4" xfId="210" xr:uid="{00000000-0005-0000-0000-0000A6000000}"/>
    <cellStyle name="_CGTPerform_November03 (12-16-03)" xfId="211" xr:uid="{00000000-0005-0000-0000-0000A7000000}"/>
    <cellStyle name="_CGTPerform_November03 (12-16-03) 2" xfId="212" xr:uid="{00000000-0005-0000-0000-0000A8000000}"/>
    <cellStyle name="_CGTPerform_November03 (12-16-03) 3" xfId="213" xr:uid="{00000000-0005-0000-0000-0000A9000000}"/>
    <cellStyle name="_CGTPerform_November03 (12-16-03) 4" xfId="214" xr:uid="{00000000-0005-0000-0000-0000AA000000}"/>
    <cellStyle name="_CGTPerform_November03 (only IS revised) (Final used for TBK Meeting on 12-19-03)" xfId="215" xr:uid="{00000000-0005-0000-0000-0000AB000000}"/>
    <cellStyle name="_CGTPerform_November03 (only IS revised) (Final used for TBK Meeting on 12-19-03) 2" xfId="216" xr:uid="{00000000-0005-0000-0000-0000AC000000}"/>
    <cellStyle name="_CGTPerform_November03 (only IS revised) (Final used for TBK Meeting on 12-19-03) 3" xfId="217" xr:uid="{00000000-0005-0000-0000-0000AD000000}"/>
    <cellStyle name="_CGTPerform_November03 (only IS revised) (Final used for TBK Meeting on 12-19-03) 4" xfId="218" xr:uid="{00000000-0005-0000-0000-0000AE000000}"/>
    <cellStyle name="_Copy of Revenue Forecast 2006 Assumptions" xfId="219" xr:uid="{00000000-0005-0000-0000-0000AF000000}"/>
    <cellStyle name="_Copy of Revenue Forecast 2006 Assumptions 2" xfId="220" xr:uid="{00000000-0005-0000-0000-0000B0000000}"/>
    <cellStyle name="_Copy of Revenue Forecast 2006 Assumptions 3" xfId="221" xr:uid="{00000000-0005-0000-0000-0000B1000000}"/>
    <cellStyle name="_Copy of Revenue Forecast 2006 Assumptions 4" xfId="222" xr:uid="{00000000-0005-0000-0000-0000B2000000}"/>
    <cellStyle name="_Decommissioning (net)" xfId="223" xr:uid="{00000000-0005-0000-0000-0000B3000000}"/>
    <cellStyle name="_Decommissioning (net) 2" xfId="224" xr:uid="{00000000-0005-0000-0000-0000B4000000}"/>
    <cellStyle name="_Decommissioning (net) 3" xfId="225" xr:uid="{00000000-0005-0000-0000-0000B5000000}"/>
    <cellStyle name="_Decommissioning (net) 4" xfId="226" xr:uid="{00000000-0005-0000-0000-0000B6000000}"/>
    <cellStyle name="_Depreciation-Reg Assets" xfId="227" xr:uid="{00000000-0005-0000-0000-0000B7000000}"/>
    <cellStyle name="_Depreciation-Reg Assets 2" xfId="228" xr:uid="{00000000-0005-0000-0000-0000B8000000}"/>
    <cellStyle name="_Depreciation-Reg Assets 3" xfId="229" xr:uid="{00000000-0005-0000-0000-0000B9000000}"/>
    <cellStyle name="_Depreciation-Reg Assets 4" xfId="230" xr:uid="{00000000-0005-0000-0000-0000BA000000}"/>
    <cellStyle name="_ETRev_Aug04" xfId="231" xr:uid="{00000000-0005-0000-0000-0000BB000000}"/>
    <cellStyle name="_ETRev_Aug04 2" xfId="232" xr:uid="{00000000-0005-0000-0000-0000BC000000}"/>
    <cellStyle name="_ETRev_Aug04 3" xfId="233" xr:uid="{00000000-0005-0000-0000-0000BD000000}"/>
    <cellStyle name="_ETRev_Aug04 4" xfId="234" xr:uid="{00000000-0005-0000-0000-0000BE000000}"/>
    <cellStyle name="_ETRev_Aug04 5" xfId="235" xr:uid="{00000000-0005-0000-0000-0000BF000000}"/>
    <cellStyle name="_ETRev_Aug04 6" xfId="236" xr:uid="{00000000-0005-0000-0000-0000C0000000}"/>
    <cellStyle name="_ETRev_March06.Cycle1" xfId="237" xr:uid="{00000000-0005-0000-0000-0000C1000000}"/>
    <cellStyle name="_ETRev_March06.Cycle1 2" xfId="238" xr:uid="{00000000-0005-0000-0000-0000C2000000}"/>
    <cellStyle name="_ETRev_March06.Cycle1 3" xfId="239" xr:uid="{00000000-0005-0000-0000-0000C3000000}"/>
    <cellStyle name="_ETRev_March06.Cycle1 4" xfId="240" xr:uid="{00000000-0005-0000-0000-0000C4000000}"/>
    <cellStyle name="_ETRev_March06.Cycle1 5" xfId="241" xr:uid="{00000000-0005-0000-0000-0000C5000000}"/>
    <cellStyle name="_ETRev_March06.Cycle1 6" xfId="242" xr:uid="{00000000-0005-0000-0000-0000C6000000}"/>
    <cellStyle name="_ETRevC2_MRDept_July1" xfId="243" xr:uid="{00000000-0005-0000-0000-0000C7000000}"/>
    <cellStyle name="_ETRevC2_MRDept_July1 2" xfId="244" xr:uid="{00000000-0005-0000-0000-0000C8000000}"/>
    <cellStyle name="_ETRevC2_MRDept_July1 3" xfId="245" xr:uid="{00000000-0005-0000-0000-0000C9000000}"/>
    <cellStyle name="_ETRevC2_MRDept_July1 4" xfId="246" xr:uid="{00000000-0005-0000-0000-0000CA000000}"/>
    <cellStyle name="_ETRevC3_RevisedSep30" xfId="247" xr:uid="{00000000-0005-0000-0000-0000CB000000}"/>
    <cellStyle name="_ETRevC3_RevisedSep30 2" xfId="248" xr:uid="{00000000-0005-0000-0000-0000CC000000}"/>
    <cellStyle name="_ETRevC3_RevisedSep30 3" xfId="249" xr:uid="{00000000-0005-0000-0000-0000CD000000}"/>
    <cellStyle name="_ETRevC3_RevisedSep30 4" xfId="250" xr:uid="{00000000-0005-0000-0000-0000CE000000}"/>
    <cellStyle name="_HC Cycle I Summary" xfId="251" xr:uid="{00000000-0005-0000-0000-0000CF000000}"/>
    <cellStyle name="_HC Cycle I Summary 2" xfId="252" xr:uid="{00000000-0005-0000-0000-0000D0000000}"/>
    <cellStyle name="_HC Cycle I Summary 3" xfId="253" xr:uid="{00000000-0005-0000-0000-0000D1000000}"/>
    <cellStyle name="_HC Cycle I Summary 4" xfId="254" xr:uid="{00000000-0005-0000-0000-0000D2000000}"/>
    <cellStyle name="_Insurance" xfId="255" xr:uid="{00000000-0005-0000-0000-0000D3000000}"/>
    <cellStyle name="_Insurance 2" xfId="256" xr:uid="{00000000-0005-0000-0000-0000D4000000}"/>
    <cellStyle name="_Insurance 3" xfId="257" xr:uid="{00000000-0005-0000-0000-0000D5000000}"/>
    <cellStyle name="_Insurance 4" xfId="258" xr:uid="{00000000-0005-0000-0000-0000D6000000}"/>
    <cellStyle name="_Operating Interest" xfId="259" xr:uid="{00000000-0005-0000-0000-0000D7000000}"/>
    <cellStyle name="_Operating Interest 2" xfId="260" xr:uid="{00000000-0005-0000-0000-0000D8000000}"/>
    <cellStyle name="_Operating Interest 3" xfId="261" xr:uid="{00000000-0005-0000-0000-0000D9000000}"/>
    <cellStyle name="_Operating Interest 4" xfId="262" xr:uid="{00000000-0005-0000-0000-0000DA000000}"/>
    <cellStyle name="_Perm Tax" xfId="263" xr:uid="{00000000-0005-0000-0000-0000DB000000}"/>
    <cellStyle name="_Perm Tax 2" xfId="264" xr:uid="{00000000-0005-0000-0000-0000DC000000}"/>
    <cellStyle name="_Perm Tax 3" xfId="265" xr:uid="{00000000-0005-0000-0000-0000DD000000}"/>
    <cellStyle name="_Perm Tax 4" xfId="266" xr:uid="{00000000-0005-0000-0000-0000DE000000}"/>
    <cellStyle name="_Property Tax" xfId="267" xr:uid="{00000000-0005-0000-0000-0000DF000000}"/>
    <cellStyle name="_Property Tax 2" xfId="268" xr:uid="{00000000-0005-0000-0000-0000E0000000}"/>
    <cellStyle name="_Property Tax 3" xfId="269" xr:uid="{00000000-0005-0000-0000-0000E1000000}"/>
    <cellStyle name="_Property Tax 4" xfId="270" xr:uid="{00000000-0005-0000-0000-0000E2000000}"/>
    <cellStyle name="_Remaining Vacation" xfId="271" xr:uid="{00000000-0005-0000-0000-0000E3000000}"/>
    <cellStyle name="_Remaining Vacation 2" xfId="272" xr:uid="{00000000-0005-0000-0000-0000E4000000}"/>
    <cellStyle name="_Remaining Vacation 3" xfId="273" xr:uid="{00000000-0005-0000-0000-0000E5000000}"/>
    <cellStyle name="_Remaining Vacation 4" xfId="274" xr:uid="{00000000-0005-0000-0000-0000E6000000}"/>
    <cellStyle name="_Transfers - Adjustments" xfId="275" xr:uid="{00000000-0005-0000-0000-0000E7000000}"/>
    <cellStyle name="_Transfers - Adjustments 2" xfId="276" xr:uid="{00000000-0005-0000-0000-0000E8000000}"/>
    <cellStyle name="_Transfers - Adjustments 3" xfId="277" xr:uid="{00000000-0005-0000-0000-0000E9000000}"/>
    <cellStyle name="_Transfers - Adjustments 4" xfId="278" xr:uid="{00000000-0005-0000-0000-0000EA000000}"/>
    <cellStyle name="_Wave 2 GFOM Support" xfId="279" xr:uid="{00000000-0005-0000-0000-0000EB000000}"/>
    <cellStyle name="_Wave 2 GFOM Support 2" xfId="280" xr:uid="{00000000-0005-0000-0000-0000EC000000}"/>
    <cellStyle name="_Wave 2 GFOM Support 3" xfId="281" xr:uid="{00000000-0005-0000-0000-0000ED000000}"/>
    <cellStyle name="_Wave 2 GFOM Support 4" xfId="282" xr:uid="{00000000-0005-0000-0000-0000EE000000}"/>
    <cellStyle name="_x0010_“+ˆÉ•?pý¤" xfId="283" xr:uid="{00000000-0005-0000-0000-0000EF000000}"/>
    <cellStyle name="_x0010_“+ˆÉ•?pý¤ 2" xfId="284" xr:uid="{00000000-0005-0000-0000-0000F0000000}"/>
    <cellStyle name="_x0010_“+ˆÉ•?pý¤ 3" xfId="285" xr:uid="{00000000-0005-0000-0000-0000F1000000}"/>
    <cellStyle name="_x0010_“+ˆÉ•?pý¤ 4" xfId="286" xr:uid="{00000000-0005-0000-0000-0000F2000000}"/>
    <cellStyle name="0" xfId="287" xr:uid="{00000000-0005-0000-0000-0000F3000000}"/>
    <cellStyle name="0 2" xfId="288" xr:uid="{00000000-0005-0000-0000-0000F4000000}"/>
    <cellStyle name="0 3" xfId="289" xr:uid="{00000000-0005-0000-0000-0000F5000000}"/>
    <cellStyle name="0 4" xfId="290" xr:uid="{00000000-0005-0000-0000-0000F6000000}"/>
    <cellStyle name="0.00" xfId="291" xr:uid="{00000000-0005-0000-0000-0000F7000000}"/>
    <cellStyle name="0.00 2" xfId="292" xr:uid="{00000000-0005-0000-0000-0000F8000000}"/>
    <cellStyle name="0.00 3" xfId="293" xr:uid="{00000000-0005-0000-0000-0000F9000000}"/>
    <cellStyle name="0.00 4" xfId="294" xr:uid="{00000000-0005-0000-0000-0000FA000000}"/>
    <cellStyle name="10 in (Normal)" xfId="295" xr:uid="{00000000-0005-0000-0000-0000FB000000}"/>
    <cellStyle name="10 in (Normal) 2" xfId="296" xr:uid="{00000000-0005-0000-0000-0000FC000000}"/>
    <cellStyle name="10 in (Normal) 3" xfId="297" xr:uid="{00000000-0005-0000-0000-0000FD000000}"/>
    <cellStyle name="10 in (Normal) 4" xfId="298" xr:uid="{00000000-0005-0000-0000-0000FE000000}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5 in (Normal)" xfId="299" xr:uid="{00000000-0005-0000-0000-00000B010000}"/>
    <cellStyle name="5 in (Normal) 2" xfId="300" xr:uid="{00000000-0005-0000-0000-00000C010000}"/>
    <cellStyle name="5 in (Normal) 3" xfId="301" xr:uid="{00000000-0005-0000-0000-00000D010000}"/>
    <cellStyle name="5 in (Normal) 4" xfId="302" xr:uid="{00000000-0005-0000-0000-00000E01000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ctual Date" xfId="303" xr:uid="{00000000-0005-0000-0000-00001B010000}"/>
    <cellStyle name="Actual Date 2" xfId="304" xr:uid="{00000000-0005-0000-0000-00001C010000}"/>
    <cellStyle name="Array" xfId="305" xr:uid="{00000000-0005-0000-0000-00001D010000}"/>
    <cellStyle name="Bad" xfId="8" builtinId="27" customBuiltin="1"/>
    <cellStyle name="basic" xfId="306" xr:uid="{00000000-0005-0000-0000-00001F010000}"/>
    <cellStyle name="Calculation" xfId="12" builtinId="22" customBuiltin="1"/>
    <cellStyle name="Check Cell" xfId="14" builtinId="23" customBuiltin="1"/>
    <cellStyle name="Comma" xfId="1" builtinId="3"/>
    <cellStyle name="Comma 2" xfId="307" xr:uid="{00000000-0005-0000-0000-000023010000}"/>
    <cellStyle name="Comma 3" xfId="308" xr:uid="{00000000-0005-0000-0000-000024010000}"/>
    <cellStyle name="Comma 3 2" xfId="309" xr:uid="{00000000-0005-0000-0000-000025010000}"/>
    <cellStyle name="Comma 4" xfId="310" xr:uid="{00000000-0005-0000-0000-000026010000}"/>
    <cellStyle name="Comma 4 2" xfId="311" xr:uid="{00000000-0005-0000-0000-000027010000}"/>
    <cellStyle name="Comma 4 3" xfId="312" xr:uid="{00000000-0005-0000-0000-000028010000}"/>
    <cellStyle name="Comma 4 4" xfId="313" xr:uid="{00000000-0005-0000-0000-000029010000}"/>
    <cellStyle name="Comma 4 5" xfId="314" xr:uid="{00000000-0005-0000-0000-00002A010000}"/>
    <cellStyle name="Comma 4 6" xfId="315" xr:uid="{00000000-0005-0000-0000-00002B010000}"/>
    <cellStyle name="Comma 5" xfId="316" xr:uid="{00000000-0005-0000-0000-00002C010000}"/>
    <cellStyle name="Comma 6" xfId="317" xr:uid="{00000000-0005-0000-0000-00002D010000}"/>
    <cellStyle name="Comma 6 2" xfId="318" xr:uid="{00000000-0005-0000-0000-00002E010000}"/>
    <cellStyle name="Comma 6 3" xfId="319" xr:uid="{00000000-0005-0000-0000-00002F010000}"/>
    <cellStyle name="Comma 7" xfId="320" xr:uid="{00000000-0005-0000-0000-000030010000}"/>
    <cellStyle name="Comma 8" xfId="321" xr:uid="{00000000-0005-0000-0000-000031010000}"/>
    <cellStyle name="Comma0" xfId="322" xr:uid="{00000000-0005-0000-0000-000032010000}"/>
    <cellStyle name="comma-2" xfId="323" xr:uid="{00000000-0005-0000-0000-000033010000}"/>
    <cellStyle name="Currency 2" xfId="324" xr:uid="{00000000-0005-0000-0000-000034010000}"/>
    <cellStyle name="Currency 2 2" xfId="325" xr:uid="{00000000-0005-0000-0000-000035010000}"/>
    <cellStyle name="Currency 2 2 2" xfId="326" xr:uid="{00000000-0005-0000-0000-000036010000}"/>
    <cellStyle name="Currency 2 2 3" xfId="327" xr:uid="{00000000-0005-0000-0000-000037010000}"/>
    <cellStyle name="Currency 2 2 4" xfId="328" xr:uid="{00000000-0005-0000-0000-000038010000}"/>
    <cellStyle name="Currency 2 2 5" xfId="329" xr:uid="{00000000-0005-0000-0000-000039010000}"/>
    <cellStyle name="Currency 2 2 6" xfId="330" xr:uid="{00000000-0005-0000-0000-00003A010000}"/>
    <cellStyle name="Currency 3" xfId="331" xr:uid="{00000000-0005-0000-0000-00003B010000}"/>
    <cellStyle name="Currency 3 2" xfId="332" xr:uid="{00000000-0005-0000-0000-00003C010000}"/>
    <cellStyle name="Currency 3 3" xfId="333" xr:uid="{00000000-0005-0000-0000-00003D010000}"/>
    <cellStyle name="Currency 3 4" xfId="334" xr:uid="{00000000-0005-0000-0000-00003E010000}"/>
    <cellStyle name="Currency 3 5" xfId="335" xr:uid="{00000000-0005-0000-0000-00003F010000}"/>
    <cellStyle name="Currency 3 6" xfId="336" xr:uid="{00000000-0005-0000-0000-000040010000}"/>
    <cellStyle name="Currency0" xfId="337" xr:uid="{00000000-0005-0000-0000-000041010000}"/>
    <cellStyle name="Date" xfId="338" xr:uid="{00000000-0005-0000-0000-000042010000}"/>
    <cellStyle name="Decimal  .0" xfId="339" xr:uid="{00000000-0005-0000-0000-000043010000}"/>
    <cellStyle name="Decimal  .0 2" xfId="340" xr:uid="{00000000-0005-0000-0000-000044010000}"/>
    <cellStyle name="Decimal  .0 3" xfId="341" xr:uid="{00000000-0005-0000-0000-000045010000}"/>
    <cellStyle name="Decimal  .0 4" xfId="342" xr:uid="{00000000-0005-0000-0000-000046010000}"/>
    <cellStyle name="Dollars &amp; Cents" xfId="343" xr:uid="{00000000-0005-0000-0000-000047010000}"/>
    <cellStyle name="Explanatory Text" xfId="17" builtinId="53" customBuiltin="1"/>
    <cellStyle name="Fixed" xfId="344" xr:uid="{00000000-0005-0000-0000-000049010000}"/>
    <cellStyle name="Fixed 2" xfId="345" xr:uid="{00000000-0005-0000-0000-00004A010000}"/>
    <cellStyle name="Fixed 3" xfId="346" xr:uid="{00000000-0005-0000-0000-00004B010000}"/>
    <cellStyle name="FORECAST TITLES" xfId="347" xr:uid="{00000000-0005-0000-0000-00004C010000}"/>
    <cellStyle name="General" xfId="348" xr:uid="{00000000-0005-0000-0000-00004D010000}"/>
    <cellStyle name="General 2" xfId="349" xr:uid="{00000000-0005-0000-0000-00004E010000}"/>
    <cellStyle name="General 3" xfId="350" xr:uid="{00000000-0005-0000-0000-00004F010000}"/>
    <cellStyle name="General 4" xfId="351" xr:uid="{00000000-0005-0000-0000-000050010000}"/>
    <cellStyle name="Good" xfId="7" builtinId="26" customBuiltin="1"/>
    <cellStyle name="Grey" xfId="352" xr:uid="{00000000-0005-0000-0000-000052010000}"/>
    <cellStyle name="Hand Input" xfId="353" xr:uid="{00000000-0005-0000-0000-000053010000}"/>
    <cellStyle name="HEADER" xfId="354" xr:uid="{00000000-0005-0000-0000-000054010000}"/>
    <cellStyle name="heading" xfId="355" xr:uid="{00000000-0005-0000-0000-000055010000}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eading1" xfId="356" xr:uid="{00000000-0005-0000-0000-00005A010000}"/>
    <cellStyle name="Heading1 2" xfId="357" xr:uid="{00000000-0005-0000-0000-00005B010000}"/>
    <cellStyle name="Heading1 3" xfId="358" xr:uid="{00000000-0005-0000-0000-00005C010000}"/>
    <cellStyle name="Heading2" xfId="359" xr:uid="{00000000-0005-0000-0000-00005D010000}"/>
    <cellStyle name="Heading2 2" xfId="360" xr:uid="{00000000-0005-0000-0000-00005E010000}"/>
    <cellStyle name="Heading2 3" xfId="361" xr:uid="{00000000-0005-0000-0000-00005F010000}"/>
    <cellStyle name="Hide" xfId="362" xr:uid="{00000000-0005-0000-0000-000060010000}"/>
    <cellStyle name="HIGHLIGHT" xfId="363" xr:uid="{00000000-0005-0000-0000-000061010000}"/>
    <cellStyle name="highlite" xfId="364" xr:uid="{00000000-0005-0000-0000-000062010000}"/>
    <cellStyle name="hilite" xfId="365" xr:uid="{00000000-0005-0000-0000-000063010000}"/>
    <cellStyle name="hilite 2" xfId="366" xr:uid="{00000000-0005-0000-0000-000064010000}"/>
    <cellStyle name="hilite 3" xfId="367" xr:uid="{00000000-0005-0000-0000-000065010000}"/>
    <cellStyle name="hilite 4" xfId="368" xr:uid="{00000000-0005-0000-0000-000066010000}"/>
    <cellStyle name="hilite 5" xfId="369" xr:uid="{00000000-0005-0000-0000-000067010000}"/>
    <cellStyle name="hilite 6" xfId="370" xr:uid="{00000000-0005-0000-0000-000068010000}"/>
    <cellStyle name="Input" xfId="10" builtinId="20" customBuiltin="1"/>
    <cellStyle name="Input [yellow]" xfId="371" xr:uid="{00000000-0005-0000-0000-00006A010000}"/>
    <cellStyle name="INPUTPCT" xfId="372" xr:uid="{00000000-0005-0000-0000-00006B010000}"/>
    <cellStyle name="INPUTPCT4" xfId="373" xr:uid="{00000000-0005-0000-0000-00006C010000}"/>
    <cellStyle name="Linked Cell" xfId="13" builtinId="24" customBuiltin="1"/>
    <cellStyle name="Millares [0]_2AV_M_M " xfId="374" xr:uid="{00000000-0005-0000-0000-00006E010000}"/>
    <cellStyle name="Millares_2AV_M_M " xfId="375" xr:uid="{00000000-0005-0000-0000-00006F010000}"/>
    <cellStyle name="Moneda [0]_2AV_M_M " xfId="376" xr:uid="{00000000-0005-0000-0000-000070010000}"/>
    <cellStyle name="Moneda_2AV_M_M " xfId="377" xr:uid="{00000000-0005-0000-0000-000071010000}"/>
    <cellStyle name="MyHeading1" xfId="378" xr:uid="{00000000-0005-0000-0000-000072010000}"/>
    <cellStyle name="Neutral" xfId="9" builtinId="28" customBuiltin="1"/>
    <cellStyle name="no dec" xfId="379" xr:uid="{00000000-0005-0000-0000-000074010000}"/>
    <cellStyle name="No Entry" xfId="380" xr:uid="{00000000-0005-0000-0000-000075010000}"/>
    <cellStyle name="Normal" xfId="0" builtinId="0"/>
    <cellStyle name="Normal - Style1" xfId="381" xr:uid="{00000000-0005-0000-0000-000077010000}"/>
    <cellStyle name="Normal - Style1 2" xfId="382" xr:uid="{00000000-0005-0000-0000-000078010000}"/>
    <cellStyle name="Normal 10" xfId="383" xr:uid="{00000000-0005-0000-0000-000079010000}"/>
    <cellStyle name="Normal 11" xfId="384" xr:uid="{00000000-0005-0000-0000-00007A010000}"/>
    <cellStyle name="Normal 11 2" xfId="385" xr:uid="{00000000-0005-0000-0000-00007B010000}"/>
    <cellStyle name="Normal 11 3" xfId="386" xr:uid="{00000000-0005-0000-0000-00007C010000}"/>
    <cellStyle name="Normal 12" xfId="387" xr:uid="{00000000-0005-0000-0000-00007D010000}"/>
    <cellStyle name="Normal 13" xfId="388" xr:uid="{00000000-0005-0000-0000-00007E010000}"/>
    <cellStyle name="Normal 14" xfId="389" xr:uid="{00000000-0005-0000-0000-00007F010000}"/>
    <cellStyle name="Normal 15" xfId="390" xr:uid="{00000000-0005-0000-0000-000080010000}"/>
    <cellStyle name="Normal 16" xfId="391" xr:uid="{00000000-0005-0000-0000-000081010000}"/>
    <cellStyle name="Normal 17" xfId="392" xr:uid="{00000000-0005-0000-0000-000082010000}"/>
    <cellStyle name="Normal 18" xfId="393" xr:uid="{00000000-0005-0000-0000-000083010000}"/>
    <cellStyle name="Normal 19" xfId="394" xr:uid="{00000000-0005-0000-0000-000084010000}"/>
    <cellStyle name="Normal 2" xfId="43" xr:uid="{00000000-0005-0000-0000-000085010000}"/>
    <cellStyle name="Normal 2 2" xfId="395" xr:uid="{00000000-0005-0000-0000-000086010000}"/>
    <cellStyle name="Normal 2 2 2" xfId="693" xr:uid="{00000000-0005-0000-0000-000087010000}"/>
    <cellStyle name="Normal 2 3" xfId="690" xr:uid="{00000000-0005-0000-0000-000088010000}"/>
    <cellStyle name="Normal 20" xfId="396" xr:uid="{00000000-0005-0000-0000-000089010000}"/>
    <cellStyle name="Normal 21" xfId="397" xr:uid="{00000000-0005-0000-0000-00008A010000}"/>
    <cellStyle name="Normal 22" xfId="398" xr:uid="{00000000-0005-0000-0000-00008B010000}"/>
    <cellStyle name="Normal 23" xfId="399" xr:uid="{00000000-0005-0000-0000-00008C010000}"/>
    <cellStyle name="Normal 24" xfId="400" xr:uid="{00000000-0005-0000-0000-00008D010000}"/>
    <cellStyle name="Normal 25" xfId="401" xr:uid="{00000000-0005-0000-0000-00008E010000}"/>
    <cellStyle name="Normal 26" xfId="402" xr:uid="{00000000-0005-0000-0000-00008F010000}"/>
    <cellStyle name="Normal 27" xfId="403" xr:uid="{00000000-0005-0000-0000-000090010000}"/>
    <cellStyle name="Normal 28" xfId="404" xr:uid="{00000000-0005-0000-0000-000091010000}"/>
    <cellStyle name="Normal 29" xfId="405" xr:uid="{00000000-0005-0000-0000-000092010000}"/>
    <cellStyle name="Normal 3" xfId="406" xr:uid="{00000000-0005-0000-0000-000093010000}"/>
    <cellStyle name="Normal 3 2" xfId="691" xr:uid="{00000000-0005-0000-0000-000094010000}"/>
    <cellStyle name="Normal 30" xfId="407" xr:uid="{00000000-0005-0000-0000-000095010000}"/>
    <cellStyle name="Normal 31" xfId="408" xr:uid="{00000000-0005-0000-0000-000096010000}"/>
    <cellStyle name="Normal 32" xfId="409" xr:uid="{00000000-0005-0000-0000-000097010000}"/>
    <cellStyle name="Normal 33" xfId="410" xr:uid="{00000000-0005-0000-0000-000098010000}"/>
    <cellStyle name="Normal 34" xfId="411" xr:uid="{00000000-0005-0000-0000-000099010000}"/>
    <cellStyle name="Normal 35" xfId="412" xr:uid="{00000000-0005-0000-0000-00009A010000}"/>
    <cellStyle name="Normal 36" xfId="413" xr:uid="{00000000-0005-0000-0000-00009B010000}"/>
    <cellStyle name="Normal 37" xfId="414" xr:uid="{00000000-0005-0000-0000-00009C010000}"/>
    <cellStyle name="Normal 38" xfId="415" xr:uid="{00000000-0005-0000-0000-00009D010000}"/>
    <cellStyle name="Normal 39" xfId="416" xr:uid="{00000000-0005-0000-0000-00009E010000}"/>
    <cellStyle name="Normal 4" xfId="417" xr:uid="{00000000-0005-0000-0000-00009F010000}"/>
    <cellStyle name="Normal 4 2" xfId="418" xr:uid="{00000000-0005-0000-0000-0000A0010000}"/>
    <cellStyle name="Normal 4 2 2" xfId="694" xr:uid="{00000000-0005-0000-0000-0000A1010000}"/>
    <cellStyle name="Normal 40" xfId="419" xr:uid="{00000000-0005-0000-0000-0000A2010000}"/>
    <cellStyle name="Normal 41" xfId="420" xr:uid="{00000000-0005-0000-0000-0000A3010000}"/>
    <cellStyle name="Normal 42" xfId="421" xr:uid="{00000000-0005-0000-0000-0000A4010000}"/>
    <cellStyle name="Normal 43" xfId="422" xr:uid="{00000000-0005-0000-0000-0000A5010000}"/>
    <cellStyle name="Normal 44" xfId="423" xr:uid="{00000000-0005-0000-0000-0000A6010000}"/>
    <cellStyle name="Normal 45" xfId="424" xr:uid="{00000000-0005-0000-0000-0000A7010000}"/>
    <cellStyle name="Normal 46" xfId="425" xr:uid="{00000000-0005-0000-0000-0000A8010000}"/>
    <cellStyle name="Normal 47" xfId="426" xr:uid="{00000000-0005-0000-0000-0000A9010000}"/>
    <cellStyle name="Normal 48" xfId="427" xr:uid="{00000000-0005-0000-0000-0000AA010000}"/>
    <cellStyle name="Normal 49" xfId="428" xr:uid="{00000000-0005-0000-0000-0000AB010000}"/>
    <cellStyle name="Normal 5" xfId="429" xr:uid="{00000000-0005-0000-0000-0000AC010000}"/>
    <cellStyle name="Normal 5 2" xfId="430" xr:uid="{00000000-0005-0000-0000-0000AD010000}"/>
    <cellStyle name="Normal 5 3" xfId="692" xr:uid="{00000000-0005-0000-0000-0000AE010000}"/>
    <cellStyle name="Normal 50" xfId="431" xr:uid="{00000000-0005-0000-0000-0000AF010000}"/>
    <cellStyle name="Normal 51" xfId="432" xr:uid="{00000000-0005-0000-0000-0000B0010000}"/>
    <cellStyle name="Normal 52" xfId="433" xr:uid="{00000000-0005-0000-0000-0000B1010000}"/>
    <cellStyle name="Normal 53" xfId="434" xr:uid="{00000000-0005-0000-0000-0000B2010000}"/>
    <cellStyle name="Normal 54" xfId="435" xr:uid="{00000000-0005-0000-0000-0000B3010000}"/>
    <cellStyle name="Normal 55" xfId="436" xr:uid="{00000000-0005-0000-0000-0000B4010000}"/>
    <cellStyle name="Normal 56" xfId="437" xr:uid="{00000000-0005-0000-0000-0000B5010000}"/>
    <cellStyle name="Normal 57" xfId="438" xr:uid="{00000000-0005-0000-0000-0000B6010000}"/>
    <cellStyle name="Normal 58" xfId="439" xr:uid="{00000000-0005-0000-0000-0000B7010000}"/>
    <cellStyle name="Normal 59" xfId="440" xr:uid="{00000000-0005-0000-0000-0000B8010000}"/>
    <cellStyle name="Normal 6" xfId="441" xr:uid="{00000000-0005-0000-0000-0000B9010000}"/>
    <cellStyle name="Normal 6 2" xfId="689" xr:uid="{00000000-0005-0000-0000-0000BA010000}"/>
    <cellStyle name="Normal 60" xfId="442" xr:uid="{00000000-0005-0000-0000-0000BB010000}"/>
    <cellStyle name="Normal 61" xfId="443" xr:uid="{00000000-0005-0000-0000-0000BC010000}"/>
    <cellStyle name="Normal 62" xfId="444" xr:uid="{00000000-0005-0000-0000-0000BD010000}"/>
    <cellStyle name="Normal 63" xfId="445" xr:uid="{00000000-0005-0000-0000-0000BE010000}"/>
    <cellStyle name="Normal 64" xfId="446" xr:uid="{00000000-0005-0000-0000-0000BF010000}"/>
    <cellStyle name="Normal 65" xfId="447" xr:uid="{00000000-0005-0000-0000-0000C0010000}"/>
    <cellStyle name="Normal 66" xfId="448" xr:uid="{00000000-0005-0000-0000-0000C1010000}"/>
    <cellStyle name="Normal 66 2" xfId="449" xr:uid="{00000000-0005-0000-0000-0000C2010000}"/>
    <cellStyle name="Normal 67" xfId="450" xr:uid="{00000000-0005-0000-0000-0000C3010000}"/>
    <cellStyle name="Normal 68" xfId="451" xr:uid="{00000000-0005-0000-0000-0000C4010000}"/>
    <cellStyle name="Normal 68 2" xfId="452" xr:uid="{00000000-0005-0000-0000-0000C5010000}"/>
    <cellStyle name="Normal 69" xfId="453" xr:uid="{00000000-0005-0000-0000-0000C6010000}"/>
    <cellStyle name="Normal 69 2" xfId="454" xr:uid="{00000000-0005-0000-0000-0000C7010000}"/>
    <cellStyle name="Normal 7" xfId="455" xr:uid="{00000000-0005-0000-0000-0000C8010000}"/>
    <cellStyle name="Normal 70" xfId="456" xr:uid="{00000000-0005-0000-0000-0000C9010000}"/>
    <cellStyle name="Normal 71" xfId="457" xr:uid="{00000000-0005-0000-0000-0000CA010000}"/>
    <cellStyle name="Normal 72" xfId="458" xr:uid="{00000000-0005-0000-0000-0000CB010000}"/>
    <cellStyle name="Normal 73" xfId="459" xr:uid="{00000000-0005-0000-0000-0000CC010000}"/>
    <cellStyle name="Normal 74" xfId="460" xr:uid="{00000000-0005-0000-0000-0000CD010000}"/>
    <cellStyle name="Normal 75" xfId="461" xr:uid="{00000000-0005-0000-0000-0000CE010000}"/>
    <cellStyle name="Normal 76" xfId="462" xr:uid="{00000000-0005-0000-0000-0000CF010000}"/>
    <cellStyle name="Normal 77" xfId="463" xr:uid="{00000000-0005-0000-0000-0000D0010000}"/>
    <cellStyle name="Normal 78" xfId="464" xr:uid="{00000000-0005-0000-0000-0000D1010000}"/>
    <cellStyle name="Normal 79" xfId="465" xr:uid="{00000000-0005-0000-0000-0000D2010000}"/>
    <cellStyle name="Normal 8" xfId="466" xr:uid="{00000000-0005-0000-0000-0000D3010000}"/>
    <cellStyle name="Normal 80" xfId="467" xr:uid="{00000000-0005-0000-0000-0000D4010000}"/>
    <cellStyle name="Normal 81" xfId="468" xr:uid="{00000000-0005-0000-0000-0000D5010000}"/>
    <cellStyle name="Normal 82" xfId="469" xr:uid="{00000000-0005-0000-0000-0000D6010000}"/>
    <cellStyle name="Normal 83" xfId="470" xr:uid="{00000000-0005-0000-0000-0000D7010000}"/>
    <cellStyle name="Normal 84" xfId="471" xr:uid="{00000000-0005-0000-0000-0000D8010000}"/>
    <cellStyle name="Normal 9" xfId="472" xr:uid="{00000000-0005-0000-0000-0000D9010000}"/>
    <cellStyle name="Note" xfId="16" builtinId="10" customBuiltin="1"/>
    <cellStyle name="õˆ" xfId="473" xr:uid="{00000000-0005-0000-0000-0000DB010000}"/>
    <cellStyle name="Output" xfId="11" builtinId="21" customBuiltin="1"/>
    <cellStyle name="Percent [2]" xfId="474" xr:uid="{00000000-0005-0000-0000-0000DD010000}"/>
    <cellStyle name="Percent [2] 2" xfId="475" xr:uid="{00000000-0005-0000-0000-0000DE010000}"/>
    <cellStyle name="Percent [2] 3" xfId="476" xr:uid="{00000000-0005-0000-0000-0000DF010000}"/>
    <cellStyle name="Percent 2" xfId="477" xr:uid="{00000000-0005-0000-0000-0000E0010000}"/>
    <cellStyle name="Percent 3" xfId="478" xr:uid="{00000000-0005-0000-0000-0000E1010000}"/>
    <cellStyle name="Percent 4" xfId="479" xr:uid="{00000000-0005-0000-0000-0000E2010000}"/>
    <cellStyle name="Percent2" xfId="480" xr:uid="{00000000-0005-0000-0000-0000E3010000}"/>
    <cellStyle name="Percent-2" xfId="481" xr:uid="{00000000-0005-0000-0000-0000E4010000}"/>
    <cellStyle name="Percent2 10" xfId="482" xr:uid="{00000000-0005-0000-0000-0000E5010000}"/>
    <cellStyle name="Percent2 11" xfId="483" xr:uid="{00000000-0005-0000-0000-0000E6010000}"/>
    <cellStyle name="Percent2 12" xfId="484" xr:uid="{00000000-0005-0000-0000-0000E7010000}"/>
    <cellStyle name="Percent2 13" xfId="485" xr:uid="{00000000-0005-0000-0000-0000E8010000}"/>
    <cellStyle name="Percent2 14" xfId="486" xr:uid="{00000000-0005-0000-0000-0000E9010000}"/>
    <cellStyle name="Percent2 15" xfId="487" xr:uid="{00000000-0005-0000-0000-0000EA010000}"/>
    <cellStyle name="Percent2 2" xfId="488" xr:uid="{00000000-0005-0000-0000-0000EB010000}"/>
    <cellStyle name="Percent2 3" xfId="489" xr:uid="{00000000-0005-0000-0000-0000EC010000}"/>
    <cellStyle name="Percent2 4" xfId="490" xr:uid="{00000000-0005-0000-0000-0000ED010000}"/>
    <cellStyle name="Percent2 5" xfId="491" xr:uid="{00000000-0005-0000-0000-0000EE010000}"/>
    <cellStyle name="Percent2 6" xfId="492" xr:uid="{00000000-0005-0000-0000-0000EF010000}"/>
    <cellStyle name="Percent2 7" xfId="493" xr:uid="{00000000-0005-0000-0000-0000F0010000}"/>
    <cellStyle name="Percent2 8" xfId="494" xr:uid="{00000000-0005-0000-0000-0000F1010000}"/>
    <cellStyle name="Percent2 9" xfId="495" xr:uid="{00000000-0005-0000-0000-0000F2010000}"/>
    <cellStyle name="Revenue" xfId="496" xr:uid="{00000000-0005-0000-0000-0000F3010000}"/>
    <cellStyle name="s]_x000d__x000a_spooler=no_x000d__x000a_LOAD=C:\CONTROL\VIRUSCAN\VSHWIN.EXE_x000d__x000a_run=_x000d__x000a_Beep=yes_x000d__x000a_NullPort=None_x000d__x000a_BorderWidth=3_x000d__x000a_CursorBlinkRate=530_x000d_" xfId="497" xr:uid="{00000000-0005-0000-0000-0000F4010000}"/>
    <cellStyle name="SAPBEXaggData" xfId="498" xr:uid="{00000000-0005-0000-0000-0000F5010000}"/>
    <cellStyle name="SAPBEXaggData 2" xfId="499" xr:uid="{00000000-0005-0000-0000-0000F6010000}"/>
    <cellStyle name="SAPBEXaggDataEmph" xfId="500" xr:uid="{00000000-0005-0000-0000-0000F7010000}"/>
    <cellStyle name="SAPBEXaggExc1" xfId="501" xr:uid="{00000000-0005-0000-0000-0000F8010000}"/>
    <cellStyle name="SAPBEXaggExc1Emph" xfId="502" xr:uid="{00000000-0005-0000-0000-0000F9010000}"/>
    <cellStyle name="SAPBEXaggExc2" xfId="503" xr:uid="{00000000-0005-0000-0000-0000FA010000}"/>
    <cellStyle name="SAPBEXaggExc2Emph" xfId="504" xr:uid="{00000000-0005-0000-0000-0000FB010000}"/>
    <cellStyle name="SAPBEXaggItem" xfId="505" xr:uid="{00000000-0005-0000-0000-0000FC010000}"/>
    <cellStyle name="SAPBEXaggItem 2" xfId="506" xr:uid="{00000000-0005-0000-0000-0000FD010000}"/>
    <cellStyle name="SAPBEXaggItemX" xfId="507" xr:uid="{00000000-0005-0000-0000-0000FE010000}"/>
    <cellStyle name="SAPBEXchaText" xfId="508" xr:uid="{00000000-0005-0000-0000-0000FF010000}"/>
    <cellStyle name="SAPBEXchaText 2" xfId="509" xr:uid="{00000000-0005-0000-0000-000000020000}"/>
    <cellStyle name="SAPBEXchaText_1010303 1110303_08.2011" xfId="510" xr:uid="{00000000-0005-0000-0000-000001020000}"/>
    <cellStyle name="SAPBEXColoum_Header_SA" xfId="511" xr:uid="{00000000-0005-0000-0000-000002020000}"/>
    <cellStyle name="SAPBEXexcBad7" xfId="512" xr:uid="{00000000-0005-0000-0000-000003020000}"/>
    <cellStyle name="SAPBEXexcBad7 2" xfId="513" xr:uid="{00000000-0005-0000-0000-000004020000}"/>
    <cellStyle name="SAPBEXexcBad8" xfId="514" xr:uid="{00000000-0005-0000-0000-000005020000}"/>
    <cellStyle name="SAPBEXexcBad8 2" xfId="515" xr:uid="{00000000-0005-0000-0000-000006020000}"/>
    <cellStyle name="SAPBEXexcBad9" xfId="516" xr:uid="{00000000-0005-0000-0000-000007020000}"/>
    <cellStyle name="SAPBEXexcBad9 2" xfId="517" xr:uid="{00000000-0005-0000-0000-000008020000}"/>
    <cellStyle name="SAPBEXexcCritical4" xfId="518" xr:uid="{00000000-0005-0000-0000-000009020000}"/>
    <cellStyle name="SAPBEXexcCritical4 2" xfId="519" xr:uid="{00000000-0005-0000-0000-00000A020000}"/>
    <cellStyle name="SAPBEXexcCritical5" xfId="520" xr:uid="{00000000-0005-0000-0000-00000B020000}"/>
    <cellStyle name="SAPBEXexcCritical5 2" xfId="521" xr:uid="{00000000-0005-0000-0000-00000C020000}"/>
    <cellStyle name="SAPBEXexcCritical6" xfId="522" xr:uid="{00000000-0005-0000-0000-00000D020000}"/>
    <cellStyle name="SAPBEXexcCritical6 2" xfId="523" xr:uid="{00000000-0005-0000-0000-00000E020000}"/>
    <cellStyle name="SAPBEXexcGood1" xfId="524" xr:uid="{00000000-0005-0000-0000-00000F020000}"/>
    <cellStyle name="SAPBEXexcGood1 2" xfId="525" xr:uid="{00000000-0005-0000-0000-000010020000}"/>
    <cellStyle name="SAPBEXexcGood2" xfId="526" xr:uid="{00000000-0005-0000-0000-000011020000}"/>
    <cellStyle name="SAPBEXexcGood2 2" xfId="527" xr:uid="{00000000-0005-0000-0000-000012020000}"/>
    <cellStyle name="SAPBEXexcGood3" xfId="528" xr:uid="{00000000-0005-0000-0000-000013020000}"/>
    <cellStyle name="SAPBEXexcGood3 2" xfId="529" xr:uid="{00000000-0005-0000-0000-000014020000}"/>
    <cellStyle name="SAPBEXfilterDrill" xfId="530" xr:uid="{00000000-0005-0000-0000-000015020000}"/>
    <cellStyle name="SAPBEXfilterDrill 2" xfId="531" xr:uid="{00000000-0005-0000-0000-000016020000}"/>
    <cellStyle name="SAPBEXfilterItem" xfId="532" xr:uid="{00000000-0005-0000-0000-000017020000}"/>
    <cellStyle name="SAPBEXfilterItem 2" xfId="533" xr:uid="{00000000-0005-0000-0000-000018020000}"/>
    <cellStyle name="SAPBEXfilterText" xfId="534" xr:uid="{00000000-0005-0000-0000-000019020000}"/>
    <cellStyle name="SAPBEXfilterText 2" xfId="535" xr:uid="{00000000-0005-0000-0000-00001A020000}"/>
    <cellStyle name="SAPBEXformats" xfId="536" xr:uid="{00000000-0005-0000-0000-00001B020000}"/>
    <cellStyle name="SAPBEXheaderData" xfId="537" xr:uid="{00000000-0005-0000-0000-00001C020000}"/>
    <cellStyle name="SAPBEXheaderItem" xfId="538" xr:uid="{00000000-0005-0000-0000-00001D020000}"/>
    <cellStyle name="SAPBEXheaderItem 2" xfId="539" xr:uid="{00000000-0005-0000-0000-00001E020000}"/>
    <cellStyle name="SAPBEXheaderItem 3" xfId="540" xr:uid="{00000000-0005-0000-0000-00001F020000}"/>
    <cellStyle name="SAPBEXheaderText" xfId="541" xr:uid="{00000000-0005-0000-0000-000020020000}"/>
    <cellStyle name="SAPBEXheaderText 2" xfId="542" xr:uid="{00000000-0005-0000-0000-000021020000}"/>
    <cellStyle name="SAPBEXHLevel0" xfId="543" xr:uid="{00000000-0005-0000-0000-000022020000}"/>
    <cellStyle name="SAPBEXHLevel0 2" xfId="544" xr:uid="{00000000-0005-0000-0000-000023020000}"/>
    <cellStyle name="SAPBEXHLevel0 3" xfId="545" xr:uid="{00000000-0005-0000-0000-000024020000}"/>
    <cellStyle name="SAPBEXHLevel0X" xfId="546" xr:uid="{00000000-0005-0000-0000-000025020000}"/>
    <cellStyle name="SAPBEXHLevel0X 2" xfId="547" xr:uid="{00000000-0005-0000-0000-000026020000}"/>
    <cellStyle name="SAPBEXHLevel0X 3" xfId="548" xr:uid="{00000000-0005-0000-0000-000027020000}"/>
    <cellStyle name="SAPBEXHLevel1" xfId="549" xr:uid="{00000000-0005-0000-0000-000028020000}"/>
    <cellStyle name="SAPBEXHLevel1 2" xfId="550" xr:uid="{00000000-0005-0000-0000-000029020000}"/>
    <cellStyle name="SAPBEXHLevel1 3" xfId="551" xr:uid="{00000000-0005-0000-0000-00002A020000}"/>
    <cellStyle name="SAPBEXHLevel1 4" xfId="552" xr:uid="{00000000-0005-0000-0000-00002B020000}"/>
    <cellStyle name="SAPBEXHLevel1 5" xfId="553" xr:uid="{00000000-0005-0000-0000-00002C020000}"/>
    <cellStyle name="SAPBEXHLevel1 6" xfId="554" xr:uid="{00000000-0005-0000-0000-00002D020000}"/>
    <cellStyle name="SAPBEXHLevel1 7" xfId="555" xr:uid="{00000000-0005-0000-0000-00002E020000}"/>
    <cellStyle name="SAPBEXHLevel1X" xfId="556" xr:uid="{00000000-0005-0000-0000-00002F020000}"/>
    <cellStyle name="SAPBEXHLevel1X 2" xfId="557" xr:uid="{00000000-0005-0000-0000-000030020000}"/>
    <cellStyle name="SAPBEXHLevel1X 3" xfId="558" xr:uid="{00000000-0005-0000-0000-000031020000}"/>
    <cellStyle name="SAPBEXHLevel2" xfId="559" xr:uid="{00000000-0005-0000-0000-000032020000}"/>
    <cellStyle name="SAPBEXHLevel2 2" xfId="560" xr:uid="{00000000-0005-0000-0000-000033020000}"/>
    <cellStyle name="SAPBEXHLevel2 3" xfId="561" xr:uid="{00000000-0005-0000-0000-000034020000}"/>
    <cellStyle name="SAPBEXHLevel2 4" xfId="562" xr:uid="{00000000-0005-0000-0000-000035020000}"/>
    <cellStyle name="SAPBEXHLevel2 5" xfId="563" xr:uid="{00000000-0005-0000-0000-000036020000}"/>
    <cellStyle name="SAPBEXHLevel2 6" xfId="564" xr:uid="{00000000-0005-0000-0000-000037020000}"/>
    <cellStyle name="SAPBEXHLevel2 7" xfId="565" xr:uid="{00000000-0005-0000-0000-000038020000}"/>
    <cellStyle name="SAPBEXHLevel2X" xfId="566" xr:uid="{00000000-0005-0000-0000-000039020000}"/>
    <cellStyle name="SAPBEXHLevel2X 2" xfId="567" xr:uid="{00000000-0005-0000-0000-00003A020000}"/>
    <cellStyle name="SAPBEXHLevel2X 3" xfId="568" xr:uid="{00000000-0005-0000-0000-00003B020000}"/>
    <cellStyle name="SAPBEXHLevel3" xfId="569" xr:uid="{00000000-0005-0000-0000-00003C020000}"/>
    <cellStyle name="SAPBEXHLevel3 2" xfId="570" xr:uid="{00000000-0005-0000-0000-00003D020000}"/>
    <cellStyle name="SAPBEXHLevel3 3" xfId="571" xr:uid="{00000000-0005-0000-0000-00003E020000}"/>
    <cellStyle name="SAPBEXHLevel3 4" xfId="572" xr:uid="{00000000-0005-0000-0000-00003F020000}"/>
    <cellStyle name="SAPBEXHLevel3 5" xfId="573" xr:uid="{00000000-0005-0000-0000-000040020000}"/>
    <cellStyle name="SAPBEXHLevel3 6" xfId="574" xr:uid="{00000000-0005-0000-0000-000041020000}"/>
    <cellStyle name="SAPBEXHLevel3 7" xfId="575" xr:uid="{00000000-0005-0000-0000-000042020000}"/>
    <cellStyle name="SAPBEXHLevel3X" xfId="576" xr:uid="{00000000-0005-0000-0000-000043020000}"/>
    <cellStyle name="SAPBEXHLevel3X 2" xfId="577" xr:uid="{00000000-0005-0000-0000-000044020000}"/>
    <cellStyle name="SAPBEXHLevel3X 3" xfId="578" xr:uid="{00000000-0005-0000-0000-000045020000}"/>
    <cellStyle name="SAPBEXresData" xfId="579" xr:uid="{00000000-0005-0000-0000-000046020000}"/>
    <cellStyle name="SAPBEXresData 2" xfId="580" xr:uid="{00000000-0005-0000-0000-000047020000}"/>
    <cellStyle name="SAPBEXresDataEmph" xfId="581" xr:uid="{00000000-0005-0000-0000-000048020000}"/>
    <cellStyle name="SAPBEXresExc1" xfId="582" xr:uid="{00000000-0005-0000-0000-000049020000}"/>
    <cellStyle name="SAPBEXresExc1Emph" xfId="583" xr:uid="{00000000-0005-0000-0000-00004A020000}"/>
    <cellStyle name="SAPBEXresExc2" xfId="584" xr:uid="{00000000-0005-0000-0000-00004B020000}"/>
    <cellStyle name="SAPBEXresExc2Emph" xfId="585" xr:uid="{00000000-0005-0000-0000-00004C020000}"/>
    <cellStyle name="SAPBEXresItem" xfId="586" xr:uid="{00000000-0005-0000-0000-00004D020000}"/>
    <cellStyle name="SAPBEXresItemX" xfId="587" xr:uid="{00000000-0005-0000-0000-00004E020000}"/>
    <cellStyle name="SAPBEXresItemX 2" xfId="588" xr:uid="{00000000-0005-0000-0000-00004F020000}"/>
    <cellStyle name="SAPBEXRow_Headings_SA" xfId="589" xr:uid="{00000000-0005-0000-0000-000050020000}"/>
    <cellStyle name="SAPBEXRowResults_SA" xfId="590" xr:uid="{00000000-0005-0000-0000-000051020000}"/>
    <cellStyle name="SAPBEXstdData" xfId="591" xr:uid="{00000000-0005-0000-0000-000052020000}"/>
    <cellStyle name="SAPBEXstdData 2" xfId="592" xr:uid="{00000000-0005-0000-0000-000053020000}"/>
    <cellStyle name="SAPBEXstdData_1010303 1110303_08.2011" xfId="593" xr:uid="{00000000-0005-0000-0000-000054020000}"/>
    <cellStyle name="SAPBEXstdDataEmph" xfId="594" xr:uid="{00000000-0005-0000-0000-000055020000}"/>
    <cellStyle name="SAPBEXstdExc1" xfId="595" xr:uid="{00000000-0005-0000-0000-000056020000}"/>
    <cellStyle name="SAPBEXstdExc1Emph" xfId="596" xr:uid="{00000000-0005-0000-0000-000057020000}"/>
    <cellStyle name="SAPBEXstdExc2" xfId="597" xr:uid="{00000000-0005-0000-0000-000058020000}"/>
    <cellStyle name="SAPBEXstdExc2Emph" xfId="598" xr:uid="{00000000-0005-0000-0000-000059020000}"/>
    <cellStyle name="SAPBEXstdItem" xfId="599" xr:uid="{00000000-0005-0000-0000-00005A020000}"/>
    <cellStyle name="SAPBEXstdItem 2" xfId="600" xr:uid="{00000000-0005-0000-0000-00005B020000}"/>
    <cellStyle name="SAPBEXstdItem_1010303 1110303_08.2011" xfId="601" xr:uid="{00000000-0005-0000-0000-00005C020000}"/>
    <cellStyle name="SAPBEXstdItemX" xfId="602" xr:uid="{00000000-0005-0000-0000-00005D020000}"/>
    <cellStyle name="SAPBEXstdItemX 2" xfId="603" xr:uid="{00000000-0005-0000-0000-00005E020000}"/>
    <cellStyle name="SAPBEXstdItemX_1010303 1110303_08.2011" xfId="604" xr:uid="{00000000-0005-0000-0000-00005F020000}"/>
    <cellStyle name="SAPBEXsubData" xfId="605" xr:uid="{00000000-0005-0000-0000-000060020000}"/>
    <cellStyle name="SAPBEXsubDataEmph" xfId="606" xr:uid="{00000000-0005-0000-0000-000061020000}"/>
    <cellStyle name="SAPBEXsubExc1" xfId="607" xr:uid="{00000000-0005-0000-0000-000062020000}"/>
    <cellStyle name="SAPBEXsubExc1Emph" xfId="608" xr:uid="{00000000-0005-0000-0000-000063020000}"/>
    <cellStyle name="SAPBEXsubExc2" xfId="609" xr:uid="{00000000-0005-0000-0000-000064020000}"/>
    <cellStyle name="SAPBEXsubExc2Emph" xfId="610" xr:uid="{00000000-0005-0000-0000-000065020000}"/>
    <cellStyle name="SAPBEXsubItem" xfId="611" xr:uid="{00000000-0005-0000-0000-000066020000}"/>
    <cellStyle name="SAPBEXtitle" xfId="612" xr:uid="{00000000-0005-0000-0000-000067020000}"/>
    <cellStyle name="SAPBEXtitle 2" xfId="613" xr:uid="{00000000-0005-0000-0000-000068020000}"/>
    <cellStyle name="SAPBEXundefined" xfId="614" xr:uid="{00000000-0005-0000-0000-000069020000}"/>
    <cellStyle name="Sched" xfId="615" xr:uid="{00000000-0005-0000-0000-00006A020000}"/>
    <cellStyle name="Sched 2" xfId="616" xr:uid="{00000000-0005-0000-0000-00006B020000}"/>
    <cellStyle name="Sched 3" xfId="617" xr:uid="{00000000-0005-0000-0000-00006C020000}"/>
    <cellStyle name="Sched 4" xfId="618" xr:uid="{00000000-0005-0000-0000-00006D020000}"/>
    <cellStyle name="SEM-BPS-data" xfId="619" xr:uid="{00000000-0005-0000-0000-00006E020000}"/>
    <cellStyle name="SEM-BPS-head" xfId="620" xr:uid="{00000000-0005-0000-0000-00006F020000}"/>
    <cellStyle name="SEM-BPS-headdata" xfId="621" xr:uid="{00000000-0005-0000-0000-000070020000}"/>
    <cellStyle name="SEM-BPS-headkey" xfId="622" xr:uid="{00000000-0005-0000-0000-000071020000}"/>
    <cellStyle name="SEM-BPS-input-on" xfId="623" xr:uid="{00000000-0005-0000-0000-000072020000}"/>
    <cellStyle name="SEM-BPS-key" xfId="624" xr:uid="{00000000-0005-0000-0000-000073020000}"/>
    <cellStyle name="SEM-BPS-sub1" xfId="625" xr:uid="{00000000-0005-0000-0000-000074020000}"/>
    <cellStyle name="SEM-BPS-sub2" xfId="626" xr:uid="{00000000-0005-0000-0000-000075020000}"/>
    <cellStyle name="SEM-BPS-total" xfId="627" xr:uid="{00000000-0005-0000-0000-000076020000}"/>
    <cellStyle name="small" xfId="628" xr:uid="{00000000-0005-0000-0000-000077020000}"/>
    <cellStyle name="Style 1" xfId="629" xr:uid="{00000000-0005-0000-0000-000078020000}"/>
    <cellStyle name="Style 1 2" xfId="630" xr:uid="{00000000-0005-0000-0000-000079020000}"/>
    <cellStyle name="Style 1 3" xfId="631" xr:uid="{00000000-0005-0000-0000-00007A020000}"/>
    <cellStyle name="Style 1 4" xfId="632" xr:uid="{00000000-0005-0000-0000-00007B020000}"/>
    <cellStyle name="Style 2" xfId="633" xr:uid="{00000000-0005-0000-0000-00007C020000}"/>
    <cellStyle name="Style 2 2" xfId="634" xr:uid="{00000000-0005-0000-0000-00007D020000}"/>
    <cellStyle name="Style 2 3" xfId="635" xr:uid="{00000000-0005-0000-0000-00007E020000}"/>
    <cellStyle name="Style 2 4" xfId="636" xr:uid="{00000000-0005-0000-0000-00007F020000}"/>
    <cellStyle name="Style 22" xfId="637" xr:uid="{00000000-0005-0000-0000-000080020000}"/>
    <cellStyle name="Style 22 2" xfId="638" xr:uid="{00000000-0005-0000-0000-000081020000}"/>
    <cellStyle name="Style 22 3" xfId="639" xr:uid="{00000000-0005-0000-0000-000082020000}"/>
    <cellStyle name="Style 22 4" xfId="640" xr:uid="{00000000-0005-0000-0000-000083020000}"/>
    <cellStyle name="Style 22 5" xfId="641" xr:uid="{00000000-0005-0000-0000-000084020000}"/>
    <cellStyle name="Style 22 6" xfId="642" xr:uid="{00000000-0005-0000-0000-000085020000}"/>
    <cellStyle name="Style 23" xfId="643" xr:uid="{00000000-0005-0000-0000-000086020000}"/>
    <cellStyle name="Style 23 2" xfId="644" xr:uid="{00000000-0005-0000-0000-000087020000}"/>
    <cellStyle name="Style 23 3" xfId="645" xr:uid="{00000000-0005-0000-0000-000088020000}"/>
    <cellStyle name="Style 23 4" xfId="646" xr:uid="{00000000-0005-0000-0000-000089020000}"/>
    <cellStyle name="Style 24" xfId="647" xr:uid="{00000000-0005-0000-0000-00008A020000}"/>
    <cellStyle name="Style 24 2" xfId="648" xr:uid="{00000000-0005-0000-0000-00008B020000}"/>
    <cellStyle name="Style 24 3" xfId="649" xr:uid="{00000000-0005-0000-0000-00008C020000}"/>
    <cellStyle name="Style 24 4" xfId="650" xr:uid="{00000000-0005-0000-0000-00008D020000}"/>
    <cellStyle name="Style 3" xfId="651" xr:uid="{00000000-0005-0000-0000-00008E020000}"/>
    <cellStyle name="Style 3 2" xfId="652" xr:uid="{00000000-0005-0000-0000-00008F020000}"/>
    <cellStyle name="Style 3 3" xfId="653" xr:uid="{00000000-0005-0000-0000-000090020000}"/>
    <cellStyle name="Style 3 4" xfId="654" xr:uid="{00000000-0005-0000-0000-000091020000}"/>
    <cellStyle name="Style 4" xfId="655" xr:uid="{00000000-0005-0000-0000-000092020000}"/>
    <cellStyle name="Style 4 2" xfId="656" xr:uid="{00000000-0005-0000-0000-000093020000}"/>
    <cellStyle name="Style 4 3" xfId="657" xr:uid="{00000000-0005-0000-0000-000094020000}"/>
    <cellStyle name="Style 4 4" xfId="658" xr:uid="{00000000-0005-0000-0000-000095020000}"/>
    <cellStyle name="Style 5" xfId="659" xr:uid="{00000000-0005-0000-0000-000096020000}"/>
    <cellStyle name="Style 5 2" xfId="660" xr:uid="{00000000-0005-0000-0000-000097020000}"/>
    <cellStyle name="Style 5 3" xfId="661" xr:uid="{00000000-0005-0000-0000-000098020000}"/>
    <cellStyle name="Style 5 4" xfId="662" xr:uid="{00000000-0005-0000-0000-000099020000}"/>
    <cellStyle name="Style 6" xfId="663" xr:uid="{00000000-0005-0000-0000-00009A020000}"/>
    <cellStyle name="Style 6 2" xfId="664" xr:uid="{00000000-0005-0000-0000-00009B020000}"/>
    <cellStyle name="Style 6 3" xfId="665" xr:uid="{00000000-0005-0000-0000-00009C020000}"/>
    <cellStyle name="Style 6 4" xfId="666" xr:uid="{00000000-0005-0000-0000-00009D020000}"/>
    <cellStyle name="Style 7" xfId="667" xr:uid="{00000000-0005-0000-0000-00009E020000}"/>
    <cellStyle name="Title" xfId="2" builtinId="15" customBuiltin="1"/>
    <cellStyle name="Title Row" xfId="668" xr:uid="{00000000-0005-0000-0000-0000A0020000}"/>
    <cellStyle name="Total" xfId="18" builtinId="25" customBuiltin="1"/>
    <cellStyle name="Total 2" xfId="669" xr:uid="{00000000-0005-0000-0000-0000A2020000}"/>
    <cellStyle name="Total 3" xfId="670" xr:uid="{00000000-0005-0000-0000-0000A3020000}"/>
    <cellStyle name="Total 3 2" xfId="671" xr:uid="{00000000-0005-0000-0000-0000A4020000}"/>
    <cellStyle name="Total 3 3" xfId="672" xr:uid="{00000000-0005-0000-0000-0000A5020000}"/>
    <cellStyle name="Total 4" xfId="673" xr:uid="{00000000-0005-0000-0000-0000A6020000}"/>
    <cellStyle name="Total 5" xfId="674" xr:uid="{00000000-0005-0000-0000-0000A7020000}"/>
    <cellStyle name="T's Heading1" xfId="675" xr:uid="{00000000-0005-0000-0000-0000A8020000}"/>
    <cellStyle name="Unprot" xfId="676" xr:uid="{00000000-0005-0000-0000-0000A9020000}"/>
    <cellStyle name="Unprot$" xfId="677" xr:uid="{00000000-0005-0000-0000-0000AA020000}"/>
    <cellStyle name="Unprot$ 2" xfId="678" xr:uid="{00000000-0005-0000-0000-0000AB020000}"/>
    <cellStyle name="Unprot_01 05 Reports" xfId="679" xr:uid="{00000000-0005-0000-0000-0000AC020000}"/>
    <cellStyle name="Unprotect" xfId="680" xr:uid="{00000000-0005-0000-0000-0000AD020000}"/>
    <cellStyle name="Unprotected" xfId="681" xr:uid="{00000000-0005-0000-0000-0000AE020000}"/>
    <cellStyle name="Unprotected 2" xfId="682" xr:uid="{00000000-0005-0000-0000-0000AF020000}"/>
    <cellStyle name="Unprotected 3" xfId="683" xr:uid="{00000000-0005-0000-0000-0000B0020000}"/>
    <cellStyle name="Unprotected 4" xfId="684" xr:uid="{00000000-0005-0000-0000-0000B1020000}"/>
    <cellStyle name="Warning Text" xfId="15" builtinId="11" customBuiltin="1"/>
    <cellStyle name="Year" xfId="685" xr:uid="{00000000-0005-0000-0000-0000B3020000}"/>
    <cellStyle name="Year 2" xfId="686" xr:uid="{00000000-0005-0000-0000-0000B4020000}"/>
    <cellStyle name="Year 3" xfId="687" xr:uid="{00000000-0005-0000-0000-0000B5020000}"/>
    <cellStyle name="Year 4" xfId="688" xr:uid="{00000000-0005-0000-0000-0000B6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23"/>
  <sheetViews>
    <sheetView tabSelected="1" zoomScale="86" zoomScaleNormal="86" workbookViewId="0">
      <selection activeCell="B18" sqref="B18"/>
    </sheetView>
  </sheetViews>
  <sheetFormatPr defaultRowHeight="15"/>
  <cols>
    <col min="1" max="1" width="11.42578125" style="3" customWidth="1"/>
    <col min="2" max="2" width="64.7109375" style="3" bestFit="1" customWidth="1"/>
    <col min="3" max="3" width="3.42578125" style="3" customWidth="1"/>
    <col min="4" max="4" width="24.140625" style="3" bestFit="1" customWidth="1"/>
    <col min="5" max="5" width="2" style="3" customWidth="1"/>
    <col min="6" max="6" width="5.7109375" style="3" bestFit="1" customWidth="1"/>
    <col min="7" max="7" width="2" style="3" customWidth="1"/>
    <col min="8" max="8" width="27.7109375" style="3" customWidth="1"/>
    <col min="9" max="9" width="2" style="3" customWidth="1"/>
    <col min="10" max="10" width="11.140625" style="3" customWidth="1"/>
    <col min="11" max="11" width="2" style="3" customWidth="1"/>
    <col min="12" max="12" width="24.42578125" style="3" customWidth="1"/>
    <col min="13" max="13" width="2.7109375" style="3" customWidth="1"/>
    <col min="14" max="14" width="21.5703125" style="3" bestFit="1" customWidth="1"/>
    <col min="15" max="15" width="3.42578125" style="3" customWidth="1"/>
    <col min="16" max="16" width="23.85546875" style="3" customWidth="1"/>
    <col min="17" max="17" width="2.140625" style="3" customWidth="1"/>
    <col min="18" max="18" width="14.28515625" style="24" customWidth="1"/>
    <col min="19" max="19" width="2.7109375" style="3" customWidth="1"/>
    <col min="20" max="20" width="22" style="3" customWidth="1"/>
    <col min="21" max="21" width="3.7109375" style="3" customWidth="1"/>
    <col min="22" max="22" width="22" style="3" bestFit="1" customWidth="1"/>
    <col min="23" max="23" width="3.7109375" style="3" customWidth="1"/>
    <col min="24" max="24" width="24.7109375" style="3" bestFit="1" customWidth="1"/>
    <col min="25" max="25" width="3.7109375" style="3" customWidth="1"/>
    <col min="26" max="26" width="18.28515625" style="3" bestFit="1" customWidth="1"/>
    <col min="27" max="16384" width="9.140625" style="3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1"/>
      <c r="T1" s="1"/>
      <c r="U1" s="1"/>
      <c r="V1" s="1"/>
      <c r="W1" s="1"/>
      <c r="X1" s="1"/>
      <c r="Y1" s="1"/>
      <c r="Z1" s="1"/>
    </row>
    <row r="2" spans="1:26" ht="15.75">
      <c r="A2" s="4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1"/>
      <c r="T2" s="1"/>
      <c r="U2" s="1"/>
      <c r="V2" s="1"/>
      <c r="W2" s="1"/>
      <c r="X2" s="1"/>
      <c r="Y2" s="1"/>
      <c r="Z2" s="1"/>
    </row>
    <row r="3" spans="1:26" ht="15.75">
      <c r="A3" s="4" t="s">
        <v>16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1"/>
      <c r="T3" s="1"/>
      <c r="U3" s="1"/>
      <c r="V3" s="1"/>
      <c r="W3" s="1"/>
      <c r="X3" s="1"/>
      <c r="Y3" s="1"/>
      <c r="Z3" s="1"/>
    </row>
    <row r="4" spans="1:26" ht="15.75">
      <c r="A4" s="4" t="s">
        <v>207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"/>
      <c r="S4" s="1"/>
      <c r="T4" s="1"/>
      <c r="U4" s="1"/>
      <c r="V4" s="1"/>
      <c r="W4" s="1"/>
      <c r="X4" s="1"/>
      <c r="Y4" s="1"/>
      <c r="Z4" s="1"/>
    </row>
    <row r="7" spans="1:26" ht="15.75">
      <c r="D7" s="5" t="s">
        <v>17</v>
      </c>
      <c r="E7" s="5"/>
      <c r="F7" s="5"/>
      <c r="G7" s="5"/>
      <c r="H7" s="5"/>
      <c r="I7" s="5"/>
      <c r="J7" s="5"/>
      <c r="K7" s="5"/>
      <c r="L7" s="5"/>
      <c r="M7" s="6"/>
      <c r="N7" s="6"/>
      <c r="P7" s="5" t="s">
        <v>18</v>
      </c>
      <c r="Q7" s="5"/>
      <c r="R7" s="7"/>
      <c r="S7" s="5"/>
      <c r="T7" s="5"/>
      <c r="V7" s="8" t="s">
        <v>19</v>
      </c>
      <c r="Y7" s="9"/>
      <c r="Z7" s="8" t="s">
        <v>20</v>
      </c>
    </row>
    <row r="8" spans="1:26" ht="15.75">
      <c r="A8" s="10"/>
      <c r="B8" s="10"/>
      <c r="C8" s="10"/>
      <c r="D8" s="11" t="s">
        <v>21</v>
      </c>
      <c r="E8" s="12"/>
      <c r="F8" s="12"/>
      <c r="G8" s="12"/>
      <c r="H8" s="12" t="s">
        <v>4</v>
      </c>
      <c r="I8" s="12"/>
      <c r="J8" s="12"/>
      <c r="K8" s="12"/>
      <c r="L8" s="11" t="s">
        <v>22</v>
      </c>
      <c r="M8" s="8"/>
      <c r="N8" s="11" t="s">
        <v>22</v>
      </c>
      <c r="O8" s="10"/>
      <c r="P8" s="8" t="s">
        <v>21</v>
      </c>
      <c r="Q8" s="12"/>
      <c r="R8" s="13" t="s">
        <v>22</v>
      </c>
      <c r="S8" s="8"/>
      <c r="T8" s="8" t="s">
        <v>22</v>
      </c>
      <c r="U8" s="10"/>
      <c r="V8" s="8" t="s">
        <v>22</v>
      </c>
      <c r="W8" s="10"/>
      <c r="X8" s="8" t="s">
        <v>19</v>
      </c>
      <c r="Y8" s="12"/>
      <c r="Z8" s="8" t="s">
        <v>22</v>
      </c>
    </row>
    <row r="9" spans="1:26" ht="15.75">
      <c r="A9" s="5" t="s">
        <v>23</v>
      </c>
      <c r="B9" s="5"/>
      <c r="C9" s="10"/>
      <c r="D9" s="14" t="s">
        <v>2</v>
      </c>
      <c r="E9" s="8"/>
      <c r="F9" s="14" t="s">
        <v>4</v>
      </c>
      <c r="G9" s="8"/>
      <c r="H9" s="14" t="s">
        <v>214</v>
      </c>
      <c r="I9" s="8"/>
      <c r="J9" s="14" t="s">
        <v>6</v>
      </c>
      <c r="K9" s="8"/>
      <c r="L9" s="14" t="s">
        <v>2</v>
      </c>
      <c r="M9" s="8"/>
      <c r="N9" s="14" t="s">
        <v>0</v>
      </c>
      <c r="O9" s="10"/>
      <c r="P9" s="14" t="s">
        <v>2</v>
      </c>
      <c r="Q9" s="8"/>
      <c r="R9" s="15" t="s">
        <v>0</v>
      </c>
      <c r="S9" s="8"/>
      <c r="T9" s="14" t="s">
        <v>2</v>
      </c>
      <c r="U9" s="10"/>
      <c r="V9" s="14" t="s">
        <v>2</v>
      </c>
      <c r="W9" s="10"/>
      <c r="X9" s="14" t="s">
        <v>21</v>
      </c>
      <c r="Y9" s="8"/>
      <c r="Z9" s="14" t="s">
        <v>0</v>
      </c>
    </row>
    <row r="10" spans="1:26" ht="15.75">
      <c r="A10" s="16" t="s">
        <v>1</v>
      </c>
      <c r="B10" s="4"/>
      <c r="C10" s="17"/>
      <c r="D10" s="18">
        <v>-2</v>
      </c>
      <c r="E10" s="19"/>
      <c r="F10" s="19">
        <v>-3</v>
      </c>
      <c r="G10" s="19"/>
      <c r="H10" s="19">
        <v>-4</v>
      </c>
      <c r="I10" s="19"/>
      <c r="J10" s="19">
        <v>-5</v>
      </c>
      <c r="K10" s="19"/>
      <c r="L10" s="18">
        <v>-6</v>
      </c>
      <c r="M10" s="18"/>
      <c r="N10" s="19">
        <v>-7</v>
      </c>
      <c r="O10" s="19"/>
      <c r="P10" s="18">
        <v>-8</v>
      </c>
      <c r="Q10" s="19"/>
      <c r="R10" s="20">
        <v>-9</v>
      </c>
      <c r="S10" s="18"/>
      <c r="T10" s="19">
        <v>-10</v>
      </c>
      <c r="U10" s="19"/>
      <c r="V10" s="19">
        <v>-11</v>
      </c>
      <c r="W10" s="19"/>
      <c r="X10" s="19">
        <v>-12</v>
      </c>
      <c r="Y10" s="19"/>
      <c r="Z10" s="19">
        <v>-13</v>
      </c>
    </row>
    <row r="12" spans="1:26">
      <c r="A12" s="21" t="s">
        <v>5</v>
      </c>
      <c r="B12" s="22"/>
      <c r="L12" s="23"/>
    </row>
    <row r="13" spans="1:26">
      <c r="A13" s="25"/>
      <c r="B13" s="26"/>
      <c r="D13" s="27"/>
      <c r="E13" s="28"/>
      <c r="F13" s="28"/>
      <c r="G13" s="28"/>
      <c r="H13" s="28"/>
      <c r="I13" s="28"/>
      <c r="J13" s="28"/>
      <c r="K13" s="28"/>
      <c r="L13" s="27"/>
      <c r="M13" s="27"/>
      <c r="N13" s="29"/>
      <c r="O13" s="30"/>
      <c r="P13" s="27"/>
      <c r="Q13" s="28"/>
      <c r="R13" s="31"/>
      <c r="S13" s="28"/>
      <c r="T13" s="27"/>
      <c r="U13" s="28"/>
      <c r="V13" s="32"/>
      <c r="W13" s="28"/>
      <c r="X13" s="27"/>
      <c r="Y13" s="28"/>
      <c r="Z13" s="29"/>
    </row>
    <row r="14" spans="1:26" s="35" customFormat="1">
      <c r="A14" s="33" t="s">
        <v>178</v>
      </c>
      <c r="B14" s="34"/>
      <c r="D14" s="36"/>
      <c r="E14" s="37"/>
      <c r="F14" s="37"/>
      <c r="G14" s="37"/>
      <c r="H14" s="37"/>
      <c r="I14" s="37"/>
      <c r="J14" s="37"/>
      <c r="K14" s="37"/>
      <c r="L14" s="36"/>
      <c r="M14" s="36"/>
      <c r="N14" s="38"/>
      <c r="O14" s="39"/>
      <c r="P14" s="36"/>
      <c r="Q14" s="37"/>
      <c r="R14" s="40"/>
      <c r="S14" s="37"/>
      <c r="T14" s="36"/>
      <c r="U14" s="37"/>
      <c r="V14" s="41"/>
      <c r="W14" s="37"/>
      <c r="X14" s="36"/>
      <c r="Y14" s="37"/>
      <c r="Z14" s="38"/>
    </row>
    <row r="15" spans="1:26" s="35" customFormat="1">
      <c r="A15" s="42"/>
      <c r="B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s="35" customFormat="1">
      <c r="A16" s="42"/>
      <c r="B16" s="45" t="s">
        <v>24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8" s="35" customFormat="1">
      <c r="A17" s="42">
        <v>311</v>
      </c>
      <c r="B17" s="43" t="s">
        <v>49</v>
      </c>
      <c r="D17" s="44">
        <v>65239446.240000002</v>
      </c>
      <c r="L17" s="46">
        <v>2567037.5230990998</v>
      </c>
      <c r="M17" s="47"/>
      <c r="N17" s="47">
        <f>-L17/D17*100</f>
        <v>-3.9347935506006522</v>
      </c>
      <c r="O17" s="48"/>
      <c r="P17" s="44">
        <v>748640.03000000026</v>
      </c>
      <c r="R17" s="47">
        <v>-30</v>
      </c>
      <c r="S17" s="47"/>
      <c r="T17" s="49">
        <f>-P17*R17/100</f>
        <v>224592.00900000005</v>
      </c>
      <c r="V17" s="50">
        <f>-D17*N17/100+T17</f>
        <v>2791629.5320990998</v>
      </c>
      <c r="X17" s="51">
        <f>+D17+P17</f>
        <v>65988086.270000003</v>
      </c>
      <c r="Z17" s="47">
        <f t="shared" ref="Z17:Z22" si="0">-ROUND(V17/X17*100,0)</f>
        <v>-4</v>
      </c>
      <c r="AB17" s="52"/>
    </row>
    <row r="18" spans="1:28" s="35" customFormat="1">
      <c r="A18" s="42">
        <v>312</v>
      </c>
      <c r="B18" s="43" t="s">
        <v>50</v>
      </c>
      <c r="D18" s="44">
        <v>319643187.44</v>
      </c>
      <c r="L18" s="46">
        <v>12577299.524323475</v>
      </c>
      <c r="M18" s="47"/>
      <c r="N18" s="47">
        <f t="shared" ref="N18:N22" si="1">-L18/D18*100</f>
        <v>-3.9347935506006522</v>
      </c>
      <c r="O18" s="48"/>
      <c r="P18" s="44">
        <v>12975215.68</v>
      </c>
      <c r="R18" s="47">
        <v>-20</v>
      </c>
      <c r="S18" s="47"/>
      <c r="T18" s="49">
        <f t="shared" ref="T18:T21" si="2">-P18*R18/100</f>
        <v>2595043.1359999999</v>
      </c>
      <c r="V18" s="50">
        <f t="shared" ref="V18:V21" si="3">-D18*N18/100+T18</f>
        <v>15172342.660323473</v>
      </c>
      <c r="X18" s="51">
        <f t="shared" ref="X18:X21" si="4">+D18+P18</f>
        <v>332618403.12</v>
      </c>
      <c r="Z18" s="47">
        <f t="shared" si="0"/>
        <v>-5</v>
      </c>
      <c r="AB18" s="52"/>
    </row>
    <row r="19" spans="1:28" s="35" customFormat="1">
      <c r="A19" s="42">
        <v>314</v>
      </c>
      <c r="B19" s="43" t="s">
        <v>51</v>
      </c>
      <c r="D19" s="44">
        <v>61199288.430000007</v>
      </c>
      <c r="L19" s="46">
        <v>2408065.6541571314</v>
      </c>
      <c r="M19" s="47"/>
      <c r="N19" s="47">
        <f t="shared" si="1"/>
        <v>-3.9347935506006522</v>
      </c>
      <c r="O19" s="48"/>
      <c r="P19" s="44">
        <v>3930410.2899999991</v>
      </c>
      <c r="R19" s="47">
        <v>-15</v>
      </c>
      <c r="S19" s="47"/>
      <c r="T19" s="49">
        <f t="shared" si="2"/>
        <v>589561.54349999991</v>
      </c>
      <c r="V19" s="50">
        <f t="shared" si="3"/>
        <v>2997627.1976571316</v>
      </c>
      <c r="X19" s="51">
        <f t="shared" si="4"/>
        <v>65129698.720000006</v>
      </c>
      <c r="Z19" s="47">
        <f t="shared" si="0"/>
        <v>-5</v>
      </c>
      <c r="AB19" s="52"/>
    </row>
    <row r="20" spans="1:28" s="35" customFormat="1">
      <c r="A20" s="42">
        <v>315</v>
      </c>
      <c r="B20" s="43" t="s">
        <v>52</v>
      </c>
      <c r="D20" s="44">
        <v>67022019.940000013</v>
      </c>
      <c r="L20" s="46">
        <v>2637178.1180814039</v>
      </c>
      <c r="M20" s="47"/>
      <c r="N20" s="47">
        <f t="shared" si="1"/>
        <v>-3.9347935506006531</v>
      </c>
      <c r="O20" s="48"/>
      <c r="P20" s="44">
        <v>1006148.9100000001</v>
      </c>
      <c r="R20" s="47">
        <v>-20</v>
      </c>
      <c r="S20" s="47"/>
      <c r="T20" s="49">
        <f t="shared" si="2"/>
        <v>201229.78200000004</v>
      </c>
      <c r="V20" s="50">
        <f t="shared" si="3"/>
        <v>2838407.9000814045</v>
      </c>
      <c r="X20" s="51">
        <f t="shared" si="4"/>
        <v>68028168.850000009</v>
      </c>
      <c r="Z20" s="47">
        <f t="shared" si="0"/>
        <v>-4</v>
      </c>
      <c r="AB20" s="52"/>
    </row>
    <row r="21" spans="1:28" s="35" customFormat="1" ht="15.75">
      <c r="A21" s="42">
        <v>316</v>
      </c>
      <c r="B21" s="43" t="s">
        <v>53</v>
      </c>
      <c r="C21" s="53"/>
      <c r="D21" s="54">
        <v>3517825.74</v>
      </c>
      <c r="L21" s="55">
        <v>138419.18033888968</v>
      </c>
      <c r="M21" s="47"/>
      <c r="N21" s="47">
        <f t="shared" si="1"/>
        <v>-3.9347935506006522</v>
      </c>
      <c r="O21" s="48"/>
      <c r="P21" s="54">
        <v>328323.84999999998</v>
      </c>
      <c r="R21" s="47">
        <v>-5</v>
      </c>
      <c r="S21" s="47"/>
      <c r="T21" s="56">
        <f t="shared" si="2"/>
        <v>16416.192500000001</v>
      </c>
      <c r="V21" s="57">
        <f t="shared" si="3"/>
        <v>154835.37283888969</v>
      </c>
      <c r="X21" s="58">
        <f t="shared" si="4"/>
        <v>3846149.5900000003</v>
      </c>
      <c r="Z21" s="47">
        <f t="shared" si="0"/>
        <v>-4</v>
      </c>
      <c r="AB21" s="52"/>
    </row>
    <row r="22" spans="1:28" s="35" customFormat="1">
      <c r="A22" s="42"/>
      <c r="B22" s="34" t="s">
        <v>123</v>
      </c>
      <c r="D22" s="59">
        <f>+SUBTOTAL(9,D17:D21)</f>
        <v>516621767.79000002</v>
      </c>
      <c r="E22" s="37"/>
      <c r="F22" s="37"/>
      <c r="G22" s="37"/>
      <c r="H22" s="37"/>
      <c r="I22" s="37"/>
      <c r="J22" s="37"/>
      <c r="K22" s="37"/>
      <c r="L22" s="59">
        <f>+SUBTOTAL(9,L17:L21)</f>
        <v>20328000</v>
      </c>
      <c r="M22" s="36"/>
      <c r="N22" s="38">
        <f t="shared" si="1"/>
        <v>-3.9347935506006522</v>
      </c>
      <c r="O22" s="39"/>
      <c r="P22" s="59">
        <f>+SUBTOTAL(9,P17:P21)</f>
        <v>18988738.760000002</v>
      </c>
      <c r="Q22" s="37"/>
      <c r="R22" s="40"/>
      <c r="S22" s="37"/>
      <c r="T22" s="59">
        <f>+SUBTOTAL(9,T17:T21)</f>
        <v>3626842.6630000002</v>
      </c>
      <c r="U22" s="37"/>
      <c r="V22" s="60">
        <f>+SUBTOTAL(9,V17:V21)</f>
        <v>23954842.662999995</v>
      </c>
      <c r="W22" s="37"/>
      <c r="X22" s="59">
        <f>+SUBTOTAL(9,X17:X21)</f>
        <v>535610506.55000001</v>
      </c>
      <c r="Y22" s="37"/>
      <c r="Z22" s="38">
        <f t="shared" si="0"/>
        <v>-4</v>
      </c>
      <c r="AB22" s="52"/>
    </row>
    <row r="23" spans="1:28" s="35" customFormat="1">
      <c r="A23" s="42"/>
      <c r="B23" s="34"/>
      <c r="D23" s="36"/>
      <c r="E23" s="37"/>
      <c r="F23" s="37"/>
      <c r="G23" s="37"/>
      <c r="H23" s="37"/>
      <c r="I23" s="37"/>
      <c r="J23" s="37"/>
      <c r="K23" s="37"/>
      <c r="L23" s="36"/>
      <c r="M23" s="36"/>
      <c r="N23" s="38"/>
      <c r="O23" s="39"/>
      <c r="P23" s="36"/>
      <c r="Q23" s="37"/>
      <c r="R23" s="40"/>
      <c r="S23" s="37"/>
      <c r="T23" s="36"/>
      <c r="U23" s="37"/>
      <c r="V23" s="41"/>
      <c r="W23" s="37"/>
      <c r="X23" s="36"/>
      <c r="Y23" s="37"/>
      <c r="Z23" s="38"/>
      <c r="AB23" s="52"/>
    </row>
    <row r="24" spans="1:28" s="35" customFormat="1">
      <c r="A24" s="61" t="s">
        <v>179</v>
      </c>
      <c r="B24" s="34"/>
      <c r="D24" s="62">
        <f>+SUBTOTAL(9,D17:D23)</f>
        <v>516621767.79000002</v>
      </c>
      <c r="E24" s="37"/>
      <c r="F24" s="37"/>
      <c r="G24" s="37"/>
      <c r="H24" s="37">
        <v>395</v>
      </c>
      <c r="I24" s="37"/>
      <c r="J24" s="63">
        <v>51.463291139240511</v>
      </c>
      <c r="K24" s="37"/>
      <c r="L24" s="62">
        <f>+SUBTOTAL(9,L17:L23)</f>
        <v>20328000</v>
      </c>
      <c r="M24" s="36"/>
      <c r="N24" s="38"/>
      <c r="O24" s="39"/>
      <c r="P24" s="62">
        <f>+SUBTOTAL(9,P17:P23)</f>
        <v>18988738.760000002</v>
      </c>
      <c r="Q24" s="37"/>
      <c r="R24" s="40"/>
      <c r="S24" s="37"/>
      <c r="T24" s="62">
        <f>+SUBTOTAL(9,T17:T23)</f>
        <v>3626842.6630000002</v>
      </c>
      <c r="U24" s="37"/>
      <c r="V24" s="62">
        <f>+SUBTOTAL(9,V17:V23)</f>
        <v>23954842.662999995</v>
      </c>
      <c r="W24" s="37"/>
      <c r="X24" s="62">
        <f>+SUBTOTAL(9,X17:X23)</f>
        <v>535610506.55000001</v>
      </c>
      <c r="Y24" s="37"/>
      <c r="Z24" s="38"/>
      <c r="AB24" s="52"/>
    </row>
    <row r="25" spans="1:28" s="35" customFormat="1">
      <c r="A25" s="42"/>
      <c r="B25" s="34"/>
      <c r="D25" s="36"/>
      <c r="E25" s="37"/>
      <c r="F25" s="37"/>
      <c r="G25" s="37"/>
      <c r="H25" s="37"/>
      <c r="I25" s="37"/>
      <c r="J25" s="37"/>
      <c r="K25" s="37"/>
      <c r="L25" s="36"/>
      <c r="M25" s="36"/>
      <c r="N25" s="38"/>
      <c r="O25" s="39"/>
      <c r="P25" s="36"/>
      <c r="Q25" s="37"/>
      <c r="R25" s="40"/>
      <c r="S25" s="37"/>
      <c r="T25" s="36"/>
      <c r="U25" s="37"/>
      <c r="V25" s="41"/>
      <c r="W25" s="37"/>
      <c r="X25" s="36"/>
      <c r="Y25" s="37"/>
      <c r="Z25" s="38"/>
      <c r="AB25" s="52"/>
    </row>
    <row r="26" spans="1:28" s="35" customFormat="1">
      <c r="A26" s="42"/>
      <c r="B26" s="34"/>
      <c r="D26" s="36"/>
      <c r="E26" s="37"/>
      <c r="F26" s="37"/>
      <c r="G26" s="37"/>
      <c r="H26" s="37"/>
      <c r="I26" s="37"/>
      <c r="J26" s="37"/>
      <c r="K26" s="37"/>
      <c r="L26" s="36"/>
      <c r="M26" s="36"/>
      <c r="N26" s="38"/>
      <c r="O26" s="39"/>
      <c r="P26" s="36"/>
      <c r="Q26" s="37"/>
      <c r="R26" s="40"/>
      <c r="S26" s="37"/>
      <c r="T26" s="36"/>
      <c r="U26" s="37"/>
      <c r="V26" s="41"/>
      <c r="W26" s="37"/>
      <c r="X26" s="36"/>
      <c r="Y26" s="37"/>
      <c r="Z26" s="38"/>
      <c r="AB26" s="52"/>
    </row>
    <row r="27" spans="1:28" s="35" customFormat="1">
      <c r="A27" s="33" t="s">
        <v>25</v>
      </c>
      <c r="B27" s="34"/>
      <c r="D27" s="36"/>
      <c r="E27" s="37"/>
      <c r="F27" s="37"/>
      <c r="G27" s="37"/>
      <c r="H27" s="37"/>
      <c r="I27" s="37"/>
      <c r="J27" s="37"/>
      <c r="K27" s="37"/>
      <c r="L27" s="36"/>
      <c r="M27" s="36"/>
      <c r="N27" s="38"/>
      <c r="O27" s="39"/>
      <c r="P27" s="36"/>
      <c r="Q27" s="37"/>
      <c r="R27" s="40"/>
      <c r="S27" s="37"/>
      <c r="T27" s="36"/>
      <c r="U27" s="37"/>
      <c r="V27" s="41"/>
      <c r="W27" s="37"/>
      <c r="X27" s="36"/>
      <c r="Y27" s="37"/>
      <c r="Z27" s="38"/>
      <c r="AB27" s="52"/>
    </row>
    <row r="28" spans="1:28" s="35" customFormat="1">
      <c r="A28" s="42"/>
      <c r="B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B28" s="52"/>
    </row>
    <row r="29" spans="1:28" s="35" customFormat="1">
      <c r="A29" s="42"/>
      <c r="B29" s="45" t="s">
        <v>25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B29" s="52"/>
    </row>
    <row r="30" spans="1:28" s="35" customFormat="1">
      <c r="A30" s="42">
        <v>311</v>
      </c>
      <c r="B30" s="43" t="s">
        <v>49</v>
      </c>
      <c r="D30" s="44">
        <v>64079011.63000001</v>
      </c>
      <c r="L30" s="46">
        <v>3536110.9537833105</v>
      </c>
      <c r="M30" s="47"/>
      <c r="N30" s="47">
        <f>-L30/D30*100</f>
        <v>-5.5183606360866557</v>
      </c>
      <c r="O30" s="48"/>
      <c r="P30" s="44">
        <v>1325482.4000000004</v>
      </c>
      <c r="R30" s="47">
        <v>-30</v>
      </c>
      <c r="S30" s="47"/>
      <c r="T30" s="49">
        <f>-P30*R30/100</f>
        <v>397644.72000000015</v>
      </c>
      <c r="V30" s="50">
        <f>-D30*N30/100+T30</f>
        <v>3933755.6737833107</v>
      </c>
      <c r="X30" s="51">
        <f>+D30+P30</f>
        <v>65404494.030000009</v>
      </c>
      <c r="Z30" s="47">
        <f t="shared" ref="Z30:Z34" si="5">-ROUND(V30/X30*100,0)</f>
        <v>-6</v>
      </c>
      <c r="AB30" s="52"/>
    </row>
    <row r="31" spans="1:28" s="35" customFormat="1">
      <c r="A31" s="42">
        <v>312</v>
      </c>
      <c r="B31" s="43" t="s">
        <v>50</v>
      </c>
      <c r="D31" s="44">
        <v>118240326.06999995</v>
      </c>
      <c r="L31" s="46">
        <v>6524927.6098273844</v>
      </c>
      <c r="M31" s="47"/>
      <c r="N31" s="47">
        <f t="shared" ref="N31:N34" si="6">-L31/D31*100</f>
        <v>-5.5183606360866557</v>
      </c>
      <c r="O31" s="48"/>
      <c r="P31" s="44">
        <v>9031110.2400000002</v>
      </c>
      <c r="R31" s="47">
        <v>-20</v>
      </c>
      <c r="S31" s="47"/>
      <c r="T31" s="49">
        <f t="shared" ref="T31:T34" si="7">-P31*R31/100</f>
        <v>1806222.0480000002</v>
      </c>
      <c r="V31" s="50">
        <f t="shared" ref="V31:V34" si="8">-D31*N31/100+T31</f>
        <v>8331149.6578273857</v>
      </c>
      <c r="X31" s="51">
        <f t="shared" ref="X31:X34" si="9">+D31+P31</f>
        <v>127271436.30999994</v>
      </c>
      <c r="Z31" s="47">
        <f t="shared" si="5"/>
        <v>-7</v>
      </c>
      <c r="AB31" s="52"/>
    </row>
    <row r="32" spans="1:28" s="35" customFormat="1">
      <c r="A32" s="42">
        <v>314</v>
      </c>
      <c r="B32" s="43" t="s">
        <v>51</v>
      </c>
      <c r="D32" s="44">
        <v>38042734.089999996</v>
      </c>
      <c r="L32" s="46">
        <v>2099335.2629136783</v>
      </c>
      <c r="M32" s="47"/>
      <c r="N32" s="47">
        <f t="shared" si="6"/>
        <v>-5.5183606360866539</v>
      </c>
      <c r="O32" s="48"/>
      <c r="P32" s="44">
        <v>3081220.3299999996</v>
      </c>
      <c r="R32" s="47">
        <v>-15</v>
      </c>
      <c r="S32" s="47"/>
      <c r="T32" s="49">
        <f t="shared" si="7"/>
        <v>462183.04949999996</v>
      </c>
      <c r="V32" s="50">
        <f t="shared" si="8"/>
        <v>2561518.3124136776</v>
      </c>
      <c r="X32" s="51">
        <f t="shared" si="9"/>
        <v>41123954.419999994</v>
      </c>
      <c r="Z32" s="47">
        <f t="shared" si="5"/>
        <v>-6</v>
      </c>
      <c r="AB32" s="52"/>
    </row>
    <row r="33" spans="1:28" s="35" customFormat="1">
      <c r="A33" s="42">
        <v>315</v>
      </c>
      <c r="B33" s="43" t="s">
        <v>52</v>
      </c>
      <c r="D33" s="44">
        <v>9122946.8999999966</v>
      </c>
      <c r="L33" s="46">
        <v>503437.11058068759</v>
      </c>
      <c r="M33" s="47"/>
      <c r="N33" s="47">
        <f t="shared" si="6"/>
        <v>-5.5183606360866548</v>
      </c>
      <c r="O33" s="48"/>
      <c r="P33" s="44">
        <v>235080.78</v>
      </c>
      <c r="R33" s="47">
        <v>-20</v>
      </c>
      <c r="S33" s="47"/>
      <c r="T33" s="49">
        <f t="shared" si="7"/>
        <v>47016.155999999995</v>
      </c>
      <c r="V33" s="50">
        <f t="shared" si="8"/>
        <v>550453.2665806876</v>
      </c>
      <c r="X33" s="51">
        <f t="shared" si="9"/>
        <v>9358027.679999996</v>
      </c>
      <c r="Z33" s="47">
        <f t="shared" si="5"/>
        <v>-6</v>
      </c>
      <c r="AB33" s="52"/>
    </row>
    <row r="34" spans="1:28" s="35" customFormat="1">
      <c r="A34" s="42">
        <v>316</v>
      </c>
      <c r="B34" s="43" t="s">
        <v>53</v>
      </c>
      <c r="D34" s="54">
        <v>383973.87</v>
      </c>
      <c r="L34" s="55">
        <v>21189.062894938546</v>
      </c>
      <c r="M34" s="47"/>
      <c r="N34" s="47">
        <f t="shared" si="6"/>
        <v>-5.5183606360866557</v>
      </c>
      <c r="O34" s="48"/>
      <c r="P34" s="54">
        <v>42964.380000000012</v>
      </c>
      <c r="R34" s="47">
        <v>-5</v>
      </c>
      <c r="S34" s="47"/>
      <c r="T34" s="56">
        <f t="shared" si="7"/>
        <v>2148.2190000000005</v>
      </c>
      <c r="V34" s="57">
        <f t="shared" si="8"/>
        <v>23337.281894938547</v>
      </c>
      <c r="X34" s="58">
        <f t="shared" si="9"/>
        <v>426938.25</v>
      </c>
      <c r="Z34" s="47">
        <f t="shared" si="5"/>
        <v>-5</v>
      </c>
      <c r="AB34" s="52"/>
    </row>
    <row r="35" spans="1:28" s="35" customFormat="1">
      <c r="A35" s="42"/>
      <c r="B35" s="34"/>
      <c r="D35" s="36"/>
      <c r="E35" s="37"/>
      <c r="F35" s="37"/>
      <c r="G35" s="37"/>
      <c r="H35" s="37"/>
      <c r="I35" s="37"/>
      <c r="J35" s="37"/>
      <c r="K35" s="37"/>
      <c r="L35" s="36"/>
      <c r="M35" s="36"/>
      <c r="N35" s="38"/>
      <c r="O35" s="39"/>
      <c r="P35" s="36"/>
      <c r="Q35" s="37"/>
      <c r="R35" s="40"/>
      <c r="S35" s="37"/>
      <c r="T35" s="36"/>
      <c r="U35" s="37"/>
      <c r="V35" s="41"/>
      <c r="W35" s="37"/>
      <c r="X35" s="36"/>
      <c r="Y35" s="37"/>
      <c r="Z35" s="38"/>
      <c r="AB35" s="52"/>
    </row>
    <row r="36" spans="1:28" s="35" customFormat="1">
      <c r="A36" s="61" t="s">
        <v>180</v>
      </c>
      <c r="B36" s="34"/>
      <c r="D36" s="62">
        <f>+SUBTOTAL(9,D30:D35)</f>
        <v>229868992.55999997</v>
      </c>
      <c r="E36" s="37"/>
      <c r="F36" s="37"/>
      <c r="G36" s="37"/>
      <c r="H36" s="37">
        <v>148</v>
      </c>
      <c r="I36" s="37"/>
      <c r="J36" s="63">
        <v>85.709459459459453</v>
      </c>
      <c r="K36" s="37"/>
      <c r="L36" s="62">
        <f>+SUBTOTAL(9,L30:L35)</f>
        <v>12685000</v>
      </c>
      <c r="M36" s="36"/>
      <c r="N36" s="38"/>
      <c r="O36" s="39"/>
      <c r="P36" s="62">
        <f>+SUBTOTAL(9,P30:P35)</f>
        <v>13715858.130000001</v>
      </c>
      <c r="Q36" s="37"/>
      <c r="R36" s="40"/>
      <c r="S36" s="37"/>
      <c r="T36" s="62">
        <f>+SUBTOTAL(9,T30:T35)</f>
        <v>2715214.1924999999</v>
      </c>
      <c r="U36" s="37"/>
      <c r="V36" s="62">
        <f>+SUBTOTAL(9,V30:V35)</f>
        <v>15400214.192500001</v>
      </c>
      <c r="W36" s="37"/>
      <c r="X36" s="62">
        <f>+SUBTOTAL(9,X30:X35)</f>
        <v>243584850.68999994</v>
      </c>
      <c r="Y36" s="37"/>
      <c r="Z36" s="38">
        <f t="shared" ref="Z36" si="10">-ROUND(V36/X36*100,0)</f>
        <v>-6</v>
      </c>
      <c r="AB36" s="52"/>
    </row>
    <row r="37" spans="1:28" s="35" customFormat="1">
      <c r="A37" s="42"/>
      <c r="B37" s="34"/>
      <c r="D37" s="36"/>
      <c r="E37" s="37"/>
      <c r="F37" s="37"/>
      <c r="G37" s="37"/>
      <c r="H37" s="37"/>
      <c r="I37" s="37"/>
      <c r="J37" s="37"/>
      <c r="K37" s="37"/>
      <c r="L37" s="36"/>
      <c r="M37" s="36"/>
      <c r="N37" s="38"/>
      <c r="O37" s="39"/>
      <c r="P37" s="36"/>
      <c r="Q37" s="37"/>
      <c r="R37" s="40"/>
      <c r="S37" s="37"/>
      <c r="T37" s="36"/>
      <c r="U37" s="37"/>
      <c r="V37" s="41"/>
      <c r="W37" s="37"/>
      <c r="X37" s="36"/>
      <c r="Y37" s="37"/>
      <c r="Z37" s="38"/>
      <c r="AB37" s="52"/>
    </row>
    <row r="38" spans="1:28" s="35" customFormat="1">
      <c r="A38" s="42"/>
      <c r="B38" s="34"/>
      <c r="D38" s="36"/>
      <c r="E38" s="37"/>
      <c r="F38" s="37"/>
      <c r="G38" s="37"/>
      <c r="H38" s="37"/>
      <c r="I38" s="37"/>
      <c r="J38" s="37"/>
      <c r="K38" s="37"/>
      <c r="L38" s="36"/>
      <c r="M38" s="36"/>
      <c r="N38" s="38"/>
      <c r="O38" s="39"/>
      <c r="P38" s="36"/>
      <c r="Q38" s="37"/>
      <c r="R38" s="40"/>
      <c r="S38" s="37"/>
      <c r="T38" s="36"/>
      <c r="U38" s="37"/>
      <c r="V38" s="41"/>
      <c r="W38" s="37"/>
      <c r="X38" s="36"/>
      <c r="Y38" s="37"/>
      <c r="Z38" s="38"/>
      <c r="AB38" s="52"/>
    </row>
    <row r="39" spans="1:28" s="35" customFormat="1">
      <c r="A39" s="33" t="s">
        <v>181</v>
      </c>
      <c r="B39" s="34"/>
      <c r="D39" s="36"/>
      <c r="E39" s="37"/>
      <c r="F39" s="37"/>
      <c r="G39" s="37"/>
      <c r="H39" s="37"/>
      <c r="I39" s="37"/>
      <c r="J39" s="37"/>
      <c r="K39" s="37"/>
      <c r="L39" s="36"/>
      <c r="M39" s="36"/>
      <c r="N39" s="38"/>
      <c r="O39" s="39"/>
      <c r="P39" s="36"/>
      <c r="Q39" s="37"/>
      <c r="R39" s="40"/>
      <c r="S39" s="37"/>
      <c r="T39" s="36"/>
      <c r="U39" s="37"/>
      <c r="V39" s="41"/>
      <c r="W39" s="37"/>
      <c r="X39" s="36"/>
      <c r="Y39" s="37"/>
      <c r="Z39" s="38"/>
      <c r="AB39" s="52"/>
    </row>
    <row r="40" spans="1:28" s="35" customFormat="1">
      <c r="A40" s="42"/>
      <c r="B40" s="4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B40" s="52"/>
    </row>
    <row r="41" spans="1:28" s="35" customFormat="1">
      <c r="A41" s="42"/>
      <c r="B41" s="45" t="s">
        <v>26</v>
      </c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B41" s="52"/>
    </row>
    <row r="42" spans="1:28" s="35" customFormat="1">
      <c r="A42" s="42">
        <v>311</v>
      </c>
      <c r="B42" s="43" t="s">
        <v>49</v>
      </c>
      <c r="D42" s="44">
        <v>11342797.630000003</v>
      </c>
      <c r="L42" s="46">
        <v>104625.14992373822</v>
      </c>
      <c r="M42" s="47"/>
      <c r="N42" s="47">
        <f>-L42/D42*100</f>
        <v>-0.92239281116168692</v>
      </c>
      <c r="O42" s="48"/>
      <c r="P42" s="44">
        <v>195504.34999999995</v>
      </c>
      <c r="R42" s="47">
        <v>-30</v>
      </c>
      <c r="S42" s="47"/>
      <c r="T42" s="49">
        <f>-P42*R42/100</f>
        <v>58651.304999999978</v>
      </c>
      <c r="V42" s="50">
        <f>-D42*N42/100+T42</f>
        <v>163276.4549237382</v>
      </c>
      <c r="X42" s="51">
        <f>+D42+P42</f>
        <v>11538301.980000002</v>
      </c>
      <c r="Z42" s="47">
        <f t="shared" ref="Z42:Z47" si="11">-ROUND(V42/X42*100,0)</f>
        <v>-1</v>
      </c>
      <c r="AB42" s="52"/>
    </row>
    <row r="43" spans="1:28" s="35" customFormat="1">
      <c r="A43" s="42">
        <v>312</v>
      </c>
      <c r="B43" s="43" t="s">
        <v>50</v>
      </c>
      <c r="D43" s="44">
        <v>30055970.449999996</v>
      </c>
      <c r="L43" s="46">
        <v>277234.11075568094</v>
      </c>
      <c r="M43" s="47"/>
      <c r="N43" s="47">
        <f t="shared" ref="N43:N47" si="12">-L43/D43*100</f>
        <v>-0.92239281116168714</v>
      </c>
      <c r="O43" s="48"/>
      <c r="P43" s="44">
        <v>1548851.6700000009</v>
      </c>
      <c r="R43" s="47">
        <v>-20</v>
      </c>
      <c r="S43" s="47"/>
      <c r="T43" s="49">
        <f t="shared" ref="T43:T46" si="13">-P43*R43/100</f>
        <v>309770.33400000015</v>
      </c>
      <c r="V43" s="50">
        <f t="shared" ref="V43:V46" si="14">-D43*N43/100+T43</f>
        <v>587004.44475568109</v>
      </c>
      <c r="X43" s="51">
        <f t="shared" ref="X43:X46" si="15">+D43+P43</f>
        <v>31604822.119999997</v>
      </c>
      <c r="Z43" s="47">
        <f t="shared" si="11"/>
        <v>-2</v>
      </c>
      <c r="AB43" s="52"/>
    </row>
    <row r="44" spans="1:28" s="35" customFormat="1">
      <c r="A44" s="42">
        <v>314</v>
      </c>
      <c r="B44" s="43" t="s">
        <v>51</v>
      </c>
      <c r="D44" s="44">
        <v>11855975.6</v>
      </c>
      <c r="L44" s="46">
        <v>109358.66662748368</v>
      </c>
      <c r="M44" s="47"/>
      <c r="N44" s="47">
        <f t="shared" si="12"/>
        <v>-0.92239281116168692</v>
      </c>
      <c r="O44" s="48"/>
      <c r="P44" s="44">
        <v>610345.54000000015</v>
      </c>
      <c r="R44" s="47">
        <v>-15</v>
      </c>
      <c r="S44" s="47"/>
      <c r="T44" s="49">
        <f t="shared" si="13"/>
        <v>91551.83100000002</v>
      </c>
      <c r="V44" s="50">
        <f t="shared" si="14"/>
        <v>200910.49762748368</v>
      </c>
      <c r="X44" s="51">
        <f t="shared" si="15"/>
        <v>12466321.140000001</v>
      </c>
      <c r="Z44" s="47">
        <f t="shared" si="11"/>
        <v>-2</v>
      </c>
      <c r="AB44" s="52"/>
    </row>
    <row r="45" spans="1:28" s="35" customFormat="1">
      <c r="A45" s="42">
        <v>315</v>
      </c>
      <c r="B45" s="43" t="s">
        <v>52</v>
      </c>
      <c r="D45" s="44">
        <v>6788524.4400000004</v>
      </c>
      <c r="L45" s="46">
        <v>62616.861418514171</v>
      </c>
      <c r="M45" s="47"/>
      <c r="N45" s="47">
        <f t="shared" si="12"/>
        <v>-0.92239281116168692</v>
      </c>
      <c r="O45" s="48"/>
      <c r="P45" s="44">
        <v>142303.54999999996</v>
      </c>
      <c r="R45" s="47">
        <v>-20</v>
      </c>
      <c r="S45" s="47"/>
      <c r="T45" s="49">
        <f t="shared" si="13"/>
        <v>28460.709999999992</v>
      </c>
      <c r="V45" s="50">
        <f t="shared" si="14"/>
        <v>91077.571418514155</v>
      </c>
      <c r="X45" s="51">
        <f t="shared" si="15"/>
        <v>6930827.9900000002</v>
      </c>
      <c r="Z45" s="47">
        <f t="shared" si="11"/>
        <v>-1</v>
      </c>
      <c r="AB45" s="52"/>
    </row>
    <row r="46" spans="1:28" s="35" customFormat="1">
      <c r="A46" s="42">
        <v>316</v>
      </c>
      <c r="B46" s="43" t="s">
        <v>53</v>
      </c>
      <c r="D46" s="54">
        <v>212499.08000000002</v>
      </c>
      <c r="L46" s="55">
        <v>1960.0762377047222</v>
      </c>
      <c r="M46" s="47"/>
      <c r="N46" s="47">
        <f t="shared" si="12"/>
        <v>-0.92239281116168692</v>
      </c>
      <c r="O46" s="48"/>
      <c r="P46" s="54">
        <v>22738.280000000002</v>
      </c>
      <c r="R46" s="47">
        <v>-5</v>
      </c>
      <c r="S46" s="47"/>
      <c r="T46" s="56">
        <f t="shared" si="13"/>
        <v>1136.914</v>
      </c>
      <c r="V46" s="57">
        <f t="shared" si="14"/>
        <v>3096.9902377047219</v>
      </c>
      <c r="X46" s="58">
        <f t="shared" si="15"/>
        <v>235237.36000000002</v>
      </c>
      <c r="Z46" s="47">
        <f t="shared" si="11"/>
        <v>-1</v>
      </c>
      <c r="AB46" s="52"/>
    </row>
    <row r="47" spans="1:28" s="35" customFormat="1">
      <c r="A47" s="42"/>
      <c r="B47" s="34" t="s">
        <v>124</v>
      </c>
      <c r="D47" s="36">
        <f>+SUBTOTAL(9,D42:D46)</f>
        <v>60255767.199999996</v>
      </c>
      <c r="E47" s="37"/>
      <c r="F47" s="37"/>
      <c r="G47" s="37"/>
      <c r="H47" s="37"/>
      <c r="I47" s="37"/>
      <c r="J47" s="37"/>
      <c r="K47" s="37"/>
      <c r="L47" s="36">
        <f>+SUBTOTAL(9,L42:L46)</f>
        <v>555794.86496312171</v>
      </c>
      <c r="M47" s="36"/>
      <c r="N47" s="38">
        <f t="shared" si="12"/>
        <v>-0.92239281116168692</v>
      </c>
      <c r="O47" s="39"/>
      <c r="P47" s="36">
        <f>+SUBTOTAL(9,P42:P46)</f>
        <v>2519743.3900000006</v>
      </c>
      <c r="Q47" s="37"/>
      <c r="R47" s="40"/>
      <c r="S47" s="37"/>
      <c r="T47" s="36">
        <f>+SUBTOTAL(9,T42:T46)</f>
        <v>489571.09400000016</v>
      </c>
      <c r="U47" s="37"/>
      <c r="V47" s="41">
        <f>+SUBTOTAL(9,V42:V46)</f>
        <v>1045365.9589631219</v>
      </c>
      <c r="W47" s="37"/>
      <c r="X47" s="36">
        <f>+SUBTOTAL(9,X42:X46)</f>
        <v>62775510.590000004</v>
      </c>
      <c r="Y47" s="37"/>
      <c r="Z47" s="38">
        <f t="shared" si="11"/>
        <v>-2</v>
      </c>
      <c r="AB47" s="52"/>
    </row>
    <row r="48" spans="1:28" s="35" customFormat="1">
      <c r="A48" s="42"/>
      <c r="B48" s="3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B48" s="52"/>
    </row>
    <row r="49" spans="1:28" s="35" customFormat="1">
      <c r="A49" s="42"/>
      <c r="B49" s="45" t="s">
        <v>27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B49" s="52"/>
    </row>
    <row r="50" spans="1:28" s="35" customFormat="1">
      <c r="A50" s="42">
        <v>311</v>
      </c>
      <c r="B50" s="43" t="s">
        <v>49</v>
      </c>
      <c r="D50" s="44">
        <v>11322630.67</v>
      </c>
      <c r="L50" s="46">
        <v>104439.13133446836</v>
      </c>
      <c r="M50" s="47"/>
      <c r="N50" s="47">
        <f>-L50/D50*100</f>
        <v>-0.92239281116168692</v>
      </c>
      <c r="O50" s="48"/>
      <c r="P50" s="44">
        <v>256066.88000000009</v>
      </c>
      <c r="R50" s="47">
        <v>-30</v>
      </c>
      <c r="S50" s="47"/>
      <c r="T50" s="49">
        <f>-P50*R50/100</f>
        <v>76820.064000000028</v>
      </c>
      <c r="V50" s="50">
        <f>-D50*N50/100+T50</f>
        <v>181259.19533446839</v>
      </c>
      <c r="X50" s="51">
        <f>+D50+P50</f>
        <v>11578697.550000001</v>
      </c>
      <c r="Z50" s="47">
        <f t="shared" ref="Z50:Z54" si="16">-ROUND(V50/X50*100,0)</f>
        <v>-2</v>
      </c>
      <c r="AB50" s="52"/>
    </row>
    <row r="51" spans="1:28" s="35" customFormat="1">
      <c r="A51" s="42">
        <v>312</v>
      </c>
      <c r="B51" s="43" t="s">
        <v>50</v>
      </c>
      <c r="D51" s="44">
        <v>70240703.690000013</v>
      </c>
      <c r="L51" s="46">
        <v>647895.20134594198</v>
      </c>
      <c r="M51" s="47"/>
      <c r="N51" s="47">
        <f t="shared" ref="N51:N54" si="17">-L51/D51*100</f>
        <v>-0.92239281116168714</v>
      </c>
      <c r="O51" s="48"/>
      <c r="P51" s="44">
        <v>2824728.2199999993</v>
      </c>
      <c r="R51" s="47">
        <v>-20</v>
      </c>
      <c r="S51" s="47"/>
      <c r="T51" s="49">
        <f t="shared" ref="T51:T53" si="18">-P51*R51/100</f>
        <v>564945.64399999985</v>
      </c>
      <c r="V51" s="50">
        <f t="shared" ref="V51:V53" si="19">-D51*N51/100+T51</f>
        <v>1212840.8453459418</v>
      </c>
      <c r="X51" s="51">
        <f t="shared" ref="X51:X53" si="20">+D51+P51</f>
        <v>73065431.910000011</v>
      </c>
      <c r="Z51" s="47">
        <f t="shared" si="16"/>
        <v>-2</v>
      </c>
      <c r="AB51" s="52"/>
    </row>
    <row r="52" spans="1:28" s="35" customFormat="1">
      <c r="A52" s="42">
        <v>314</v>
      </c>
      <c r="B52" s="43" t="s">
        <v>51</v>
      </c>
      <c r="D52" s="44">
        <v>12038005.26</v>
      </c>
      <c r="L52" s="46">
        <v>111037.69512550575</v>
      </c>
      <c r="M52" s="47"/>
      <c r="N52" s="47">
        <f t="shared" si="17"/>
        <v>-0.92239281116168692</v>
      </c>
      <c r="O52" s="48"/>
      <c r="P52" s="44">
        <v>729864.44999999972</v>
      </c>
      <c r="R52" s="47">
        <v>-15</v>
      </c>
      <c r="S52" s="47"/>
      <c r="T52" s="49">
        <f t="shared" si="18"/>
        <v>109479.66749999997</v>
      </c>
      <c r="V52" s="50">
        <f t="shared" si="19"/>
        <v>220517.36262550572</v>
      </c>
      <c r="X52" s="51">
        <f t="shared" si="20"/>
        <v>12767869.709999999</v>
      </c>
      <c r="Z52" s="47">
        <f t="shared" si="16"/>
        <v>-2</v>
      </c>
      <c r="AB52" s="52"/>
    </row>
    <row r="53" spans="1:28" s="35" customFormat="1">
      <c r="A53" s="42">
        <v>315</v>
      </c>
      <c r="B53" s="43" t="s">
        <v>52</v>
      </c>
      <c r="D53" s="54">
        <v>9917757.8599999994</v>
      </c>
      <c r="L53" s="55">
        <v>91480.68552906315</v>
      </c>
      <c r="M53" s="47"/>
      <c r="N53" s="47">
        <f t="shared" si="17"/>
        <v>-0.92239281116168681</v>
      </c>
      <c r="O53" s="48"/>
      <c r="P53" s="54">
        <v>200644.70999999996</v>
      </c>
      <c r="R53" s="47">
        <v>-20</v>
      </c>
      <c r="S53" s="47"/>
      <c r="T53" s="56">
        <f t="shared" si="18"/>
        <v>40128.941999999995</v>
      </c>
      <c r="V53" s="57">
        <f t="shared" si="19"/>
        <v>131609.62752906315</v>
      </c>
      <c r="X53" s="58">
        <f t="shared" si="20"/>
        <v>10118402.57</v>
      </c>
      <c r="Z53" s="47">
        <f t="shared" si="16"/>
        <v>-1</v>
      </c>
      <c r="AB53" s="52"/>
    </row>
    <row r="54" spans="1:28" s="35" customFormat="1">
      <c r="A54" s="42"/>
      <c r="B54" s="34" t="s">
        <v>125</v>
      </c>
      <c r="D54" s="36">
        <f>+SUBTOTAL(9,D50:D53)</f>
        <v>103519097.48000002</v>
      </c>
      <c r="E54" s="37"/>
      <c r="F54" s="37"/>
      <c r="G54" s="37"/>
      <c r="H54" s="37"/>
      <c r="I54" s="37"/>
      <c r="J54" s="37"/>
      <c r="K54" s="37"/>
      <c r="L54" s="36">
        <f>+SUBTOTAL(9,L50:L53)</f>
        <v>954852.71333497926</v>
      </c>
      <c r="M54" s="36"/>
      <c r="N54" s="38">
        <f t="shared" si="17"/>
        <v>-0.92239281116168692</v>
      </c>
      <c r="O54" s="39"/>
      <c r="P54" s="36">
        <f>+SUBTOTAL(9,P50:P53)</f>
        <v>4011304.2599999988</v>
      </c>
      <c r="Q54" s="37"/>
      <c r="R54" s="40"/>
      <c r="S54" s="37"/>
      <c r="T54" s="36">
        <f>+SUBTOTAL(9,T50:T53)</f>
        <v>791374.31749999989</v>
      </c>
      <c r="U54" s="37"/>
      <c r="V54" s="41">
        <f>+SUBTOTAL(9,V50:V53)</f>
        <v>1746227.0308349794</v>
      </c>
      <c r="W54" s="37"/>
      <c r="X54" s="36">
        <f>+SUBTOTAL(9,X50:X53)</f>
        <v>107530401.74000001</v>
      </c>
      <c r="Y54" s="37"/>
      <c r="Z54" s="38">
        <f t="shared" si="16"/>
        <v>-2</v>
      </c>
      <c r="AB54" s="52"/>
    </row>
    <row r="55" spans="1:28" s="35" customFormat="1">
      <c r="A55" s="42"/>
      <c r="B55" s="3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B55" s="52"/>
    </row>
    <row r="56" spans="1:28" s="35" customFormat="1">
      <c r="A56" s="42"/>
      <c r="B56" s="45" t="s">
        <v>28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B56" s="52"/>
    </row>
    <row r="57" spans="1:28" s="35" customFormat="1">
      <c r="A57" s="42">
        <v>311</v>
      </c>
      <c r="B57" s="43" t="s">
        <v>49</v>
      </c>
      <c r="D57" s="44">
        <v>16791546.100000005</v>
      </c>
      <c r="L57" s="46">
        <v>154884.01410930065</v>
      </c>
      <c r="M57" s="47"/>
      <c r="N57" s="47">
        <f>-L57/D57*100</f>
        <v>-0.92239281116168692</v>
      </c>
      <c r="O57" s="48"/>
      <c r="P57" s="44">
        <v>254606.96000000002</v>
      </c>
      <c r="R57" s="47">
        <v>-30</v>
      </c>
      <c r="S57" s="47"/>
      <c r="T57" s="49">
        <f>-P57*R57/100</f>
        <v>76382.088000000003</v>
      </c>
      <c r="V57" s="50">
        <f>-D57*N57/100+T57</f>
        <v>231266.10210930067</v>
      </c>
      <c r="X57" s="51">
        <f>+D57+P57</f>
        <v>17046153.060000006</v>
      </c>
      <c r="Z57" s="47">
        <f t="shared" ref="Z57:Z62" si="21">-ROUND(V57/X57*100,0)</f>
        <v>-1</v>
      </c>
      <c r="AB57" s="52"/>
    </row>
    <row r="58" spans="1:28" s="35" customFormat="1">
      <c r="A58" s="42">
        <v>312</v>
      </c>
      <c r="B58" s="43" t="s">
        <v>50</v>
      </c>
      <c r="D58" s="44">
        <v>32545158.259999994</v>
      </c>
      <c r="L58" s="46">
        <v>300194.20017143391</v>
      </c>
      <c r="M58" s="47"/>
      <c r="N58" s="47">
        <f t="shared" ref="N58:N62" si="22">-L58/D58*100</f>
        <v>-0.92239281116168692</v>
      </c>
      <c r="O58" s="48"/>
      <c r="P58" s="44">
        <v>1669126.77</v>
      </c>
      <c r="R58" s="47">
        <v>-20</v>
      </c>
      <c r="S58" s="47"/>
      <c r="T58" s="49">
        <f t="shared" ref="T58:T61" si="23">-P58*R58/100</f>
        <v>333825.35399999999</v>
      </c>
      <c r="V58" s="50">
        <f t="shared" ref="V58:V61" si="24">-D58*N58/100+T58</f>
        <v>634019.55417143391</v>
      </c>
      <c r="X58" s="51">
        <f t="shared" ref="X58:X61" si="25">+D58+P58</f>
        <v>34214285.029999994</v>
      </c>
      <c r="Z58" s="47">
        <f t="shared" si="21"/>
        <v>-2</v>
      </c>
      <c r="AB58" s="52"/>
    </row>
    <row r="59" spans="1:28" s="35" customFormat="1">
      <c r="A59" s="42">
        <v>314</v>
      </c>
      <c r="B59" s="43" t="s">
        <v>51</v>
      </c>
      <c r="D59" s="44">
        <v>4221347.6400000006</v>
      </c>
      <c r="L59" s="46">
        <v>38937.407165503537</v>
      </c>
      <c r="M59" s="47"/>
      <c r="N59" s="47">
        <f t="shared" si="22"/>
        <v>-0.92239281116168692</v>
      </c>
      <c r="O59" s="48"/>
      <c r="P59" s="44">
        <v>341330.53</v>
      </c>
      <c r="R59" s="47">
        <v>-15</v>
      </c>
      <c r="S59" s="47"/>
      <c r="T59" s="49">
        <f t="shared" si="23"/>
        <v>51199.5795</v>
      </c>
      <c r="V59" s="50">
        <f t="shared" si="24"/>
        <v>90136.986665503529</v>
      </c>
      <c r="X59" s="51">
        <f t="shared" si="25"/>
        <v>4562678.1700000009</v>
      </c>
      <c r="Z59" s="47">
        <f t="shared" si="21"/>
        <v>-2</v>
      </c>
      <c r="AB59" s="52"/>
    </row>
    <row r="60" spans="1:28" s="35" customFormat="1">
      <c r="A60" s="42">
        <v>315</v>
      </c>
      <c r="B60" s="43" t="s">
        <v>52</v>
      </c>
      <c r="D60" s="44">
        <v>2910266.13</v>
      </c>
      <c r="L60" s="46">
        <v>26844.085568793435</v>
      </c>
      <c r="M60" s="47"/>
      <c r="N60" s="47">
        <f t="shared" si="22"/>
        <v>-0.92239281116168692</v>
      </c>
      <c r="O60" s="48"/>
      <c r="P60" s="44">
        <v>70436.819999999978</v>
      </c>
      <c r="R60" s="47">
        <v>-20</v>
      </c>
      <c r="S60" s="47"/>
      <c r="T60" s="49">
        <f t="shared" si="23"/>
        <v>14087.363999999994</v>
      </c>
      <c r="V60" s="50">
        <f t="shared" si="24"/>
        <v>40931.449568793425</v>
      </c>
      <c r="X60" s="51">
        <f t="shared" si="25"/>
        <v>2980702.9499999997</v>
      </c>
      <c r="Z60" s="47">
        <f t="shared" si="21"/>
        <v>-1</v>
      </c>
      <c r="AB60" s="52"/>
    </row>
    <row r="61" spans="1:28" s="35" customFormat="1">
      <c r="A61" s="42">
        <v>316</v>
      </c>
      <c r="B61" s="43" t="s">
        <v>53</v>
      </c>
      <c r="D61" s="54">
        <v>812312.78</v>
      </c>
      <c r="L61" s="55">
        <v>7492.71468686765</v>
      </c>
      <c r="M61" s="47"/>
      <c r="N61" s="47">
        <f t="shared" si="22"/>
        <v>-0.92239281116168692</v>
      </c>
      <c r="O61" s="48"/>
      <c r="P61" s="54">
        <v>108342.23000000001</v>
      </c>
      <c r="R61" s="47">
        <v>-5</v>
      </c>
      <c r="S61" s="47"/>
      <c r="T61" s="56">
        <f t="shared" si="23"/>
        <v>5417.1115</v>
      </c>
      <c r="V61" s="57">
        <f t="shared" si="24"/>
        <v>12909.826186867649</v>
      </c>
      <c r="X61" s="58">
        <f t="shared" si="25"/>
        <v>920655.01</v>
      </c>
      <c r="Z61" s="47">
        <f t="shared" si="21"/>
        <v>-1</v>
      </c>
      <c r="AB61" s="52"/>
    </row>
    <row r="62" spans="1:28" s="35" customFormat="1">
      <c r="A62" s="42"/>
      <c r="B62" s="34" t="s">
        <v>126</v>
      </c>
      <c r="D62" s="59">
        <f>+SUBTOTAL(9,D57:D61)</f>
        <v>57280630.910000004</v>
      </c>
      <c r="E62" s="37"/>
      <c r="F62" s="37"/>
      <c r="G62" s="37"/>
      <c r="H62" s="37"/>
      <c r="I62" s="37"/>
      <c r="J62" s="37"/>
      <c r="K62" s="37"/>
      <c r="L62" s="59">
        <f>+SUBTOTAL(9,L57:L61)</f>
        <v>528352.42170189915</v>
      </c>
      <c r="M62" s="36"/>
      <c r="N62" s="38">
        <f t="shared" si="22"/>
        <v>-0.92239281116168681</v>
      </c>
      <c r="O62" s="39"/>
      <c r="P62" s="59">
        <f>+SUBTOTAL(9,P57:P61)</f>
        <v>2443843.3099999996</v>
      </c>
      <c r="Q62" s="37"/>
      <c r="R62" s="40"/>
      <c r="S62" s="37"/>
      <c r="T62" s="59">
        <f>+SUBTOTAL(9,T57:T61)</f>
        <v>480911.49699999997</v>
      </c>
      <c r="U62" s="37"/>
      <c r="V62" s="60">
        <f>+SUBTOTAL(9,V57:V61)</f>
        <v>1009263.9187018992</v>
      </c>
      <c r="W62" s="37"/>
      <c r="X62" s="59">
        <f>+SUBTOTAL(9,X57:X61)</f>
        <v>59724474.220000006</v>
      </c>
      <c r="Y62" s="37"/>
      <c r="Z62" s="38">
        <f t="shared" si="21"/>
        <v>-2</v>
      </c>
      <c r="AB62" s="52"/>
    </row>
    <row r="63" spans="1:28" s="35" customFormat="1">
      <c r="A63" s="42"/>
      <c r="B63" s="34"/>
      <c r="D63" s="36"/>
      <c r="E63" s="37"/>
      <c r="F63" s="37"/>
      <c r="G63" s="37"/>
      <c r="H63" s="37"/>
      <c r="I63" s="37"/>
      <c r="J63" s="37"/>
      <c r="K63" s="37"/>
      <c r="L63" s="36"/>
      <c r="M63" s="36"/>
      <c r="N63" s="38"/>
      <c r="O63" s="39"/>
      <c r="P63" s="36"/>
      <c r="Q63" s="37"/>
      <c r="R63" s="40"/>
      <c r="S63" s="37"/>
      <c r="T63" s="36"/>
      <c r="U63" s="37"/>
      <c r="V63" s="41"/>
      <c r="W63" s="37"/>
      <c r="X63" s="36"/>
      <c r="Y63" s="37"/>
      <c r="Z63" s="38"/>
      <c r="AB63" s="52"/>
    </row>
    <row r="64" spans="1:28" s="35" customFormat="1">
      <c r="A64" s="61" t="s">
        <v>182</v>
      </c>
      <c r="B64" s="34"/>
      <c r="D64" s="62">
        <f>+SUBTOTAL(9,D42:D63)</f>
        <v>221055495.59</v>
      </c>
      <c r="E64" s="37"/>
      <c r="F64" s="37"/>
      <c r="G64" s="37"/>
      <c r="H64" s="64">
        <v>164.84399999999999</v>
      </c>
      <c r="I64" s="37"/>
      <c r="J64" s="63">
        <v>12.365533928692898</v>
      </c>
      <c r="K64" s="37"/>
      <c r="L64" s="62">
        <f>+SUBTOTAL(9,L42:L63)</f>
        <v>2039000</v>
      </c>
      <c r="M64" s="36"/>
      <c r="N64" s="38"/>
      <c r="O64" s="39"/>
      <c r="P64" s="62">
        <f>+SUBTOTAL(9,P42:P63)</f>
        <v>8974890.959999999</v>
      </c>
      <c r="Q64" s="37"/>
      <c r="R64" s="40"/>
      <c r="S64" s="37"/>
      <c r="T64" s="62">
        <f>+SUBTOTAL(9,T42:T63)</f>
        <v>1761856.9085000004</v>
      </c>
      <c r="U64" s="37"/>
      <c r="V64" s="62">
        <f>+SUBTOTAL(9,V42:V63)</f>
        <v>3800856.9084999999</v>
      </c>
      <c r="W64" s="37"/>
      <c r="X64" s="62">
        <f>+SUBTOTAL(9,X42:X63)</f>
        <v>230030386.54999998</v>
      </c>
      <c r="Y64" s="37"/>
      <c r="Z64" s="38"/>
      <c r="AB64" s="52"/>
    </row>
    <row r="65" spans="1:28" s="35" customFormat="1">
      <c r="A65" s="42"/>
      <c r="B65" s="34"/>
      <c r="D65" s="36"/>
      <c r="E65" s="37"/>
      <c r="F65" s="37"/>
      <c r="G65" s="37"/>
      <c r="H65" s="37"/>
      <c r="I65" s="37"/>
      <c r="J65" s="37"/>
      <c r="K65" s="37"/>
      <c r="L65" s="36"/>
      <c r="M65" s="36"/>
      <c r="N65" s="38"/>
      <c r="O65" s="39"/>
      <c r="P65" s="36"/>
      <c r="Q65" s="37"/>
      <c r="R65" s="40"/>
      <c r="S65" s="37"/>
      <c r="T65" s="36"/>
      <c r="U65" s="37"/>
      <c r="V65" s="41"/>
      <c r="W65" s="37"/>
      <c r="X65" s="36"/>
      <c r="Y65" s="37"/>
      <c r="Z65" s="38"/>
      <c r="AB65" s="52"/>
    </row>
    <row r="66" spans="1:28" s="35" customFormat="1">
      <c r="A66" s="42"/>
      <c r="B66" s="34"/>
      <c r="D66" s="36"/>
      <c r="E66" s="37"/>
      <c r="F66" s="37"/>
      <c r="G66" s="37"/>
      <c r="H66" s="37"/>
      <c r="I66" s="37"/>
      <c r="J66" s="37"/>
      <c r="K66" s="37"/>
      <c r="L66" s="36"/>
      <c r="M66" s="36"/>
      <c r="N66" s="38"/>
      <c r="O66" s="39"/>
      <c r="P66" s="36"/>
      <c r="Q66" s="37"/>
      <c r="R66" s="40"/>
      <c r="S66" s="37"/>
      <c r="T66" s="36"/>
      <c r="U66" s="37"/>
      <c r="V66" s="41"/>
      <c r="W66" s="37"/>
      <c r="X66" s="36"/>
      <c r="Y66" s="37"/>
      <c r="Z66" s="38"/>
      <c r="AB66" s="52"/>
    </row>
    <row r="67" spans="1:28" s="35" customFormat="1">
      <c r="A67" s="33" t="s">
        <v>183</v>
      </c>
      <c r="B67" s="34"/>
      <c r="D67" s="36"/>
      <c r="E67" s="37"/>
      <c r="F67" s="37"/>
      <c r="G67" s="37"/>
      <c r="H67" s="37"/>
      <c r="I67" s="37"/>
      <c r="J67" s="37"/>
      <c r="K67" s="37"/>
      <c r="L67" s="36"/>
      <c r="M67" s="36"/>
      <c r="N67" s="38"/>
      <c r="O67" s="39"/>
      <c r="P67" s="36"/>
      <c r="Q67" s="37"/>
      <c r="R67" s="40"/>
      <c r="S67" s="37"/>
      <c r="T67" s="36"/>
      <c r="U67" s="37"/>
      <c r="V67" s="41"/>
      <c r="W67" s="37"/>
      <c r="X67" s="36"/>
      <c r="Y67" s="37"/>
      <c r="Z67" s="38"/>
      <c r="AB67" s="52"/>
    </row>
    <row r="68" spans="1:28" s="35" customFormat="1">
      <c r="A68" s="42"/>
      <c r="B68" s="43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B68" s="52"/>
    </row>
    <row r="69" spans="1:28" s="35" customFormat="1">
      <c r="A69" s="42"/>
      <c r="B69" s="45" t="s">
        <v>8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B69" s="52"/>
    </row>
    <row r="70" spans="1:28" s="35" customFormat="1">
      <c r="A70" s="42">
        <v>311</v>
      </c>
      <c r="B70" s="43" t="s">
        <v>49</v>
      </c>
      <c r="D70" s="44">
        <v>996021.62</v>
      </c>
      <c r="L70" s="46">
        <v>25493.430723483416</v>
      </c>
      <c r="M70" s="47"/>
      <c r="N70" s="47">
        <f>-L70/D70*100</f>
        <v>-2.5595258387547268</v>
      </c>
      <c r="O70" s="48"/>
      <c r="P70" s="44">
        <v>9946.7299999999977</v>
      </c>
      <c r="R70" s="47">
        <v>-30</v>
      </c>
      <c r="S70" s="47"/>
      <c r="T70" s="49">
        <f>-P70*R70/100</f>
        <v>2984.0189999999989</v>
      </c>
      <c r="V70" s="50">
        <f>-D70*N70/100+T70</f>
        <v>28477.44972348342</v>
      </c>
      <c r="X70" s="51">
        <f>+D70+P70</f>
        <v>1005968.35</v>
      </c>
      <c r="Z70" s="47">
        <f t="shared" ref="Z70:Z75" si="26">-ROUND(V70/X70*100,0)</f>
        <v>-3</v>
      </c>
      <c r="AB70" s="52"/>
    </row>
    <row r="71" spans="1:28" s="35" customFormat="1">
      <c r="A71" s="42">
        <v>312</v>
      </c>
      <c r="B71" s="43" t="s">
        <v>50</v>
      </c>
      <c r="D71" s="44">
        <v>52323645.059999987</v>
      </c>
      <c r="L71" s="46">
        <v>1339237.2150890108</v>
      </c>
      <c r="M71" s="47"/>
      <c r="N71" s="47">
        <f t="shared" ref="N71:N75" si="27">-L71/D71*100</f>
        <v>-2.5595258387547268</v>
      </c>
      <c r="O71" s="48"/>
      <c r="P71" s="44">
        <v>3471420.4800000032</v>
      </c>
      <c r="R71" s="47">
        <v>-20</v>
      </c>
      <c r="S71" s="47"/>
      <c r="T71" s="49">
        <f t="shared" ref="T71:T74" si="28">-P71*R71/100</f>
        <v>694284.09600000072</v>
      </c>
      <c r="V71" s="50">
        <f t="shared" ref="V71:V74" si="29">-D71*N71/100+T71</f>
        <v>2033521.3110890118</v>
      </c>
      <c r="X71" s="51">
        <f t="shared" ref="X71:X74" si="30">+D71+P71</f>
        <v>55795065.539999992</v>
      </c>
      <c r="Z71" s="47">
        <f t="shared" si="26"/>
        <v>-4</v>
      </c>
      <c r="AB71" s="52"/>
    </row>
    <row r="72" spans="1:28" s="35" customFormat="1">
      <c r="A72" s="42">
        <v>314</v>
      </c>
      <c r="B72" s="43" t="s">
        <v>51</v>
      </c>
      <c r="D72" s="44">
        <v>9852076.3799999971</v>
      </c>
      <c r="L72" s="46">
        <v>252166.44059995125</v>
      </c>
      <c r="M72" s="47"/>
      <c r="N72" s="47">
        <f t="shared" si="27"/>
        <v>-2.5595258387547268</v>
      </c>
      <c r="O72" s="48"/>
      <c r="P72" s="44">
        <v>1131192.5000000002</v>
      </c>
      <c r="R72" s="47">
        <v>-15</v>
      </c>
      <c r="S72" s="47"/>
      <c r="T72" s="49">
        <f t="shared" si="28"/>
        <v>169678.87500000003</v>
      </c>
      <c r="V72" s="50">
        <f t="shared" si="29"/>
        <v>421845.31559995131</v>
      </c>
      <c r="X72" s="51">
        <f t="shared" si="30"/>
        <v>10983268.879999997</v>
      </c>
      <c r="Z72" s="47">
        <f t="shared" si="26"/>
        <v>-4</v>
      </c>
      <c r="AB72" s="52"/>
    </row>
    <row r="73" spans="1:28" s="35" customFormat="1">
      <c r="A73" s="42">
        <v>315</v>
      </c>
      <c r="B73" s="43" t="s">
        <v>52</v>
      </c>
      <c r="D73" s="44">
        <v>2633101.4799999995</v>
      </c>
      <c r="L73" s="46">
        <v>67394.9127412331</v>
      </c>
      <c r="M73" s="47"/>
      <c r="N73" s="47">
        <f t="shared" si="27"/>
        <v>-2.5595258387547264</v>
      </c>
      <c r="O73" s="48"/>
      <c r="P73" s="44">
        <v>139951.07</v>
      </c>
      <c r="R73" s="47">
        <v>-20</v>
      </c>
      <c r="S73" s="47"/>
      <c r="T73" s="49">
        <f t="shared" si="28"/>
        <v>27990.214000000004</v>
      </c>
      <c r="V73" s="50">
        <f t="shared" si="29"/>
        <v>95385.126741233107</v>
      </c>
      <c r="X73" s="51">
        <f t="shared" si="30"/>
        <v>2773052.5499999993</v>
      </c>
      <c r="Z73" s="47">
        <f t="shared" si="26"/>
        <v>-3</v>
      </c>
      <c r="AB73" s="52"/>
    </row>
    <row r="74" spans="1:28" s="35" customFormat="1">
      <c r="A74" s="42">
        <v>316</v>
      </c>
      <c r="B74" s="43" t="s">
        <v>53</v>
      </c>
      <c r="D74" s="54">
        <v>2245.2600000000002</v>
      </c>
      <c r="L74" s="55">
        <v>57.46800984722438</v>
      </c>
      <c r="M74" s="47"/>
      <c r="N74" s="47">
        <f t="shared" si="27"/>
        <v>-2.5595258387547264</v>
      </c>
      <c r="O74" s="48"/>
      <c r="P74" s="54">
        <v>285.71999999999997</v>
      </c>
      <c r="R74" s="47">
        <v>-5</v>
      </c>
      <c r="S74" s="47"/>
      <c r="T74" s="56">
        <f t="shared" si="28"/>
        <v>14.286</v>
      </c>
      <c r="V74" s="57">
        <f t="shared" si="29"/>
        <v>71.754009847224367</v>
      </c>
      <c r="X74" s="58">
        <f t="shared" si="30"/>
        <v>2530.98</v>
      </c>
      <c r="Z74" s="47">
        <f t="shared" si="26"/>
        <v>-3</v>
      </c>
      <c r="AB74" s="52"/>
    </row>
    <row r="75" spans="1:28" s="35" customFormat="1">
      <c r="A75" s="42"/>
      <c r="B75" s="34" t="s">
        <v>127</v>
      </c>
      <c r="D75" s="36">
        <f>+SUBTOTAL(9,D70:D74)</f>
        <v>65807089.799999975</v>
      </c>
      <c r="E75" s="37"/>
      <c r="F75" s="37"/>
      <c r="G75" s="37"/>
      <c r="H75" s="37"/>
      <c r="I75" s="37"/>
      <c r="J75" s="37"/>
      <c r="K75" s="37"/>
      <c r="L75" s="36">
        <f>+SUBTOTAL(9,L70:L74)</f>
        <v>1684349.4671635258</v>
      </c>
      <c r="M75" s="36"/>
      <c r="N75" s="38">
        <f t="shared" si="27"/>
        <v>-2.5595258387547273</v>
      </c>
      <c r="O75" s="39"/>
      <c r="P75" s="36">
        <f>+SUBTOTAL(9,P70:P74)</f>
        <v>4752796.5000000037</v>
      </c>
      <c r="Q75" s="37"/>
      <c r="R75" s="40"/>
      <c r="S75" s="37"/>
      <c r="T75" s="36">
        <f>+SUBTOTAL(9,T70:T74)</f>
        <v>894951.49000000069</v>
      </c>
      <c r="U75" s="37"/>
      <c r="V75" s="41">
        <f>+SUBTOTAL(9,V70:V74)</f>
        <v>2579300.9571635271</v>
      </c>
      <c r="W75" s="37"/>
      <c r="X75" s="36">
        <f>+SUBTOTAL(9,X70:X74)</f>
        <v>70559886.299999997</v>
      </c>
      <c r="Y75" s="37"/>
      <c r="Z75" s="38">
        <f t="shared" si="26"/>
        <v>-4</v>
      </c>
      <c r="AB75" s="52"/>
    </row>
    <row r="76" spans="1:28" s="35" customFormat="1">
      <c r="A76" s="42"/>
      <c r="B76" s="43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B76" s="52"/>
    </row>
    <row r="77" spans="1:28" s="35" customFormat="1">
      <c r="A77" s="42"/>
      <c r="B77" s="45" t="s">
        <v>9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B77" s="52"/>
    </row>
    <row r="78" spans="1:28" s="35" customFormat="1">
      <c r="A78" s="42">
        <v>311</v>
      </c>
      <c r="B78" s="43" t="s">
        <v>49</v>
      </c>
      <c r="D78" s="44">
        <v>850063.26</v>
      </c>
      <c r="L78" s="46">
        <v>21757.588785460772</v>
      </c>
      <c r="M78" s="47"/>
      <c r="N78" s="47">
        <f>-L78/D78*100</f>
        <v>-2.5595258387547264</v>
      </c>
      <c r="O78" s="48"/>
      <c r="P78" s="44">
        <v>7294.6200000000017</v>
      </c>
      <c r="R78" s="47">
        <v>-30</v>
      </c>
      <c r="S78" s="47"/>
      <c r="T78" s="49">
        <f>-P78*R78/100</f>
        <v>2188.3860000000004</v>
      </c>
      <c r="V78" s="50">
        <f>-D78*N78/100+T78</f>
        <v>23945.97478546077</v>
      </c>
      <c r="X78" s="51">
        <f>+D78+P78</f>
        <v>857357.88</v>
      </c>
      <c r="Z78" s="47">
        <f t="shared" ref="Z78:Z82" si="31">-ROUND(V78/X78*100,0)</f>
        <v>-3</v>
      </c>
      <c r="AB78" s="52"/>
    </row>
    <row r="79" spans="1:28" s="35" customFormat="1">
      <c r="A79" s="42">
        <v>312</v>
      </c>
      <c r="B79" s="43" t="s">
        <v>50</v>
      </c>
      <c r="D79" s="44">
        <v>54174727.74000001</v>
      </c>
      <c r="L79" s="46">
        <v>1386616.1545803249</v>
      </c>
      <c r="M79" s="47"/>
      <c r="N79" s="47">
        <f t="shared" ref="N79:N82" si="32">-L79/D79*100</f>
        <v>-2.5595258387547268</v>
      </c>
      <c r="O79" s="48"/>
      <c r="P79" s="44">
        <v>3566971.6300000008</v>
      </c>
      <c r="R79" s="47">
        <v>-20</v>
      </c>
      <c r="S79" s="47"/>
      <c r="T79" s="49">
        <f t="shared" ref="T79:T81" si="33">-P79*R79/100</f>
        <v>713394.32600000023</v>
      </c>
      <c r="V79" s="50">
        <f t="shared" ref="V79:V81" si="34">-D79*N79/100+T79</f>
        <v>2100010.4805803252</v>
      </c>
      <c r="X79" s="51">
        <f t="shared" ref="X79:X81" si="35">+D79+P79</f>
        <v>57741699.370000012</v>
      </c>
      <c r="Z79" s="47">
        <f t="shared" si="31"/>
        <v>-4</v>
      </c>
      <c r="AB79" s="52"/>
    </row>
    <row r="80" spans="1:28" s="35" customFormat="1">
      <c r="A80" s="42">
        <v>314</v>
      </c>
      <c r="B80" s="43" t="s">
        <v>51</v>
      </c>
      <c r="D80" s="44">
        <v>15135903.639999999</v>
      </c>
      <c r="L80" s="46">
        <v>387407.36459481722</v>
      </c>
      <c r="M80" s="47"/>
      <c r="N80" s="47">
        <f t="shared" si="32"/>
        <v>-2.5595258387547273</v>
      </c>
      <c r="O80" s="48"/>
      <c r="P80" s="44">
        <v>1499104.11</v>
      </c>
      <c r="R80" s="47">
        <v>-15</v>
      </c>
      <c r="S80" s="47"/>
      <c r="T80" s="49">
        <f t="shared" si="33"/>
        <v>224865.61650000003</v>
      </c>
      <c r="V80" s="50">
        <f t="shared" si="34"/>
        <v>612272.98109481728</v>
      </c>
      <c r="X80" s="51">
        <f t="shared" si="35"/>
        <v>16635007.749999998</v>
      </c>
      <c r="Z80" s="47">
        <f t="shared" si="31"/>
        <v>-4</v>
      </c>
      <c r="AB80" s="52"/>
    </row>
    <row r="81" spans="1:28" s="35" customFormat="1">
      <c r="A81" s="42">
        <v>315</v>
      </c>
      <c r="B81" s="43" t="s">
        <v>52</v>
      </c>
      <c r="D81" s="54">
        <v>3590101.3500000006</v>
      </c>
      <c r="L81" s="55">
        <v>91889.571690732279</v>
      </c>
      <c r="M81" s="47"/>
      <c r="N81" s="47">
        <f t="shared" si="32"/>
        <v>-2.5595258387547268</v>
      </c>
      <c r="O81" s="48"/>
      <c r="P81" s="54">
        <v>125262.22</v>
      </c>
      <c r="R81" s="47">
        <v>-20</v>
      </c>
      <c r="S81" s="47"/>
      <c r="T81" s="56">
        <f t="shared" si="33"/>
        <v>25052.444</v>
      </c>
      <c r="V81" s="57">
        <f t="shared" si="34"/>
        <v>116942.01569073228</v>
      </c>
      <c r="X81" s="58">
        <f t="shared" si="35"/>
        <v>3715363.5700000008</v>
      </c>
      <c r="Z81" s="47">
        <f t="shared" si="31"/>
        <v>-3</v>
      </c>
      <c r="AB81" s="52"/>
    </row>
    <row r="82" spans="1:28" s="35" customFormat="1">
      <c r="A82" s="42"/>
      <c r="B82" s="34" t="s">
        <v>128</v>
      </c>
      <c r="D82" s="36">
        <f>+SUBTOTAL(9,D78:D81)</f>
        <v>73750795.989999995</v>
      </c>
      <c r="E82" s="37"/>
      <c r="F82" s="37"/>
      <c r="G82" s="37"/>
      <c r="H82" s="37"/>
      <c r="I82" s="37"/>
      <c r="J82" s="37"/>
      <c r="K82" s="37"/>
      <c r="L82" s="36">
        <f>+SUBTOTAL(9,L78:L81)</f>
        <v>1887670.6796513351</v>
      </c>
      <c r="M82" s="36"/>
      <c r="N82" s="38">
        <f t="shared" si="32"/>
        <v>-2.5595258387547273</v>
      </c>
      <c r="O82" s="39"/>
      <c r="P82" s="36">
        <f>+SUBTOTAL(9,P78:P81)</f>
        <v>5198632.580000001</v>
      </c>
      <c r="Q82" s="37"/>
      <c r="R82" s="40"/>
      <c r="S82" s="37"/>
      <c r="T82" s="36">
        <f>+SUBTOTAL(9,T78:T81)</f>
        <v>965500.77250000031</v>
      </c>
      <c r="U82" s="37"/>
      <c r="V82" s="41">
        <f>+SUBTOTAL(9,V78:V81)</f>
        <v>2853171.4521513353</v>
      </c>
      <c r="W82" s="37"/>
      <c r="X82" s="36">
        <f>+SUBTOTAL(9,X78:X81)</f>
        <v>78949428.570000023</v>
      </c>
      <c r="Y82" s="37"/>
      <c r="Z82" s="38">
        <f t="shared" si="31"/>
        <v>-4</v>
      </c>
      <c r="AB82" s="52"/>
    </row>
    <row r="83" spans="1:28" s="35" customFormat="1">
      <c r="A83" s="42"/>
      <c r="B83" s="43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B83" s="52"/>
    </row>
    <row r="84" spans="1:28" s="35" customFormat="1">
      <c r="A84" s="42"/>
      <c r="B84" s="45" t="s">
        <v>10</v>
      </c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B84" s="52"/>
    </row>
    <row r="85" spans="1:28" s="35" customFormat="1">
      <c r="A85" s="42">
        <v>311</v>
      </c>
      <c r="B85" s="43" t="s">
        <v>49</v>
      </c>
      <c r="D85" s="44">
        <v>18713436.870000001</v>
      </c>
      <c r="L85" s="46">
        <v>478975.25200670381</v>
      </c>
      <c r="M85" s="47"/>
      <c r="N85" s="47">
        <f>-L85/D85*100</f>
        <v>-2.5595258387547268</v>
      </c>
      <c r="O85" s="48"/>
      <c r="P85" s="44">
        <v>185055.49000000008</v>
      </c>
      <c r="R85" s="47">
        <v>-30</v>
      </c>
      <c r="S85" s="47"/>
      <c r="T85" s="49">
        <f>-P85*R85/100</f>
        <v>55516.647000000019</v>
      </c>
      <c r="V85" s="50">
        <f>-D85*N85/100+T85</f>
        <v>534491.89900670387</v>
      </c>
      <c r="X85" s="51">
        <f>+D85+P85</f>
        <v>18898492.359999999</v>
      </c>
      <c r="Z85" s="47">
        <f t="shared" ref="Z85:Z90" si="36">-ROUND(V85/X85*100,0)</f>
        <v>-3</v>
      </c>
      <c r="AB85" s="52"/>
    </row>
    <row r="86" spans="1:28" s="35" customFormat="1">
      <c r="A86" s="42">
        <v>312</v>
      </c>
      <c r="B86" s="43" t="s">
        <v>50</v>
      </c>
      <c r="D86" s="44">
        <v>219590373.92000002</v>
      </c>
      <c r="L86" s="46">
        <v>5620472.3599005211</v>
      </c>
      <c r="M86" s="47"/>
      <c r="N86" s="47">
        <f t="shared" ref="N86:N90" si="37">-L86/D86*100</f>
        <v>-2.5595258387547268</v>
      </c>
      <c r="O86" s="48"/>
      <c r="P86" s="44">
        <v>10038355.84</v>
      </c>
      <c r="R86" s="47">
        <v>-20</v>
      </c>
      <c r="S86" s="47"/>
      <c r="T86" s="49">
        <f t="shared" ref="T86:T89" si="38">-P86*R86/100</f>
        <v>2007671.1680000001</v>
      </c>
      <c r="V86" s="50">
        <f t="shared" ref="V86:V89" si="39">-D86*N86/100+T86</f>
        <v>7628143.5279005207</v>
      </c>
      <c r="X86" s="51">
        <f t="shared" ref="X86:X89" si="40">+D86+P86</f>
        <v>229628729.76000002</v>
      </c>
      <c r="Z86" s="47">
        <f t="shared" si="36"/>
        <v>-3</v>
      </c>
      <c r="AB86" s="52"/>
    </row>
    <row r="87" spans="1:28" s="35" customFormat="1">
      <c r="A87" s="42">
        <v>314</v>
      </c>
      <c r="B87" s="43" t="s">
        <v>51</v>
      </c>
      <c r="D87" s="44">
        <v>22323234.109999999</v>
      </c>
      <c r="L87" s="46">
        <v>571368.94509115873</v>
      </c>
      <c r="M87" s="47"/>
      <c r="N87" s="47">
        <f t="shared" si="37"/>
        <v>-2.5595258387547268</v>
      </c>
      <c r="O87" s="48"/>
      <c r="P87" s="44">
        <v>2105889.16</v>
      </c>
      <c r="R87" s="47">
        <v>-15</v>
      </c>
      <c r="S87" s="47"/>
      <c r="T87" s="49">
        <f t="shared" si="38"/>
        <v>315883.37400000001</v>
      </c>
      <c r="V87" s="50">
        <f t="shared" si="39"/>
        <v>887252.31909115869</v>
      </c>
      <c r="X87" s="51">
        <f t="shared" si="40"/>
        <v>24429123.27</v>
      </c>
      <c r="Z87" s="47">
        <f t="shared" si="36"/>
        <v>-4</v>
      </c>
      <c r="AB87" s="52"/>
    </row>
    <row r="88" spans="1:28" s="35" customFormat="1">
      <c r="A88" s="42">
        <v>315</v>
      </c>
      <c r="B88" s="43" t="s">
        <v>52</v>
      </c>
      <c r="D88" s="44">
        <v>14905973.849999998</v>
      </c>
      <c r="L88" s="46">
        <v>381522.2522087727</v>
      </c>
      <c r="M88" s="47"/>
      <c r="N88" s="47">
        <f t="shared" si="37"/>
        <v>-2.5595258387547268</v>
      </c>
      <c r="O88" s="48"/>
      <c r="P88" s="44">
        <v>232969.60000000001</v>
      </c>
      <c r="R88" s="47">
        <v>-20</v>
      </c>
      <c r="S88" s="47"/>
      <c r="T88" s="49">
        <f t="shared" si="38"/>
        <v>46593.919999999998</v>
      </c>
      <c r="V88" s="50">
        <f t="shared" si="39"/>
        <v>428116.17220877268</v>
      </c>
      <c r="X88" s="51">
        <f t="shared" si="40"/>
        <v>15138943.449999997</v>
      </c>
      <c r="Z88" s="47">
        <f t="shared" si="36"/>
        <v>-3</v>
      </c>
      <c r="AB88" s="52"/>
    </row>
    <row r="89" spans="1:28" s="35" customFormat="1">
      <c r="A89" s="42">
        <v>316</v>
      </c>
      <c r="B89" s="43" t="s">
        <v>53</v>
      </c>
      <c r="D89" s="54">
        <v>202954.01</v>
      </c>
      <c r="L89" s="55">
        <v>5194.6603267388518</v>
      </c>
      <c r="M89" s="47"/>
      <c r="N89" s="47">
        <f t="shared" si="37"/>
        <v>-2.5595258387547264</v>
      </c>
      <c r="O89" s="48"/>
      <c r="P89" s="54">
        <v>24858.989999999998</v>
      </c>
      <c r="R89" s="47">
        <v>-5</v>
      </c>
      <c r="S89" s="47"/>
      <c r="T89" s="56">
        <f t="shared" si="38"/>
        <v>1242.9494999999997</v>
      </c>
      <c r="V89" s="57">
        <f t="shared" si="39"/>
        <v>6437.6098267388516</v>
      </c>
      <c r="X89" s="58">
        <f t="shared" si="40"/>
        <v>227813</v>
      </c>
      <c r="Z89" s="47">
        <f t="shared" si="36"/>
        <v>-3</v>
      </c>
      <c r="AB89" s="52"/>
    </row>
    <row r="90" spans="1:28" s="35" customFormat="1">
      <c r="A90" s="42"/>
      <c r="B90" s="34" t="s">
        <v>129</v>
      </c>
      <c r="D90" s="36">
        <f>+SUBTOTAL(9,D85:D89)</f>
        <v>275735972.76000005</v>
      </c>
      <c r="E90" s="37"/>
      <c r="F90" s="37"/>
      <c r="G90" s="37"/>
      <c r="H90" s="37"/>
      <c r="I90" s="37"/>
      <c r="J90" s="37"/>
      <c r="K90" s="37"/>
      <c r="L90" s="36">
        <f>+SUBTOTAL(9,L85:L89)</f>
        <v>7057533.4695338961</v>
      </c>
      <c r="M90" s="36"/>
      <c r="N90" s="38">
        <f t="shared" si="37"/>
        <v>-2.5595258387547268</v>
      </c>
      <c r="O90" s="39"/>
      <c r="P90" s="36">
        <f>+SUBTOTAL(9,P85:P89)</f>
        <v>12587129.08</v>
      </c>
      <c r="Q90" s="37"/>
      <c r="R90" s="40"/>
      <c r="S90" s="37"/>
      <c r="T90" s="36">
        <f>+SUBTOTAL(9,T85:T89)</f>
        <v>2426908.0585000003</v>
      </c>
      <c r="U90" s="37"/>
      <c r="V90" s="41">
        <f>+SUBTOTAL(9,V85:V89)</f>
        <v>9484441.5280338936</v>
      </c>
      <c r="W90" s="37"/>
      <c r="X90" s="36">
        <f>+SUBTOTAL(9,X85:X89)</f>
        <v>288323101.83999997</v>
      </c>
      <c r="Y90" s="37"/>
      <c r="Z90" s="38">
        <f t="shared" si="36"/>
        <v>-3</v>
      </c>
      <c r="AB90" s="52"/>
    </row>
    <row r="91" spans="1:28" s="35" customFormat="1">
      <c r="A91" s="42"/>
      <c r="B91" s="3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B91" s="52"/>
    </row>
    <row r="92" spans="1:28" s="35" customFormat="1">
      <c r="A92" s="42"/>
      <c r="B92" s="45" t="s">
        <v>11</v>
      </c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B92" s="52"/>
    </row>
    <row r="93" spans="1:28" s="35" customFormat="1">
      <c r="A93" s="42">
        <v>311</v>
      </c>
      <c r="B93" s="43" t="s">
        <v>49</v>
      </c>
      <c r="D93" s="44">
        <v>14977975.65</v>
      </c>
      <c r="L93" s="46">
        <v>383365.15688414127</v>
      </c>
      <c r="M93" s="47"/>
      <c r="N93" s="47">
        <f>-L93/D93*100</f>
        <v>-2.5595258387547268</v>
      </c>
      <c r="O93" s="48"/>
      <c r="P93" s="44">
        <v>133570.9</v>
      </c>
      <c r="R93" s="47">
        <v>-30</v>
      </c>
      <c r="S93" s="47"/>
      <c r="T93" s="49">
        <f>-P93*R93/100</f>
        <v>40071.269999999997</v>
      </c>
      <c r="V93" s="50">
        <f>-D93*N93/100+T93</f>
        <v>423436.42688414128</v>
      </c>
      <c r="X93" s="51">
        <f>+D93+P93</f>
        <v>15111546.550000001</v>
      </c>
      <c r="Z93" s="47">
        <f t="shared" ref="Z93:Z98" si="41">-ROUND(V93/X93*100,0)</f>
        <v>-3</v>
      </c>
      <c r="AB93" s="52"/>
    </row>
    <row r="94" spans="1:28" s="35" customFormat="1">
      <c r="A94" s="42">
        <v>312</v>
      </c>
      <c r="B94" s="43" t="s">
        <v>50</v>
      </c>
      <c r="D94" s="44">
        <v>220661533.69999999</v>
      </c>
      <c r="L94" s="46">
        <v>5647888.9712439682</v>
      </c>
      <c r="M94" s="47"/>
      <c r="N94" s="47">
        <f t="shared" ref="N94:N98" si="42">-L94/D94*100</f>
        <v>-2.5595258387547264</v>
      </c>
      <c r="O94" s="48"/>
      <c r="P94" s="44">
        <v>10120595.819999997</v>
      </c>
      <c r="R94" s="47">
        <v>-20</v>
      </c>
      <c r="S94" s="47"/>
      <c r="T94" s="49">
        <f t="shared" ref="T94:T97" si="43">-P94*R94/100</f>
        <v>2024119.1639999992</v>
      </c>
      <c r="V94" s="50">
        <f t="shared" ref="V94:V97" si="44">-D94*N94/100+T94</f>
        <v>7672008.1352439672</v>
      </c>
      <c r="X94" s="51">
        <f t="shared" ref="X94:X97" si="45">+D94+P94</f>
        <v>230782129.51999998</v>
      </c>
      <c r="Z94" s="47">
        <f t="shared" si="41"/>
        <v>-3</v>
      </c>
      <c r="AB94" s="52"/>
    </row>
    <row r="95" spans="1:28" s="35" customFormat="1">
      <c r="A95" s="42">
        <v>314</v>
      </c>
      <c r="B95" s="43" t="s">
        <v>51</v>
      </c>
      <c r="D95" s="44">
        <v>36687855.630000003</v>
      </c>
      <c r="L95" s="46">
        <v>939035.14453488076</v>
      </c>
      <c r="M95" s="47"/>
      <c r="N95" s="47">
        <f t="shared" si="42"/>
        <v>-2.5595258387547268</v>
      </c>
      <c r="O95" s="48"/>
      <c r="P95" s="44">
        <v>3213026.9800000009</v>
      </c>
      <c r="R95" s="47">
        <v>-15</v>
      </c>
      <c r="S95" s="47"/>
      <c r="T95" s="49">
        <f t="shared" si="43"/>
        <v>481954.04700000008</v>
      </c>
      <c r="V95" s="50">
        <f t="shared" si="44"/>
        <v>1420989.1915348808</v>
      </c>
      <c r="X95" s="51">
        <f t="shared" si="45"/>
        <v>39900882.610000007</v>
      </c>
      <c r="Z95" s="47">
        <f t="shared" si="41"/>
        <v>-4</v>
      </c>
      <c r="AB95" s="52"/>
    </row>
    <row r="96" spans="1:28" s="35" customFormat="1">
      <c r="A96" s="42">
        <v>315</v>
      </c>
      <c r="B96" s="43" t="s">
        <v>52</v>
      </c>
      <c r="D96" s="44">
        <v>14056574.1</v>
      </c>
      <c r="L96" s="46">
        <v>359781.64613320463</v>
      </c>
      <c r="M96" s="47"/>
      <c r="N96" s="47">
        <f t="shared" si="42"/>
        <v>-2.5595258387547264</v>
      </c>
      <c r="O96" s="48"/>
      <c r="P96" s="44">
        <v>246522.77999999991</v>
      </c>
      <c r="R96" s="47">
        <v>-20</v>
      </c>
      <c r="S96" s="47"/>
      <c r="T96" s="49">
        <f t="shared" si="43"/>
        <v>49304.555999999975</v>
      </c>
      <c r="V96" s="50">
        <f t="shared" si="44"/>
        <v>409086.20213320461</v>
      </c>
      <c r="X96" s="51">
        <f t="shared" si="45"/>
        <v>14303096.879999999</v>
      </c>
      <c r="Z96" s="47">
        <f t="shared" si="41"/>
        <v>-3</v>
      </c>
      <c r="AB96" s="52"/>
    </row>
    <row r="97" spans="1:28" s="35" customFormat="1">
      <c r="A97" s="42">
        <v>316</v>
      </c>
      <c r="B97" s="43" t="s">
        <v>53</v>
      </c>
      <c r="D97" s="54">
        <v>509620.56</v>
      </c>
      <c r="L97" s="55">
        <v>13043.869912806535</v>
      </c>
      <c r="M97" s="47"/>
      <c r="N97" s="47">
        <f t="shared" si="42"/>
        <v>-2.5595258387547264</v>
      </c>
      <c r="O97" s="48"/>
      <c r="P97" s="54">
        <v>60191.79</v>
      </c>
      <c r="R97" s="47">
        <v>-5</v>
      </c>
      <c r="S97" s="47"/>
      <c r="T97" s="56">
        <f t="shared" si="43"/>
        <v>3009.5895</v>
      </c>
      <c r="V97" s="57">
        <f t="shared" si="44"/>
        <v>16053.459412806533</v>
      </c>
      <c r="X97" s="58">
        <f t="shared" si="45"/>
        <v>569812.35</v>
      </c>
      <c r="Z97" s="47">
        <f t="shared" si="41"/>
        <v>-3</v>
      </c>
      <c r="AB97" s="52"/>
    </row>
    <row r="98" spans="1:28" s="35" customFormat="1">
      <c r="A98" s="42"/>
      <c r="B98" s="34" t="s">
        <v>130</v>
      </c>
      <c r="D98" s="36">
        <f>+SUBTOTAL(9,D93:D97)</f>
        <v>286893559.64000005</v>
      </c>
      <c r="E98" s="37"/>
      <c r="F98" s="37"/>
      <c r="G98" s="37"/>
      <c r="H98" s="37"/>
      <c r="I98" s="37"/>
      <c r="J98" s="37"/>
      <c r="K98" s="37"/>
      <c r="L98" s="36">
        <f>+SUBTOTAL(9,L93:L97)</f>
        <v>7343114.7887090016</v>
      </c>
      <c r="M98" s="36"/>
      <c r="N98" s="38">
        <f t="shared" si="42"/>
        <v>-2.5595258387547259</v>
      </c>
      <c r="O98" s="39"/>
      <c r="P98" s="36">
        <f>+SUBTOTAL(9,P93:P97)</f>
        <v>13773908.269999996</v>
      </c>
      <c r="Q98" s="37"/>
      <c r="R98" s="40"/>
      <c r="S98" s="37"/>
      <c r="T98" s="36">
        <f>+SUBTOTAL(9,T93:T97)</f>
        <v>2598458.6264999988</v>
      </c>
      <c r="U98" s="37"/>
      <c r="V98" s="41">
        <f>+SUBTOTAL(9,V93:V97)</f>
        <v>9941573.4152089991</v>
      </c>
      <c r="W98" s="37"/>
      <c r="X98" s="36">
        <f>+SUBTOTAL(9,X93:X97)</f>
        <v>300667467.91000003</v>
      </c>
      <c r="Y98" s="37"/>
      <c r="Z98" s="38">
        <f t="shared" si="41"/>
        <v>-3</v>
      </c>
      <c r="AB98" s="52"/>
    </row>
    <row r="99" spans="1:28" s="35" customFormat="1">
      <c r="A99" s="42"/>
      <c r="B99" s="3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B99" s="52"/>
    </row>
    <row r="100" spans="1:28" s="35" customFormat="1">
      <c r="A100" s="42"/>
      <c r="B100" s="45" t="s">
        <v>29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B100" s="52"/>
    </row>
    <row r="101" spans="1:28" s="35" customFormat="1">
      <c r="A101" s="42">
        <v>311</v>
      </c>
      <c r="B101" s="43" t="s">
        <v>49</v>
      </c>
      <c r="D101" s="44">
        <v>128691576.31000002</v>
      </c>
      <c r="L101" s="46">
        <v>3293894.1479552072</v>
      </c>
      <c r="M101" s="47"/>
      <c r="N101" s="47">
        <f>-L101/D101*100</f>
        <v>-2.5595258387547268</v>
      </c>
      <c r="O101" s="48"/>
      <c r="P101" s="44">
        <v>1662963.719999999</v>
      </c>
      <c r="R101" s="47">
        <v>-30</v>
      </c>
      <c r="S101" s="47"/>
      <c r="T101" s="49">
        <f>-P101*R101/100</f>
        <v>498889.11599999969</v>
      </c>
      <c r="V101" s="50">
        <f>-D101*N101/100+T101</f>
        <v>3792783.2639552066</v>
      </c>
      <c r="X101" s="51">
        <f>+D101+P101</f>
        <v>130354540.03000002</v>
      </c>
      <c r="Z101" s="47">
        <f t="shared" ref="Z101:Z106" si="46">-ROUND(V101/X101*100,0)</f>
        <v>-3</v>
      </c>
      <c r="AB101" s="52"/>
    </row>
    <row r="102" spans="1:28" s="35" customFormat="1">
      <c r="A102" s="42">
        <v>312</v>
      </c>
      <c r="B102" s="43" t="s">
        <v>50</v>
      </c>
      <c r="D102" s="44">
        <v>142989546.61000001</v>
      </c>
      <c r="L102" s="46">
        <v>3659854.3922011838</v>
      </c>
      <c r="M102" s="47"/>
      <c r="N102" s="47">
        <f t="shared" ref="N102:N106" si="47">-L102/D102*100</f>
        <v>-2.5595258387547268</v>
      </c>
      <c r="O102" s="48"/>
      <c r="P102" s="44">
        <v>6651575.9499999983</v>
      </c>
      <c r="R102" s="47">
        <v>-20</v>
      </c>
      <c r="S102" s="47"/>
      <c r="T102" s="49">
        <f t="shared" ref="T102:T105" si="48">-P102*R102/100</f>
        <v>1330315.1899999997</v>
      </c>
      <c r="V102" s="50">
        <f t="shared" ref="V102:V105" si="49">-D102*N102/100+T102</f>
        <v>4990169.5822011838</v>
      </c>
      <c r="X102" s="51">
        <f t="shared" ref="X102:X105" si="50">+D102+P102</f>
        <v>149641122.56</v>
      </c>
      <c r="Z102" s="47">
        <f t="shared" si="46"/>
        <v>-3</v>
      </c>
      <c r="AB102" s="52"/>
    </row>
    <row r="103" spans="1:28" s="35" customFormat="1">
      <c r="A103" s="42">
        <v>314</v>
      </c>
      <c r="B103" s="43" t="s">
        <v>51</v>
      </c>
      <c r="D103" s="44">
        <v>11309533.219999999</v>
      </c>
      <c r="L103" s="46">
        <v>289470.42500844941</v>
      </c>
      <c r="M103" s="47"/>
      <c r="N103" s="47">
        <f t="shared" si="47"/>
        <v>-2.5595258387547268</v>
      </c>
      <c r="O103" s="48"/>
      <c r="P103" s="44">
        <v>584144.2300000001</v>
      </c>
      <c r="R103" s="47">
        <v>-15</v>
      </c>
      <c r="S103" s="47"/>
      <c r="T103" s="49">
        <f t="shared" si="48"/>
        <v>87621.634500000015</v>
      </c>
      <c r="V103" s="50">
        <f t="shared" si="49"/>
        <v>377092.05950844951</v>
      </c>
      <c r="X103" s="51">
        <f t="shared" si="50"/>
        <v>11893677.449999999</v>
      </c>
      <c r="Z103" s="47">
        <f t="shared" si="46"/>
        <v>-3</v>
      </c>
      <c r="AB103" s="52"/>
    </row>
    <row r="104" spans="1:28" s="35" customFormat="1">
      <c r="A104" s="42">
        <v>315</v>
      </c>
      <c r="B104" s="43" t="s">
        <v>52</v>
      </c>
      <c r="D104" s="44">
        <v>27662374.689999998</v>
      </c>
      <c r="L104" s="46">
        <v>708025.6278036976</v>
      </c>
      <c r="M104" s="47"/>
      <c r="N104" s="47">
        <f t="shared" si="47"/>
        <v>-2.5595258387547264</v>
      </c>
      <c r="O104" s="48"/>
      <c r="P104" s="44">
        <v>232511.90000000005</v>
      </c>
      <c r="R104" s="47">
        <v>-20</v>
      </c>
      <c r="S104" s="47"/>
      <c r="T104" s="49">
        <f t="shared" si="48"/>
        <v>46502.380000000012</v>
      </c>
      <c r="V104" s="50">
        <f t="shared" si="49"/>
        <v>754528.0078036976</v>
      </c>
      <c r="X104" s="51">
        <f t="shared" si="50"/>
        <v>27894886.589999996</v>
      </c>
      <c r="Z104" s="47">
        <f t="shared" si="46"/>
        <v>-3</v>
      </c>
      <c r="AB104" s="52"/>
    </row>
    <row r="105" spans="1:28" s="35" customFormat="1">
      <c r="A105" s="42">
        <v>316</v>
      </c>
      <c r="B105" s="43" t="s">
        <v>53</v>
      </c>
      <c r="D105" s="54">
        <v>6684324.0800000001</v>
      </c>
      <c r="L105" s="55">
        <v>171087.00197370417</v>
      </c>
      <c r="M105" s="47"/>
      <c r="N105" s="47">
        <f t="shared" si="47"/>
        <v>-2.5595258387547268</v>
      </c>
      <c r="O105" s="48"/>
      <c r="P105" s="54">
        <v>693376.55</v>
      </c>
      <c r="R105" s="47">
        <v>-5</v>
      </c>
      <c r="S105" s="47"/>
      <c r="T105" s="56">
        <f t="shared" si="48"/>
        <v>34668.827499999999</v>
      </c>
      <c r="V105" s="57">
        <f t="shared" si="49"/>
        <v>205755.82947370416</v>
      </c>
      <c r="X105" s="58">
        <f t="shared" si="50"/>
        <v>7377700.6299999999</v>
      </c>
      <c r="Z105" s="47">
        <f t="shared" si="46"/>
        <v>-3</v>
      </c>
      <c r="AB105" s="52"/>
    </row>
    <row r="106" spans="1:28" s="35" customFormat="1">
      <c r="A106" s="42"/>
      <c r="B106" s="34" t="s">
        <v>131</v>
      </c>
      <c r="D106" s="59">
        <f>+SUBTOTAL(9,D101:D105)</f>
        <v>317337354.90999997</v>
      </c>
      <c r="E106" s="37"/>
      <c r="F106" s="37"/>
      <c r="G106" s="37"/>
      <c r="H106" s="37"/>
      <c r="I106" s="37"/>
      <c r="J106" s="37"/>
      <c r="K106" s="37"/>
      <c r="L106" s="59">
        <f>+SUBTOTAL(9,L101:L105)</f>
        <v>8122331.5949422419</v>
      </c>
      <c r="M106" s="36"/>
      <c r="N106" s="38">
        <f t="shared" si="47"/>
        <v>-2.5595258387547273</v>
      </c>
      <c r="O106" s="39"/>
      <c r="P106" s="59">
        <f>+SUBTOTAL(9,P101:P105)</f>
        <v>9824572.3499999978</v>
      </c>
      <c r="Q106" s="37"/>
      <c r="R106" s="40"/>
      <c r="S106" s="37"/>
      <c r="T106" s="59">
        <f>+SUBTOTAL(9,T101:T105)</f>
        <v>1997997.1479999993</v>
      </c>
      <c r="U106" s="37"/>
      <c r="V106" s="60">
        <f>+SUBTOTAL(9,V101:V105)</f>
        <v>10120328.742942242</v>
      </c>
      <c r="W106" s="37"/>
      <c r="X106" s="59">
        <f>+SUBTOTAL(9,X101:X105)</f>
        <v>327161927.25999999</v>
      </c>
      <c r="Y106" s="37"/>
      <c r="Z106" s="38">
        <f t="shared" si="46"/>
        <v>-3</v>
      </c>
      <c r="AB106" s="52"/>
    </row>
    <row r="107" spans="1:28" s="35" customFormat="1">
      <c r="A107" s="42"/>
      <c r="B107" s="3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B107" s="52"/>
    </row>
    <row r="108" spans="1:28" s="35" customFormat="1">
      <c r="A108" s="61" t="s">
        <v>184</v>
      </c>
      <c r="B108" s="34"/>
      <c r="D108" s="44">
        <f>+SUBTOTAL(9,D69:D107)</f>
        <v>1019524773.1</v>
      </c>
      <c r="E108" s="44"/>
      <c r="F108" s="44"/>
      <c r="G108" s="44"/>
      <c r="H108" s="37">
        <v>755</v>
      </c>
      <c r="I108" s="37"/>
      <c r="J108" s="63">
        <v>34.56</v>
      </c>
      <c r="K108" s="44"/>
      <c r="L108" s="44">
        <f>+SUBTOTAL(9,L69:L107)</f>
        <v>26095000.000000004</v>
      </c>
      <c r="M108" s="44"/>
      <c r="N108" s="44"/>
      <c r="O108" s="44"/>
      <c r="P108" s="44">
        <f>+SUBTOTAL(9,P69:P107)</f>
        <v>46137038.779999986</v>
      </c>
      <c r="Q108" s="44"/>
      <c r="R108" s="44"/>
      <c r="S108" s="44"/>
      <c r="T108" s="44">
        <f>+SUBTOTAL(9,T69:T107)</f>
        <v>8883816.0955000017</v>
      </c>
      <c r="U108" s="44"/>
      <c r="V108" s="44">
        <f>+SUBTOTAL(9,V69:V107)</f>
        <v>34978816.0955</v>
      </c>
      <c r="W108" s="44"/>
      <c r="X108" s="44">
        <f>+SUBTOTAL(9,X69:X107)</f>
        <v>1065661811.8800001</v>
      </c>
      <c r="Y108" s="44"/>
      <c r="Z108" s="44"/>
      <c r="AB108" s="52"/>
    </row>
    <row r="109" spans="1:28" s="35" customFormat="1">
      <c r="A109" s="42"/>
      <c r="B109" s="3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B109" s="52"/>
    </row>
    <row r="110" spans="1:28" s="35" customFormat="1">
      <c r="A110" s="42"/>
      <c r="B110" s="3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B110" s="52"/>
    </row>
    <row r="111" spans="1:28" s="35" customFormat="1">
      <c r="A111" s="33" t="s">
        <v>185</v>
      </c>
      <c r="B111" s="3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B111" s="52"/>
    </row>
    <row r="112" spans="1:28" s="35" customFormat="1">
      <c r="A112" s="42"/>
      <c r="B112" s="3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B112" s="52"/>
    </row>
    <row r="113" spans="1:28" s="35" customFormat="1">
      <c r="A113" s="42"/>
      <c r="B113" s="45" t="s">
        <v>30</v>
      </c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B113" s="52"/>
    </row>
    <row r="114" spans="1:28" s="35" customFormat="1">
      <c r="A114" s="42">
        <v>311</v>
      </c>
      <c r="B114" s="43" t="s">
        <v>49</v>
      </c>
      <c r="D114" s="44">
        <v>1373638.0099999998</v>
      </c>
      <c r="L114" s="46">
        <v>184464.66562412973</v>
      </c>
      <c r="M114" s="47"/>
      <c r="N114" s="47">
        <f>-L114/D114*100</f>
        <v>-13.428913897346925</v>
      </c>
      <c r="O114" s="48"/>
      <c r="P114" s="44">
        <v>93664.309999999983</v>
      </c>
      <c r="R114" s="47">
        <v>-30</v>
      </c>
      <c r="S114" s="47"/>
      <c r="T114" s="49">
        <f>-P114*R114/100</f>
        <v>28099.292999999994</v>
      </c>
      <c r="V114" s="50">
        <f>-D114*N114/100+T114</f>
        <v>212563.95862412974</v>
      </c>
      <c r="X114" s="51">
        <f>+D114+P114</f>
        <v>1467302.3199999998</v>
      </c>
      <c r="Z114" s="47">
        <f t="shared" ref="Z114:Z120" si="51">-ROUND(V114/X114*100,0)</f>
        <v>-14</v>
      </c>
      <c r="AB114" s="52"/>
    </row>
    <row r="115" spans="1:28" s="35" customFormat="1">
      <c r="A115" s="42">
        <v>312</v>
      </c>
      <c r="B115" s="43" t="s">
        <v>50</v>
      </c>
      <c r="D115" s="44">
        <v>8456517.3599999994</v>
      </c>
      <c r="L115" s="46">
        <v>1135618.4349885953</v>
      </c>
      <c r="M115" s="47"/>
      <c r="N115" s="47">
        <f t="shared" ref="N115:N120" si="52">-L115/D115*100</f>
        <v>-13.428913897346925</v>
      </c>
      <c r="O115" s="48"/>
      <c r="P115" s="44">
        <v>1534392.2400000005</v>
      </c>
      <c r="R115" s="47">
        <v>-20</v>
      </c>
      <c r="S115" s="47"/>
      <c r="T115" s="49">
        <f t="shared" ref="T115:T118" si="53">-P115*R115/100</f>
        <v>306878.44800000009</v>
      </c>
      <c r="V115" s="50">
        <f t="shared" ref="V115:V118" si="54">-D115*N115/100+T115</f>
        <v>1442496.8829885954</v>
      </c>
      <c r="X115" s="51">
        <f t="shared" ref="X115:X118" si="55">+D115+P115</f>
        <v>9990909.5999999996</v>
      </c>
      <c r="Z115" s="47">
        <f t="shared" si="51"/>
        <v>-14</v>
      </c>
      <c r="AB115" s="52"/>
    </row>
    <row r="116" spans="1:28" s="35" customFormat="1">
      <c r="A116" s="42">
        <v>314</v>
      </c>
      <c r="B116" s="43" t="s">
        <v>51</v>
      </c>
      <c r="D116" s="44">
        <v>3320115.76</v>
      </c>
      <c r="L116" s="46">
        <v>445855.48670264549</v>
      </c>
      <c r="M116" s="47"/>
      <c r="N116" s="47">
        <f t="shared" si="52"/>
        <v>-13.428913897346925</v>
      </c>
      <c r="O116" s="48"/>
      <c r="P116" s="44">
        <v>1677789.7399999998</v>
      </c>
      <c r="R116" s="47">
        <v>-15</v>
      </c>
      <c r="S116" s="47"/>
      <c r="T116" s="49">
        <f t="shared" si="53"/>
        <v>251668.46099999998</v>
      </c>
      <c r="V116" s="50">
        <f t="shared" si="54"/>
        <v>697523.94770264544</v>
      </c>
      <c r="X116" s="51">
        <f t="shared" si="55"/>
        <v>4997905.5</v>
      </c>
      <c r="Z116" s="47">
        <f t="shared" si="51"/>
        <v>-14</v>
      </c>
      <c r="AB116" s="52"/>
    </row>
    <row r="117" spans="1:28" s="35" customFormat="1">
      <c r="A117" s="42">
        <v>315</v>
      </c>
      <c r="B117" s="43" t="s">
        <v>52</v>
      </c>
      <c r="D117" s="44">
        <v>1183667.3600000001</v>
      </c>
      <c r="L117" s="46">
        <v>158953.67060539947</v>
      </c>
      <c r="M117" s="47"/>
      <c r="N117" s="47">
        <f t="shared" si="52"/>
        <v>-13.428913897346925</v>
      </c>
      <c r="O117" s="48"/>
      <c r="P117" s="44">
        <v>172546.24999999988</v>
      </c>
      <c r="R117" s="47">
        <v>-20</v>
      </c>
      <c r="S117" s="47"/>
      <c r="T117" s="49">
        <f t="shared" si="53"/>
        <v>34509.249999999978</v>
      </c>
      <c r="V117" s="50">
        <f t="shared" si="54"/>
        <v>193462.92060539944</v>
      </c>
      <c r="X117" s="51">
        <f t="shared" si="55"/>
        <v>1356213.6099999999</v>
      </c>
      <c r="Z117" s="47">
        <f t="shared" si="51"/>
        <v>-14</v>
      </c>
      <c r="AB117" s="52"/>
    </row>
    <row r="118" spans="1:28" s="35" customFormat="1">
      <c r="A118" s="42">
        <v>316</v>
      </c>
      <c r="B118" s="43" t="s">
        <v>53</v>
      </c>
      <c r="D118" s="54">
        <v>11806.2</v>
      </c>
      <c r="L118" s="55">
        <v>1585.4444325485726</v>
      </c>
      <c r="M118" s="47"/>
      <c r="N118" s="47">
        <f t="shared" si="52"/>
        <v>-13.428913897346925</v>
      </c>
      <c r="O118" s="48"/>
      <c r="P118" s="54">
        <v>7125.58</v>
      </c>
      <c r="R118" s="47">
        <v>-5</v>
      </c>
      <c r="S118" s="47"/>
      <c r="T118" s="56">
        <f t="shared" si="53"/>
        <v>356.279</v>
      </c>
      <c r="V118" s="57">
        <f t="shared" si="54"/>
        <v>1941.7234325485726</v>
      </c>
      <c r="X118" s="58">
        <f t="shared" si="55"/>
        <v>18931.78</v>
      </c>
      <c r="Z118" s="47">
        <f t="shared" si="51"/>
        <v>-10</v>
      </c>
      <c r="AB118" s="52"/>
    </row>
    <row r="119" spans="1:28" s="35" customFormat="1">
      <c r="A119" s="42"/>
      <c r="B119" s="43"/>
      <c r="D119" s="65"/>
      <c r="L119" s="66"/>
      <c r="M119" s="47"/>
      <c r="N119" s="47"/>
      <c r="O119" s="48"/>
      <c r="P119" s="65"/>
      <c r="R119" s="47"/>
      <c r="S119" s="47"/>
      <c r="T119" s="67"/>
      <c r="V119" s="68"/>
      <c r="X119" s="69"/>
      <c r="Z119" s="47"/>
      <c r="AB119" s="52"/>
    </row>
    <row r="120" spans="1:28" s="35" customFormat="1">
      <c r="A120" s="42"/>
      <c r="B120" s="34" t="s">
        <v>132</v>
      </c>
      <c r="D120" s="36">
        <f>+SUBTOTAL(9,D114:D118)</f>
        <v>14345744.689999998</v>
      </c>
      <c r="E120" s="37"/>
      <c r="F120" s="37"/>
      <c r="G120" s="37"/>
      <c r="H120" s="37"/>
      <c r="I120" s="37"/>
      <c r="J120" s="37"/>
      <c r="K120" s="37"/>
      <c r="L120" s="36">
        <f>+SUBTOTAL(9,L114:L118)</f>
        <v>1926477.7023533185</v>
      </c>
      <c r="M120" s="36"/>
      <c r="N120" s="38">
        <f t="shared" si="52"/>
        <v>-13.428913897346927</v>
      </c>
      <c r="O120" s="39"/>
      <c r="P120" s="36">
        <f>+SUBTOTAL(9,P114:P118)</f>
        <v>3485518.12</v>
      </c>
      <c r="Q120" s="37"/>
      <c r="R120" s="40"/>
      <c r="S120" s="37"/>
      <c r="T120" s="36">
        <f>+SUBTOTAL(9,T114:T118)</f>
        <v>621511.73100000003</v>
      </c>
      <c r="U120" s="37"/>
      <c r="V120" s="41">
        <f>+SUBTOTAL(9,V114:V118)</f>
        <v>2547989.4333533184</v>
      </c>
      <c r="W120" s="37"/>
      <c r="X120" s="36">
        <f>+SUBTOTAL(9,X114:X118)</f>
        <v>17831262.810000002</v>
      </c>
      <c r="Y120" s="37"/>
      <c r="Z120" s="38">
        <f t="shared" si="51"/>
        <v>-14</v>
      </c>
      <c r="AB120" s="52"/>
    </row>
    <row r="121" spans="1:28" s="35" customFormat="1" ht="15" customHeight="1">
      <c r="A121" s="42"/>
      <c r="B121" s="43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B121" s="52"/>
    </row>
    <row r="122" spans="1:28" s="35" customFormat="1">
      <c r="A122" s="42"/>
      <c r="B122" s="45" t="s">
        <v>31</v>
      </c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B122" s="52"/>
    </row>
    <row r="123" spans="1:28" s="35" customFormat="1">
      <c r="A123" s="42">
        <v>311</v>
      </c>
      <c r="B123" s="43" t="s">
        <v>49</v>
      </c>
      <c r="D123" s="44">
        <v>1266505.1499999999</v>
      </c>
      <c r="L123" s="46">
        <v>170077.88609896452</v>
      </c>
      <c r="M123" s="47"/>
      <c r="N123" s="47">
        <f>-L123/D123*100</f>
        <v>-13.428913897346925</v>
      </c>
      <c r="O123" s="48"/>
      <c r="P123" s="44">
        <v>89596.529999999926</v>
      </c>
      <c r="R123" s="47">
        <v>-30</v>
      </c>
      <c r="S123" s="47"/>
      <c r="T123" s="49">
        <f>-P123*R123/100</f>
        <v>26878.958999999977</v>
      </c>
      <c r="V123" s="50">
        <f>-D123*N123/100+T123</f>
        <v>196956.84509896449</v>
      </c>
      <c r="X123" s="51">
        <f>+D123+P123</f>
        <v>1356101.68</v>
      </c>
      <c r="Z123" s="47">
        <f t="shared" ref="Z123:Z128" si="56">-ROUND(V123/X123*100,0)</f>
        <v>-15</v>
      </c>
      <c r="AB123" s="52"/>
    </row>
    <row r="124" spans="1:28" s="35" customFormat="1">
      <c r="A124" s="42">
        <v>312</v>
      </c>
      <c r="B124" s="43" t="s">
        <v>50</v>
      </c>
      <c r="D124" s="44">
        <v>11223477.790000001</v>
      </c>
      <c r="L124" s="46">
        <v>1507191.1687069559</v>
      </c>
      <c r="M124" s="47"/>
      <c r="N124" s="47">
        <f t="shared" ref="N124:N128" si="57">-L124/D124*100</f>
        <v>-13.428913897346927</v>
      </c>
      <c r="O124" s="48"/>
      <c r="P124" s="44">
        <v>2105387.6299999994</v>
      </c>
      <c r="R124" s="47">
        <v>-20</v>
      </c>
      <c r="S124" s="47"/>
      <c r="T124" s="49">
        <f t="shared" ref="T124:T127" si="58">-P124*R124/100</f>
        <v>421077.52599999984</v>
      </c>
      <c r="V124" s="50">
        <f t="shared" ref="V124:V127" si="59">-D124*N124/100+T124</f>
        <v>1928268.6947069557</v>
      </c>
      <c r="X124" s="51">
        <f t="shared" ref="X124:X127" si="60">+D124+P124</f>
        <v>13328865.42</v>
      </c>
      <c r="Z124" s="47">
        <f t="shared" si="56"/>
        <v>-14</v>
      </c>
      <c r="AB124" s="52"/>
    </row>
    <row r="125" spans="1:28" s="35" customFormat="1">
      <c r="A125" s="42">
        <v>314</v>
      </c>
      <c r="B125" s="43" t="s">
        <v>51</v>
      </c>
      <c r="D125" s="44">
        <v>3908322.33</v>
      </c>
      <c r="L125" s="46">
        <v>524845.24052648316</v>
      </c>
      <c r="M125" s="47"/>
      <c r="N125" s="47">
        <f t="shared" si="57"/>
        <v>-13.428913897346925</v>
      </c>
      <c r="O125" s="48"/>
      <c r="P125" s="44">
        <v>1909513.1999999997</v>
      </c>
      <c r="R125" s="47">
        <v>-15</v>
      </c>
      <c r="S125" s="47"/>
      <c r="T125" s="49">
        <f t="shared" si="58"/>
        <v>286426.98</v>
      </c>
      <c r="V125" s="50">
        <f t="shared" si="59"/>
        <v>811272.22052648314</v>
      </c>
      <c r="X125" s="51">
        <f t="shared" si="60"/>
        <v>5817835.5299999993</v>
      </c>
      <c r="Z125" s="47">
        <f t="shared" si="56"/>
        <v>-14</v>
      </c>
      <c r="AB125" s="52"/>
    </row>
    <row r="126" spans="1:28" s="35" customFormat="1">
      <c r="A126" s="42">
        <v>315</v>
      </c>
      <c r="B126" s="43" t="s">
        <v>52</v>
      </c>
      <c r="D126" s="44">
        <v>1164386.32</v>
      </c>
      <c r="L126" s="46">
        <v>156364.43634528646</v>
      </c>
      <c r="M126" s="47"/>
      <c r="N126" s="47">
        <f t="shared" si="57"/>
        <v>-13.428913897346925</v>
      </c>
      <c r="O126" s="48"/>
      <c r="P126" s="44">
        <v>198135.59000000008</v>
      </c>
      <c r="R126" s="47">
        <v>-20</v>
      </c>
      <c r="S126" s="47"/>
      <c r="T126" s="49">
        <f t="shared" si="58"/>
        <v>39627.118000000017</v>
      </c>
      <c r="V126" s="50">
        <f t="shared" si="59"/>
        <v>195991.55434528645</v>
      </c>
      <c r="X126" s="51">
        <f t="shared" si="60"/>
        <v>1362521.9100000001</v>
      </c>
      <c r="Z126" s="47">
        <f t="shared" si="56"/>
        <v>-14</v>
      </c>
      <c r="AB126" s="52"/>
    </row>
    <row r="127" spans="1:28" s="35" customFormat="1">
      <c r="A127" s="42">
        <v>316</v>
      </c>
      <c r="B127" s="43" t="s">
        <v>53</v>
      </c>
      <c r="D127" s="54">
        <v>7114.41</v>
      </c>
      <c r="L127" s="55">
        <v>955.38799320423936</v>
      </c>
      <c r="M127" s="47"/>
      <c r="N127" s="47">
        <f t="shared" si="57"/>
        <v>-13.428913897346925</v>
      </c>
      <c r="O127" s="48"/>
      <c r="P127" s="54">
        <v>4215.49</v>
      </c>
      <c r="R127" s="47">
        <v>-5</v>
      </c>
      <c r="S127" s="47"/>
      <c r="T127" s="56">
        <f t="shared" si="58"/>
        <v>210.77449999999996</v>
      </c>
      <c r="V127" s="57">
        <f t="shared" si="59"/>
        <v>1166.1624932042394</v>
      </c>
      <c r="X127" s="58">
        <f t="shared" si="60"/>
        <v>11329.9</v>
      </c>
      <c r="Z127" s="47">
        <f t="shared" si="56"/>
        <v>-10</v>
      </c>
      <c r="AB127" s="52"/>
    </row>
    <row r="128" spans="1:28" s="35" customFormat="1">
      <c r="A128" s="42"/>
      <c r="B128" s="34" t="s">
        <v>133</v>
      </c>
      <c r="D128" s="36">
        <f>+SUBTOTAL(9,D123:D127)</f>
        <v>17569806</v>
      </c>
      <c r="E128" s="37"/>
      <c r="F128" s="37"/>
      <c r="G128" s="37"/>
      <c r="H128" s="37"/>
      <c r="I128" s="37"/>
      <c r="J128" s="37"/>
      <c r="K128" s="37"/>
      <c r="L128" s="36">
        <f>+SUBTOTAL(9,L123:L127)</f>
        <v>2359434.1196708949</v>
      </c>
      <c r="M128" s="36"/>
      <c r="N128" s="38">
        <f t="shared" si="57"/>
        <v>-13.428913897346931</v>
      </c>
      <c r="O128" s="39"/>
      <c r="P128" s="36">
        <f>+SUBTOTAL(9,P123:P127)</f>
        <v>4306848.4399999995</v>
      </c>
      <c r="Q128" s="37"/>
      <c r="R128" s="40"/>
      <c r="S128" s="37"/>
      <c r="T128" s="36">
        <f>+SUBTOTAL(9,T123:T127)</f>
        <v>774221.35749999993</v>
      </c>
      <c r="U128" s="37"/>
      <c r="V128" s="41">
        <f>+SUBTOTAL(9,V123:V127)</f>
        <v>3133655.4771708944</v>
      </c>
      <c r="W128" s="37"/>
      <c r="X128" s="36">
        <f>+SUBTOTAL(9,X123:X127)</f>
        <v>21876654.439999998</v>
      </c>
      <c r="Y128" s="37"/>
      <c r="Z128" s="38">
        <f t="shared" si="56"/>
        <v>-14</v>
      </c>
      <c r="AB128" s="52"/>
    </row>
    <row r="129" spans="1:28" s="35" customFormat="1">
      <c r="A129" s="42"/>
      <c r="B129" s="3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B129" s="52"/>
    </row>
    <row r="130" spans="1:28" s="35" customFormat="1">
      <c r="A130" s="42"/>
      <c r="B130" s="45" t="s">
        <v>32</v>
      </c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B130" s="52"/>
    </row>
    <row r="131" spans="1:28" s="35" customFormat="1">
      <c r="A131" s="42">
        <v>311</v>
      </c>
      <c r="B131" s="43" t="s">
        <v>49</v>
      </c>
      <c r="D131" s="44">
        <v>1373257.02</v>
      </c>
      <c r="L131" s="46">
        <v>184413.50280507226</v>
      </c>
      <c r="M131" s="47"/>
      <c r="N131" s="47">
        <f>-L131/D131*100</f>
        <v>-13.428913897346925</v>
      </c>
      <c r="O131" s="48"/>
      <c r="P131" s="44">
        <v>85327.62000000001</v>
      </c>
      <c r="R131" s="47">
        <v>-30</v>
      </c>
      <c r="S131" s="47"/>
      <c r="T131" s="49">
        <f>-P131*R131/100</f>
        <v>25598.286</v>
      </c>
      <c r="V131" s="50">
        <f>-D131*N131/100+T131</f>
        <v>210011.78880507225</v>
      </c>
      <c r="X131" s="51">
        <f>+D131+P131</f>
        <v>1458584.6400000001</v>
      </c>
      <c r="Z131" s="47">
        <f t="shared" ref="Z131:Z136" si="61">-ROUND(V131/X131*100,0)</f>
        <v>-14</v>
      </c>
      <c r="AB131" s="52"/>
    </row>
    <row r="132" spans="1:28" s="35" customFormat="1">
      <c r="A132" s="42">
        <v>312</v>
      </c>
      <c r="B132" s="43" t="s">
        <v>50</v>
      </c>
      <c r="D132" s="44">
        <v>11357536.48</v>
      </c>
      <c r="L132" s="46">
        <v>1525193.7947589669</v>
      </c>
      <c r="M132" s="47"/>
      <c r="N132" s="47">
        <f t="shared" ref="N132:N136" si="62">-L132/D132*100</f>
        <v>-13.428913897346925</v>
      </c>
      <c r="O132" s="48"/>
      <c r="P132" s="44">
        <v>2123052.69</v>
      </c>
      <c r="R132" s="47">
        <v>-20</v>
      </c>
      <c r="S132" s="47"/>
      <c r="T132" s="49">
        <f t="shared" ref="T132:T135" si="63">-P132*R132/100</f>
        <v>424610.53799999994</v>
      </c>
      <c r="V132" s="50">
        <f t="shared" ref="V132:V135" si="64">-D132*N132/100+T132</f>
        <v>1949804.3327589668</v>
      </c>
      <c r="X132" s="51">
        <f t="shared" ref="X132:X135" si="65">+D132+P132</f>
        <v>13480589.17</v>
      </c>
      <c r="Z132" s="47">
        <f t="shared" si="61"/>
        <v>-14</v>
      </c>
      <c r="AB132" s="52"/>
    </row>
    <row r="133" spans="1:28" s="35" customFormat="1">
      <c r="A133" s="42">
        <v>314</v>
      </c>
      <c r="B133" s="43" t="s">
        <v>51</v>
      </c>
      <c r="D133" s="44">
        <v>5500563.4500000002</v>
      </c>
      <c r="L133" s="46">
        <v>738665.92956943554</v>
      </c>
      <c r="M133" s="47"/>
      <c r="N133" s="47">
        <f t="shared" si="62"/>
        <v>-13.428913897346925</v>
      </c>
      <c r="O133" s="48"/>
      <c r="P133" s="44">
        <v>2021184.4799999993</v>
      </c>
      <c r="R133" s="47">
        <v>-15</v>
      </c>
      <c r="S133" s="47"/>
      <c r="T133" s="49">
        <f t="shared" si="63"/>
        <v>303177.6719999999</v>
      </c>
      <c r="V133" s="50">
        <f t="shared" si="64"/>
        <v>1041843.6015694354</v>
      </c>
      <c r="X133" s="51">
        <f t="shared" si="65"/>
        <v>7521747.9299999997</v>
      </c>
      <c r="Z133" s="47">
        <f t="shared" si="61"/>
        <v>-14</v>
      </c>
      <c r="AB133" s="52"/>
    </row>
    <row r="134" spans="1:28" s="35" customFormat="1">
      <c r="A134" s="42">
        <v>315</v>
      </c>
      <c r="B134" s="43" t="s">
        <v>52</v>
      </c>
      <c r="D134" s="44">
        <v>2276562.0699999998</v>
      </c>
      <c r="L134" s="46">
        <v>305717.5601999588</v>
      </c>
      <c r="M134" s="47"/>
      <c r="N134" s="47">
        <f t="shared" si="62"/>
        <v>-13.428913897346925</v>
      </c>
      <c r="O134" s="48"/>
      <c r="P134" s="44">
        <v>194125.12</v>
      </c>
      <c r="R134" s="47">
        <v>-20</v>
      </c>
      <c r="S134" s="47"/>
      <c r="T134" s="49">
        <f t="shared" si="63"/>
        <v>38825.023999999998</v>
      </c>
      <c r="V134" s="50">
        <f t="shared" si="64"/>
        <v>344542.58419995883</v>
      </c>
      <c r="X134" s="51">
        <f t="shared" si="65"/>
        <v>2470687.19</v>
      </c>
      <c r="Z134" s="47">
        <f t="shared" si="61"/>
        <v>-14</v>
      </c>
      <c r="AB134" s="52"/>
    </row>
    <row r="135" spans="1:28" s="35" customFormat="1">
      <c r="A135" s="42">
        <v>316</v>
      </c>
      <c r="B135" s="43" t="s">
        <v>53</v>
      </c>
      <c r="D135" s="54">
        <v>26949.85</v>
      </c>
      <c r="L135" s="55">
        <v>3619.0721519641502</v>
      </c>
      <c r="M135" s="47"/>
      <c r="N135" s="47">
        <f t="shared" si="62"/>
        <v>-13.428913897346925</v>
      </c>
      <c r="O135" s="48"/>
      <c r="P135" s="54">
        <v>15118.229999999998</v>
      </c>
      <c r="R135" s="47">
        <v>-5</v>
      </c>
      <c r="S135" s="47"/>
      <c r="T135" s="56">
        <f t="shared" si="63"/>
        <v>755.91149999999993</v>
      </c>
      <c r="V135" s="57">
        <f t="shared" si="64"/>
        <v>4374.9836519641503</v>
      </c>
      <c r="X135" s="58">
        <f t="shared" si="65"/>
        <v>42068.079999999994</v>
      </c>
      <c r="Z135" s="47">
        <f t="shared" si="61"/>
        <v>-10</v>
      </c>
      <c r="AB135" s="52"/>
    </row>
    <row r="136" spans="1:28" s="35" customFormat="1">
      <c r="A136" s="42"/>
      <c r="B136" s="34" t="s">
        <v>134</v>
      </c>
      <c r="D136" s="36">
        <f>+SUBTOTAL(9,D131:D135)</f>
        <v>20534868.870000001</v>
      </c>
      <c r="E136" s="37"/>
      <c r="F136" s="37"/>
      <c r="G136" s="37"/>
      <c r="H136" s="37"/>
      <c r="I136" s="37"/>
      <c r="J136" s="37"/>
      <c r="K136" s="37"/>
      <c r="L136" s="36">
        <f>+SUBTOTAL(9,L131:L135)</f>
        <v>2757609.8594853976</v>
      </c>
      <c r="M136" s="36"/>
      <c r="N136" s="38">
        <f t="shared" si="62"/>
        <v>-13.428913897346925</v>
      </c>
      <c r="O136" s="39"/>
      <c r="P136" s="36">
        <f>+SUBTOTAL(9,P131:P135)</f>
        <v>4438808.1399999997</v>
      </c>
      <c r="Q136" s="37"/>
      <c r="R136" s="40"/>
      <c r="S136" s="37"/>
      <c r="T136" s="36">
        <f>+SUBTOTAL(9,T131:T135)</f>
        <v>792967.43149999983</v>
      </c>
      <c r="U136" s="37"/>
      <c r="V136" s="41">
        <f>+SUBTOTAL(9,V131:V135)</f>
        <v>3550577.2909853975</v>
      </c>
      <c r="W136" s="37"/>
      <c r="X136" s="36">
        <f>+SUBTOTAL(9,X131:X135)</f>
        <v>24973677.010000002</v>
      </c>
      <c r="Y136" s="37"/>
      <c r="Z136" s="38">
        <f t="shared" si="61"/>
        <v>-14</v>
      </c>
      <c r="AB136" s="52"/>
    </row>
    <row r="137" spans="1:28" s="35" customFormat="1">
      <c r="A137" s="42"/>
      <c r="B137" s="3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B137" s="52"/>
    </row>
    <row r="138" spans="1:28" s="35" customFormat="1">
      <c r="A138" s="42"/>
      <c r="B138" s="3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B138" s="52"/>
    </row>
    <row r="139" spans="1:28" s="35" customFormat="1">
      <c r="A139" s="42"/>
      <c r="B139" s="45" t="s">
        <v>33</v>
      </c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B139" s="52"/>
    </row>
    <row r="140" spans="1:28" s="35" customFormat="1">
      <c r="A140" s="42">
        <v>311</v>
      </c>
      <c r="B140" s="43" t="s">
        <v>49</v>
      </c>
      <c r="D140" s="44">
        <v>11341061.440000001</v>
      </c>
      <c r="L140" s="46">
        <v>1522981.3758228135</v>
      </c>
      <c r="M140" s="47"/>
      <c r="N140" s="47">
        <f>-L140/D140*100</f>
        <v>-13.428913897346925</v>
      </c>
      <c r="O140" s="48"/>
      <c r="P140" s="44">
        <v>524829.4800000001</v>
      </c>
      <c r="R140" s="47">
        <v>-30</v>
      </c>
      <c r="S140" s="47"/>
      <c r="T140" s="49">
        <f>-P140*R140/100</f>
        <v>157448.84400000001</v>
      </c>
      <c r="V140" s="50">
        <f>-D140*N140/100+T140</f>
        <v>1680430.2198228135</v>
      </c>
      <c r="X140" s="51">
        <f>+D140+P140</f>
        <v>11865890.920000002</v>
      </c>
      <c r="Z140" s="47">
        <f t="shared" ref="Z140:Z145" si="66">-ROUND(V140/X140*100,0)</f>
        <v>-14</v>
      </c>
      <c r="AB140" s="52"/>
    </row>
    <row r="141" spans="1:28" s="35" customFormat="1">
      <c r="A141" s="42">
        <v>312</v>
      </c>
      <c r="B141" s="43" t="s">
        <v>50</v>
      </c>
      <c r="D141" s="44">
        <v>1708871.69</v>
      </c>
      <c r="L141" s="46">
        <v>229482.90786623725</v>
      </c>
      <c r="M141" s="47"/>
      <c r="N141" s="47">
        <f t="shared" ref="N141:N145" si="67">-L141/D141*100</f>
        <v>-13.428913897346925</v>
      </c>
      <c r="O141" s="48"/>
      <c r="P141" s="44">
        <v>180984.38000000015</v>
      </c>
      <c r="R141" s="47">
        <v>-20</v>
      </c>
      <c r="S141" s="47"/>
      <c r="T141" s="49">
        <f t="shared" ref="T141:T144" si="68">-P141*R141/100</f>
        <v>36196.876000000026</v>
      </c>
      <c r="V141" s="50">
        <f t="shared" ref="V141:V144" si="69">-D141*N141/100+T141</f>
        <v>265679.78386623733</v>
      </c>
      <c r="X141" s="51">
        <f t="shared" ref="X141:X144" si="70">+D141+P141</f>
        <v>1889856.07</v>
      </c>
      <c r="Z141" s="47">
        <f t="shared" si="66"/>
        <v>-14</v>
      </c>
      <c r="AB141" s="52"/>
    </row>
    <row r="142" spans="1:28" s="35" customFormat="1">
      <c r="A142" s="42">
        <v>314</v>
      </c>
      <c r="B142" s="43" t="s">
        <v>51</v>
      </c>
      <c r="D142" s="44">
        <v>388711.1</v>
      </c>
      <c r="L142" s="46">
        <v>52199.678928430105</v>
      </c>
      <c r="M142" s="47"/>
      <c r="N142" s="47">
        <f t="shared" si="67"/>
        <v>-13.428913897346925</v>
      </c>
      <c r="O142" s="48"/>
      <c r="P142" s="44">
        <v>70343.010000000009</v>
      </c>
      <c r="R142" s="47">
        <v>-15</v>
      </c>
      <c r="S142" s="47"/>
      <c r="T142" s="49">
        <f t="shared" si="68"/>
        <v>10551.451500000001</v>
      </c>
      <c r="V142" s="50">
        <f t="shared" si="69"/>
        <v>62751.1304284301</v>
      </c>
      <c r="X142" s="51">
        <f t="shared" si="70"/>
        <v>459054.11</v>
      </c>
      <c r="Z142" s="47">
        <f t="shared" si="66"/>
        <v>-14</v>
      </c>
      <c r="AB142" s="52"/>
    </row>
    <row r="143" spans="1:28" s="35" customFormat="1">
      <c r="A143" s="42">
        <v>315</v>
      </c>
      <c r="B143" s="43" t="s">
        <v>52</v>
      </c>
      <c r="D143" s="44">
        <v>3007003.37</v>
      </c>
      <c r="L143" s="46">
        <v>403807.89344762039</v>
      </c>
      <c r="M143" s="47"/>
      <c r="N143" s="47">
        <f t="shared" si="67"/>
        <v>-13.428913897346925</v>
      </c>
      <c r="O143" s="48"/>
      <c r="P143" s="44">
        <v>84500.660000000018</v>
      </c>
      <c r="R143" s="47">
        <v>-20</v>
      </c>
      <c r="S143" s="47"/>
      <c r="T143" s="49">
        <f t="shared" si="68"/>
        <v>16900.132000000005</v>
      </c>
      <c r="V143" s="50">
        <f t="shared" si="69"/>
        <v>420708.02544762043</v>
      </c>
      <c r="X143" s="51">
        <f t="shared" si="70"/>
        <v>3091504.0300000003</v>
      </c>
      <c r="Z143" s="47">
        <f t="shared" si="66"/>
        <v>-14</v>
      </c>
      <c r="AB143" s="52"/>
    </row>
    <row r="144" spans="1:28" s="35" customFormat="1">
      <c r="A144" s="42">
        <v>316</v>
      </c>
      <c r="B144" s="43" t="s">
        <v>53</v>
      </c>
      <c r="D144" s="54">
        <v>283019.63</v>
      </c>
      <c r="L144" s="55">
        <v>38006.46242528985</v>
      </c>
      <c r="M144" s="47"/>
      <c r="N144" s="47">
        <f t="shared" si="67"/>
        <v>-13.428913897346925</v>
      </c>
      <c r="O144" s="48"/>
      <c r="P144" s="54">
        <v>73761.16</v>
      </c>
      <c r="R144" s="47">
        <v>-5</v>
      </c>
      <c r="S144" s="47"/>
      <c r="T144" s="56">
        <f t="shared" si="68"/>
        <v>3688.0580000000004</v>
      </c>
      <c r="V144" s="57">
        <f t="shared" si="69"/>
        <v>41694.520425289847</v>
      </c>
      <c r="X144" s="58">
        <f t="shared" si="70"/>
        <v>356780.79000000004</v>
      </c>
      <c r="Z144" s="47">
        <f t="shared" si="66"/>
        <v>-12</v>
      </c>
      <c r="AB144" s="52"/>
    </row>
    <row r="145" spans="1:28" s="35" customFormat="1">
      <c r="A145" s="42"/>
      <c r="B145" s="34" t="s">
        <v>135</v>
      </c>
      <c r="D145" s="59">
        <f>+SUBTOTAL(9,D140:D144)</f>
        <v>16728667.230000002</v>
      </c>
      <c r="E145" s="37"/>
      <c r="F145" s="37"/>
      <c r="G145" s="37"/>
      <c r="H145" s="37"/>
      <c r="I145" s="37"/>
      <c r="J145" s="37"/>
      <c r="K145" s="37"/>
      <c r="L145" s="59">
        <f>+SUBTOTAL(9,L140:L144)</f>
        <v>2246478.3184903911</v>
      </c>
      <c r="M145" s="36"/>
      <c r="N145" s="38">
        <f t="shared" si="67"/>
        <v>-13.428913897346925</v>
      </c>
      <c r="O145" s="39"/>
      <c r="P145" s="59">
        <f>+SUBTOTAL(9,P140:P144)</f>
        <v>934418.69000000029</v>
      </c>
      <c r="Q145" s="37"/>
      <c r="R145" s="40"/>
      <c r="S145" s="37"/>
      <c r="T145" s="59">
        <f>+SUBTOTAL(9,T140:T144)</f>
        <v>224785.36150000003</v>
      </c>
      <c r="U145" s="37"/>
      <c r="V145" s="60">
        <f>+SUBTOTAL(9,V140:V144)</f>
        <v>2471263.6799903912</v>
      </c>
      <c r="W145" s="37"/>
      <c r="X145" s="59">
        <f>+SUBTOTAL(9,X140:X144)</f>
        <v>17663085.920000002</v>
      </c>
      <c r="Y145" s="37"/>
      <c r="Z145" s="38">
        <f t="shared" si="66"/>
        <v>-14</v>
      </c>
      <c r="AB145" s="52"/>
    </row>
    <row r="146" spans="1:28" s="35" customFormat="1">
      <c r="A146" s="42"/>
      <c r="B146" s="3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B146" s="52"/>
    </row>
    <row r="147" spans="1:28" s="35" customFormat="1">
      <c r="A147" s="61" t="s">
        <v>186</v>
      </c>
      <c r="B147" s="34"/>
      <c r="D147" s="44">
        <f>+SUBTOTAL(9,D113:D146)</f>
        <v>69179086.789999992</v>
      </c>
      <c r="E147" s="44"/>
      <c r="F147" s="44"/>
      <c r="G147" s="44"/>
      <c r="H147" s="37">
        <v>237.5</v>
      </c>
      <c r="I147" s="37"/>
      <c r="J147" s="63">
        <v>39.109375</v>
      </c>
      <c r="K147" s="44"/>
      <c r="L147" s="44">
        <f>+SUBTOTAL(9,L113:L146)</f>
        <v>9290000.0000000019</v>
      </c>
      <c r="M147" s="44"/>
      <c r="N147" s="44"/>
      <c r="O147" s="44"/>
      <c r="P147" s="44">
        <f>+SUBTOTAL(9,P113:P146)</f>
        <v>13165593.389999999</v>
      </c>
      <c r="Q147" s="44"/>
      <c r="R147" s="44"/>
      <c r="S147" s="44"/>
      <c r="T147" s="44">
        <f>+SUBTOTAL(9,T113:T146)</f>
        <v>2413485.8815000006</v>
      </c>
      <c r="U147" s="44"/>
      <c r="V147" s="44">
        <f>+SUBTOTAL(9,V113:V146)</f>
        <v>11703485.8815</v>
      </c>
      <c r="W147" s="44"/>
      <c r="X147" s="44">
        <f>+SUBTOTAL(9,X113:X146)</f>
        <v>82344680.180000007</v>
      </c>
      <c r="Y147" s="44"/>
      <c r="Z147" s="44"/>
      <c r="AB147" s="52"/>
    </row>
    <row r="148" spans="1:28" s="35" customFormat="1">
      <c r="A148" s="61"/>
      <c r="B148" s="3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B148" s="52"/>
    </row>
    <row r="149" spans="1:28" s="35" customFormat="1">
      <c r="A149" s="61"/>
      <c r="B149" s="3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B149" s="52"/>
    </row>
    <row r="150" spans="1:28" s="35" customFormat="1">
      <c r="A150" s="33" t="s">
        <v>187</v>
      </c>
      <c r="B150" s="3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B150" s="52"/>
    </row>
    <row r="151" spans="1:28" s="35" customFormat="1">
      <c r="A151" s="42"/>
      <c r="B151" s="3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B151" s="52"/>
    </row>
    <row r="152" spans="1:28" s="35" customFormat="1">
      <c r="A152" s="42"/>
      <c r="B152" s="45" t="s">
        <v>34</v>
      </c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B152" s="52"/>
    </row>
    <row r="153" spans="1:28" s="35" customFormat="1">
      <c r="A153" s="42">
        <v>311</v>
      </c>
      <c r="B153" s="43" t="s">
        <v>49</v>
      </c>
      <c r="D153" s="44">
        <v>1058316.5699999998</v>
      </c>
      <c r="L153" s="46">
        <v>3573.5149880099129</v>
      </c>
      <c r="M153" s="47"/>
      <c r="N153" s="47">
        <f>-L153/D153*100</f>
        <v>-0.3376603078235762</v>
      </c>
      <c r="O153" s="48"/>
      <c r="P153" s="44">
        <v>55758.179999999978</v>
      </c>
      <c r="R153" s="47">
        <v>-30</v>
      </c>
      <c r="S153" s="47"/>
      <c r="T153" s="49">
        <f>-P153*R153/100</f>
        <v>16727.453999999994</v>
      </c>
      <c r="V153" s="50">
        <f>-D153*N153/100+T153</f>
        <v>20300.968988009907</v>
      </c>
      <c r="X153" s="51">
        <f>+D153+P153</f>
        <v>1114074.7499999998</v>
      </c>
      <c r="Z153" s="47">
        <f t="shared" ref="Z153:Z158" si="71">-ROUND(V153/X153*100,0)</f>
        <v>-2</v>
      </c>
      <c r="AB153" s="52"/>
    </row>
    <row r="154" spans="1:28" s="35" customFormat="1">
      <c r="A154" s="42">
        <v>312</v>
      </c>
      <c r="B154" s="43" t="s">
        <v>50</v>
      </c>
      <c r="D154" s="44">
        <v>42482957.030000001</v>
      </c>
      <c r="L154" s="46">
        <v>143448.08348005562</v>
      </c>
      <c r="M154" s="47"/>
      <c r="N154" s="47">
        <f t="shared" ref="N154:N158" si="72">-L154/D154*100</f>
        <v>-0.3376603078235762</v>
      </c>
      <c r="O154" s="48"/>
      <c r="P154" s="44">
        <v>3678912.4799999986</v>
      </c>
      <c r="R154" s="47">
        <v>-20</v>
      </c>
      <c r="S154" s="47"/>
      <c r="T154" s="49">
        <f t="shared" ref="T154:T157" si="73">-P154*R154/100</f>
        <v>735782.49599999969</v>
      </c>
      <c r="V154" s="50">
        <f t="shared" ref="V154:V157" si="74">-D154*N154/100+T154</f>
        <v>879230.57948005525</v>
      </c>
      <c r="X154" s="51">
        <f t="shared" ref="X154:X157" si="75">+D154+P154</f>
        <v>46161869.509999998</v>
      </c>
      <c r="Z154" s="47">
        <f t="shared" si="71"/>
        <v>-2</v>
      </c>
      <c r="AB154" s="52"/>
    </row>
    <row r="155" spans="1:28" s="35" customFormat="1">
      <c r="A155" s="42">
        <v>314</v>
      </c>
      <c r="B155" s="43" t="s">
        <v>51</v>
      </c>
      <c r="D155" s="44">
        <v>4545797.7699999996</v>
      </c>
      <c r="L155" s="46">
        <v>15349.354743219263</v>
      </c>
      <c r="M155" s="47"/>
      <c r="N155" s="47">
        <f t="shared" si="72"/>
        <v>-0.3376603078235762</v>
      </c>
      <c r="O155" s="48"/>
      <c r="P155" s="44">
        <v>753323.23999999987</v>
      </c>
      <c r="R155" s="47">
        <v>-15</v>
      </c>
      <c r="S155" s="47"/>
      <c r="T155" s="49">
        <f t="shared" si="73"/>
        <v>112998.48599999998</v>
      </c>
      <c r="V155" s="50">
        <f t="shared" si="74"/>
        <v>128347.84074321923</v>
      </c>
      <c r="X155" s="51">
        <f t="shared" si="75"/>
        <v>5299121.01</v>
      </c>
      <c r="Z155" s="47">
        <f t="shared" si="71"/>
        <v>-2</v>
      </c>
      <c r="AB155" s="52"/>
    </row>
    <row r="156" spans="1:28" s="35" customFormat="1">
      <c r="A156" s="42">
        <v>315</v>
      </c>
      <c r="B156" s="43" t="s">
        <v>52</v>
      </c>
      <c r="D156" s="44">
        <v>933349.78000000014</v>
      </c>
      <c r="L156" s="46">
        <v>3151.551740218672</v>
      </c>
      <c r="M156" s="47"/>
      <c r="N156" s="47">
        <f t="shared" si="72"/>
        <v>-0.3376603078235762</v>
      </c>
      <c r="O156" s="48"/>
      <c r="P156" s="44">
        <v>73006.02</v>
      </c>
      <c r="R156" s="47">
        <v>-20</v>
      </c>
      <c r="S156" s="47"/>
      <c r="T156" s="49">
        <f t="shared" si="73"/>
        <v>14601.204000000002</v>
      </c>
      <c r="V156" s="50">
        <f t="shared" si="74"/>
        <v>17752.755740218672</v>
      </c>
      <c r="X156" s="51">
        <f t="shared" si="75"/>
        <v>1006355.8000000002</v>
      </c>
      <c r="Z156" s="47">
        <f t="shared" si="71"/>
        <v>-2</v>
      </c>
      <c r="AB156" s="52"/>
    </row>
    <row r="157" spans="1:28" s="35" customFormat="1">
      <c r="A157" s="42">
        <v>316</v>
      </c>
      <c r="B157" s="43" t="s">
        <v>53</v>
      </c>
      <c r="D157" s="54">
        <v>192673.28999999998</v>
      </c>
      <c r="L157" s="55">
        <v>650.58122410781164</v>
      </c>
      <c r="M157" s="47"/>
      <c r="N157" s="47">
        <f t="shared" si="72"/>
        <v>-0.3376603078235762</v>
      </c>
      <c r="O157" s="48"/>
      <c r="P157" s="54">
        <v>42788.71</v>
      </c>
      <c r="R157" s="47">
        <v>-5</v>
      </c>
      <c r="S157" s="47"/>
      <c r="T157" s="56">
        <f t="shared" si="73"/>
        <v>2139.4355</v>
      </c>
      <c r="V157" s="57">
        <f t="shared" si="74"/>
        <v>2790.0167241078116</v>
      </c>
      <c r="X157" s="58">
        <f t="shared" si="75"/>
        <v>235461.99999999997</v>
      </c>
      <c r="Z157" s="47">
        <f t="shared" si="71"/>
        <v>-1</v>
      </c>
      <c r="AB157" s="52"/>
    </row>
    <row r="158" spans="1:28" s="35" customFormat="1">
      <c r="A158" s="42"/>
      <c r="B158" s="34" t="s">
        <v>136</v>
      </c>
      <c r="D158" s="36">
        <f>+SUBTOTAL(9,D153:D157)</f>
        <v>49213094.440000005</v>
      </c>
      <c r="E158" s="37"/>
      <c r="F158" s="37"/>
      <c r="G158" s="37"/>
      <c r="H158" s="37"/>
      <c r="I158" s="37"/>
      <c r="J158" s="37"/>
      <c r="K158" s="37"/>
      <c r="L158" s="36">
        <f>+SUBTOTAL(9,L153:L157)</f>
        <v>166173.0861756113</v>
      </c>
      <c r="M158" s="36"/>
      <c r="N158" s="38">
        <f t="shared" si="72"/>
        <v>-0.3376603078235762</v>
      </c>
      <c r="O158" s="39"/>
      <c r="P158" s="36">
        <f>+SUBTOTAL(9,P153:P157)</f>
        <v>4603788.629999998</v>
      </c>
      <c r="Q158" s="37"/>
      <c r="R158" s="40"/>
      <c r="S158" s="37"/>
      <c r="T158" s="36">
        <f>+SUBTOTAL(9,T153:T157)</f>
        <v>882249.0754999998</v>
      </c>
      <c r="U158" s="37"/>
      <c r="V158" s="41">
        <f>+SUBTOTAL(9,V153:V157)</f>
        <v>1048422.1616756109</v>
      </c>
      <c r="W158" s="37"/>
      <c r="X158" s="36">
        <f>+SUBTOTAL(9,X153:X157)</f>
        <v>53816883.069999993</v>
      </c>
      <c r="Y158" s="37"/>
      <c r="Z158" s="38">
        <f t="shared" si="71"/>
        <v>-2</v>
      </c>
      <c r="AB158" s="52"/>
    </row>
    <row r="159" spans="1:28" s="35" customFormat="1">
      <c r="A159" s="42"/>
      <c r="B159" s="3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B159" s="52"/>
    </row>
    <row r="160" spans="1:28" s="35" customFormat="1">
      <c r="A160" s="42"/>
      <c r="B160" s="45" t="s">
        <v>35</v>
      </c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B160" s="52"/>
    </row>
    <row r="161" spans="1:28" s="35" customFormat="1">
      <c r="A161" s="42">
        <v>311</v>
      </c>
      <c r="B161" s="43" t="s">
        <v>49</v>
      </c>
      <c r="D161" s="44">
        <v>1744664.1800000004</v>
      </c>
      <c r="L161" s="46">
        <v>5891.0384406756739</v>
      </c>
      <c r="M161" s="47"/>
      <c r="N161" s="47">
        <f>-L161/D161*100</f>
        <v>-0.33766030782357626</v>
      </c>
      <c r="O161" s="48"/>
      <c r="P161" s="44">
        <v>78093.560000000027</v>
      </c>
      <c r="R161" s="47">
        <v>-30</v>
      </c>
      <c r="S161" s="47"/>
      <c r="T161" s="49">
        <f>-P161*R161/100</f>
        <v>23428.068000000007</v>
      </c>
      <c r="V161" s="50">
        <f>-D161*N161/100+T161</f>
        <v>29319.106440675681</v>
      </c>
      <c r="X161" s="51">
        <f>+D161+P161</f>
        <v>1822757.7400000005</v>
      </c>
      <c r="Z161" s="47">
        <f t="shared" ref="Z161:Z166" si="76">-ROUND(V161/X161*100,0)</f>
        <v>-2</v>
      </c>
      <c r="AB161" s="52"/>
    </row>
    <row r="162" spans="1:28" s="35" customFormat="1">
      <c r="A162" s="42">
        <v>312</v>
      </c>
      <c r="B162" s="43" t="s">
        <v>50</v>
      </c>
      <c r="D162" s="44">
        <v>21888531.329999998</v>
      </c>
      <c r="L162" s="46">
        <v>73908.88226693793</v>
      </c>
      <c r="M162" s="47"/>
      <c r="N162" s="47">
        <f t="shared" ref="N162:N166" si="77">-L162/D162*100</f>
        <v>-0.33766030782357626</v>
      </c>
      <c r="O162" s="48"/>
      <c r="P162" s="44">
        <v>1905957.9800000002</v>
      </c>
      <c r="R162" s="47">
        <v>-20</v>
      </c>
      <c r="S162" s="47"/>
      <c r="T162" s="49">
        <f t="shared" ref="T162:T165" si="78">-P162*R162/100</f>
        <v>381191.59600000002</v>
      </c>
      <c r="V162" s="50">
        <f t="shared" ref="V162:V165" si="79">-D162*N162/100+T162</f>
        <v>455100.47826693795</v>
      </c>
      <c r="X162" s="51">
        <f t="shared" ref="X162:X165" si="80">+D162+P162</f>
        <v>23794489.309999999</v>
      </c>
      <c r="Z162" s="47">
        <f t="shared" si="76"/>
        <v>-2</v>
      </c>
      <c r="AB162" s="52"/>
    </row>
    <row r="163" spans="1:28" s="35" customFormat="1">
      <c r="A163" s="42">
        <v>314</v>
      </c>
      <c r="B163" s="43" t="s">
        <v>51</v>
      </c>
      <c r="D163" s="44">
        <v>3864049.87</v>
      </c>
      <c r="L163" s="46">
        <v>13047.362685498498</v>
      </c>
      <c r="M163" s="47"/>
      <c r="N163" s="47">
        <f t="shared" si="77"/>
        <v>-0.3376603078235762</v>
      </c>
      <c r="O163" s="48"/>
      <c r="P163" s="44">
        <v>561813.21000000008</v>
      </c>
      <c r="R163" s="47">
        <v>-15</v>
      </c>
      <c r="S163" s="47"/>
      <c r="T163" s="49">
        <f t="shared" si="78"/>
        <v>84271.981500000009</v>
      </c>
      <c r="V163" s="50">
        <f t="shared" si="79"/>
        <v>97319.344185498514</v>
      </c>
      <c r="X163" s="51">
        <f t="shared" si="80"/>
        <v>4425863.08</v>
      </c>
      <c r="Z163" s="47">
        <f t="shared" si="76"/>
        <v>-2</v>
      </c>
      <c r="AB163" s="52"/>
    </row>
    <row r="164" spans="1:28" s="35" customFormat="1">
      <c r="A164" s="42">
        <v>315</v>
      </c>
      <c r="B164" s="43" t="s">
        <v>52</v>
      </c>
      <c r="D164" s="44">
        <v>1234764.0499999998</v>
      </c>
      <c r="L164" s="46">
        <v>4169.3080921248556</v>
      </c>
      <c r="M164" s="47"/>
      <c r="N164" s="47">
        <f t="shared" si="77"/>
        <v>-0.3376603078235762</v>
      </c>
      <c r="O164" s="48"/>
      <c r="P164" s="44">
        <v>76790.309999999983</v>
      </c>
      <c r="R164" s="47">
        <v>-20</v>
      </c>
      <c r="S164" s="47"/>
      <c r="T164" s="49">
        <f t="shared" si="78"/>
        <v>15358.061999999998</v>
      </c>
      <c r="V164" s="50">
        <f t="shared" si="79"/>
        <v>19527.370092124853</v>
      </c>
      <c r="X164" s="51">
        <f t="shared" si="80"/>
        <v>1311554.3599999999</v>
      </c>
      <c r="Z164" s="47">
        <f t="shared" si="76"/>
        <v>-1</v>
      </c>
      <c r="AB164" s="52"/>
    </row>
    <row r="165" spans="1:28" s="35" customFormat="1">
      <c r="A165" s="42">
        <v>316</v>
      </c>
      <c r="B165" s="43" t="s">
        <v>53</v>
      </c>
      <c r="D165" s="54">
        <v>160781.54999999999</v>
      </c>
      <c r="L165" s="55">
        <v>542.89547665351711</v>
      </c>
      <c r="M165" s="47"/>
      <c r="N165" s="47">
        <f t="shared" si="77"/>
        <v>-0.3376603078235762</v>
      </c>
      <c r="O165" s="48"/>
      <c r="P165" s="54">
        <v>47353.440000000002</v>
      </c>
      <c r="R165" s="47">
        <v>-5</v>
      </c>
      <c r="S165" s="47"/>
      <c r="T165" s="56">
        <f t="shared" si="78"/>
        <v>2367.672</v>
      </c>
      <c r="V165" s="57">
        <f t="shared" si="79"/>
        <v>2910.5674766535171</v>
      </c>
      <c r="X165" s="58">
        <f t="shared" si="80"/>
        <v>208134.99</v>
      </c>
      <c r="Z165" s="47">
        <f t="shared" si="76"/>
        <v>-1</v>
      </c>
      <c r="AB165" s="52"/>
    </row>
    <row r="166" spans="1:28" s="35" customFormat="1">
      <c r="A166" s="42"/>
      <c r="B166" s="34" t="s">
        <v>137</v>
      </c>
      <c r="D166" s="36">
        <f>+SUBTOTAL(9,D161:D165)</f>
        <v>28892790.98</v>
      </c>
      <c r="E166" s="37"/>
      <c r="F166" s="37"/>
      <c r="G166" s="37"/>
      <c r="H166" s="37"/>
      <c r="I166" s="37"/>
      <c r="J166" s="37"/>
      <c r="K166" s="37"/>
      <c r="L166" s="36">
        <f>+SUBTOTAL(9,L161:L165)</f>
        <v>97559.486961890478</v>
      </c>
      <c r="M166" s="36"/>
      <c r="N166" s="38">
        <f t="shared" si="77"/>
        <v>-0.33766030782357626</v>
      </c>
      <c r="O166" s="39"/>
      <c r="P166" s="36">
        <f>+SUBTOTAL(9,P161:P165)</f>
        <v>2670008.5000000005</v>
      </c>
      <c r="Q166" s="37"/>
      <c r="R166" s="40"/>
      <c r="S166" s="37"/>
      <c r="T166" s="36">
        <f>+SUBTOTAL(9,T161:T165)</f>
        <v>506617.37950000004</v>
      </c>
      <c r="U166" s="37"/>
      <c r="V166" s="41">
        <f>+SUBTOTAL(9,V161:V165)</f>
        <v>604176.86646189052</v>
      </c>
      <c r="W166" s="37"/>
      <c r="X166" s="36">
        <f>+SUBTOTAL(9,X161:X165)</f>
        <v>31562799.48</v>
      </c>
      <c r="Y166" s="37"/>
      <c r="Z166" s="38">
        <f t="shared" si="76"/>
        <v>-2</v>
      </c>
      <c r="AB166" s="52"/>
    </row>
    <row r="167" spans="1:28" s="35" customFormat="1">
      <c r="A167" s="42"/>
      <c r="B167" s="3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B167" s="52"/>
    </row>
    <row r="168" spans="1:28" s="35" customFormat="1">
      <c r="A168" s="42"/>
      <c r="B168" s="3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B168" s="52"/>
    </row>
    <row r="169" spans="1:28" s="35" customFormat="1">
      <c r="A169" s="42"/>
      <c r="B169" s="45" t="s">
        <v>36</v>
      </c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B169" s="52"/>
    </row>
    <row r="170" spans="1:28" s="35" customFormat="1">
      <c r="A170" s="42">
        <v>311</v>
      </c>
      <c r="B170" s="43" t="s">
        <v>49</v>
      </c>
      <c r="D170" s="44">
        <v>14584946.189999998</v>
      </c>
      <c r="L170" s="46">
        <v>49247.574201056945</v>
      </c>
      <c r="M170" s="47"/>
      <c r="N170" s="47">
        <f>-L170/D170*100</f>
        <v>-0.3376603078235762</v>
      </c>
      <c r="O170" s="48"/>
      <c r="P170" s="44">
        <v>251307.87000000005</v>
      </c>
      <c r="R170" s="47">
        <v>-30</v>
      </c>
      <c r="S170" s="47"/>
      <c r="T170" s="49">
        <f>-P170*R170/100</f>
        <v>75392.361000000019</v>
      </c>
      <c r="V170" s="50">
        <f>-D170*N170/100+T170</f>
        <v>124639.93520105696</v>
      </c>
      <c r="X170" s="51">
        <f>+D170+P170</f>
        <v>14836254.059999997</v>
      </c>
      <c r="Z170" s="47">
        <f t="shared" ref="Z170:Z175" si="81">-ROUND(V170/X170*100,0)</f>
        <v>-1</v>
      </c>
      <c r="AB170" s="52"/>
    </row>
    <row r="171" spans="1:28" s="35" customFormat="1">
      <c r="A171" s="42">
        <v>312</v>
      </c>
      <c r="B171" s="43" t="s">
        <v>50</v>
      </c>
      <c r="D171" s="44">
        <v>11029196.680000002</v>
      </c>
      <c r="L171" s="46">
        <v>37241.219460155655</v>
      </c>
      <c r="M171" s="47"/>
      <c r="N171" s="47">
        <f t="shared" ref="N171:N175" si="82">-L171/D171*100</f>
        <v>-0.3376603078235762</v>
      </c>
      <c r="O171" s="48"/>
      <c r="P171" s="44">
        <v>1214086.7900000007</v>
      </c>
      <c r="R171" s="47">
        <v>-20</v>
      </c>
      <c r="S171" s="47"/>
      <c r="T171" s="49">
        <f t="shared" ref="T171:T174" si="83">-P171*R171/100</f>
        <v>242817.35800000015</v>
      </c>
      <c r="V171" s="50">
        <f t="shared" ref="V171:V174" si="84">-D171*N171/100+T171</f>
        <v>280058.57746015582</v>
      </c>
      <c r="X171" s="51">
        <f t="shared" ref="X171:X174" si="85">+D171+P171</f>
        <v>12243283.470000003</v>
      </c>
      <c r="Z171" s="47">
        <f t="shared" si="81"/>
        <v>-2</v>
      </c>
      <c r="AB171" s="52"/>
    </row>
    <row r="172" spans="1:28" s="35" customFormat="1">
      <c r="A172" s="42">
        <v>314</v>
      </c>
      <c r="B172" s="43" t="s">
        <v>51</v>
      </c>
      <c r="D172" s="44">
        <v>222213.15</v>
      </c>
      <c r="L172" s="46">
        <v>750.32560631446518</v>
      </c>
      <c r="M172" s="47"/>
      <c r="N172" s="47">
        <f t="shared" si="82"/>
        <v>-0.3376603078235762</v>
      </c>
      <c r="O172" s="48"/>
      <c r="P172" s="44">
        <v>23354.260000000013</v>
      </c>
      <c r="R172" s="47">
        <v>-15</v>
      </c>
      <c r="S172" s="47"/>
      <c r="T172" s="49">
        <f t="shared" si="83"/>
        <v>3503.1390000000019</v>
      </c>
      <c r="V172" s="50">
        <f t="shared" si="84"/>
        <v>4253.4646063144673</v>
      </c>
      <c r="X172" s="51">
        <f t="shared" si="85"/>
        <v>245567.41</v>
      </c>
      <c r="Z172" s="47">
        <f t="shared" si="81"/>
        <v>-2</v>
      </c>
      <c r="AB172" s="52"/>
    </row>
    <row r="173" spans="1:28" s="35" customFormat="1">
      <c r="A173" s="42">
        <v>315</v>
      </c>
      <c r="B173" s="43" t="s">
        <v>52</v>
      </c>
      <c r="D173" s="44">
        <v>188296.43000000002</v>
      </c>
      <c r="L173" s="46">
        <v>635.80230515880487</v>
      </c>
      <c r="M173" s="47"/>
      <c r="N173" s="47">
        <f t="shared" si="82"/>
        <v>-0.33766030782357626</v>
      </c>
      <c r="O173" s="48"/>
      <c r="P173" s="44">
        <v>14027.21</v>
      </c>
      <c r="R173" s="47">
        <v>-20</v>
      </c>
      <c r="S173" s="47"/>
      <c r="T173" s="49">
        <f t="shared" si="83"/>
        <v>2805.4419999999996</v>
      </c>
      <c r="V173" s="50">
        <f t="shared" si="84"/>
        <v>3441.2443051588043</v>
      </c>
      <c r="X173" s="51">
        <f t="shared" si="85"/>
        <v>202323.64</v>
      </c>
      <c r="Z173" s="47">
        <f t="shared" si="81"/>
        <v>-2</v>
      </c>
      <c r="AB173" s="52"/>
    </row>
    <row r="174" spans="1:28" s="35" customFormat="1">
      <c r="A174" s="42">
        <v>316</v>
      </c>
      <c r="B174" s="43" t="s">
        <v>53</v>
      </c>
      <c r="D174" s="54">
        <v>116242.65000000001</v>
      </c>
      <c r="L174" s="55">
        <v>392.5052898122824</v>
      </c>
      <c r="M174" s="47"/>
      <c r="N174" s="47">
        <f t="shared" si="82"/>
        <v>-0.33766030782357626</v>
      </c>
      <c r="O174" s="48"/>
      <c r="P174" s="54">
        <v>35619.82</v>
      </c>
      <c r="R174" s="47">
        <v>-5</v>
      </c>
      <c r="S174" s="47"/>
      <c r="T174" s="56">
        <f t="shared" si="83"/>
        <v>1780.991</v>
      </c>
      <c r="V174" s="57">
        <f t="shared" si="84"/>
        <v>2173.4962898122822</v>
      </c>
      <c r="X174" s="58">
        <f t="shared" si="85"/>
        <v>151862.47</v>
      </c>
      <c r="Z174" s="47">
        <f t="shared" si="81"/>
        <v>-1</v>
      </c>
      <c r="AB174" s="52"/>
    </row>
    <row r="175" spans="1:28" s="35" customFormat="1">
      <c r="A175" s="42"/>
      <c r="B175" s="34" t="s">
        <v>138</v>
      </c>
      <c r="D175" s="59">
        <f>+SUBTOTAL(9,D170:D174)</f>
        <v>26140895.099999994</v>
      </c>
      <c r="E175" s="37"/>
      <c r="F175" s="37"/>
      <c r="G175" s="37"/>
      <c r="H175" s="37"/>
      <c r="I175" s="37"/>
      <c r="J175" s="37"/>
      <c r="K175" s="37"/>
      <c r="L175" s="59">
        <f>+SUBTOTAL(9,L170:L174)</f>
        <v>88267.426862498163</v>
      </c>
      <c r="M175" s="36"/>
      <c r="N175" s="38">
        <f t="shared" si="82"/>
        <v>-0.33766030782357637</v>
      </c>
      <c r="O175" s="39"/>
      <c r="P175" s="59">
        <f>+SUBTOTAL(9,P170:P174)</f>
        <v>1538395.9500000009</v>
      </c>
      <c r="Q175" s="37"/>
      <c r="R175" s="40"/>
      <c r="S175" s="37"/>
      <c r="T175" s="59">
        <f>+SUBTOTAL(9,T170:T174)</f>
        <v>326299.29100000014</v>
      </c>
      <c r="U175" s="37"/>
      <c r="V175" s="60">
        <f>+SUBTOTAL(9,V170:V174)</f>
        <v>414566.71786249831</v>
      </c>
      <c r="W175" s="37"/>
      <c r="X175" s="59">
        <f>+SUBTOTAL(9,X170:X174)</f>
        <v>27679291.050000001</v>
      </c>
      <c r="Y175" s="37"/>
      <c r="Z175" s="38">
        <f t="shared" si="81"/>
        <v>-1</v>
      </c>
      <c r="AB175" s="52"/>
    </row>
    <row r="176" spans="1:28" s="35" customFormat="1">
      <c r="A176" s="42"/>
      <c r="B176" s="3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B176" s="52"/>
    </row>
    <row r="177" spans="1:28" s="35" customFormat="1">
      <c r="A177" s="61" t="s">
        <v>188</v>
      </c>
      <c r="B177" s="34"/>
      <c r="D177" s="44">
        <f>+SUBTOTAL(9,D152:D176)</f>
        <v>104246780.52000003</v>
      </c>
      <c r="E177" s="44"/>
      <c r="F177" s="44"/>
      <c r="G177" s="44"/>
      <c r="H177" s="64">
        <v>78.091999999999999</v>
      </c>
      <c r="I177" s="37"/>
      <c r="J177" s="70">
        <v>4.5031055900621126</v>
      </c>
      <c r="K177" s="44"/>
      <c r="L177" s="44">
        <f>+SUBTOTAL(9,L152:L176)</f>
        <v>351999.99999999994</v>
      </c>
      <c r="M177" s="44"/>
      <c r="N177" s="44"/>
      <c r="O177" s="44"/>
      <c r="P177" s="44">
        <f>+SUBTOTAL(9,P152:P176)</f>
        <v>8812193.0800000001</v>
      </c>
      <c r="Q177" s="44"/>
      <c r="R177" s="44"/>
      <c r="S177" s="44"/>
      <c r="T177" s="44">
        <f>+SUBTOTAL(9,T152:T176)</f>
        <v>1715165.7459999998</v>
      </c>
      <c r="U177" s="44"/>
      <c r="V177" s="44">
        <f>+SUBTOTAL(9,V152:V176)</f>
        <v>2067165.7459999998</v>
      </c>
      <c r="W177" s="44"/>
      <c r="X177" s="44">
        <f>+SUBTOTAL(9,X152:X176)</f>
        <v>113058973.59999998</v>
      </c>
      <c r="Y177" s="44"/>
      <c r="Z177" s="44"/>
      <c r="AB177" s="52"/>
    </row>
    <row r="178" spans="1:28" s="35" customFormat="1">
      <c r="A178" s="42"/>
      <c r="B178" s="3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B178" s="52"/>
    </row>
    <row r="179" spans="1:28" s="35" customFormat="1">
      <c r="A179" s="42"/>
      <c r="B179" s="3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B179" s="52"/>
    </row>
    <row r="180" spans="1:28" s="35" customFormat="1">
      <c r="A180" s="33" t="s">
        <v>189</v>
      </c>
      <c r="B180" s="3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B180" s="52"/>
    </row>
    <row r="181" spans="1:28" s="35" customFormat="1">
      <c r="A181" s="42"/>
      <c r="B181" s="3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B181" s="52"/>
    </row>
    <row r="182" spans="1:28" s="35" customFormat="1">
      <c r="A182" s="42"/>
      <c r="B182" s="45" t="s">
        <v>117</v>
      </c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B182" s="52"/>
    </row>
    <row r="183" spans="1:28" s="35" customFormat="1">
      <c r="A183" s="42">
        <v>311</v>
      </c>
      <c r="B183" s="43" t="s">
        <v>49</v>
      </c>
      <c r="D183" s="44">
        <v>20488985.829999991</v>
      </c>
      <c r="L183" s="46">
        <v>961544.41513952089</v>
      </c>
      <c r="M183" s="47"/>
      <c r="N183" s="47">
        <f>-L183/D183*100</f>
        <v>-4.6929819909955075</v>
      </c>
      <c r="O183" s="48"/>
      <c r="P183" s="44">
        <v>2436969.2800000012</v>
      </c>
      <c r="R183" s="47">
        <v>-30</v>
      </c>
      <c r="S183" s="47"/>
      <c r="T183" s="49">
        <f>-P183*R183/100</f>
        <v>731090.78400000033</v>
      </c>
      <c r="V183" s="50">
        <f>-D183*N183/100+T183</f>
        <v>1692635.1991395212</v>
      </c>
      <c r="X183" s="51">
        <f>+D183+P183</f>
        <v>22925955.109999992</v>
      </c>
      <c r="Z183" s="47">
        <f t="shared" ref="Z183:Z188" si="86">-ROUND(V183/X183*100,0)</f>
        <v>-7</v>
      </c>
      <c r="AB183" s="52"/>
    </row>
    <row r="184" spans="1:28" s="35" customFormat="1">
      <c r="A184" s="42">
        <v>312</v>
      </c>
      <c r="B184" s="43" t="s">
        <v>50</v>
      </c>
      <c r="D184" s="44">
        <v>216876870.26999995</v>
      </c>
      <c r="L184" s="46">
        <v>10177992.464405786</v>
      </c>
      <c r="M184" s="47"/>
      <c r="N184" s="47">
        <f t="shared" ref="N184:N188" si="87">-L184/D184*100</f>
        <v>-4.6929819909955066</v>
      </c>
      <c r="O184" s="48"/>
      <c r="P184" s="44">
        <v>52958978.780000001</v>
      </c>
      <c r="R184" s="47">
        <v>-20</v>
      </c>
      <c r="S184" s="47"/>
      <c r="T184" s="49">
        <f t="shared" ref="T184:T187" si="88">-P184*R184/100</f>
        <v>10591795.756000001</v>
      </c>
      <c r="V184" s="50">
        <f t="shared" ref="V184:V187" si="89">-D184*N184/100+T184</f>
        <v>20769788.220405787</v>
      </c>
      <c r="X184" s="51">
        <f t="shared" ref="X184:X187" si="90">+D184+P184</f>
        <v>269835849.04999995</v>
      </c>
      <c r="Z184" s="47">
        <f t="shared" si="86"/>
        <v>-8</v>
      </c>
      <c r="AB184" s="52"/>
    </row>
    <row r="185" spans="1:28" s="35" customFormat="1">
      <c r="A185" s="42">
        <v>314</v>
      </c>
      <c r="B185" s="43" t="s">
        <v>51</v>
      </c>
      <c r="D185" s="44">
        <v>47164899.199999996</v>
      </c>
      <c r="L185" s="46">
        <v>2213440.2255271836</v>
      </c>
      <c r="M185" s="47"/>
      <c r="N185" s="47">
        <f t="shared" si="87"/>
        <v>-4.6929819909955066</v>
      </c>
      <c r="O185" s="48"/>
      <c r="P185" s="44">
        <v>18241572.689999998</v>
      </c>
      <c r="R185" s="47">
        <v>-15</v>
      </c>
      <c r="S185" s="47"/>
      <c r="T185" s="49">
        <f t="shared" si="88"/>
        <v>2736235.9034999995</v>
      </c>
      <c r="V185" s="50">
        <f t="shared" si="89"/>
        <v>4949676.1290271832</v>
      </c>
      <c r="X185" s="51">
        <f t="shared" si="90"/>
        <v>65406471.889999993</v>
      </c>
      <c r="Z185" s="47">
        <f t="shared" si="86"/>
        <v>-8</v>
      </c>
      <c r="AB185" s="52"/>
    </row>
    <row r="186" spans="1:28" s="35" customFormat="1">
      <c r="A186" s="42">
        <v>315</v>
      </c>
      <c r="B186" s="43" t="s">
        <v>52</v>
      </c>
      <c r="D186" s="44">
        <v>29264499.210000001</v>
      </c>
      <c r="L186" s="46">
        <v>1373377.6776803224</v>
      </c>
      <c r="M186" s="47"/>
      <c r="N186" s="47">
        <f t="shared" si="87"/>
        <v>-4.6929819909955066</v>
      </c>
      <c r="O186" s="48"/>
      <c r="P186" s="44">
        <v>4371250.8900000043</v>
      </c>
      <c r="R186" s="47">
        <v>-20</v>
      </c>
      <c r="S186" s="47"/>
      <c r="T186" s="49">
        <f t="shared" si="88"/>
        <v>874250.17800000089</v>
      </c>
      <c r="V186" s="50">
        <f t="shared" si="89"/>
        <v>2247627.8556803232</v>
      </c>
      <c r="X186" s="51">
        <f t="shared" si="90"/>
        <v>33635750.100000009</v>
      </c>
      <c r="Z186" s="47">
        <f t="shared" si="86"/>
        <v>-7</v>
      </c>
      <c r="AB186" s="52"/>
    </row>
    <row r="187" spans="1:28" s="35" customFormat="1">
      <c r="A187" s="42">
        <v>316</v>
      </c>
      <c r="B187" s="43" t="s">
        <v>53</v>
      </c>
      <c r="D187" s="54">
        <v>402775.05000000005</v>
      </c>
      <c r="L187" s="55">
        <v>18902.16056072315</v>
      </c>
      <c r="M187" s="47"/>
      <c r="N187" s="47">
        <f t="shared" si="87"/>
        <v>-4.6929819909955066</v>
      </c>
      <c r="O187" s="48"/>
      <c r="P187" s="54">
        <v>343575.36</v>
      </c>
      <c r="R187" s="47">
        <v>-5</v>
      </c>
      <c r="S187" s="47"/>
      <c r="T187" s="56">
        <f t="shared" si="88"/>
        <v>17178.767999999996</v>
      </c>
      <c r="V187" s="57">
        <f t="shared" si="89"/>
        <v>36080.928560723143</v>
      </c>
      <c r="X187" s="58">
        <f t="shared" si="90"/>
        <v>746350.41</v>
      </c>
      <c r="Z187" s="47">
        <f t="shared" si="86"/>
        <v>-5</v>
      </c>
      <c r="AB187" s="52"/>
    </row>
    <row r="188" spans="1:28" s="35" customFormat="1">
      <c r="A188" s="42"/>
      <c r="B188" s="34" t="s">
        <v>139</v>
      </c>
      <c r="D188" s="36">
        <f>+SUBTOTAL(9,D183:D187)</f>
        <v>314198029.55999994</v>
      </c>
      <c r="E188" s="37"/>
      <c r="F188" s="37"/>
      <c r="G188" s="37"/>
      <c r="H188" s="37"/>
      <c r="I188" s="37"/>
      <c r="J188" s="37"/>
      <c r="K188" s="37"/>
      <c r="L188" s="36">
        <f>+SUBTOTAL(9,L183:L187)</f>
        <v>14745256.943313537</v>
      </c>
      <c r="M188" s="36"/>
      <c r="N188" s="38">
        <f t="shared" si="87"/>
        <v>-4.6929819909955075</v>
      </c>
      <c r="O188" s="39"/>
      <c r="P188" s="36">
        <f>+SUBTOTAL(9,P183:P187)</f>
        <v>78352347</v>
      </c>
      <c r="Q188" s="37"/>
      <c r="R188" s="40"/>
      <c r="S188" s="37"/>
      <c r="T188" s="36">
        <f>+SUBTOTAL(9,T183:T187)</f>
        <v>14950551.389500001</v>
      </c>
      <c r="U188" s="37"/>
      <c r="V188" s="41">
        <f>+SUBTOTAL(9,V183:V187)</f>
        <v>29695808.332813539</v>
      </c>
      <c r="W188" s="37"/>
      <c r="X188" s="36">
        <f>+SUBTOTAL(9,X183:X187)</f>
        <v>392550376.56</v>
      </c>
      <c r="Y188" s="37"/>
      <c r="Z188" s="38">
        <f t="shared" si="86"/>
        <v>-8</v>
      </c>
      <c r="AB188" s="52"/>
    </row>
    <row r="189" spans="1:28" s="35" customFormat="1" ht="15" customHeight="1">
      <c r="A189" s="42"/>
      <c r="B189" s="43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B189" s="52"/>
    </row>
    <row r="190" spans="1:28" s="35" customFormat="1">
      <c r="A190" s="42"/>
      <c r="B190" s="45" t="s">
        <v>37</v>
      </c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B190" s="52"/>
    </row>
    <row r="191" spans="1:28" s="35" customFormat="1">
      <c r="A191" s="42">
        <v>311</v>
      </c>
      <c r="B191" s="43" t="s">
        <v>49</v>
      </c>
      <c r="D191" s="44">
        <v>11110980.130000005</v>
      </c>
      <c r="L191" s="46">
        <v>521436.29652398941</v>
      </c>
      <c r="M191" s="47"/>
      <c r="N191" s="47">
        <f>-L191/D191*100</f>
        <v>-4.6929819909955075</v>
      </c>
      <c r="O191" s="48"/>
      <c r="P191" s="44">
        <v>1247975.5700000017</v>
      </c>
      <c r="R191" s="47">
        <v>-30</v>
      </c>
      <c r="S191" s="47"/>
      <c r="T191" s="49">
        <f>-P191*R191/100</f>
        <v>374392.67100000056</v>
      </c>
      <c r="V191" s="50">
        <f>-D191*N191/100+T191</f>
        <v>895828.96752398997</v>
      </c>
      <c r="X191" s="51">
        <f>+D191+P191</f>
        <v>12358955.700000007</v>
      </c>
      <c r="Z191" s="47">
        <f t="shared" ref="Z191:Z195" si="91">-ROUND(V191/X191*100,0)</f>
        <v>-7</v>
      </c>
      <c r="AB191" s="52"/>
    </row>
    <row r="192" spans="1:28" s="35" customFormat="1">
      <c r="A192" s="42">
        <v>312</v>
      </c>
      <c r="B192" s="43" t="s">
        <v>50</v>
      </c>
      <c r="D192" s="44">
        <v>141809575.05000001</v>
      </c>
      <c r="L192" s="46">
        <v>6655097.8186037587</v>
      </c>
      <c r="M192" s="47"/>
      <c r="N192" s="47">
        <f t="shared" ref="N192:N195" si="92">-L192/D192*100</f>
        <v>-4.6929819909955075</v>
      </c>
      <c r="O192" s="48"/>
      <c r="P192" s="44">
        <v>34282619.999999963</v>
      </c>
      <c r="R192" s="47">
        <v>-20</v>
      </c>
      <c r="S192" s="47"/>
      <c r="T192" s="49">
        <f t="shared" ref="T192:T194" si="93">-P192*R192/100</f>
        <v>6856523.9999999925</v>
      </c>
      <c r="V192" s="50">
        <f t="shared" ref="V192:V194" si="94">-D192*N192/100+T192</f>
        <v>13511621.81860375</v>
      </c>
      <c r="X192" s="51">
        <f t="shared" ref="X192:X194" si="95">+D192+P192</f>
        <v>176092195.04999998</v>
      </c>
      <c r="Z192" s="47">
        <f t="shared" si="91"/>
        <v>-8</v>
      </c>
      <c r="AB192" s="52"/>
    </row>
    <row r="193" spans="1:28" s="35" customFormat="1">
      <c r="A193" s="42">
        <v>314</v>
      </c>
      <c r="B193" s="43" t="s">
        <v>51</v>
      </c>
      <c r="D193" s="44">
        <v>32590893.490000002</v>
      </c>
      <c r="L193" s="46">
        <v>1529484.7621902272</v>
      </c>
      <c r="M193" s="47"/>
      <c r="N193" s="47">
        <f t="shared" si="92"/>
        <v>-4.6929819909955066</v>
      </c>
      <c r="O193" s="48"/>
      <c r="P193" s="44">
        <v>12456119.889999991</v>
      </c>
      <c r="R193" s="47">
        <v>-15</v>
      </c>
      <c r="S193" s="47"/>
      <c r="T193" s="49">
        <f t="shared" si="93"/>
        <v>1868417.9834999987</v>
      </c>
      <c r="V193" s="50">
        <f t="shared" si="94"/>
        <v>3397902.7456902256</v>
      </c>
      <c r="X193" s="51">
        <f t="shared" si="95"/>
        <v>45047013.379999995</v>
      </c>
      <c r="Z193" s="47">
        <f t="shared" si="91"/>
        <v>-8</v>
      </c>
      <c r="AB193" s="52"/>
    </row>
    <row r="194" spans="1:28" s="35" customFormat="1">
      <c r="A194" s="42">
        <v>315</v>
      </c>
      <c r="B194" s="43" t="s">
        <v>52</v>
      </c>
      <c r="D194" s="54">
        <v>14558058.559999999</v>
      </c>
      <c r="L194" s="55">
        <v>683207.06645937974</v>
      </c>
      <c r="M194" s="47"/>
      <c r="N194" s="47">
        <f t="shared" si="92"/>
        <v>-4.6929819909955066</v>
      </c>
      <c r="O194" s="48"/>
      <c r="P194" s="54">
        <v>2254039.9500000002</v>
      </c>
      <c r="R194" s="47">
        <v>-20</v>
      </c>
      <c r="S194" s="47"/>
      <c r="T194" s="56">
        <f t="shared" si="93"/>
        <v>450807.99</v>
      </c>
      <c r="V194" s="57">
        <f t="shared" si="94"/>
        <v>1134015.0564593796</v>
      </c>
      <c r="X194" s="58">
        <f t="shared" si="95"/>
        <v>16812098.509999998</v>
      </c>
      <c r="Z194" s="47">
        <f t="shared" si="91"/>
        <v>-7</v>
      </c>
      <c r="AB194" s="52"/>
    </row>
    <row r="195" spans="1:28" s="35" customFormat="1">
      <c r="A195" s="42"/>
      <c r="B195" s="34" t="s">
        <v>140</v>
      </c>
      <c r="D195" s="36">
        <f>+SUBTOTAL(9,D191:D194)</f>
        <v>200069507.23000002</v>
      </c>
      <c r="E195" s="37"/>
      <c r="F195" s="37"/>
      <c r="G195" s="37"/>
      <c r="H195" s="37"/>
      <c r="I195" s="37"/>
      <c r="J195" s="37"/>
      <c r="K195" s="37"/>
      <c r="L195" s="36">
        <f>+SUBTOTAL(9,L191:L194)</f>
        <v>9389225.9437773544</v>
      </c>
      <c r="M195" s="36"/>
      <c r="N195" s="38">
        <f t="shared" si="92"/>
        <v>-4.6929819909955066</v>
      </c>
      <c r="O195" s="39"/>
      <c r="P195" s="36">
        <f>+SUBTOTAL(9,P191:P194)</f>
        <v>50240755.409999959</v>
      </c>
      <c r="Q195" s="37"/>
      <c r="R195" s="40"/>
      <c r="S195" s="37"/>
      <c r="T195" s="36">
        <f>+SUBTOTAL(9,T191:T194)</f>
        <v>9550142.6444999911</v>
      </c>
      <c r="U195" s="37"/>
      <c r="V195" s="41">
        <f>+SUBTOTAL(9,V191:V194)</f>
        <v>18939368.588277344</v>
      </c>
      <c r="W195" s="37"/>
      <c r="X195" s="36">
        <f>+SUBTOTAL(9,X191:X194)</f>
        <v>250310262.63999999</v>
      </c>
      <c r="Y195" s="37"/>
      <c r="Z195" s="38">
        <f t="shared" si="91"/>
        <v>-8</v>
      </c>
      <c r="AB195" s="52"/>
    </row>
    <row r="196" spans="1:28" s="35" customFormat="1">
      <c r="A196" s="42"/>
      <c r="B196" s="3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B196" s="52"/>
    </row>
    <row r="197" spans="1:28" s="35" customFormat="1">
      <c r="A197" s="42"/>
      <c r="B197" s="45" t="s">
        <v>38</v>
      </c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B197" s="52"/>
    </row>
    <row r="198" spans="1:28" s="35" customFormat="1">
      <c r="A198" s="42">
        <v>311</v>
      </c>
      <c r="B198" s="43" t="s">
        <v>49</v>
      </c>
      <c r="D198" s="44">
        <v>49774044.550000004</v>
      </c>
      <c r="L198" s="46">
        <v>2335886.9469215805</v>
      </c>
      <c r="M198" s="47"/>
      <c r="N198" s="47">
        <f>-L198/D198*100</f>
        <v>-4.6929819909955057</v>
      </c>
      <c r="O198" s="48"/>
      <c r="P198" s="44">
        <v>5368153.3400000008</v>
      </c>
      <c r="R198" s="47">
        <v>-30</v>
      </c>
      <c r="S198" s="47"/>
      <c r="T198" s="49">
        <f>-P198*R198/100</f>
        <v>1610446.0020000001</v>
      </c>
      <c r="V198" s="50">
        <f>-D198*N198/100+T198</f>
        <v>3946332.9489215799</v>
      </c>
      <c r="X198" s="51">
        <f>+D198+P198</f>
        <v>55142197.890000008</v>
      </c>
      <c r="Z198" s="47">
        <f t="shared" ref="Z198:Z203" si="96">-ROUND(V198/X198*100,0)</f>
        <v>-7</v>
      </c>
      <c r="AB198" s="52"/>
    </row>
    <row r="199" spans="1:28" s="35" customFormat="1">
      <c r="A199" s="42">
        <v>312</v>
      </c>
      <c r="B199" s="43" t="s">
        <v>50</v>
      </c>
      <c r="D199" s="44">
        <v>231363376.77999997</v>
      </c>
      <c r="L199" s="46">
        <v>10857841.606044479</v>
      </c>
      <c r="M199" s="47"/>
      <c r="N199" s="47">
        <f t="shared" ref="N199:N203" si="97">-L199/D199*100</f>
        <v>-4.6929819909955066</v>
      </c>
      <c r="O199" s="48"/>
      <c r="P199" s="44">
        <v>75167862.299999952</v>
      </c>
      <c r="R199" s="47">
        <v>-20</v>
      </c>
      <c r="S199" s="47"/>
      <c r="T199" s="49">
        <f t="shared" ref="T199:T202" si="98">-P199*R199/100</f>
        <v>15033572.45999999</v>
      </c>
      <c r="V199" s="50">
        <f t="shared" ref="V199:V202" si="99">-D199*N199/100+T199</f>
        <v>25891414.066044468</v>
      </c>
      <c r="X199" s="51">
        <f t="shared" ref="X199:X202" si="100">+D199+P199</f>
        <v>306531239.07999992</v>
      </c>
      <c r="Z199" s="47">
        <f t="shared" si="96"/>
        <v>-8</v>
      </c>
      <c r="AB199" s="52"/>
    </row>
    <row r="200" spans="1:28" s="35" customFormat="1">
      <c r="A200" s="42">
        <v>314</v>
      </c>
      <c r="B200" s="43" t="s">
        <v>51</v>
      </c>
      <c r="D200" s="44">
        <v>63500817.389999993</v>
      </c>
      <c r="L200" s="46">
        <v>2980081.9242476425</v>
      </c>
      <c r="M200" s="47"/>
      <c r="N200" s="47">
        <f t="shared" si="97"/>
        <v>-4.6929819909955066</v>
      </c>
      <c r="O200" s="48"/>
      <c r="P200" s="44">
        <v>22121635.620000012</v>
      </c>
      <c r="R200" s="47">
        <v>-15</v>
      </c>
      <c r="S200" s="47"/>
      <c r="T200" s="49">
        <f t="shared" si="98"/>
        <v>3318245.3430000017</v>
      </c>
      <c r="V200" s="50">
        <f t="shared" si="99"/>
        <v>6298327.2672476452</v>
      </c>
      <c r="X200" s="51">
        <f t="shared" si="100"/>
        <v>85622453.010000005</v>
      </c>
      <c r="Z200" s="47">
        <f t="shared" si="96"/>
        <v>-7</v>
      </c>
      <c r="AB200" s="52"/>
    </row>
    <row r="201" spans="1:28" s="35" customFormat="1">
      <c r="A201" s="42">
        <v>315</v>
      </c>
      <c r="B201" s="43" t="s">
        <v>52</v>
      </c>
      <c r="D201" s="44">
        <v>47052029.280000001</v>
      </c>
      <c r="L201" s="46">
        <v>2208143.2605083329</v>
      </c>
      <c r="M201" s="47"/>
      <c r="N201" s="47">
        <f t="shared" si="97"/>
        <v>-4.6929819909955066</v>
      </c>
      <c r="O201" s="48"/>
      <c r="P201" s="44">
        <v>6989538.1800000006</v>
      </c>
      <c r="R201" s="47">
        <v>-20</v>
      </c>
      <c r="S201" s="47"/>
      <c r="T201" s="49">
        <f t="shared" si="98"/>
        <v>1397907.6360000002</v>
      </c>
      <c r="V201" s="50">
        <f t="shared" si="99"/>
        <v>3606050.8965083333</v>
      </c>
      <c r="X201" s="51">
        <f t="shared" si="100"/>
        <v>54041567.460000001</v>
      </c>
      <c r="Z201" s="47">
        <f t="shared" si="96"/>
        <v>-7</v>
      </c>
      <c r="AB201" s="52"/>
    </row>
    <row r="202" spans="1:28" s="35" customFormat="1">
      <c r="A202" s="42">
        <v>316</v>
      </c>
      <c r="B202" s="43" t="s">
        <v>53</v>
      </c>
      <c r="D202" s="54">
        <v>865257.98</v>
      </c>
      <c r="L202" s="55">
        <v>40606.401177051499</v>
      </c>
      <c r="M202" s="47"/>
      <c r="N202" s="47">
        <f t="shared" si="97"/>
        <v>-4.6929819909955057</v>
      </c>
      <c r="O202" s="48"/>
      <c r="P202" s="54">
        <v>663946.80000000005</v>
      </c>
      <c r="R202" s="47">
        <v>-5</v>
      </c>
      <c r="S202" s="47"/>
      <c r="T202" s="56">
        <f t="shared" si="98"/>
        <v>33197.339999999997</v>
      </c>
      <c r="V202" s="57">
        <f t="shared" si="99"/>
        <v>73803.741177051503</v>
      </c>
      <c r="X202" s="58">
        <f t="shared" si="100"/>
        <v>1529204.78</v>
      </c>
      <c r="Z202" s="47">
        <f t="shared" si="96"/>
        <v>-5</v>
      </c>
      <c r="AB202" s="52"/>
    </row>
    <row r="203" spans="1:28" s="35" customFormat="1">
      <c r="A203" s="42"/>
      <c r="B203" s="34" t="s">
        <v>141</v>
      </c>
      <c r="D203" s="36">
        <f>+SUBTOTAL(9,D198:D202)</f>
        <v>392555525.98000002</v>
      </c>
      <c r="E203" s="37"/>
      <c r="F203" s="37"/>
      <c r="G203" s="37"/>
      <c r="H203" s="37"/>
      <c r="I203" s="37"/>
      <c r="J203" s="37"/>
      <c r="K203" s="37"/>
      <c r="L203" s="36">
        <f>+SUBTOTAL(9,L198:L202)</f>
        <v>18422560.138899088</v>
      </c>
      <c r="M203" s="36"/>
      <c r="N203" s="38">
        <f t="shared" si="97"/>
        <v>-4.6929819909955066</v>
      </c>
      <c r="O203" s="39"/>
      <c r="P203" s="36">
        <f>+SUBTOTAL(9,P198:P202)</f>
        <v>110311136.23999996</v>
      </c>
      <c r="Q203" s="37"/>
      <c r="R203" s="40"/>
      <c r="S203" s="37"/>
      <c r="T203" s="36">
        <f>+SUBTOTAL(9,T198:T202)</f>
        <v>21393368.780999992</v>
      </c>
      <c r="U203" s="37"/>
      <c r="V203" s="41">
        <f>+SUBTOTAL(9,V198:V202)</f>
        <v>39815928.919899084</v>
      </c>
      <c r="W203" s="37"/>
      <c r="X203" s="36">
        <f>+SUBTOTAL(9,X198:X202)</f>
        <v>502866662.21999985</v>
      </c>
      <c r="Y203" s="37"/>
      <c r="Z203" s="38">
        <f t="shared" si="96"/>
        <v>-8</v>
      </c>
      <c r="AB203" s="52"/>
    </row>
    <row r="204" spans="1:28" s="35" customFormat="1">
      <c r="A204" s="42"/>
      <c r="B204" s="34"/>
      <c r="D204" s="36"/>
      <c r="E204" s="37"/>
      <c r="F204" s="37"/>
      <c r="G204" s="37"/>
      <c r="H204" s="37"/>
      <c r="I204" s="37"/>
      <c r="J204" s="37"/>
      <c r="K204" s="37"/>
      <c r="L204" s="36"/>
      <c r="M204" s="36"/>
      <c r="N204" s="38"/>
      <c r="O204" s="39"/>
      <c r="P204" s="36"/>
      <c r="Q204" s="37"/>
      <c r="R204" s="40"/>
      <c r="S204" s="37"/>
      <c r="T204" s="36"/>
      <c r="U204" s="37"/>
      <c r="V204" s="41"/>
      <c r="W204" s="37"/>
      <c r="X204" s="36"/>
      <c r="Y204" s="37"/>
      <c r="Z204" s="38"/>
      <c r="AB204" s="52"/>
    </row>
    <row r="205" spans="1:28" s="35" customFormat="1">
      <c r="A205" s="42"/>
      <c r="B205" s="45" t="s">
        <v>201</v>
      </c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B205" s="52"/>
    </row>
    <row r="206" spans="1:28" s="35" customFormat="1">
      <c r="A206" s="42">
        <v>311</v>
      </c>
      <c r="B206" s="43" t="s">
        <v>49</v>
      </c>
      <c r="D206" s="44">
        <v>8326754.3000000017</v>
      </c>
      <c r="L206" s="46">
        <v>390773.07973344409</v>
      </c>
      <c r="M206" s="47"/>
      <c r="N206" s="47">
        <f>-L206/D206*100</f>
        <v>-4.6929819909955075</v>
      </c>
      <c r="O206" s="48"/>
      <c r="P206" s="44">
        <v>972388.7200000009</v>
      </c>
      <c r="R206" s="47">
        <v>-30</v>
      </c>
      <c r="S206" s="47"/>
      <c r="T206" s="49">
        <f>-P206*R206/100</f>
        <v>291716.61600000027</v>
      </c>
      <c r="V206" s="50">
        <f>-D206*N206/100+T206</f>
        <v>682489.6957334443</v>
      </c>
      <c r="X206" s="51">
        <f>+D206+P206</f>
        <v>9299143.0200000033</v>
      </c>
      <c r="Z206" s="47">
        <f t="shared" ref="Z206:Z211" si="101">-ROUND(V206/X206*100,0)</f>
        <v>-7</v>
      </c>
      <c r="AB206" s="52"/>
    </row>
    <row r="207" spans="1:28" s="35" customFormat="1">
      <c r="A207" s="42">
        <v>312</v>
      </c>
      <c r="B207" s="43" t="s">
        <v>50</v>
      </c>
      <c r="D207" s="44">
        <v>8942062.7200000007</v>
      </c>
      <c r="L207" s="46">
        <v>419649.39307312301</v>
      </c>
      <c r="M207" s="47"/>
      <c r="N207" s="47">
        <f t="shared" ref="N207:N211" si="102">-L207/D207*100</f>
        <v>-4.6929819909955066</v>
      </c>
      <c r="O207" s="48"/>
      <c r="P207" s="44">
        <v>2627118.8200000012</v>
      </c>
      <c r="R207" s="47">
        <v>-20</v>
      </c>
      <c r="S207" s="47"/>
      <c r="T207" s="49">
        <f t="shared" ref="T207:T210" si="103">-P207*R207/100</f>
        <v>525423.7640000002</v>
      </c>
      <c r="V207" s="50">
        <f t="shared" ref="V207:V210" si="104">-D207*N207/100+T207</f>
        <v>945073.15707312315</v>
      </c>
      <c r="X207" s="51">
        <f t="shared" ref="X207:X210" si="105">+D207+P207</f>
        <v>11569181.540000003</v>
      </c>
      <c r="Z207" s="47">
        <f t="shared" si="101"/>
        <v>-8</v>
      </c>
      <c r="AB207" s="52"/>
    </row>
    <row r="208" spans="1:28" s="35" customFormat="1">
      <c r="A208" s="42">
        <v>314</v>
      </c>
      <c r="B208" s="43" t="s">
        <v>51</v>
      </c>
      <c r="D208" s="44">
        <v>2542964.8200000003</v>
      </c>
      <c r="L208" s="46">
        <v>119340.88103995132</v>
      </c>
      <c r="M208" s="47"/>
      <c r="N208" s="47">
        <f t="shared" si="102"/>
        <v>-4.6929819909955066</v>
      </c>
      <c r="O208" s="48"/>
      <c r="P208" s="44">
        <v>1181390.6400000006</v>
      </c>
      <c r="R208" s="47">
        <v>-15</v>
      </c>
      <c r="S208" s="47"/>
      <c r="T208" s="49">
        <f t="shared" si="103"/>
        <v>177208.59600000008</v>
      </c>
      <c r="V208" s="50">
        <f t="shared" si="104"/>
        <v>296549.47703995137</v>
      </c>
      <c r="X208" s="51">
        <f t="shared" si="105"/>
        <v>3724355.4600000009</v>
      </c>
      <c r="Z208" s="47">
        <f t="shared" si="101"/>
        <v>-8</v>
      </c>
      <c r="AB208" s="52"/>
    </row>
    <row r="209" spans="1:28" s="35" customFormat="1">
      <c r="A209" s="42">
        <v>315</v>
      </c>
      <c r="B209" s="43" t="s">
        <v>52</v>
      </c>
      <c r="D209" s="44">
        <v>91956.45</v>
      </c>
      <c r="L209" s="46">
        <v>4315.4996380587882</v>
      </c>
      <c r="M209" s="47"/>
      <c r="N209" s="47">
        <f t="shared" si="102"/>
        <v>-4.6929819909955075</v>
      </c>
      <c r="O209" s="48"/>
      <c r="P209" s="44">
        <v>9072.01</v>
      </c>
      <c r="R209" s="47">
        <v>-20</v>
      </c>
      <c r="S209" s="47"/>
      <c r="T209" s="49">
        <f t="shared" si="103"/>
        <v>1814.402</v>
      </c>
      <c r="V209" s="50">
        <f t="shared" si="104"/>
        <v>6129.9016380587882</v>
      </c>
      <c r="X209" s="51">
        <f t="shared" si="105"/>
        <v>101028.45999999999</v>
      </c>
      <c r="Z209" s="47">
        <f t="shared" si="101"/>
        <v>-6</v>
      </c>
      <c r="AB209" s="52"/>
    </row>
    <row r="210" spans="1:28" s="35" customFormat="1">
      <c r="A210" s="42">
        <v>316</v>
      </c>
      <c r="B210" s="43" t="s">
        <v>53</v>
      </c>
      <c r="D210" s="54">
        <v>412845.37</v>
      </c>
      <c r="L210" s="55">
        <v>19374.758864758765</v>
      </c>
      <c r="M210" s="47"/>
      <c r="N210" s="47">
        <f t="shared" si="102"/>
        <v>-4.6929819909955066</v>
      </c>
      <c r="O210" s="48"/>
      <c r="P210" s="54">
        <v>353269.14000000007</v>
      </c>
      <c r="R210" s="47">
        <v>-5</v>
      </c>
      <c r="S210" s="47"/>
      <c r="T210" s="56">
        <f t="shared" si="103"/>
        <v>17663.457000000006</v>
      </c>
      <c r="V210" s="57">
        <f t="shared" si="104"/>
        <v>37038.215864758771</v>
      </c>
      <c r="X210" s="58">
        <f t="shared" si="105"/>
        <v>766114.51</v>
      </c>
      <c r="Z210" s="47">
        <f t="shared" si="101"/>
        <v>-5</v>
      </c>
      <c r="AB210" s="52"/>
    </row>
    <row r="211" spans="1:28" s="35" customFormat="1">
      <c r="A211" s="42"/>
      <c r="B211" s="34" t="s">
        <v>202</v>
      </c>
      <c r="D211" s="36">
        <f>+SUBTOTAL(9,D206:D210)</f>
        <v>20316583.660000004</v>
      </c>
      <c r="E211" s="37"/>
      <c r="F211" s="37"/>
      <c r="G211" s="37"/>
      <c r="H211" s="37"/>
      <c r="I211" s="37"/>
      <c r="J211" s="37"/>
      <c r="K211" s="37"/>
      <c r="L211" s="36">
        <f>+SUBTOTAL(9,L206:L210)</f>
        <v>953453.61234933604</v>
      </c>
      <c r="M211" s="36"/>
      <c r="N211" s="38">
        <f t="shared" si="102"/>
        <v>-4.6929819909955066</v>
      </c>
      <c r="O211" s="39"/>
      <c r="P211" s="36">
        <f>+SUBTOTAL(9,P206:P210)</f>
        <v>5143239.3300000019</v>
      </c>
      <c r="Q211" s="37"/>
      <c r="R211" s="40"/>
      <c r="S211" s="37"/>
      <c r="T211" s="36">
        <f>+SUBTOTAL(9,T206:T210)</f>
        <v>1013826.8350000005</v>
      </c>
      <c r="U211" s="37"/>
      <c r="V211" s="41">
        <f>+SUBTOTAL(9,V206:V210)</f>
        <v>1967280.4473493362</v>
      </c>
      <c r="W211" s="37"/>
      <c r="X211" s="36">
        <f>+SUBTOTAL(9,X206:X210)</f>
        <v>25459822.99000001</v>
      </c>
      <c r="Y211" s="37"/>
      <c r="Z211" s="38">
        <f t="shared" si="101"/>
        <v>-8</v>
      </c>
      <c r="AB211" s="52"/>
    </row>
    <row r="212" spans="1:28" s="35" customFormat="1">
      <c r="A212" s="42"/>
      <c r="B212" s="3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B212" s="52"/>
    </row>
    <row r="213" spans="1:28" s="35" customFormat="1">
      <c r="A213" s="42"/>
      <c r="B213" s="45" t="s">
        <v>203</v>
      </c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B213" s="52"/>
    </row>
    <row r="214" spans="1:28" s="35" customFormat="1">
      <c r="A214" s="42">
        <v>311</v>
      </c>
      <c r="B214" s="43" t="s">
        <v>49</v>
      </c>
      <c r="D214" s="44">
        <v>108402344.20000002</v>
      </c>
      <c r="L214" s="46">
        <v>5087302.4911229629</v>
      </c>
      <c r="M214" s="47"/>
      <c r="N214" s="47">
        <f>-L214/D214*100</f>
        <v>-4.6929819909955066</v>
      </c>
      <c r="O214" s="48"/>
      <c r="P214" s="44">
        <v>10595866.29000001</v>
      </c>
      <c r="R214" s="47">
        <v>-30</v>
      </c>
      <c r="S214" s="47"/>
      <c r="T214" s="49">
        <f>-P214*R214/100</f>
        <v>3178759.8870000029</v>
      </c>
      <c r="V214" s="50">
        <f>-D214*N214/100+T214</f>
        <v>8266062.3781229658</v>
      </c>
      <c r="X214" s="51">
        <f>+D214+P214</f>
        <v>118998210.49000002</v>
      </c>
      <c r="Z214" s="47">
        <f t="shared" ref="Z214:Z219" si="106">-ROUND(V214/X214*100,0)</f>
        <v>-7</v>
      </c>
      <c r="AB214" s="52"/>
    </row>
    <row r="215" spans="1:28" s="35" customFormat="1">
      <c r="A215" s="42">
        <v>312</v>
      </c>
      <c r="B215" s="43" t="s">
        <v>50</v>
      </c>
      <c r="D215" s="44">
        <v>26841434.599999998</v>
      </c>
      <c r="L215" s="46">
        <v>1259663.6919028368</v>
      </c>
      <c r="M215" s="47"/>
      <c r="N215" s="47">
        <f t="shared" ref="N215:N219" si="107">-L215/D215*100</f>
        <v>-4.6929819909955066</v>
      </c>
      <c r="O215" s="48"/>
      <c r="P215" s="44">
        <v>6937227.7299999939</v>
      </c>
      <c r="R215" s="47">
        <v>-20</v>
      </c>
      <c r="S215" s="47"/>
      <c r="T215" s="49">
        <f t="shared" ref="T215:T218" si="108">-P215*R215/100</f>
        <v>1387445.5459999987</v>
      </c>
      <c r="V215" s="50">
        <f t="shared" ref="V215:V218" si="109">-D215*N215/100+T215</f>
        <v>2647109.2379028355</v>
      </c>
      <c r="X215" s="51">
        <f t="shared" ref="X215:X218" si="110">+D215+P215</f>
        <v>33778662.329999991</v>
      </c>
      <c r="Z215" s="47">
        <f t="shared" si="106"/>
        <v>-8</v>
      </c>
      <c r="AB215" s="52"/>
    </row>
    <row r="216" spans="1:28" s="35" customFormat="1">
      <c r="A216" s="42">
        <v>314</v>
      </c>
      <c r="B216" s="43" t="s">
        <v>51</v>
      </c>
      <c r="D216" s="44">
        <v>810847.83000000007</v>
      </c>
      <c r="L216" s="46">
        <v>38052.942636277869</v>
      </c>
      <c r="M216" s="47"/>
      <c r="N216" s="47">
        <f t="shared" si="107"/>
        <v>-4.6929819909955075</v>
      </c>
      <c r="O216" s="48"/>
      <c r="P216" s="44">
        <v>363240.87999999989</v>
      </c>
      <c r="R216" s="47">
        <v>-15</v>
      </c>
      <c r="S216" s="47"/>
      <c r="T216" s="49">
        <f t="shared" si="108"/>
        <v>54486.131999999983</v>
      </c>
      <c r="V216" s="50">
        <f t="shared" si="109"/>
        <v>92539.074636277859</v>
      </c>
      <c r="X216" s="51">
        <f t="shared" si="110"/>
        <v>1174088.71</v>
      </c>
      <c r="Z216" s="47">
        <f t="shared" si="106"/>
        <v>-8</v>
      </c>
      <c r="AB216" s="52"/>
    </row>
    <row r="217" spans="1:28" s="35" customFormat="1">
      <c r="A217" s="42">
        <v>315</v>
      </c>
      <c r="B217" s="43" t="s">
        <v>52</v>
      </c>
      <c r="D217" s="44">
        <v>2398432.9900000002</v>
      </c>
      <c r="L217" s="46">
        <v>112558.02828679507</v>
      </c>
      <c r="M217" s="47"/>
      <c r="N217" s="47">
        <f t="shared" si="107"/>
        <v>-4.6929819909955066</v>
      </c>
      <c r="O217" s="48"/>
      <c r="P217" s="44">
        <v>108874.91999999994</v>
      </c>
      <c r="R217" s="47">
        <v>-20</v>
      </c>
      <c r="S217" s="47"/>
      <c r="T217" s="49">
        <f t="shared" si="108"/>
        <v>21774.983999999989</v>
      </c>
      <c r="V217" s="50">
        <f t="shared" si="109"/>
        <v>134333.01228679507</v>
      </c>
      <c r="X217" s="51">
        <f t="shared" si="110"/>
        <v>2507307.91</v>
      </c>
      <c r="Z217" s="47">
        <f t="shared" si="106"/>
        <v>-5</v>
      </c>
      <c r="AB217" s="52"/>
    </row>
    <row r="218" spans="1:28" s="35" customFormat="1">
      <c r="A218" s="42">
        <v>316</v>
      </c>
      <c r="B218" s="43" t="s">
        <v>53</v>
      </c>
      <c r="D218" s="54">
        <v>296745.39</v>
      </c>
      <c r="L218" s="55">
        <v>13926.207711809382</v>
      </c>
      <c r="M218" s="47"/>
      <c r="N218" s="47">
        <f t="shared" si="107"/>
        <v>-4.6929819909955066</v>
      </c>
      <c r="O218" s="48"/>
      <c r="P218" s="54">
        <v>150522.41</v>
      </c>
      <c r="R218" s="47">
        <v>-5</v>
      </c>
      <c r="S218" s="47"/>
      <c r="T218" s="56">
        <f t="shared" si="108"/>
        <v>7526.1205000000009</v>
      </c>
      <c r="V218" s="57">
        <f t="shared" si="109"/>
        <v>21452.328211809385</v>
      </c>
      <c r="X218" s="58">
        <f t="shared" si="110"/>
        <v>447267.80000000005</v>
      </c>
      <c r="Z218" s="47">
        <f t="shared" si="106"/>
        <v>-5</v>
      </c>
      <c r="AB218" s="52"/>
    </row>
    <row r="219" spans="1:28" s="35" customFormat="1">
      <c r="A219" s="42"/>
      <c r="B219" s="34" t="s">
        <v>204</v>
      </c>
      <c r="D219" s="59">
        <f>+SUBTOTAL(9,D214:D218)</f>
        <v>138749805.01000002</v>
      </c>
      <c r="E219" s="37"/>
      <c r="F219" s="37"/>
      <c r="G219" s="37"/>
      <c r="H219" s="37"/>
      <c r="I219" s="37"/>
      <c r="J219" s="37"/>
      <c r="K219" s="37"/>
      <c r="L219" s="59">
        <f>+SUBTOTAL(9,L214:L218)</f>
        <v>6511503.3616606817</v>
      </c>
      <c r="M219" s="36"/>
      <c r="N219" s="38">
        <f t="shared" si="107"/>
        <v>-4.6929819909955057</v>
      </c>
      <c r="O219" s="39"/>
      <c r="P219" s="59">
        <f>+SUBTOTAL(9,P214:P218)</f>
        <v>18155732.230000004</v>
      </c>
      <c r="Q219" s="37"/>
      <c r="R219" s="40"/>
      <c r="S219" s="37"/>
      <c r="T219" s="59">
        <f>+SUBTOTAL(9,T214:T218)</f>
        <v>4649992.6695000026</v>
      </c>
      <c r="U219" s="37"/>
      <c r="V219" s="60">
        <f>+SUBTOTAL(9,V214:V218)</f>
        <v>11161496.031160684</v>
      </c>
      <c r="W219" s="37"/>
      <c r="X219" s="59">
        <f>+SUBTOTAL(9,X214:X218)</f>
        <v>156905537.24000004</v>
      </c>
      <c r="Y219" s="37"/>
      <c r="Z219" s="38">
        <f t="shared" si="106"/>
        <v>-7</v>
      </c>
      <c r="AB219" s="52"/>
    </row>
    <row r="220" spans="1:28" s="35" customFormat="1">
      <c r="A220" s="42"/>
      <c r="B220" s="3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B220" s="52"/>
    </row>
    <row r="221" spans="1:28" s="35" customFormat="1">
      <c r="A221" s="61" t="s">
        <v>190</v>
      </c>
      <c r="B221" s="34"/>
      <c r="D221" s="44">
        <f>+SUBTOTAL(9,D182:D220)</f>
        <v>1065889451.4400001</v>
      </c>
      <c r="E221" s="44"/>
      <c r="F221" s="44"/>
      <c r="G221" s="44"/>
      <c r="H221" s="64">
        <v>1158.1076</v>
      </c>
      <c r="I221" s="37"/>
      <c r="J221" s="63">
        <v>43.192825112107627</v>
      </c>
      <c r="K221" s="44"/>
      <c r="L221" s="44">
        <f>+SUBTOTAL(9,L182:L220)</f>
        <v>50022000.000000007</v>
      </c>
      <c r="M221" s="44"/>
      <c r="N221" s="44"/>
      <c r="O221" s="44"/>
      <c r="P221" s="44">
        <f>+SUBTOTAL(9,P182:P220)</f>
        <v>262203210.20999989</v>
      </c>
      <c r="Q221" s="44"/>
      <c r="R221" s="44"/>
      <c r="S221" s="44"/>
      <c r="T221" s="44">
        <f>+SUBTOTAL(9,T182:T220)</f>
        <v>51557882.319499984</v>
      </c>
      <c r="U221" s="44"/>
      <c r="V221" s="44">
        <f>+SUBTOTAL(9,V182:V220)</f>
        <v>101579882.3195</v>
      </c>
      <c r="W221" s="44"/>
      <c r="X221" s="44">
        <f>+SUBTOTAL(9,X182:X220)</f>
        <v>1328092661.6499999</v>
      </c>
      <c r="Y221" s="44"/>
      <c r="Z221" s="44"/>
      <c r="AB221" s="52"/>
    </row>
    <row r="222" spans="1:28" s="35" customFormat="1">
      <c r="A222" s="42"/>
      <c r="B222" s="3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B222" s="52"/>
    </row>
    <row r="223" spans="1:28" s="35" customFormat="1">
      <c r="A223" s="42"/>
      <c r="B223" s="3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B223" s="52"/>
    </row>
    <row r="224" spans="1:28" s="35" customFormat="1">
      <c r="A224" s="33" t="s">
        <v>191</v>
      </c>
      <c r="B224" s="3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B224" s="52"/>
    </row>
    <row r="225" spans="1:28" s="35" customFormat="1">
      <c r="A225" s="42"/>
      <c r="B225" s="3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B225" s="52"/>
    </row>
    <row r="226" spans="1:28" s="35" customFormat="1">
      <c r="A226" s="42"/>
      <c r="B226" s="45" t="s">
        <v>39</v>
      </c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B226" s="52"/>
    </row>
    <row r="227" spans="1:28" s="35" customFormat="1">
      <c r="A227" s="42">
        <v>311</v>
      </c>
      <c r="B227" s="43" t="s">
        <v>49</v>
      </c>
      <c r="D227" s="44">
        <v>18643376.490000002</v>
      </c>
      <c r="L227" s="46">
        <v>939911.10910464334</v>
      </c>
      <c r="M227" s="47"/>
      <c r="N227" s="47">
        <f>-L227/D227*100</f>
        <v>-5.0415283390795445</v>
      </c>
      <c r="O227" s="48"/>
      <c r="P227" s="44">
        <v>1437673.6899999988</v>
      </c>
      <c r="R227" s="47">
        <v>-30</v>
      </c>
      <c r="S227" s="47"/>
      <c r="T227" s="49">
        <f>-P227*R227/100</f>
        <v>431302.10699999967</v>
      </c>
      <c r="V227" s="50">
        <f>-D227*N227/100+T227</f>
        <v>1371213.216104643</v>
      </c>
      <c r="X227" s="51">
        <f>+D227+P227</f>
        <v>20081050.18</v>
      </c>
      <c r="Z227" s="47">
        <f t="shared" ref="Z227:Z232" si="111">-ROUND(V227/X227*100,0)</f>
        <v>-7</v>
      </c>
      <c r="AB227" s="52"/>
    </row>
    <row r="228" spans="1:28" s="35" customFormat="1">
      <c r="A228" s="42">
        <v>312</v>
      </c>
      <c r="B228" s="43" t="s">
        <v>50</v>
      </c>
      <c r="D228" s="44">
        <v>258647628.32999998</v>
      </c>
      <c r="L228" s="46">
        <v>13039793.480614083</v>
      </c>
      <c r="M228" s="47"/>
      <c r="N228" s="47">
        <f t="shared" ref="N228:N232" si="112">-L228/D228*100</f>
        <v>-5.0415283390795453</v>
      </c>
      <c r="O228" s="48"/>
      <c r="P228" s="44">
        <v>39220637.25999999</v>
      </c>
      <c r="R228" s="47">
        <v>-20</v>
      </c>
      <c r="S228" s="47"/>
      <c r="T228" s="49">
        <f t="shared" ref="T228:T231" si="113">-P228*R228/100</f>
        <v>7844127.4519999977</v>
      </c>
      <c r="V228" s="50">
        <f t="shared" ref="V228:V231" si="114">-D228*N228/100+T228</f>
        <v>20883920.932614081</v>
      </c>
      <c r="X228" s="51">
        <f t="shared" ref="X228:X231" si="115">+D228+P228</f>
        <v>297868265.58999997</v>
      </c>
      <c r="Z228" s="47">
        <f t="shared" si="111"/>
        <v>-7</v>
      </c>
      <c r="AB228" s="52"/>
    </row>
    <row r="229" spans="1:28" s="35" customFormat="1">
      <c r="A229" s="42">
        <v>314</v>
      </c>
      <c r="B229" s="43" t="s">
        <v>51</v>
      </c>
      <c r="D229" s="44">
        <v>51233256.63000001</v>
      </c>
      <c r="L229" s="46">
        <v>2582939.1520348005</v>
      </c>
      <c r="M229" s="47"/>
      <c r="N229" s="47">
        <f t="shared" si="112"/>
        <v>-5.0415283390795453</v>
      </c>
      <c r="O229" s="48"/>
      <c r="P229" s="44">
        <v>11782084.050000003</v>
      </c>
      <c r="R229" s="47">
        <v>-15</v>
      </c>
      <c r="S229" s="47"/>
      <c r="T229" s="49">
        <f t="shared" si="113"/>
        <v>1767312.6075000004</v>
      </c>
      <c r="V229" s="50">
        <f t="shared" si="114"/>
        <v>4350251.7595348004</v>
      </c>
      <c r="X229" s="51">
        <f t="shared" si="115"/>
        <v>63015340.680000015</v>
      </c>
      <c r="Z229" s="47">
        <f t="shared" si="111"/>
        <v>-7</v>
      </c>
      <c r="AB229" s="52"/>
    </row>
    <row r="230" spans="1:28" s="35" customFormat="1">
      <c r="A230" s="42">
        <v>315</v>
      </c>
      <c r="B230" s="43" t="s">
        <v>52</v>
      </c>
      <c r="D230" s="44">
        <v>18451534.059999999</v>
      </c>
      <c r="L230" s="46">
        <v>930239.31862981454</v>
      </c>
      <c r="M230" s="47"/>
      <c r="N230" s="47">
        <f t="shared" si="112"/>
        <v>-5.0415283390795453</v>
      </c>
      <c r="O230" s="48"/>
      <c r="P230" s="44">
        <v>1820416.6599999988</v>
      </c>
      <c r="R230" s="47">
        <v>-20</v>
      </c>
      <c r="S230" s="47"/>
      <c r="T230" s="49">
        <f t="shared" si="113"/>
        <v>364083.3319999997</v>
      </c>
      <c r="V230" s="50">
        <f t="shared" si="114"/>
        <v>1294322.6506298142</v>
      </c>
      <c r="X230" s="51">
        <f t="shared" si="115"/>
        <v>20271950.719999999</v>
      </c>
      <c r="Z230" s="47">
        <f t="shared" si="111"/>
        <v>-6</v>
      </c>
      <c r="AB230" s="52"/>
    </row>
    <row r="231" spans="1:28" s="35" customFormat="1">
      <c r="A231" s="42">
        <v>316</v>
      </c>
      <c r="B231" s="43" t="s">
        <v>53</v>
      </c>
      <c r="D231" s="54">
        <v>850740.74</v>
      </c>
      <c r="L231" s="55">
        <v>42890.335499195033</v>
      </c>
      <c r="M231" s="47"/>
      <c r="N231" s="47">
        <f t="shared" si="112"/>
        <v>-5.0415283390795453</v>
      </c>
      <c r="O231" s="48"/>
      <c r="P231" s="54">
        <v>318548.27</v>
      </c>
      <c r="R231" s="47">
        <v>-5</v>
      </c>
      <c r="S231" s="47"/>
      <c r="T231" s="56">
        <f t="shared" si="113"/>
        <v>15927.413500000001</v>
      </c>
      <c r="V231" s="57">
        <f t="shared" si="114"/>
        <v>58817.748999195028</v>
      </c>
      <c r="X231" s="58">
        <f t="shared" si="115"/>
        <v>1169289.01</v>
      </c>
      <c r="Z231" s="47">
        <f t="shared" si="111"/>
        <v>-5</v>
      </c>
      <c r="AB231" s="52"/>
    </row>
    <row r="232" spans="1:28" s="35" customFormat="1">
      <c r="A232" s="42"/>
      <c r="B232" s="34" t="s">
        <v>142</v>
      </c>
      <c r="D232" s="36">
        <f>+SUBTOTAL(9,D227:D231)</f>
        <v>347826536.25</v>
      </c>
      <c r="E232" s="37"/>
      <c r="F232" s="37"/>
      <c r="G232" s="37"/>
      <c r="H232" s="37"/>
      <c r="I232" s="37"/>
      <c r="J232" s="37"/>
      <c r="K232" s="37"/>
      <c r="L232" s="36">
        <f>+SUBTOTAL(9,L227:L231)</f>
        <v>17535773.395882536</v>
      </c>
      <c r="M232" s="36"/>
      <c r="N232" s="38">
        <f t="shared" si="112"/>
        <v>-5.0415283390795453</v>
      </c>
      <c r="O232" s="39"/>
      <c r="P232" s="36">
        <f>+SUBTOTAL(9,P227:P231)</f>
        <v>54579359.929999992</v>
      </c>
      <c r="Q232" s="37"/>
      <c r="R232" s="40"/>
      <c r="S232" s="37"/>
      <c r="T232" s="36">
        <f>+SUBTOTAL(9,T227:T231)</f>
        <v>10422752.911999999</v>
      </c>
      <c r="U232" s="37"/>
      <c r="V232" s="41">
        <f>+SUBTOTAL(9,V227:V231)</f>
        <v>27958526.307882529</v>
      </c>
      <c r="W232" s="37"/>
      <c r="X232" s="36">
        <f>+SUBTOTAL(9,X227:X231)</f>
        <v>402405896.17999995</v>
      </c>
      <c r="Y232" s="37"/>
      <c r="Z232" s="38">
        <f t="shared" si="111"/>
        <v>-7</v>
      </c>
      <c r="AB232" s="52"/>
    </row>
    <row r="233" spans="1:28" s="35" customFormat="1">
      <c r="A233" s="42"/>
      <c r="B233" s="3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B233" s="52"/>
    </row>
    <row r="234" spans="1:28" s="35" customFormat="1">
      <c r="A234" s="42"/>
      <c r="B234" s="45" t="s">
        <v>40</v>
      </c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B234" s="52"/>
    </row>
    <row r="235" spans="1:28" s="35" customFormat="1">
      <c r="A235" s="42">
        <v>311</v>
      </c>
      <c r="B235" s="43" t="s">
        <v>49</v>
      </c>
      <c r="D235" s="44">
        <v>25052006.120000005</v>
      </c>
      <c r="L235" s="46">
        <v>1263003.9880477421</v>
      </c>
      <c r="M235" s="47"/>
      <c r="N235" s="47">
        <f>-L235/D235*100</f>
        <v>-5.0415283390795445</v>
      </c>
      <c r="O235" s="48"/>
      <c r="P235" s="44">
        <v>1527962.8399999999</v>
      </c>
      <c r="R235" s="47">
        <v>-30</v>
      </c>
      <c r="S235" s="47"/>
      <c r="T235" s="49">
        <f>-P235*R235/100</f>
        <v>458388.85199999996</v>
      </c>
      <c r="V235" s="50">
        <f>-D235*N235/100+T235</f>
        <v>1721392.840047742</v>
      </c>
      <c r="X235" s="51">
        <f>+D235+P235</f>
        <v>26579968.960000005</v>
      </c>
      <c r="Z235" s="47">
        <f t="shared" ref="Z235:Z240" si="116">-ROUND(V235/X235*100,0)</f>
        <v>-6</v>
      </c>
      <c r="AB235" s="52"/>
    </row>
    <row r="236" spans="1:28" s="35" customFormat="1">
      <c r="A236" s="42">
        <v>312</v>
      </c>
      <c r="B236" s="43" t="s">
        <v>50</v>
      </c>
      <c r="D236" s="44">
        <v>225821450.31</v>
      </c>
      <c r="L236" s="46">
        <v>11384852.413099082</v>
      </c>
      <c r="M236" s="47"/>
      <c r="N236" s="47">
        <f t="shared" ref="N236:N240" si="117">-L236/D236*100</f>
        <v>-5.0415283390795445</v>
      </c>
      <c r="O236" s="48"/>
      <c r="P236" s="44">
        <v>36462444.850000046</v>
      </c>
      <c r="R236" s="47">
        <v>-20</v>
      </c>
      <c r="S236" s="47"/>
      <c r="T236" s="49">
        <f t="shared" ref="T236:T239" si="118">-P236*R236/100</f>
        <v>7292488.97000001</v>
      </c>
      <c r="V236" s="50">
        <f t="shared" ref="V236:V239" si="119">-D236*N236/100+T236</f>
        <v>18677341.383099094</v>
      </c>
      <c r="X236" s="51">
        <f t="shared" ref="X236:X239" si="120">+D236+P236</f>
        <v>262283895.16000006</v>
      </c>
      <c r="Z236" s="47">
        <f t="shared" si="116"/>
        <v>-7</v>
      </c>
      <c r="AB236" s="52"/>
    </row>
    <row r="237" spans="1:28" s="35" customFormat="1">
      <c r="A237" s="42">
        <v>314</v>
      </c>
      <c r="B237" s="43" t="s">
        <v>51</v>
      </c>
      <c r="D237" s="44">
        <v>48518550.929999985</v>
      </c>
      <c r="L237" s="46">
        <v>2446076.4948466914</v>
      </c>
      <c r="M237" s="47"/>
      <c r="N237" s="47">
        <f t="shared" si="117"/>
        <v>-5.0415283390795453</v>
      </c>
      <c r="O237" s="48"/>
      <c r="P237" s="44">
        <v>12786408.749999993</v>
      </c>
      <c r="R237" s="47">
        <v>-15</v>
      </c>
      <c r="S237" s="47"/>
      <c r="T237" s="49">
        <f t="shared" si="118"/>
        <v>1917961.3124999988</v>
      </c>
      <c r="V237" s="50">
        <f t="shared" si="119"/>
        <v>4364037.8073466904</v>
      </c>
      <c r="X237" s="51">
        <f t="shared" si="120"/>
        <v>61304959.679999977</v>
      </c>
      <c r="Z237" s="47">
        <f t="shared" si="116"/>
        <v>-7</v>
      </c>
      <c r="AB237" s="52"/>
    </row>
    <row r="238" spans="1:28" s="35" customFormat="1">
      <c r="A238" s="42">
        <v>315</v>
      </c>
      <c r="B238" s="43" t="s">
        <v>52</v>
      </c>
      <c r="D238" s="44">
        <v>22746220.240000002</v>
      </c>
      <c r="L238" s="46">
        <v>1146757.1394690473</v>
      </c>
      <c r="M238" s="47"/>
      <c r="N238" s="47">
        <f t="shared" si="117"/>
        <v>-5.0415283390795445</v>
      </c>
      <c r="O238" s="48"/>
      <c r="P238" s="44">
        <v>1490092.6900000009</v>
      </c>
      <c r="R238" s="47">
        <v>-20</v>
      </c>
      <c r="S238" s="47"/>
      <c r="T238" s="49">
        <f t="shared" si="118"/>
        <v>298018.53800000018</v>
      </c>
      <c r="V238" s="50">
        <f t="shared" si="119"/>
        <v>1444775.6774690475</v>
      </c>
      <c r="X238" s="51">
        <f t="shared" si="120"/>
        <v>24236312.930000003</v>
      </c>
      <c r="Z238" s="47">
        <f t="shared" si="116"/>
        <v>-6</v>
      </c>
      <c r="AB238" s="52"/>
    </row>
    <row r="239" spans="1:28" s="35" customFormat="1">
      <c r="A239" s="42">
        <v>316</v>
      </c>
      <c r="B239" s="43" t="s">
        <v>53</v>
      </c>
      <c r="D239" s="54">
        <v>649927.19000000006</v>
      </c>
      <c r="L239" s="55">
        <v>32766.263467233359</v>
      </c>
      <c r="M239" s="47"/>
      <c r="N239" s="47">
        <f t="shared" si="117"/>
        <v>-5.0415283390795445</v>
      </c>
      <c r="O239" s="48"/>
      <c r="P239" s="54">
        <v>266838.09999999998</v>
      </c>
      <c r="R239" s="47">
        <v>-5</v>
      </c>
      <c r="S239" s="47"/>
      <c r="T239" s="56">
        <f t="shared" si="118"/>
        <v>13341.905000000001</v>
      </c>
      <c r="V239" s="57">
        <f t="shared" si="119"/>
        <v>46108.168467233358</v>
      </c>
      <c r="X239" s="58">
        <f t="shared" si="120"/>
        <v>916765.29</v>
      </c>
      <c r="Z239" s="47">
        <f t="shared" si="116"/>
        <v>-5</v>
      </c>
      <c r="AB239" s="52"/>
    </row>
    <row r="240" spans="1:28" s="35" customFormat="1">
      <c r="A240" s="42"/>
      <c r="B240" s="34" t="s">
        <v>143</v>
      </c>
      <c r="D240" s="36">
        <f>+SUBTOTAL(9,D235:D239)</f>
        <v>322788154.79000002</v>
      </c>
      <c r="E240" s="37"/>
      <c r="F240" s="37"/>
      <c r="G240" s="37"/>
      <c r="H240" s="37"/>
      <c r="I240" s="37"/>
      <c r="J240" s="37"/>
      <c r="K240" s="37"/>
      <c r="L240" s="36">
        <f>+SUBTOTAL(9,L235:L239)</f>
        <v>16273456.298929797</v>
      </c>
      <c r="M240" s="36"/>
      <c r="N240" s="38">
        <f t="shared" si="117"/>
        <v>-5.0415283390795445</v>
      </c>
      <c r="O240" s="39"/>
      <c r="P240" s="36">
        <f>+SUBTOTAL(9,P235:P239)</f>
        <v>52533747.230000034</v>
      </c>
      <c r="Q240" s="37"/>
      <c r="R240" s="40"/>
      <c r="S240" s="37"/>
      <c r="T240" s="36">
        <f>+SUBTOTAL(9,T235:T239)</f>
        <v>9980199.577500008</v>
      </c>
      <c r="U240" s="37"/>
      <c r="V240" s="41">
        <f>+SUBTOTAL(9,V235:V239)</f>
        <v>26253655.876429811</v>
      </c>
      <c r="W240" s="37"/>
      <c r="X240" s="36">
        <f>+SUBTOTAL(9,X235:X239)</f>
        <v>375321902.0200001</v>
      </c>
      <c r="Y240" s="37"/>
      <c r="Z240" s="38">
        <f t="shared" si="116"/>
        <v>-7</v>
      </c>
      <c r="AB240" s="52"/>
    </row>
    <row r="241" spans="1:28" s="35" customFormat="1">
      <c r="A241" s="42"/>
      <c r="B241" s="3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B241" s="52"/>
    </row>
    <row r="242" spans="1:28" s="35" customFormat="1">
      <c r="A242" s="42"/>
      <c r="B242" s="3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B242" s="52"/>
    </row>
    <row r="243" spans="1:28" s="35" customFormat="1">
      <c r="A243" s="42"/>
      <c r="B243" s="45" t="s">
        <v>41</v>
      </c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B243" s="52"/>
    </row>
    <row r="244" spans="1:28" s="35" customFormat="1">
      <c r="A244" s="42">
        <v>311</v>
      </c>
      <c r="B244" s="43" t="s">
        <v>49</v>
      </c>
      <c r="D244" s="44">
        <v>77280869.449999958</v>
      </c>
      <c r="L244" s="46">
        <v>3896136.9340088144</v>
      </c>
      <c r="M244" s="47"/>
      <c r="N244" s="47">
        <f>-L244/D244*100</f>
        <v>-5.0415283390795453</v>
      </c>
      <c r="O244" s="48"/>
      <c r="P244" s="44">
        <v>4847568.2100000009</v>
      </c>
      <c r="R244" s="47">
        <v>-30</v>
      </c>
      <c r="S244" s="47"/>
      <c r="T244" s="49">
        <f>-P244*R244/100</f>
        <v>1454270.4630000002</v>
      </c>
      <c r="V244" s="50">
        <f>-D244*N244/100+T244</f>
        <v>5350407.3970088148</v>
      </c>
      <c r="X244" s="51">
        <f>+D244+P244</f>
        <v>82128437.659999967</v>
      </c>
      <c r="Z244" s="47">
        <f t="shared" ref="Z244:Z249" si="121">-ROUND(V244/X244*100,0)</f>
        <v>-7</v>
      </c>
      <c r="AB244" s="52"/>
    </row>
    <row r="245" spans="1:28" s="35" customFormat="1">
      <c r="A245" s="42">
        <v>312</v>
      </c>
      <c r="B245" s="43" t="s">
        <v>50</v>
      </c>
      <c r="D245" s="44">
        <v>39220513.43</v>
      </c>
      <c r="L245" s="46">
        <v>1977313.2993059489</v>
      </c>
      <c r="M245" s="47"/>
      <c r="N245" s="47">
        <f t="shared" ref="N245:N249" si="122">-L245/D245*100</f>
        <v>-5.0415283390795453</v>
      </c>
      <c r="O245" s="48"/>
      <c r="P245" s="44">
        <v>5488521.9399999958</v>
      </c>
      <c r="R245" s="47">
        <v>-20</v>
      </c>
      <c r="S245" s="47"/>
      <c r="T245" s="49">
        <f t="shared" ref="T245:T248" si="123">-P245*R245/100</f>
        <v>1097704.3879999993</v>
      </c>
      <c r="V245" s="50">
        <f t="shared" ref="V245:V248" si="124">-D245*N245/100+T245</f>
        <v>3075017.6873059482</v>
      </c>
      <c r="X245" s="51">
        <f t="shared" ref="X245:X248" si="125">+D245+P245</f>
        <v>44709035.369999997</v>
      </c>
      <c r="Z245" s="47">
        <f t="shared" si="121"/>
        <v>-7</v>
      </c>
      <c r="AB245" s="52"/>
    </row>
    <row r="246" spans="1:28" s="35" customFormat="1">
      <c r="A246" s="42">
        <v>314</v>
      </c>
      <c r="B246" s="43" t="s">
        <v>51</v>
      </c>
      <c r="D246" s="44">
        <v>5530970.9700000007</v>
      </c>
      <c r="L246" s="46">
        <v>278845.46887881286</v>
      </c>
      <c r="M246" s="47"/>
      <c r="N246" s="47">
        <f t="shared" si="122"/>
        <v>-5.0415283390795453</v>
      </c>
      <c r="O246" s="48"/>
      <c r="P246" s="44">
        <v>1877542.540000001</v>
      </c>
      <c r="R246" s="47">
        <v>-15</v>
      </c>
      <c r="S246" s="47"/>
      <c r="T246" s="49">
        <f t="shared" si="123"/>
        <v>281631.38100000017</v>
      </c>
      <c r="V246" s="50">
        <f t="shared" si="124"/>
        <v>560476.84987881302</v>
      </c>
      <c r="X246" s="51">
        <f t="shared" si="125"/>
        <v>7408513.5100000016</v>
      </c>
      <c r="Z246" s="47">
        <f t="shared" si="121"/>
        <v>-8</v>
      </c>
      <c r="AB246" s="52"/>
    </row>
    <row r="247" spans="1:28" s="35" customFormat="1">
      <c r="A247" s="42">
        <v>315</v>
      </c>
      <c r="B247" s="43" t="s">
        <v>52</v>
      </c>
      <c r="D247" s="44">
        <v>4671045.5</v>
      </c>
      <c r="L247" s="46">
        <v>235492.08261379984</v>
      </c>
      <c r="M247" s="47"/>
      <c r="N247" s="47">
        <f t="shared" si="122"/>
        <v>-5.0415283390795453</v>
      </c>
      <c r="O247" s="48"/>
      <c r="P247" s="44">
        <v>134727.04999999996</v>
      </c>
      <c r="R247" s="47">
        <v>-20</v>
      </c>
      <c r="S247" s="47"/>
      <c r="T247" s="49">
        <f t="shared" si="123"/>
        <v>26945.409999999989</v>
      </c>
      <c r="V247" s="50">
        <f t="shared" si="124"/>
        <v>262437.49261379981</v>
      </c>
      <c r="X247" s="51">
        <f t="shared" si="125"/>
        <v>4805772.55</v>
      </c>
      <c r="Z247" s="47">
        <f t="shared" si="121"/>
        <v>-5</v>
      </c>
      <c r="AB247" s="52"/>
    </row>
    <row r="248" spans="1:28" s="35" customFormat="1">
      <c r="A248" s="42">
        <v>316</v>
      </c>
      <c r="B248" s="43" t="s">
        <v>53</v>
      </c>
      <c r="D248" s="54">
        <v>1169933.33</v>
      </c>
      <c r="L248" s="55">
        <v>58982.520380287016</v>
      </c>
      <c r="M248" s="47"/>
      <c r="N248" s="47">
        <f t="shared" si="122"/>
        <v>-5.0415283390795453</v>
      </c>
      <c r="O248" s="48"/>
      <c r="P248" s="54">
        <v>292575.06000000006</v>
      </c>
      <c r="R248" s="47">
        <v>-5</v>
      </c>
      <c r="S248" s="47"/>
      <c r="T248" s="56">
        <f t="shared" si="123"/>
        <v>14628.753000000002</v>
      </c>
      <c r="V248" s="57">
        <f t="shared" si="124"/>
        <v>73611.273380287021</v>
      </c>
      <c r="X248" s="58">
        <f t="shared" si="125"/>
        <v>1462508.3900000001</v>
      </c>
      <c r="Z248" s="47">
        <f t="shared" si="121"/>
        <v>-5</v>
      </c>
      <c r="AB248" s="52"/>
    </row>
    <row r="249" spans="1:28" s="35" customFormat="1">
      <c r="A249" s="42"/>
      <c r="B249" s="34" t="s">
        <v>144</v>
      </c>
      <c r="D249" s="59">
        <f>+SUBTOTAL(9,D244:D248)</f>
        <v>127873332.67999996</v>
      </c>
      <c r="E249" s="37"/>
      <c r="F249" s="37"/>
      <c r="G249" s="37"/>
      <c r="H249" s="37"/>
      <c r="I249" s="37"/>
      <c r="J249" s="37"/>
      <c r="K249" s="37"/>
      <c r="L249" s="59">
        <f>+SUBTOTAL(9,L244:L248)</f>
        <v>6446770.305187664</v>
      </c>
      <c r="M249" s="36"/>
      <c r="N249" s="38">
        <f t="shared" si="122"/>
        <v>-5.0415283390795453</v>
      </c>
      <c r="O249" s="39"/>
      <c r="P249" s="59">
        <f>+SUBTOTAL(9,P244:P248)</f>
        <v>12640934.799999999</v>
      </c>
      <c r="Q249" s="37"/>
      <c r="R249" s="40"/>
      <c r="S249" s="37"/>
      <c r="T249" s="59">
        <f>+SUBTOTAL(9,T244:T248)</f>
        <v>2875180.395</v>
      </c>
      <c r="U249" s="37"/>
      <c r="V249" s="60">
        <f>+SUBTOTAL(9,V244:V248)</f>
        <v>9321950.7001876626</v>
      </c>
      <c r="W249" s="37"/>
      <c r="X249" s="59">
        <f>+SUBTOTAL(9,X244:X248)</f>
        <v>140514267.47999996</v>
      </c>
      <c r="Y249" s="37"/>
      <c r="Z249" s="38">
        <f t="shared" si="121"/>
        <v>-7</v>
      </c>
      <c r="AB249" s="52"/>
    </row>
    <row r="250" spans="1:28" s="35" customFormat="1">
      <c r="A250" s="42"/>
      <c r="B250" s="3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B250" s="52"/>
    </row>
    <row r="251" spans="1:28" s="35" customFormat="1">
      <c r="A251" s="61" t="s">
        <v>192</v>
      </c>
      <c r="B251" s="34"/>
      <c r="D251" s="44">
        <f>+SUBTOTAL(9,D226:D250)</f>
        <v>798488023.72000003</v>
      </c>
      <c r="E251" s="44"/>
      <c r="F251" s="44"/>
      <c r="G251" s="44"/>
      <c r="H251" s="64">
        <v>909</v>
      </c>
      <c r="I251" s="37"/>
      <c r="J251" s="63">
        <v>44.286666666666662</v>
      </c>
      <c r="K251" s="44"/>
      <c r="L251" s="44">
        <f>+SUBTOTAL(9,L226:L250)</f>
        <v>40255999.999999993</v>
      </c>
      <c r="M251" s="44"/>
      <c r="N251" s="44"/>
      <c r="O251" s="44"/>
      <c r="P251" s="44">
        <f>+SUBTOTAL(9,P226:P250)</f>
        <v>119754041.96000004</v>
      </c>
      <c r="Q251" s="44"/>
      <c r="R251" s="44"/>
      <c r="S251" s="44"/>
      <c r="T251" s="44">
        <f>+SUBTOTAL(9,T226:T250)</f>
        <v>23278132.884500008</v>
      </c>
      <c r="U251" s="44"/>
      <c r="V251" s="44">
        <f>+SUBTOTAL(9,V226:V250)</f>
        <v>63534132.884499997</v>
      </c>
      <c r="W251" s="44"/>
      <c r="X251" s="44">
        <f>+SUBTOTAL(9,X226:X250)</f>
        <v>918242065.67999971</v>
      </c>
      <c r="Y251" s="44"/>
      <c r="Z251" s="44"/>
      <c r="AB251" s="52"/>
    </row>
    <row r="252" spans="1:28" s="35" customFormat="1">
      <c r="A252" s="42"/>
      <c r="B252" s="3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B252" s="52"/>
    </row>
    <row r="253" spans="1:28" s="35" customFormat="1">
      <c r="A253" s="42"/>
      <c r="B253" s="3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B253" s="52"/>
    </row>
    <row r="254" spans="1:28" s="35" customFormat="1">
      <c r="A254" s="33" t="s">
        <v>193</v>
      </c>
      <c r="B254" s="3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B254" s="52"/>
    </row>
    <row r="255" spans="1:28" s="35" customFormat="1">
      <c r="A255" s="42"/>
      <c r="B255" s="3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B255" s="52"/>
    </row>
    <row r="256" spans="1:28" s="35" customFormat="1">
      <c r="A256" s="42"/>
      <c r="B256" s="45" t="s">
        <v>12</v>
      </c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B256" s="52"/>
    </row>
    <row r="257" spans="1:28" s="35" customFormat="1">
      <c r="A257" s="42">
        <v>311</v>
      </c>
      <c r="B257" s="43" t="s">
        <v>49</v>
      </c>
      <c r="D257" s="44">
        <v>14868544.249999998</v>
      </c>
      <c r="L257" s="46">
        <v>615162.51747744577</v>
      </c>
      <c r="M257" s="47"/>
      <c r="N257" s="47">
        <f>-L257/D257*100</f>
        <v>-4.1373419423858246</v>
      </c>
      <c r="O257" s="48"/>
      <c r="P257" s="44">
        <v>506381.01</v>
      </c>
      <c r="R257" s="47">
        <v>-30</v>
      </c>
      <c r="S257" s="47"/>
      <c r="T257" s="49">
        <f>-P257*R257/100</f>
        <v>151914.30300000001</v>
      </c>
      <c r="V257" s="50">
        <f>-D257*N257/100+T257</f>
        <v>767076.82047744584</v>
      </c>
      <c r="X257" s="51">
        <f>+D257+P257</f>
        <v>15374925.259999998</v>
      </c>
      <c r="Z257" s="47">
        <f t="shared" ref="Z257:Z262" si="126">-ROUND(V257/X257*100,0)</f>
        <v>-5</v>
      </c>
      <c r="AB257" s="52"/>
    </row>
    <row r="258" spans="1:28" s="35" customFormat="1">
      <c r="A258" s="42">
        <v>312</v>
      </c>
      <c r="B258" s="43" t="s">
        <v>50</v>
      </c>
      <c r="D258" s="44">
        <v>154222417.38999996</v>
      </c>
      <c r="L258" s="46">
        <v>6380708.7592377979</v>
      </c>
      <c r="M258" s="47"/>
      <c r="N258" s="47">
        <f t="shared" ref="N258:N262" si="127">-L258/D258*100</f>
        <v>-4.1373419423858246</v>
      </c>
      <c r="O258" s="48"/>
      <c r="P258" s="44">
        <v>12092869.789999997</v>
      </c>
      <c r="R258" s="47">
        <v>-20</v>
      </c>
      <c r="S258" s="47"/>
      <c r="T258" s="49">
        <f t="shared" ref="T258:T261" si="128">-P258*R258/100</f>
        <v>2418573.9579999996</v>
      </c>
      <c r="V258" s="50">
        <f t="shared" ref="V258:V261" si="129">-D258*N258/100+T258</f>
        <v>8799282.7172377985</v>
      </c>
      <c r="X258" s="51">
        <f t="shared" ref="X258:X261" si="130">+D258+P258</f>
        <v>166315287.17999995</v>
      </c>
      <c r="Z258" s="47">
        <f t="shared" si="126"/>
        <v>-5</v>
      </c>
      <c r="AB258" s="52"/>
    </row>
    <row r="259" spans="1:28" s="35" customFormat="1">
      <c r="A259" s="42">
        <v>314</v>
      </c>
      <c r="B259" s="43" t="s">
        <v>51</v>
      </c>
      <c r="D259" s="44">
        <v>41219984.759999998</v>
      </c>
      <c r="L259" s="46">
        <v>1705411.7181205249</v>
      </c>
      <c r="M259" s="47"/>
      <c r="N259" s="47">
        <f t="shared" si="127"/>
        <v>-4.1373419423858246</v>
      </c>
      <c r="O259" s="48"/>
      <c r="P259" s="44">
        <v>3867767.2500000009</v>
      </c>
      <c r="R259" s="47">
        <v>-15</v>
      </c>
      <c r="S259" s="47"/>
      <c r="T259" s="49">
        <f t="shared" si="128"/>
        <v>580165.08750000014</v>
      </c>
      <c r="V259" s="50">
        <f t="shared" si="129"/>
        <v>2285576.805620525</v>
      </c>
      <c r="X259" s="51">
        <f t="shared" si="130"/>
        <v>45087752.009999998</v>
      </c>
      <c r="Z259" s="47">
        <f t="shared" si="126"/>
        <v>-5</v>
      </c>
      <c r="AB259" s="52"/>
    </row>
    <row r="260" spans="1:28" s="35" customFormat="1">
      <c r="A260" s="42">
        <v>315</v>
      </c>
      <c r="B260" s="43" t="s">
        <v>52</v>
      </c>
      <c r="D260" s="44">
        <v>10203909.200000003</v>
      </c>
      <c r="L260" s="46">
        <v>422170.61509456596</v>
      </c>
      <c r="M260" s="47"/>
      <c r="N260" s="47">
        <f t="shared" si="127"/>
        <v>-4.1373419423858238</v>
      </c>
      <c r="O260" s="48"/>
      <c r="P260" s="44">
        <v>479526.77000000014</v>
      </c>
      <c r="R260" s="47">
        <v>-20</v>
      </c>
      <c r="S260" s="47"/>
      <c r="T260" s="49">
        <f t="shared" si="128"/>
        <v>95905.354000000021</v>
      </c>
      <c r="V260" s="50">
        <f t="shared" si="129"/>
        <v>518075.96909456595</v>
      </c>
      <c r="X260" s="51">
        <f t="shared" si="130"/>
        <v>10683435.970000003</v>
      </c>
      <c r="Z260" s="47">
        <f t="shared" si="126"/>
        <v>-5</v>
      </c>
      <c r="AB260" s="52"/>
    </row>
    <row r="261" spans="1:28" s="35" customFormat="1">
      <c r="A261" s="42">
        <v>316</v>
      </c>
      <c r="B261" s="43" t="s">
        <v>53</v>
      </c>
      <c r="D261" s="54">
        <v>237206.26</v>
      </c>
      <c r="L261" s="55">
        <v>9814.0340849447693</v>
      </c>
      <c r="M261" s="47"/>
      <c r="N261" s="47">
        <f t="shared" si="127"/>
        <v>-4.1373419423858238</v>
      </c>
      <c r="O261" s="48"/>
      <c r="P261" s="54">
        <v>52598.12</v>
      </c>
      <c r="R261" s="47">
        <v>-5</v>
      </c>
      <c r="S261" s="47"/>
      <c r="T261" s="56">
        <f t="shared" si="128"/>
        <v>2629.9060000000004</v>
      </c>
      <c r="V261" s="57">
        <f t="shared" si="129"/>
        <v>12443.940084944768</v>
      </c>
      <c r="X261" s="58">
        <f t="shared" si="130"/>
        <v>289804.38</v>
      </c>
      <c r="Z261" s="47">
        <f t="shared" si="126"/>
        <v>-4</v>
      </c>
      <c r="AB261" s="52"/>
    </row>
    <row r="262" spans="1:28" s="35" customFormat="1">
      <c r="A262" s="42"/>
      <c r="B262" s="34" t="s">
        <v>145</v>
      </c>
      <c r="D262" s="36">
        <f>+SUBTOTAL(9,D257:D261)</f>
        <v>220752061.85999995</v>
      </c>
      <c r="E262" s="37"/>
      <c r="F262" s="37"/>
      <c r="G262" s="37"/>
      <c r="H262" s="37"/>
      <c r="I262" s="37"/>
      <c r="J262" s="37"/>
      <c r="K262" s="37"/>
      <c r="L262" s="36">
        <f>+SUBTOTAL(9,L257:L261)</f>
        <v>9133267.6440152787</v>
      </c>
      <c r="M262" s="36"/>
      <c r="N262" s="38">
        <f t="shared" si="127"/>
        <v>-4.1373419423858238</v>
      </c>
      <c r="O262" s="39"/>
      <c r="P262" s="36">
        <f>+SUBTOTAL(9,P257:P261)</f>
        <v>16999142.939999998</v>
      </c>
      <c r="Q262" s="37"/>
      <c r="R262" s="40"/>
      <c r="S262" s="37"/>
      <c r="T262" s="36">
        <f>+SUBTOTAL(9,T257:T261)</f>
        <v>3249188.6084999992</v>
      </c>
      <c r="U262" s="37"/>
      <c r="V262" s="41">
        <f>+SUBTOTAL(9,V257:V261)</f>
        <v>12382456.252515281</v>
      </c>
      <c r="W262" s="37"/>
      <c r="X262" s="36">
        <f>+SUBTOTAL(9,X257:X261)</f>
        <v>237751204.79999992</v>
      </c>
      <c r="Y262" s="37"/>
      <c r="Z262" s="38">
        <f t="shared" si="126"/>
        <v>-5</v>
      </c>
      <c r="AB262" s="52"/>
    </row>
    <row r="263" spans="1:28" s="35" customFormat="1">
      <c r="A263" s="42"/>
      <c r="B263" s="43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B263" s="52"/>
    </row>
    <row r="264" spans="1:28" s="35" customFormat="1">
      <c r="A264" s="42"/>
      <c r="B264" s="45" t="s">
        <v>13</v>
      </c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B264" s="52"/>
    </row>
    <row r="265" spans="1:28" s="35" customFormat="1">
      <c r="A265" s="42">
        <v>311</v>
      </c>
      <c r="B265" s="43" t="s">
        <v>49</v>
      </c>
      <c r="D265" s="44">
        <v>11979595.710000001</v>
      </c>
      <c r="L265" s="46">
        <v>495636.83783808298</v>
      </c>
      <c r="M265" s="47"/>
      <c r="N265" s="47">
        <f>-L265/D265*100</f>
        <v>-4.1373419423858246</v>
      </c>
      <c r="O265" s="48"/>
      <c r="P265" s="44">
        <v>691949.94000000018</v>
      </c>
      <c r="R265" s="47">
        <v>-30</v>
      </c>
      <c r="S265" s="47"/>
      <c r="T265" s="49">
        <f>-P265*R265/100</f>
        <v>207584.98200000008</v>
      </c>
      <c r="V265" s="50">
        <f>-D265*N265/100+T265</f>
        <v>703221.81983808312</v>
      </c>
      <c r="X265" s="51">
        <f>+D265+P265</f>
        <v>12671545.65</v>
      </c>
      <c r="Z265" s="47">
        <f t="shared" ref="Z265:Z270" si="131">-ROUND(V265/X265*100,0)</f>
        <v>-6</v>
      </c>
      <c r="AB265" s="52"/>
    </row>
    <row r="266" spans="1:28" s="35" customFormat="1">
      <c r="A266" s="42">
        <v>312</v>
      </c>
      <c r="B266" s="43" t="s">
        <v>50</v>
      </c>
      <c r="D266" s="44">
        <v>149995127.81</v>
      </c>
      <c r="L266" s="46">
        <v>6205811.3344183546</v>
      </c>
      <c r="M266" s="47"/>
      <c r="N266" s="47">
        <f t="shared" ref="N266:N270" si="132">-L266/D266*100</f>
        <v>-4.1373419423858246</v>
      </c>
      <c r="O266" s="48"/>
      <c r="P266" s="44">
        <v>19548303.359999981</v>
      </c>
      <c r="R266" s="47">
        <v>-20</v>
      </c>
      <c r="S266" s="47"/>
      <c r="T266" s="49">
        <f t="shared" ref="T266:T269" si="133">-P266*R266/100</f>
        <v>3909660.6719999965</v>
      </c>
      <c r="V266" s="50">
        <f t="shared" ref="V266:V269" si="134">-D266*N266/100+T266</f>
        <v>10115472.006418351</v>
      </c>
      <c r="X266" s="51">
        <f t="shared" ref="X266:X269" si="135">+D266+P266</f>
        <v>169543431.16999999</v>
      </c>
      <c r="Z266" s="47">
        <f t="shared" si="131"/>
        <v>-6</v>
      </c>
      <c r="AB266" s="52"/>
    </row>
    <row r="267" spans="1:28" s="35" customFormat="1">
      <c r="A267" s="42">
        <v>314</v>
      </c>
      <c r="B267" s="43" t="s">
        <v>51</v>
      </c>
      <c r="D267" s="44">
        <v>51228657.520000003</v>
      </c>
      <c r="L267" s="46">
        <v>2119504.7340961499</v>
      </c>
      <c r="M267" s="47"/>
      <c r="N267" s="47">
        <f t="shared" si="132"/>
        <v>-4.1373419423858246</v>
      </c>
      <c r="O267" s="48"/>
      <c r="P267" s="44">
        <v>7085386.75</v>
      </c>
      <c r="R267" s="47">
        <v>-15</v>
      </c>
      <c r="S267" s="47"/>
      <c r="T267" s="49">
        <f t="shared" si="133"/>
        <v>1062808.0125</v>
      </c>
      <c r="V267" s="50">
        <f t="shared" si="134"/>
        <v>3182312.7465961501</v>
      </c>
      <c r="X267" s="51">
        <f t="shared" si="135"/>
        <v>58314044.270000003</v>
      </c>
      <c r="Z267" s="47">
        <f t="shared" si="131"/>
        <v>-5</v>
      </c>
      <c r="AB267" s="52"/>
    </row>
    <row r="268" spans="1:28" s="35" customFormat="1">
      <c r="A268" s="42">
        <v>315</v>
      </c>
      <c r="B268" s="43" t="s">
        <v>52</v>
      </c>
      <c r="D268" s="44">
        <v>8377056.6900000013</v>
      </c>
      <c r="L268" s="46">
        <v>346587.47997280775</v>
      </c>
      <c r="M268" s="47"/>
      <c r="N268" s="47">
        <f t="shared" si="132"/>
        <v>-4.1373419423858246</v>
      </c>
      <c r="O268" s="48"/>
      <c r="P268" s="44">
        <v>667400.39000000013</v>
      </c>
      <c r="R268" s="47">
        <v>-20</v>
      </c>
      <c r="S268" s="47"/>
      <c r="T268" s="49">
        <f t="shared" si="133"/>
        <v>133480.07800000004</v>
      </c>
      <c r="V268" s="50">
        <f t="shared" si="134"/>
        <v>480067.55797280773</v>
      </c>
      <c r="X268" s="51">
        <f t="shared" si="135"/>
        <v>9044457.0800000019</v>
      </c>
      <c r="Z268" s="47">
        <f t="shared" si="131"/>
        <v>-5</v>
      </c>
      <c r="AB268" s="52"/>
    </row>
    <row r="269" spans="1:28" s="35" customFormat="1">
      <c r="A269" s="42">
        <v>316</v>
      </c>
      <c r="B269" s="43" t="s">
        <v>53</v>
      </c>
      <c r="D269" s="54">
        <v>134132.12</v>
      </c>
      <c r="L269" s="55">
        <v>5549.5044589712852</v>
      </c>
      <c r="M269" s="47"/>
      <c r="N269" s="47">
        <f t="shared" si="132"/>
        <v>-4.1373419423858246</v>
      </c>
      <c r="O269" s="48"/>
      <c r="P269" s="54">
        <v>49661.82</v>
      </c>
      <c r="R269" s="47">
        <v>-5</v>
      </c>
      <c r="S269" s="47"/>
      <c r="T269" s="56">
        <f t="shared" si="133"/>
        <v>2483.0909999999999</v>
      </c>
      <c r="V269" s="57">
        <f t="shared" si="134"/>
        <v>8032.5954589712856</v>
      </c>
      <c r="X269" s="58">
        <f t="shared" si="135"/>
        <v>183793.94</v>
      </c>
      <c r="Z269" s="47">
        <f t="shared" si="131"/>
        <v>-4</v>
      </c>
      <c r="AB269" s="52"/>
    </row>
    <row r="270" spans="1:28" s="35" customFormat="1">
      <c r="A270" s="42"/>
      <c r="B270" s="34" t="s">
        <v>146</v>
      </c>
      <c r="D270" s="36">
        <f>+SUBTOTAL(9,D265:D269)</f>
        <v>221714569.85000002</v>
      </c>
      <c r="E270" s="37"/>
      <c r="F270" s="37"/>
      <c r="G270" s="37"/>
      <c r="H270" s="37"/>
      <c r="I270" s="37"/>
      <c r="J270" s="37"/>
      <c r="K270" s="37"/>
      <c r="L270" s="36">
        <f>+SUBTOTAL(9,L265:L269)</f>
        <v>9173089.8907843661</v>
      </c>
      <c r="M270" s="36"/>
      <c r="N270" s="38">
        <f t="shared" si="132"/>
        <v>-4.1373419423858238</v>
      </c>
      <c r="O270" s="39"/>
      <c r="P270" s="36">
        <f>+SUBTOTAL(9,P265:P269)</f>
        <v>28042702.259999983</v>
      </c>
      <c r="Q270" s="37"/>
      <c r="R270" s="40"/>
      <c r="S270" s="37"/>
      <c r="T270" s="36">
        <f>+SUBTOTAL(9,T265:T269)</f>
        <v>5316016.8354999963</v>
      </c>
      <c r="U270" s="37"/>
      <c r="V270" s="41">
        <f>+SUBTOTAL(9,V265:V269)</f>
        <v>14489106.726284362</v>
      </c>
      <c r="W270" s="37"/>
      <c r="X270" s="36">
        <f>+SUBTOTAL(9,X265:X269)</f>
        <v>249757272.11000001</v>
      </c>
      <c r="Y270" s="37"/>
      <c r="Z270" s="38">
        <f t="shared" si="131"/>
        <v>-6</v>
      </c>
      <c r="AB270" s="52"/>
    </row>
    <row r="271" spans="1:28" s="35" customFormat="1">
      <c r="A271" s="42"/>
      <c r="B271" s="43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B271" s="52"/>
    </row>
    <row r="272" spans="1:28" s="35" customFormat="1">
      <c r="A272" s="42"/>
      <c r="B272" s="45" t="s">
        <v>14</v>
      </c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B272" s="52"/>
    </row>
    <row r="273" spans="1:28" s="35" customFormat="1">
      <c r="A273" s="42">
        <v>311</v>
      </c>
      <c r="B273" s="43" t="s">
        <v>49</v>
      </c>
      <c r="D273" s="44">
        <v>13533159.550000001</v>
      </c>
      <c r="L273" s="46">
        <v>559913.0861921428</v>
      </c>
      <c r="M273" s="47"/>
      <c r="N273" s="47">
        <f>-L273/D273*100</f>
        <v>-4.1373419423858246</v>
      </c>
      <c r="O273" s="48"/>
      <c r="P273" s="44">
        <v>1062635.1900000002</v>
      </c>
      <c r="R273" s="47">
        <v>-30</v>
      </c>
      <c r="S273" s="47"/>
      <c r="T273" s="49">
        <f>-P273*R273/100</f>
        <v>318790.55700000009</v>
      </c>
      <c r="V273" s="50">
        <f>-D273*N273/100+T273</f>
        <v>878703.64319214271</v>
      </c>
      <c r="X273" s="51">
        <f>+D273+P273</f>
        <v>14595794.74</v>
      </c>
      <c r="Z273" s="47">
        <f t="shared" ref="Z273:Z278" si="136">-ROUND(V273/X273*100,0)</f>
        <v>-6</v>
      </c>
      <c r="AB273" s="52"/>
    </row>
    <row r="274" spans="1:28" s="35" customFormat="1">
      <c r="A274" s="42">
        <v>312</v>
      </c>
      <c r="B274" s="43" t="s">
        <v>50</v>
      </c>
      <c r="D274" s="44">
        <v>236440690.64000002</v>
      </c>
      <c r="L274" s="46">
        <v>9782359.8627154361</v>
      </c>
      <c r="M274" s="47"/>
      <c r="N274" s="47">
        <f t="shared" ref="N274:N278" si="137">-L274/D274*100</f>
        <v>-4.1373419423858246</v>
      </c>
      <c r="O274" s="48"/>
      <c r="P274" s="44">
        <v>38252797.06999997</v>
      </c>
      <c r="R274" s="47">
        <v>-20</v>
      </c>
      <c r="S274" s="47"/>
      <c r="T274" s="49">
        <f t="shared" ref="T274:T277" si="138">-P274*R274/100</f>
        <v>7650559.4139999934</v>
      </c>
      <c r="V274" s="50">
        <f t="shared" ref="V274:V277" si="139">-D274*N274/100+T274</f>
        <v>17432919.276715428</v>
      </c>
      <c r="X274" s="51">
        <f t="shared" ref="X274:X277" si="140">+D274+P274</f>
        <v>274693487.70999998</v>
      </c>
      <c r="Z274" s="47">
        <f t="shared" si="136"/>
        <v>-6</v>
      </c>
      <c r="AB274" s="52"/>
    </row>
    <row r="275" spans="1:28" s="35" customFormat="1">
      <c r="A275" s="42">
        <v>314</v>
      </c>
      <c r="B275" s="43" t="s">
        <v>51</v>
      </c>
      <c r="D275" s="44">
        <v>33697043.519999996</v>
      </c>
      <c r="L275" s="46">
        <v>1394161.9148969646</v>
      </c>
      <c r="M275" s="47"/>
      <c r="N275" s="47">
        <f t="shared" si="137"/>
        <v>-4.1373419423858246</v>
      </c>
      <c r="O275" s="48"/>
      <c r="P275" s="44">
        <v>9476176.6500000134</v>
      </c>
      <c r="R275" s="47">
        <v>-15</v>
      </c>
      <c r="S275" s="47"/>
      <c r="T275" s="49">
        <f t="shared" si="138"/>
        <v>1421426.4975000022</v>
      </c>
      <c r="V275" s="50">
        <f t="shared" si="139"/>
        <v>2815588.4123969665</v>
      </c>
      <c r="X275" s="51">
        <f t="shared" si="140"/>
        <v>43173220.170000009</v>
      </c>
      <c r="Z275" s="47">
        <f t="shared" si="136"/>
        <v>-7</v>
      </c>
      <c r="AB275" s="52"/>
    </row>
    <row r="276" spans="1:28" s="35" customFormat="1">
      <c r="A276" s="42">
        <v>315</v>
      </c>
      <c r="B276" s="43" t="s">
        <v>52</v>
      </c>
      <c r="D276" s="44">
        <v>8186217.629999999</v>
      </c>
      <c r="L276" s="46">
        <v>338691.81550097279</v>
      </c>
      <c r="M276" s="47"/>
      <c r="N276" s="47">
        <f t="shared" si="137"/>
        <v>-4.1373419423858246</v>
      </c>
      <c r="O276" s="48"/>
      <c r="P276" s="44">
        <v>860923.9800000008</v>
      </c>
      <c r="R276" s="47">
        <v>-20</v>
      </c>
      <c r="S276" s="47"/>
      <c r="T276" s="49">
        <f t="shared" si="138"/>
        <v>172184.79600000018</v>
      </c>
      <c r="V276" s="50">
        <f t="shared" si="139"/>
        <v>510876.611500973</v>
      </c>
      <c r="X276" s="51">
        <f t="shared" si="140"/>
        <v>9047141.6099999994</v>
      </c>
      <c r="Z276" s="47">
        <f t="shared" si="136"/>
        <v>-6</v>
      </c>
      <c r="AB276" s="52"/>
    </row>
    <row r="277" spans="1:28" s="35" customFormat="1">
      <c r="A277" s="42">
        <v>316</v>
      </c>
      <c r="B277" s="43" t="s">
        <v>53</v>
      </c>
      <c r="D277" s="54">
        <v>111522.16</v>
      </c>
      <c r="L277" s="55">
        <v>4614.0531007346272</v>
      </c>
      <c r="M277" s="47"/>
      <c r="N277" s="47">
        <f t="shared" si="137"/>
        <v>-4.1373419423858238</v>
      </c>
      <c r="O277" s="48"/>
      <c r="P277" s="54">
        <v>66919.459999999977</v>
      </c>
      <c r="R277" s="47">
        <v>-5</v>
      </c>
      <c r="S277" s="47"/>
      <c r="T277" s="56">
        <f t="shared" si="138"/>
        <v>3345.9729999999986</v>
      </c>
      <c r="V277" s="57">
        <f t="shared" si="139"/>
        <v>7960.0261007346253</v>
      </c>
      <c r="X277" s="58">
        <f t="shared" si="140"/>
        <v>178441.62</v>
      </c>
      <c r="Z277" s="47">
        <f t="shared" si="136"/>
        <v>-4</v>
      </c>
      <c r="AB277" s="52"/>
    </row>
    <row r="278" spans="1:28" s="35" customFormat="1">
      <c r="A278" s="42"/>
      <c r="B278" s="34" t="s">
        <v>147</v>
      </c>
      <c r="D278" s="36">
        <f>+SUBTOTAL(9,D273:D277)</f>
        <v>291968633.50000006</v>
      </c>
      <c r="E278" s="37"/>
      <c r="F278" s="37"/>
      <c r="G278" s="37"/>
      <c r="H278" s="37"/>
      <c r="I278" s="37"/>
      <c r="J278" s="37"/>
      <c r="K278" s="37"/>
      <c r="L278" s="36">
        <f>+SUBTOTAL(9,L273:L277)</f>
        <v>12079740.732406251</v>
      </c>
      <c r="M278" s="36"/>
      <c r="N278" s="38">
        <f t="shared" si="137"/>
        <v>-4.1373419423858238</v>
      </c>
      <c r="O278" s="39"/>
      <c r="P278" s="36">
        <f>+SUBTOTAL(9,P273:P277)</f>
        <v>49719452.349999987</v>
      </c>
      <c r="Q278" s="37"/>
      <c r="R278" s="40"/>
      <c r="S278" s="37"/>
      <c r="T278" s="36">
        <f>+SUBTOTAL(9,T273:T277)</f>
        <v>9566307.2374999952</v>
      </c>
      <c r="U278" s="37"/>
      <c r="V278" s="41">
        <f>+SUBTOTAL(9,V273:V277)</f>
        <v>21646047.969906248</v>
      </c>
      <c r="W278" s="37"/>
      <c r="X278" s="36">
        <f>+SUBTOTAL(9,X273:X277)</f>
        <v>341688085.85000002</v>
      </c>
      <c r="Y278" s="37"/>
      <c r="Z278" s="38">
        <f t="shared" si="136"/>
        <v>-6</v>
      </c>
      <c r="AB278" s="52"/>
    </row>
    <row r="279" spans="1:28" s="35" customFormat="1">
      <c r="A279" s="42"/>
      <c r="B279" s="3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B279" s="52"/>
    </row>
    <row r="280" spans="1:28" s="35" customFormat="1">
      <c r="A280" s="42"/>
      <c r="B280" s="45" t="s">
        <v>15</v>
      </c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B280" s="52"/>
    </row>
    <row r="281" spans="1:28" s="35" customFormat="1">
      <c r="A281" s="42">
        <v>311</v>
      </c>
      <c r="B281" s="43" t="s">
        <v>49</v>
      </c>
      <c r="D281" s="44">
        <v>37253975.530000009</v>
      </c>
      <c r="L281" s="46">
        <v>1541324.3548088423</v>
      </c>
      <c r="M281" s="47"/>
      <c r="N281" s="47">
        <f>-L281/D281*100</f>
        <v>-4.1373419423858246</v>
      </c>
      <c r="O281" s="48"/>
      <c r="P281" s="44">
        <v>3082522.8499999982</v>
      </c>
      <c r="R281" s="47">
        <v>-30</v>
      </c>
      <c r="S281" s="47"/>
      <c r="T281" s="49">
        <f>-P281*R281/100</f>
        <v>924756.8549999994</v>
      </c>
      <c r="V281" s="50">
        <f>-D281*N281/100+T281</f>
        <v>2466081.2098088418</v>
      </c>
      <c r="X281" s="51">
        <f>+D281+P281</f>
        <v>40336498.38000001</v>
      </c>
      <c r="Z281" s="47">
        <f t="shared" ref="Z281:Z286" si="141">-ROUND(V281/X281*100,0)</f>
        <v>-6</v>
      </c>
      <c r="AB281" s="52"/>
    </row>
    <row r="282" spans="1:28" s="35" customFormat="1">
      <c r="A282" s="42">
        <v>312</v>
      </c>
      <c r="B282" s="43" t="s">
        <v>50</v>
      </c>
      <c r="D282" s="44">
        <v>262492015.26999998</v>
      </c>
      <c r="L282" s="46">
        <v>10860192.243179513</v>
      </c>
      <c r="M282" s="47"/>
      <c r="N282" s="47">
        <f t="shared" ref="N282:N286" si="142">-L282/D282*100</f>
        <v>-4.1373419423858246</v>
      </c>
      <c r="O282" s="48"/>
      <c r="P282" s="44">
        <v>43589307.609999992</v>
      </c>
      <c r="R282" s="47">
        <v>-20</v>
      </c>
      <c r="S282" s="47"/>
      <c r="T282" s="49">
        <f t="shared" ref="T282:T285" si="143">-P282*R282/100</f>
        <v>8717861.521999998</v>
      </c>
      <c r="V282" s="50">
        <f t="shared" ref="V282:V285" si="144">-D282*N282/100+T282</f>
        <v>19578053.765179507</v>
      </c>
      <c r="X282" s="51">
        <f t="shared" ref="X282:X285" si="145">+D282+P282</f>
        <v>306081322.88</v>
      </c>
      <c r="Z282" s="47">
        <f t="shared" si="141"/>
        <v>-6</v>
      </c>
      <c r="AB282" s="52"/>
    </row>
    <row r="283" spans="1:28" s="35" customFormat="1">
      <c r="A283" s="42">
        <v>314</v>
      </c>
      <c r="B283" s="43" t="s">
        <v>51</v>
      </c>
      <c r="D283" s="44">
        <v>35411795.619999997</v>
      </c>
      <c r="L283" s="46">
        <v>1465107.0727382062</v>
      </c>
      <c r="M283" s="47"/>
      <c r="N283" s="47">
        <f t="shared" si="142"/>
        <v>-4.1373419423858246</v>
      </c>
      <c r="O283" s="48"/>
      <c r="P283" s="44">
        <v>10458257.960000001</v>
      </c>
      <c r="R283" s="47">
        <v>-15</v>
      </c>
      <c r="S283" s="47"/>
      <c r="T283" s="49">
        <f t="shared" si="143"/>
        <v>1568738.6940000001</v>
      </c>
      <c r="V283" s="50">
        <f t="shared" si="144"/>
        <v>3033845.7667382066</v>
      </c>
      <c r="X283" s="51">
        <f t="shared" si="145"/>
        <v>45870053.579999998</v>
      </c>
      <c r="Z283" s="47">
        <f t="shared" si="141"/>
        <v>-7</v>
      </c>
      <c r="AB283" s="52"/>
    </row>
    <row r="284" spans="1:28" s="35" customFormat="1">
      <c r="A284" s="42">
        <v>315</v>
      </c>
      <c r="B284" s="43" t="s">
        <v>52</v>
      </c>
      <c r="D284" s="44">
        <v>15224496.460000005</v>
      </c>
      <c r="L284" s="46">
        <v>629889.47755662526</v>
      </c>
      <c r="M284" s="47"/>
      <c r="N284" s="47">
        <f t="shared" si="142"/>
        <v>-4.1373419423858238</v>
      </c>
      <c r="O284" s="48"/>
      <c r="P284" s="44">
        <v>1739117.5999999994</v>
      </c>
      <c r="R284" s="47">
        <v>-20</v>
      </c>
      <c r="S284" s="47"/>
      <c r="T284" s="49">
        <f t="shared" si="143"/>
        <v>347823.51999999984</v>
      </c>
      <c r="V284" s="50">
        <f t="shared" si="144"/>
        <v>977712.99755662493</v>
      </c>
      <c r="X284" s="51">
        <f t="shared" si="145"/>
        <v>16963614.060000002</v>
      </c>
      <c r="Z284" s="47">
        <f t="shared" si="141"/>
        <v>-6</v>
      </c>
      <c r="AB284" s="52"/>
    </row>
    <row r="285" spans="1:28" s="35" customFormat="1">
      <c r="A285" s="42">
        <v>316</v>
      </c>
      <c r="B285" s="43" t="s">
        <v>53</v>
      </c>
      <c r="D285" s="54">
        <v>727641.52</v>
      </c>
      <c r="L285" s="55">
        <v>30105.017797173739</v>
      </c>
      <c r="M285" s="47"/>
      <c r="N285" s="47">
        <f t="shared" si="142"/>
        <v>-4.1373419423858246</v>
      </c>
      <c r="O285" s="48"/>
      <c r="P285" s="54">
        <v>430919.97999999992</v>
      </c>
      <c r="R285" s="47">
        <v>-5</v>
      </c>
      <c r="S285" s="47"/>
      <c r="T285" s="56">
        <f t="shared" si="143"/>
        <v>21545.998999999996</v>
      </c>
      <c r="V285" s="57">
        <f t="shared" si="144"/>
        <v>51651.016797173739</v>
      </c>
      <c r="X285" s="58">
        <f t="shared" si="145"/>
        <v>1158561.5</v>
      </c>
      <c r="Z285" s="47">
        <f t="shared" si="141"/>
        <v>-4</v>
      </c>
      <c r="AB285" s="52"/>
    </row>
    <row r="286" spans="1:28" s="35" customFormat="1">
      <c r="A286" s="42"/>
      <c r="B286" s="34" t="s">
        <v>148</v>
      </c>
      <c r="D286" s="36">
        <f>+SUBTOTAL(9,D281:D285)</f>
        <v>351109924.39999998</v>
      </c>
      <c r="E286" s="37"/>
      <c r="F286" s="37"/>
      <c r="G286" s="37"/>
      <c r="H286" s="37"/>
      <c r="I286" s="37"/>
      <c r="J286" s="37"/>
      <c r="K286" s="37"/>
      <c r="L286" s="36">
        <f>+SUBTOTAL(9,L281:L285)</f>
        <v>14526618.166080361</v>
      </c>
      <c r="M286" s="36"/>
      <c r="N286" s="38">
        <f t="shared" si="142"/>
        <v>-4.1373419423858246</v>
      </c>
      <c r="O286" s="39"/>
      <c r="P286" s="36">
        <f>+SUBTOTAL(9,P281:P285)</f>
        <v>59300125.999999993</v>
      </c>
      <c r="Q286" s="37"/>
      <c r="R286" s="40"/>
      <c r="S286" s="37"/>
      <c r="T286" s="36">
        <f>+SUBTOTAL(9,T281:T285)</f>
        <v>11580726.589999996</v>
      </c>
      <c r="U286" s="37"/>
      <c r="V286" s="41">
        <f>+SUBTOTAL(9,V281:V285)</f>
        <v>26107344.756080355</v>
      </c>
      <c r="W286" s="37"/>
      <c r="X286" s="36">
        <f>+SUBTOTAL(9,X281:X285)</f>
        <v>410410050.39999998</v>
      </c>
      <c r="Y286" s="37"/>
      <c r="Z286" s="38">
        <f t="shared" si="141"/>
        <v>-6</v>
      </c>
      <c r="AB286" s="52"/>
    </row>
    <row r="287" spans="1:28" s="35" customFormat="1">
      <c r="A287" s="42"/>
      <c r="B287" s="34"/>
      <c r="D287" s="36"/>
      <c r="E287" s="37"/>
      <c r="F287" s="37"/>
      <c r="G287" s="37"/>
      <c r="H287" s="37"/>
      <c r="I287" s="37"/>
      <c r="J287" s="37"/>
      <c r="K287" s="37"/>
      <c r="L287" s="36"/>
      <c r="M287" s="36"/>
      <c r="N287" s="38"/>
      <c r="O287" s="39"/>
      <c r="P287" s="36"/>
      <c r="Q287" s="37"/>
      <c r="R287" s="40"/>
      <c r="S287" s="37"/>
      <c r="T287" s="36"/>
      <c r="U287" s="37"/>
      <c r="V287" s="41"/>
      <c r="W287" s="37"/>
      <c r="X287" s="36"/>
      <c r="Y287" s="37"/>
      <c r="Z287" s="38"/>
      <c r="AB287" s="52"/>
    </row>
    <row r="288" spans="1:28" s="35" customFormat="1">
      <c r="A288" s="42"/>
      <c r="B288" s="45" t="s">
        <v>42</v>
      </c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B288" s="52"/>
    </row>
    <row r="289" spans="1:28" s="35" customFormat="1">
      <c r="A289" s="42">
        <v>311</v>
      </c>
      <c r="B289" s="43" t="s">
        <v>49</v>
      </c>
      <c r="D289" s="44">
        <v>70245694.960000008</v>
      </c>
      <c r="L289" s="46">
        <v>2906304.6003004857</v>
      </c>
      <c r="M289" s="47"/>
      <c r="N289" s="47">
        <f>-L289/D289*100</f>
        <v>-4.1373419423858246</v>
      </c>
      <c r="O289" s="48"/>
      <c r="P289" s="44">
        <v>4181136.3899999997</v>
      </c>
      <c r="R289" s="47">
        <v>-30</v>
      </c>
      <c r="S289" s="47"/>
      <c r="T289" s="49">
        <f>-P289*R289/100</f>
        <v>1254340.9169999999</v>
      </c>
      <c r="V289" s="50">
        <f>-D289*N289/100+T289</f>
        <v>4160645.5173004852</v>
      </c>
      <c r="X289" s="51">
        <f>+D289+P289</f>
        <v>74426831.350000009</v>
      </c>
      <c r="Z289" s="47">
        <f t="shared" ref="Z289:Z294" si="146">-ROUND(V289/X289*100,0)</f>
        <v>-6</v>
      </c>
      <c r="AB289" s="52"/>
    </row>
    <row r="290" spans="1:28" s="35" customFormat="1">
      <c r="A290" s="42">
        <v>312</v>
      </c>
      <c r="B290" s="43" t="s">
        <v>50</v>
      </c>
      <c r="D290" s="44">
        <v>88577559.710000023</v>
      </c>
      <c r="L290" s="46">
        <v>3664756.5294236788</v>
      </c>
      <c r="M290" s="47"/>
      <c r="N290" s="47">
        <f t="shared" ref="N290:N294" si="147">-L290/D290*100</f>
        <v>-4.1373419423858246</v>
      </c>
      <c r="O290" s="48"/>
      <c r="P290" s="44">
        <v>16524833.179999979</v>
      </c>
      <c r="R290" s="47">
        <v>-20</v>
      </c>
      <c r="S290" s="47"/>
      <c r="T290" s="49">
        <f t="shared" ref="T290:T293" si="148">-P290*R290/100</f>
        <v>3304966.6359999962</v>
      </c>
      <c r="V290" s="50">
        <f t="shared" ref="V290:V293" si="149">-D290*N290/100+T290</f>
        <v>6969723.1654236745</v>
      </c>
      <c r="X290" s="51">
        <f t="shared" ref="X290:X293" si="150">+D290+P290</f>
        <v>105102392.89</v>
      </c>
      <c r="Z290" s="47">
        <f t="shared" si="146"/>
        <v>-7</v>
      </c>
      <c r="AB290" s="52"/>
    </row>
    <row r="291" spans="1:28" s="35" customFormat="1">
      <c r="A291" s="42">
        <v>314</v>
      </c>
      <c r="B291" s="43" t="s">
        <v>51</v>
      </c>
      <c r="D291" s="44">
        <v>8451990.0099999979</v>
      </c>
      <c r="L291" s="46">
        <v>349687.72764998977</v>
      </c>
      <c r="M291" s="47"/>
      <c r="N291" s="47">
        <f t="shared" si="147"/>
        <v>-4.1373419423858246</v>
      </c>
      <c r="O291" s="48"/>
      <c r="P291" s="44">
        <v>1978212.03</v>
      </c>
      <c r="R291" s="47">
        <v>-15</v>
      </c>
      <c r="S291" s="47"/>
      <c r="T291" s="49">
        <f t="shared" si="148"/>
        <v>296731.80449999997</v>
      </c>
      <c r="V291" s="50">
        <f t="shared" si="149"/>
        <v>646419.53214998974</v>
      </c>
      <c r="X291" s="51">
        <f t="shared" si="150"/>
        <v>10430202.039999997</v>
      </c>
      <c r="Z291" s="47">
        <f t="shared" si="146"/>
        <v>-6</v>
      </c>
      <c r="AB291" s="52"/>
    </row>
    <row r="292" spans="1:28" s="35" customFormat="1">
      <c r="A292" s="42">
        <v>315</v>
      </c>
      <c r="B292" s="43" t="s">
        <v>52</v>
      </c>
      <c r="D292" s="44">
        <v>17873530.939999994</v>
      </c>
      <c r="L292" s="46">
        <v>739489.09216592705</v>
      </c>
      <c r="M292" s="47"/>
      <c r="N292" s="47">
        <f t="shared" si="147"/>
        <v>-4.1373419423858238</v>
      </c>
      <c r="O292" s="48"/>
      <c r="P292" s="44">
        <v>1463866.8099999996</v>
      </c>
      <c r="R292" s="47">
        <v>-20</v>
      </c>
      <c r="S292" s="47"/>
      <c r="T292" s="49">
        <f t="shared" si="148"/>
        <v>292773.36199999991</v>
      </c>
      <c r="V292" s="50">
        <f t="shared" si="149"/>
        <v>1032262.4541659269</v>
      </c>
      <c r="X292" s="51">
        <f t="shared" si="150"/>
        <v>19337397.749999993</v>
      </c>
      <c r="Z292" s="47">
        <f t="shared" si="146"/>
        <v>-5</v>
      </c>
      <c r="AB292" s="52"/>
    </row>
    <row r="293" spans="1:28" s="35" customFormat="1">
      <c r="A293" s="42">
        <v>316</v>
      </c>
      <c r="B293" s="43" t="s">
        <v>53</v>
      </c>
      <c r="D293" s="54">
        <v>2152242.15</v>
      </c>
      <c r="L293" s="55">
        <v>89045.617173656428</v>
      </c>
      <c r="M293" s="47"/>
      <c r="N293" s="47">
        <f t="shared" si="147"/>
        <v>-4.1373419423858246</v>
      </c>
      <c r="O293" s="48"/>
      <c r="P293" s="54">
        <v>687564.57000000007</v>
      </c>
      <c r="R293" s="47">
        <v>-5</v>
      </c>
      <c r="S293" s="47"/>
      <c r="T293" s="56">
        <f t="shared" si="148"/>
        <v>34378.228500000005</v>
      </c>
      <c r="V293" s="57">
        <f t="shared" si="149"/>
        <v>123423.84567365644</v>
      </c>
      <c r="X293" s="58">
        <f t="shared" si="150"/>
        <v>2839806.7199999997</v>
      </c>
      <c r="Z293" s="47">
        <f t="shared" si="146"/>
        <v>-4</v>
      </c>
      <c r="AB293" s="52"/>
    </row>
    <row r="294" spans="1:28" s="35" customFormat="1">
      <c r="A294" s="42"/>
      <c r="B294" s="34" t="s">
        <v>149</v>
      </c>
      <c r="D294" s="59">
        <f>+SUBTOTAL(9,D289:D293)</f>
        <v>187301017.77000001</v>
      </c>
      <c r="E294" s="37"/>
      <c r="F294" s="37"/>
      <c r="G294" s="37"/>
      <c r="H294" s="37"/>
      <c r="I294" s="37"/>
      <c r="J294" s="37"/>
      <c r="K294" s="37"/>
      <c r="L294" s="59">
        <f>+SUBTOTAL(9,L289:L293)</f>
        <v>7749283.5667137383</v>
      </c>
      <c r="M294" s="36"/>
      <c r="N294" s="38">
        <f t="shared" si="147"/>
        <v>-4.1373419423858255</v>
      </c>
      <c r="O294" s="39"/>
      <c r="P294" s="59">
        <f>+SUBTOTAL(9,P289:P293)</f>
        <v>24835612.979999978</v>
      </c>
      <c r="Q294" s="37"/>
      <c r="R294" s="40"/>
      <c r="S294" s="37"/>
      <c r="T294" s="59">
        <f>+SUBTOTAL(9,T289:T293)</f>
        <v>5183190.9479999952</v>
      </c>
      <c r="U294" s="37"/>
      <c r="V294" s="60">
        <f>+SUBTOTAL(9,V289:V293)</f>
        <v>12932474.514713731</v>
      </c>
      <c r="W294" s="37"/>
      <c r="X294" s="59">
        <f>+SUBTOTAL(9,X289:X293)</f>
        <v>212136630.75</v>
      </c>
      <c r="Y294" s="37"/>
      <c r="Z294" s="38">
        <f t="shared" si="146"/>
        <v>-6</v>
      </c>
      <c r="AB294" s="52"/>
    </row>
    <row r="295" spans="1:28" s="35" customFormat="1">
      <c r="A295" s="42"/>
      <c r="B295" s="3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B295" s="52"/>
    </row>
    <row r="296" spans="1:28" s="35" customFormat="1">
      <c r="A296" s="61" t="s">
        <v>194</v>
      </c>
      <c r="B296" s="34"/>
      <c r="D296" s="44">
        <f>+SUBTOTAL(9,D257:D295)</f>
        <v>1272846207.3800001</v>
      </c>
      <c r="E296" s="44"/>
      <c r="F296" s="44"/>
      <c r="G296" s="44"/>
      <c r="H296" s="64">
        <v>1415.3334041000001</v>
      </c>
      <c r="I296" s="37"/>
      <c r="J296" s="63">
        <v>37.209037687570721</v>
      </c>
      <c r="K296" s="44"/>
      <c r="L296" s="44">
        <f>+SUBTOTAL(9,L257:L295)</f>
        <v>52661999.999999985</v>
      </c>
      <c r="M296" s="44"/>
      <c r="N296" s="44"/>
      <c r="O296" s="44"/>
      <c r="P296" s="44">
        <f>+SUBTOTAL(9,P257:P295)</f>
        <v>178897036.52999988</v>
      </c>
      <c r="Q296" s="44"/>
      <c r="R296" s="44"/>
      <c r="S296" s="44"/>
      <c r="T296" s="44">
        <f>+SUBTOTAL(9,T257:T295)</f>
        <v>34895430.21949999</v>
      </c>
      <c r="U296" s="44"/>
      <c r="V296" s="44">
        <f>+SUBTOTAL(9,V257:V295)</f>
        <v>87557430.219499946</v>
      </c>
      <c r="W296" s="44"/>
      <c r="X296" s="44">
        <f>+SUBTOTAL(9,X257:X295)</f>
        <v>1451743243.9099998</v>
      </c>
      <c r="Y296" s="44"/>
      <c r="Z296" s="44"/>
      <c r="AB296" s="52"/>
    </row>
    <row r="297" spans="1:28" s="35" customFormat="1">
      <c r="A297" s="42"/>
      <c r="B297" s="3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B297" s="52"/>
    </row>
    <row r="298" spans="1:28" s="35" customFormat="1">
      <c r="A298" s="42"/>
      <c r="B298" s="3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B298" s="52"/>
    </row>
    <row r="299" spans="1:28" s="35" customFormat="1">
      <c r="A299" s="33" t="s">
        <v>195</v>
      </c>
      <c r="B299" s="3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B299" s="52"/>
    </row>
    <row r="300" spans="1:28" s="35" customFormat="1">
      <c r="A300" s="42"/>
      <c r="B300" s="3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B300" s="52"/>
    </row>
    <row r="301" spans="1:28" s="35" customFormat="1">
      <c r="A301" s="42"/>
      <c r="B301" s="45" t="s">
        <v>43</v>
      </c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B301" s="52"/>
    </row>
    <row r="302" spans="1:28" s="35" customFormat="1">
      <c r="A302" s="42">
        <v>311</v>
      </c>
      <c r="B302" s="43" t="s">
        <v>49</v>
      </c>
      <c r="D302" s="44">
        <v>20690859.590000004</v>
      </c>
      <c r="L302" s="46">
        <v>2190098.4342159778</v>
      </c>
      <c r="M302" s="47"/>
      <c r="N302" s="47">
        <f>-L302/D302*100</f>
        <v>-10.584859583477447</v>
      </c>
      <c r="O302" s="48"/>
      <c r="P302" s="44">
        <v>381510.85999999993</v>
      </c>
      <c r="R302" s="47">
        <v>-30</v>
      </c>
      <c r="S302" s="47"/>
      <c r="T302" s="49">
        <f>-P302*R302/100</f>
        <v>114453.25799999997</v>
      </c>
      <c r="V302" s="50">
        <f>-D302*N302/100+T302</f>
        <v>2304551.6922159777</v>
      </c>
      <c r="X302" s="51">
        <f>+D302+P302</f>
        <v>21072370.450000003</v>
      </c>
      <c r="Z302" s="47">
        <f t="shared" ref="Z302:Z307" si="151">-ROUND(V302/X302*100,0)</f>
        <v>-11</v>
      </c>
      <c r="AB302" s="52"/>
    </row>
    <row r="303" spans="1:28" s="35" customFormat="1">
      <c r="A303" s="42">
        <v>312</v>
      </c>
      <c r="B303" s="43" t="s">
        <v>50</v>
      </c>
      <c r="D303" s="44">
        <v>144755656.96000001</v>
      </c>
      <c r="L303" s="46">
        <v>15322183.028356301</v>
      </c>
      <c r="M303" s="47"/>
      <c r="N303" s="47">
        <f t="shared" ref="N303:N307" si="152">-L303/D303*100</f>
        <v>-10.584859583477447</v>
      </c>
      <c r="O303" s="48"/>
      <c r="P303" s="44">
        <v>8966987.3399999999</v>
      </c>
      <c r="R303" s="47">
        <v>-20</v>
      </c>
      <c r="S303" s="47"/>
      <c r="T303" s="49">
        <f t="shared" ref="T303:T306" si="153">-P303*R303/100</f>
        <v>1793397.4680000001</v>
      </c>
      <c r="V303" s="50">
        <f t="shared" ref="V303:V306" si="154">-D303*N303/100+T303</f>
        <v>17115580.496356297</v>
      </c>
      <c r="X303" s="51">
        <f t="shared" ref="X303:X306" si="155">+D303+P303</f>
        <v>153722644.30000001</v>
      </c>
      <c r="Z303" s="47">
        <f t="shared" si="151"/>
        <v>-11</v>
      </c>
      <c r="AB303" s="52"/>
    </row>
    <row r="304" spans="1:28" s="35" customFormat="1">
      <c r="A304" s="42">
        <v>314</v>
      </c>
      <c r="B304" s="43" t="s">
        <v>51</v>
      </c>
      <c r="D304" s="44">
        <v>17814109.239999998</v>
      </c>
      <c r="L304" s="46">
        <v>1885598.4491012814</v>
      </c>
      <c r="M304" s="47"/>
      <c r="N304" s="47">
        <f t="shared" si="152"/>
        <v>-10.584859583477447</v>
      </c>
      <c r="O304" s="48"/>
      <c r="P304" s="44">
        <v>2367649.3400000003</v>
      </c>
      <c r="R304" s="47">
        <v>-15</v>
      </c>
      <c r="S304" s="47"/>
      <c r="T304" s="49">
        <f t="shared" si="153"/>
        <v>355147.40100000001</v>
      </c>
      <c r="V304" s="50">
        <f t="shared" si="154"/>
        <v>2240745.850101281</v>
      </c>
      <c r="X304" s="51">
        <f t="shared" si="155"/>
        <v>20181758.579999998</v>
      </c>
      <c r="Z304" s="47">
        <f t="shared" si="151"/>
        <v>-11</v>
      </c>
      <c r="AB304" s="52"/>
    </row>
    <row r="305" spans="1:28" s="35" customFormat="1">
      <c r="A305" s="42">
        <v>315</v>
      </c>
      <c r="B305" s="43" t="s">
        <v>52</v>
      </c>
      <c r="D305" s="44">
        <v>20491091.390000001</v>
      </c>
      <c r="L305" s="46">
        <v>2168953.2507535373</v>
      </c>
      <c r="M305" s="47"/>
      <c r="N305" s="47">
        <f t="shared" si="152"/>
        <v>-10.584859583477447</v>
      </c>
      <c r="O305" s="48"/>
      <c r="P305" s="44">
        <v>364598.51999999996</v>
      </c>
      <c r="R305" s="47">
        <v>-20</v>
      </c>
      <c r="S305" s="47"/>
      <c r="T305" s="49">
        <f t="shared" si="153"/>
        <v>72919.703999999998</v>
      </c>
      <c r="V305" s="50">
        <f t="shared" si="154"/>
        <v>2241872.9547535372</v>
      </c>
      <c r="X305" s="51">
        <f t="shared" si="155"/>
        <v>20855689.91</v>
      </c>
      <c r="Z305" s="47">
        <f t="shared" si="151"/>
        <v>-11</v>
      </c>
      <c r="AB305" s="52"/>
    </row>
    <row r="306" spans="1:28" s="35" customFormat="1">
      <c r="A306" s="42">
        <v>316</v>
      </c>
      <c r="B306" s="43" t="s">
        <v>53</v>
      </c>
      <c r="D306" s="54">
        <v>65694.97</v>
      </c>
      <c r="L306" s="55">
        <v>6953.7203279076348</v>
      </c>
      <c r="M306" s="47"/>
      <c r="N306" s="47">
        <f t="shared" si="152"/>
        <v>-10.584859583477449</v>
      </c>
      <c r="O306" s="48"/>
      <c r="P306" s="54">
        <v>21329.68</v>
      </c>
      <c r="R306" s="47">
        <v>-5</v>
      </c>
      <c r="S306" s="47"/>
      <c r="T306" s="56">
        <f t="shared" si="153"/>
        <v>1066.4839999999999</v>
      </c>
      <c r="V306" s="57">
        <f t="shared" si="154"/>
        <v>8020.2043279076352</v>
      </c>
      <c r="X306" s="58">
        <f t="shared" si="155"/>
        <v>87024.65</v>
      </c>
      <c r="Z306" s="47">
        <f t="shared" si="151"/>
        <v>-9</v>
      </c>
      <c r="AB306" s="52"/>
    </row>
    <row r="307" spans="1:28" s="35" customFormat="1">
      <c r="A307" s="42"/>
      <c r="B307" s="34" t="s">
        <v>150</v>
      </c>
      <c r="D307" s="36">
        <f>+SUBTOTAL(9,D302:D306)</f>
        <v>203817412.15000001</v>
      </c>
      <c r="E307" s="37"/>
      <c r="F307" s="37"/>
      <c r="G307" s="37"/>
      <c r="H307" s="37"/>
      <c r="I307" s="37"/>
      <c r="J307" s="37"/>
      <c r="K307" s="37"/>
      <c r="L307" s="36">
        <f>+SUBTOTAL(9,L302:L306)</f>
        <v>21573786.882755</v>
      </c>
      <c r="M307" s="36"/>
      <c r="N307" s="38">
        <f t="shared" si="152"/>
        <v>-10.584859583477446</v>
      </c>
      <c r="O307" s="39"/>
      <c r="P307" s="36">
        <f>+SUBTOTAL(9,P302:P306)</f>
        <v>12102075.739999998</v>
      </c>
      <c r="Q307" s="37"/>
      <c r="R307" s="40"/>
      <c r="S307" s="37"/>
      <c r="T307" s="36">
        <f>+SUBTOTAL(9,T302:T306)</f>
        <v>2336984.3149999999</v>
      </c>
      <c r="U307" s="37"/>
      <c r="V307" s="41">
        <f>+SUBTOTAL(9,V302:V306)</f>
        <v>23910771.197755001</v>
      </c>
      <c r="W307" s="37"/>
      <c r="X307" s="36">
        <f>+SUBTOTAL(9,X302:X306)</f>
        <v>215919487.88999999</v>
      </c>
      <c r="Y307" s="37"/>
      <c r="Z307" s="38">
        <f t="shared" si="151"/>
        <v>-11</v>
      </c>
      <c r="AB307" s="52"/>
    </row>
    <row r="308" spans="1:28" s="35" customFormat="1">
      <c r="A308" s="42"/>
      <c r="B308" s="43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B308" s="52"/>
    </row>
    <row r="309" spans="1:28" s="35" customFormat="1">
      <c r="A309" s="42"/>
      <c r="B309" s="45" t="s">
        <v>44</v>
      </c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B309" s="52"/>
    </row>
    <row r="310" spans="1:28" s="35" customFormat="1">
      <c r="A310" s="42">
        <v>311</v>
      </c>
      <c r="B310" s="43" t="s">
        <v>49</v>
      </c>
      <c r="D310" s="44">
        <v>28879052.200000003</v>
      </c>
      <c r="L310" s="46">
        <v>3056807.124409155</v>
      </c>
      <c r="M310" s="47"/>
      <c r="N310" s="47">
        <f>-L310/D310*100</f>
        <v>-10.584859583477447</v>
      </c>
      <c r="O310" s="48"/>
      <c r="P310" s="44">
        <v>382928.20999999985</v>
      </c>
      <c r="R310" s="47">
        <v>-30</v>
      </c>
      <c r="S310" s="47"/>
      <c r="T310" s="49">
        <f>-P310*R310/100</f>
        <v>114878.46299999995</v>
      </c>
      <c r="V310" s="50">
        <f>-D310*N310/100+T310</f>
        <v>3171685.5874091545</v>
      </c>
      <c r="X310" s="51">
        <f>+D310+P310</f>
        <v>29261980.410000004</v>
      </c>
      <c r="Z310" s="47">
        <f t="shared" ref="Z310:Z315" si="156">-ROUND(V310/X310*100,0)</f>
        <v>-11</v>
      </c>
      <c r="AB310" s="52"/>
    </row>
    <row r="311" spans="1:28" s="35" customFormat="1">
      <c r="A311" s="42">
        <v>312</v>
      </c>
      <c r="B311" s="43" t="s">
        <v>50</v>
      </c>
      <c r="D311" s="44">
        <v>180539598.93999994</v>
      </c>
      <c r="L311" s="46">
        <v>19109863.040372331</v>
      </c>
      <c r="M311" s="47"/>
      <c r="N311" s="47">
        <f t="shared" ref="N311:N315" si="157">-L311/D311*100</f>
        <v>-10.584859583477447</v>
      </c>
      <c r="O311" s="48"/>
      <c r="P311" s="44">
        <v>11475549.259999996</v>
      </c>
      <c r="R311" s="47">
        <v>-20</v>
      </c>
      <c r="S311" s="47"/>
      <c r="T311" s="49">
        <f t="shared" ref="T311:T314" si="158">-P311*R311/100</f>
        <v>2295109.8519999995</v>
      </c>
      <c r="V311" s="50">
        <f t="shared" ref="V311:V314" si="159">-D311*N311/100+T311</f>
        <v>21404972.892372329</v>
      </c>
      <c r="X311" s="51">
        <f t="shared" ref="X311:X314" si="160">+D311+P311</f>
        <v>192015148.19999993</v>
      </c>
      <c r="Z311" s="47">
        <f t="shared" si="156"/>
        <v>-11</v>
      </c>
      <c r="AB311" s="52"/>
    </row>
    <row r="312" spans="1:28" s="35" customFormat="1">
      <c r="A312" s="42">
        <v>314</v>
      </c>
      <c r="B312" s="43" t="s">
        <v>51</v>
      </c>
      <c r="D312" s="44">
        <v>24821317.09</v>
      </c>
      <c r="L312" s="46">
        <v>2627301.5607461906</v>
      </c>
      <c r="M312" s="47"/>
      <c r="N312" s="47">
        <f t="shared" si="157"/>
        <v>-10.584859583477447</v>
      </c>
      <c r="O312" s="48"/>
      <c r="P312" s="44">
        <v>2497988.3799999994</v>
      </c>
      <c r="R312" s="47">
        <v>-15</v>
      </c>
      <c r="S312" s="47"/>
      <c r="T312" s="49">
        <f t="shared" si="158"/>
        <v>374698.25699999987</v>
      </c>
      <c r="V312" s="50">
        <f t="shared" si="159"/>
        <v>3001999.8177461904</v>
      </c>
      <c r="X312" s="51">
        <f t="shared" si="160"/>
        <v>27319305.469999999</v>
      </c>
      <c r="Z312" s="47">
        <f t="shared" si="156"/>
        <v>-11</v>
      </c>
      <c r="AB312" s="52"/>
    </row>
    <row r="313" spans="1:28" s="35" customFormat="1">
      <c r="A313" s="42">
        <v>315</v>
      </c>
      <c r="B313" s="43" t="s">
        <v>52</v>
      </c>
      <c r="D313" s="44">
        <v>29582074.510000002</v>
      </c>
      <c r="L313" s="46">
        <v>3131221.0487631746</v>
      </c>
      <c r="M313" s="47"/>
      <c r="N313" s="47">
        <f t="shared" si="157"/>
        <v>-10.584859583477449</v>
      </c>
      <c r="O313" s="48"/>
      <c r="P313" s="44">
        <v>454870.49999999994</v>
      </c>
      <c r="R313" s="47">
        <v>-20</v>
      </c>
      <c r="S313" s="47"/>
      <c r="T313" s="49">
        <f t="shared" si="158"/>
        <v>90974.099999999977</v>
      </c>
      <c r="V313" s="50">
        <f t="shared" si="159"/>
        <v>3222195.1487631751</v>
      </c>
      <c r="X313" s="51">
        <f t="shared" si="160"/>
        <v>30036945.010000002</v>
      </c>
      <c r="Z313" s="47">
        <f t="shared" si="156"/>
        <v>-11</v>
      </c>
      <c r="AB313" s="52"/>
    </row>
    <row r="314" spans="1:28" s="35" customFormat="1">
      <c r="A314" s="42">
        <v>316</v>
      </c>
      <c r="B314" s="43" t="s">
        <v>53</v>
      </c>
      <c r="D314" s="54">
        <v>279921.42</v>
      </c>
      <c r="L314" s="55">
        <v>29629.289251076156</v>
      </c>
      <c r="M314" s="47"/>
      <c r="N314" s="47">
        <f t="shared" si="157"/>
        <v>-10.584859583477447</v>
      </c>
      <c r="O314" s="48"/>
      <c r="P314" s="54">
        <v>77532.349999999991</v>
      </c>
      <c r="R314" s="47">
        <v>-5</v>
      </c>
      <c r="S314" s="47"/>
      <c r="T314" s="56">
        <f t="shared" si="158"/>
        <v>3876.6174999999994</v>
      </c>
      <c r="V314" s="57">
        <f t="shared" si="159"/>
        <v>33505.906751076152</v>
      </c>
      <c r="X314" s="58">
        <f t="shared" si="160"/>
        <v>357453.76999999996</v>
      </c>
      <c r="Z314" s="47">
        <f t="shared" si="156"/>
        <v>-9</v>
      </c>
      <c r="AB314" s="52"/>
    </row>
    <row r="315" spans="1:28" s="35" customFormat="1">
      <c r="A315" s="42"/>
      <c r="B315" s="34" t="s">
        <v>151</v>
      </c>
      <c r="D315" s="36">
        <f>+SUBTOTAL(9,D310:D314)</f>
        <v>264101964.15999991</v>
      </c>
      <c r="E315" s="37"/>
      <c r="F315" s="37"/>
      <c r="G315" s="37"/>
      <c r="H315" s="37"/>
      <c r="I315" s="37"/>
      <c r="J315" s="37"/>
      <c r="K315" s="37"/>
      <c r="L315" s="36">
        <f>+SUBTOTAL(9,L310:L314)</f>
        <v>27954822.063541926</v>
      </c>
      <c r="M315" s="36"/>
      <c r="N315" s="38">
        <f t="shared" si="157"/>
        <v>-10.584859583477449</v>
      </c>
      <c r="O315" s="39"/>
      <c r="P315" s="36">
        <f>+SUBTOTAL(9,P310:P314)</f>
        <v>14888868.699999994</v>
      </c>
      <c r="Q315" s="37"/>
      <c r="R315" s="40"/>
      <c r="S315" s="37"/>
      <c r="T315" s="36">
        <f>+SUBTOTAL(9,T310:T314)</f>
        <v>2879537.2894999995</v>
      </c>
      <c r="U315" s="37"/>
      <c r="V315" s="41">
        <f>+SUBTOTAL(9,V310:V314)</f>
        <v>30834359.353041925</v>
      </c>
      <c r="W315" s="37"/>
      <c r="X315" s="36">
        <f>+SUBTOTAL(9,X310:X314)</f>
        <v>278990832.8599999</v>
      </c>
      <c r="Y315" s="37"/>
      <c r="Z315" s="38">
        <f t="shared" si="156"/>
        <v>-11</v>
      </c>
      <c r="AB315" s="52"/>
    </row>
    <row r="316" spans="1:28" s="35" customFormat="1">
      <c r="A316" s="42"/>
      <c r="B316" s="3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B316" s="52"/>
    </row>
    <row r="317" spans="1:28" s="35" customFormat="1">
      <c r="A317" s="42"/>
      <c r="B317" s="45" t="s">
        <v>45</v>
      </c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B317" s="52"/>
    </row>
    <row r="318" spans="1:28" s="35" customFormat="1">
      <c r="A318" s="42">
        <v>311</v>
      </c>
      <c r="B318" s="43" t="s">
        <v>49</v>
      </c>
      <c r="D318" s="44">
        <v>71475860.280000016</v>
      </c>
      <c r="L318" s="46">
        <v>7565619.4467205331</v>
      </c>
      <c r="M318" s="47"/>
      <c r="N318" s="47">
        <f>-L318/D318*100</f>
        <v>-10.584859583477449</v>
      </c>
      <c r="O318" s="48"/>
      <c r="P318" s="44">
        <v>1314374.6800000009</v>
      </c>
      <c r="R318" s="47">
        <v>-30</v>
      </c>
      <c r="S318" s="47"/>
      <c r="T318" s="49">
        <f>-P318*R318/100</f>
        <v>394312.40400000027</v>
      </c>
      <c r="V318" s="50">
        <f>-D318*N318/100+T318</f>
        <v>7959931.8507205332</v>
      </c>
      <c r="X318" s="51">
        <f>+D318+P318</f>
        <v>72790234.960000023</v>
      </c>
      <c r="Z318" s="47">
        <f t="shared" ref="Z318:Z323" si="161">-ROUND(V318/X318*100,0)</f>
        <v>-11</v>
      </c>
      <c r="AB318" s="52"/>
    </row>
    <row r="319" spans="1:28" s="35" customFormat="1">
      <c r="A319" s="42">
        <v>312</v>
      </c>
      <c r="B319" s="43" t="s">
        <v>50</v>
      </c>
      <c r="D319" s="44">
        <v>41731815.739999995</v>
      </c>
      <c r="L319" s="46">
        <v>4417254.0977145396</v>
      </c>
      <c r="M319" s="47"/>
      <c r="N319" s="47">
        <f t="shared" ref="N319:N323" si="162">-L319/D319*100</f>
        <v>-10.584859583477449</v>
      </c>
      <c r="O319" s="48"/>
      <c r="P319" s="44">
        <v>3199601.4700000011</v>
      </c>
      <c r="R319" s="47">
        <v>-20</v>
      </c>
      <c r="S319" s="47"/>
      <c r="T319" s="49">
        <f t="shared" ref="T319:T322" si="163">-P319*R319/100</f>
        <v>639920.29400000023</v>
      </c>
      <c r="V319" s="50">
        <f t="shared" ref="V319:V322" si="164">-D319*N319/100+T319</f>
        <v>5057174.3917145394</v>
      </c>
      <c r="X319" s="51">
        <f t="shared" ref="X319:X322" si="165">+D319+P319</f>
        <v>44931417.209999993</v>
      </c>
      <c r="Z319" s="47">
        <f t="shared" si="161"/>
        <v>-11</v>
      </c>
      <c r="AB319" s="52"/>
    </row>
    <row r="320" spans="1:28" s="35" customFormat="1">
      <c r="A320" s="42">
        <v>314</v>
      </c>
      <c r="B320" s="43" t="s">
        <v>51</v>
      </c>
      <c r="D320" s="44">
        <v>1612798.5599999998</v>
      </c>
      <c r="L320" s="46">
        <v>170712.46294034625</v>
      </c>
      <c r="M320" s="47"/>
      <c r="N320" s="47">
        <f t="shared" si="162"/>
        <v>-10.584859583477447</v>
      </c>
      <c r="O320" s="48"/>
      <c r="P320" s="44">
        <v>129759.53</v>
      </c>
      <c r="R320" s="47">
        <v>-15</v>
      </c>
      <c r="S320" s="47"/>
      <c r="T320" s="49">
        <f t="shared" si="163"/>
        <v>19463.929499999998</v>
      </c>
      <c r="V320" s="50">
        <f t="shared" si="164"/>
        <v>190176.39244034627</v>
      </c>
      <c r="X320" s="51">
        <f t="shared" si="165"/>
        <v>1742558.0899999999</v>
      </c>
      <c r="Z320" s="47">
        <f t="shared" si="161"/>
        <v>-11</v>
      </c>
      <c r="AB320" s="52"/>
    </row>
    <row r="321" spans="1:28" s="35" customFormat="1">
      <c r="A321" s="42">
        <v>315</v>
      </c>
      <c r="B321" s="43" t="s">
        <v>52</v>
      </c>
      <c r="D321" s="44">
        <v>4136128.4000000004</v>
      </c>
      <c r="L321" s="46">
        <v>437803.38333233248</v>
      </c>
      <c r="M321" s="47"/>
      <c r="N321" s="47">
        <f t="shared" si="162"/>
        <v>-10.584859583477447</v>
      </c>
      <c r="O321" s="48"/>
      <c r="P321" s="44">
        <v>74196.689999999959</v>
      </c>
      <c r="R321" s="47">
        <v>-20</v>
      </c>
      <c r="S321" s="47"/>
      <c r="T321" s="49">
        <f t="shared" si="163"/>
        <v>14839.337999999991</v>
      </c>
      <c r="V321" s="50">
        <f t="shared" si="164"/>
        <v>452642.72133233241</v>
      </c>
      <c r="X321" s="51">
        <f t="shared" si="165"/>
        <v>4210325.0900000008</v>
      </c>
      <c r="Z321" s="47">
        <f t="shared" si="161"/>
        <v>-11</v>
      </c>
      <c r="AB321" s="52"/>
    </row>
    <row r="322" spans="1:28" s="35" customFormat="1">
      <c r="A322" s="42">
        <v>316</v>
      </c>
      <c r="B322" s="43" t="s">
        <v>53</v>
      </c>
      <c r="D322" s="54">
        <v>1388791.81</v>
      </c>
      <c r="L322" s="55">
        <v>147001.66299533492</v>
      </c>
      <c r="M322" s="47"/>
      <c r="N322" s="47">
        <f t="shared" si="162"/>
        <v>-10.584859583477447</v>
      </c>
      <c r="O322" s="48"/>
      <c r="P322" s="54">
        <v>188083.39</v>
      </c>
      <c r="R322" s="47">
        <v>-5</v>
      </c>
      <c r="S322" s="47"/>
      <c r="T322" s="56">
        <f t="shared" si="163"/>
        <v>9404.1695</v>
      </c>
      <c r="V322" s="57">
        <f t="shared" si="164"/>
        <v>156405.83249533488</v>
      </c>
      <c r="X322" s="58">
        <f t="shared" si="165"/>
        <v>1576875.2000000002</v>
      </c>
      <c r="Z322" s="47">
        <f t="shared" si="161"/>
        <v>-10</v>
      </c>
      <c r="AB322" s="52"/>
    </row>
    <row r="323" spans="1:28" s="35" customFormat="1">
      <c r="A323" s="42"/>
      <c r="B323" s="34" t="s">
        <v>152</v>
      </c>
      <c r="D323" s="59">
        <f>+SUBTOTAL(9,D318:D322)</f>
        <v>120345394.79000002</v>
      </c>
      <c r="E323" s="37"/>
      <c r="F323" s="37"/>
      <c r="G323" s="37"/>
      <c r="H323" s="37"/>
      <c r="I323" s="37"/>
      <c r="J323" s="37"/>
      <c r="K323" s="37"/>
      <c r="L323" s="59">
        <f>+SUBTOTAL(9,L318:L322)</f>
        <v>12738391.053703086</v>
      </c>
      <c r="M323" s="36"/>
      <c r="N323" s="38">
        <f t="shared" si="162"/>
        <v>-10.584859583477447</v>
      </c>
      <c r="O323" s="39"/>
      <c r="P323" s="59">
        <f>+SUBTOTAL(9,P318:P322)</f>
        <v>4906015.7600000026</v>
      </c>
      <c r="Q323" s="37"/>
      <c r="R323" s="40"/>
      <c r="S323" s="37"/>
      <c r="T323" s="59">
        <f>+SUBTOTAL(9,T318:T322)</f>
        <v>1077940.1350000007</v>
      </c>
      <c r="U323" s="37"/>
      <c r="V323" s="60">
        <f>+SUBTOTAL(9,V318:V322)</f>
        <v>13816331.188703086</v>
      </c>
      <c r="W323" s="37"/>
      <c r="X323" s="59">
        <f>+SUBTOTAL(9,X318:X322)</f>
        <v>125251410.55000003</v>
      </c>
      <c r="Y323" s="37"/>
      <c r="Z323" s="38">
        <f t="shared" si="161"/>
        <v>-11</v>
      </c>
      <c r="AB323" s="52"/>
    </row>
    <row r="324" spans="1:28" s="35" customFormat="1">
      <c r="A324" s="42"/>
      <c r="B324" s="34"/>
      <c r="D324" s="36"/>
      <c r="E324" s="37"/>
      <c r="F324" s="37"/>
      <c r="G324" s="37"/>
      <c r="H324" s="37"/>
      <c r="I324" s="37"/>
      <c r="J324" s="37"/>
      <c r="K324" s="37"/>
      <c r="L324" s="36"/>
      <c r="M324" s="36"/>
      <c r="N324" s="38"/>
      <c r="O324" s="39"/>
      <c r="P324" s="36"/>
      <c r="Q324" s="37"/>
      <c r="R324" s="40"/>
      <c r="S324" s="37"/>
      <c r="T324" s="36"/>
      <c r="U324" s="37"/>
      <c r="V324" s="41"/>
      <c r="W324" s="37"/>
      <c r="X324" s="36"/>
      <c r="Y324" s="37"/>
      <c r="Z324" s="38"/>
      <c r="AB324" s="52"/>
    </row>
    <row r="325" spans="1:28" s="35" customFormat="1">
      <c r="A325" s="61" t="s">
        <v>196</v>
      </c>
      <c r="B325" s="34"/>
      <c r="D325" s="62">
        <f>+SUBTOTAL(9,D301:D324)</f>
        <v>588264771.09999979</v>
      </c>
      <c r="E325" s="37"/>
      <c r="F325" s="37"/>
      <c r="G325" s="37"/>
      <c r="H325" s="37">
        <v>637</v>
      </c>
      <c r="I325" s="37"/>
      <c r="J325" s="63">
        <v>97.75</v>
      </c>
      <c r="K325" s="37"/>
      <c r="L325" s="62">
        <f>+SUBTOTAL(9,L301:L324)</f>
        <v>62267000.000000015</v>
      </c>
      <c r="M325" s="36"/>
      <c r="N325" s="38"/>
      <c r="O325" s="39"/>
      <c r="P325" s="62">
        <f>+SUBTOTAL(9,P301:P324)</f>
        <v>31896960.199999999</v>
      </c>
      <c r="Q325" s="37"/>
      <c r="R325" s="40"/>
      <c r="S325" s="37"/>
      <c r="T325" s="62">
        <f>+SUBTOTAL(9,T301:T324)</f>
        <v>6294461.7394999983</v>
      </c>
      <c r="U325" s="37"/>
      <c r="V325" s="62">
        <f>+SUBTOTAL(9,V301:V324)</f>
        <v>68561461.739500001</v>
      </c>
      <c r="W325" s="37"/>
      <c r="X325" s="62">
        <f>+SUBTOTAL(9,X301:X324)</f>
        <v>620161731.30000007</v>
      </c>
      <c r="Y325" s="37"/>
      <c r="Z325" s="38"/>
      <c r="AB325" s="52"/>
    </row>
    <row r="326" spans="1:28" s="35" customFormat="1">
      <c r="A326" s="42"/>
      <c r="B326" s="3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B326" s="52"/>
    </row>
    <row r="327" spans="1:28" s="35" customFormat="1">
      <c r="A327" s="42"/>
      <c r="B327" s="3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B327" s="52"/>
    </row>
    <row r="328" spans="1:28" s="35" customFormat="1">
      <c r="A328" s="33" t="s">
        <v>197</v>
      </c>
      <c r="B328" s="3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B328" s="52"/>
    </row>
    <row r="329" spans="1:28" s="35" customFormat="1">
      <c r="A329" s="42"/>
      <c r="B329" s="3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B329" s="52"/>
    </row>
    <row r="330" spans="1:28" s="35" customFormat="1">
      <c r="A330" s="42"/>
      <c r="B330" s="45" t="s">
        <v>7</v>
      </c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B330" s="52"/>
    </row>
    <row r="331" spans="1:28" s="35" customFormat="1">
      <c r="A331" s="42">
        <v>311</v>
      </c>
      <c r="B331" s="43" t="s">
        <v>49</v>
      </c>
      <c r="D331" s="44">
        <v>49166387.019999996</v>
      </c>
      <c r="L331" s="46">
        <v>889159.56978702347</v>
      </c>
      <c r="M331" s="47"/>
      <c r="N331" s="47">
        <f>-L331/D331*100</f>
        <v>-1.8084704280290707</v>
      </c>
      <c r="O331" s="48"/>
      <c r="P331" s="44">
        <v>4265084.8399999952</v>
      </c>
      <c r="R331" s="47">
        <v>-30</v>
      </c>
      <c r="S331" s="47"/>
      <c r="T331" s="49">
        <f>-P331*R331/100</f>
        <v>1279525.4519999987</v>
      </c>
      <c r="V331" s="50">
        <f>-D331*N331/100+T331</f>
        <v>2168685.0217870222</v>
      </c>
      <c r="X331" s="51">
        <f>+D331+P331</f>
        <v>53431471.859999992</v>
      </c>
      <c r="Z331" s="47">
        <f t="shared" ref="Z331:Z337" si="166">-ROUND(V331/X331*100,0)</f>
        <v>-4</v>
      </c>
      <c r="AB331" s="52"/>
    </row>
    <row r="332" spans="1:28" s="35" customFormat="1">
      <c r="A332" s="42">
        <v>312</v>
      </c>
      <c r="B332" s="43" t="s">
        <v>50</v>
      </c>
      <c r="D332" s="44">
        <v>270874993.95999998</v>
      </c>
      <c r="L332" s="46">
        <v>4898694.1626921315</v>
      </c>
      <c r="M332" s="47"/>
      <c r="N332" s="47">
        <f t="shared" ref="N332:N335" si="167">-L332/D332*100</f>
        <v>-1.8084704280290707</v>
      </c>
      <c r="O332" s="48"/>
      <c r="P332" s="44">
        <v>60258545.5</v>
      </c>
      <c r="R332" s="47">
        <v>-20</v>
      </c>
      <c r="S332" s="47"/>
      <c r="T332" s="49">
        <f t="shared" ref="T332:T335" si="168">-P332*R332/100</f>
        <v>12051709.1</v>
      </c>
      <c r="V332" s="50">
        <f t="shared" ref="V332:V335" si="169">-D332*N332/100+T332</f>
        <v>16950403.262692131</v>
      </c>
      <c r="X332" s="51">
        <f t="shared" ref="X332:X335" si="170">+D332+P332</f>
        <v>331133539.45999998</v>
      </c>
      <c r="Z332" s="47">
        <f t="shared" si="166"/>
        <v>-5</v>
      </c>
      <c r="AB332" s="52"/>
    </row>
    <row r="333" spans="1:28" s="35" customFormat="1">
      <c r="A333" s="42">
        <v>314</v>
      </c>
      <c r="B333" s="43" t="s">
        <v>51</v>
      </c>
      <c r="D333" s="44">
        <v>47385830.920000002</v>
      </c>
      <c r="L333" s="46">
        <v>856958.73926405597</v>
      </c>
      <c r="M333" s="47"/>
      <c r="N333" s="47">
        <f t="shared" si="167"/>
        <v>-1.8084704280290711</v>
      </c>
      <c r="O333" s="48"/>
      <c r="P333" s="44">
        <v>17649978.989999995</v>
      </c>
      <c r="R333" s="47">
        <v>-15</v>
      </c>
      <c r="S333" s="47"/>
      <c r="T333" s="49">
        <f t="shared" si="168"/>
        <v>2647496.8484999989</v>
      </c>
      <c r="V333" s="50">
        <f t="shared" si="169"/>
        <v>3504455.587764055</v>
      </c>
      <c r="X333" s="51">
        <f t="shared" si="170"/>
        <v>65035809.909999996</v>
      </c>
      <c r="Z333" s="47">
        <f t="shared" si="166"/>
        <v>-5</v>
      </c>
      <c r="AB333" s="52"/>
    </row>
    <row r="334" spans="1:28" s="35" customFormat="1">
      <c r="A334" s="42">
        <v>315</v>
      </c>
      <c r="B334" s="43" t="s">
        <v>52</v>
      </c>
      <c r="D334" s="44">
        <v>26402850.550000008</v>
      </c>
      <c r="L334" s="46">
        <v>477487.74435346114</v>
      </c>
      <c r="M334" s="47"/>
      <c r="N334" s="47">
        <f t="shared" si="167"/>
        <v>-1.8084704280290711</v>
      </c>
      <c r="O334" s="48"/>
      <c r="P334" s="44">
        <v>2804592.0500000007</v>
      </c>
      <c r="R334" s="47">
        <v>-20</v>
      </c>
      <c r="S334" s="47"/>
      <c r="T334" s="49">
        <f t="shared" si="168"/>
        <v>560918.41000000015</v>
      </c>
      <c r="V334" s="50">
        <f t="shared" si="169"/>
        <v>1038406.1543534612</v>
      </c>
      <c r="X334" s="51">
        <f t="shared" si="170"/>
        <v>29207442.600000009</v>
      </c>
      <c r="Z334" s="47">
        <f t="shared" si="166"/>
        <v>-4</v>
      </c>
      <c r="AB334" s="52"/>
    </row>
    <row r="335" spans="1:28" s="35" customFormat="1">
      <c r="A335" s="42">
        <v>316</v>
      </c>
      <c r="B335" s="43" t="s">
        <v>53</v>
      </c>
      <c r="D335" s="54">
        <v>868124.99999999988</v>
      </c>
      <c r="L335" s="55">
        <v>15699.783903327372</v>
      </c>
      <c r="M335" s="47"/>
      <c r="N335" s="47">
        <f t="shared" si="167"/>
        <v>-1.8084704280290711</v>
      </c>
      <c r="O335" s="48"/>
      <c r="P335" s="54">
        <v>361700.95999999996</v>
      </c>
      <c r="R335" s="47">
        <v>-5</v>
      </c>
      <c r="S335" s="47"/>
      <c r="T335" s="56">
        <f t="shared" si="168"/>
        <v>18085.047999999999</v>
      </c>
      <c r="V335" s="57">
        <f t="shared" si="169"/>
        <v>33784.831903327373</v>
      </c>
      <c r="X335" s="58">
        <f t="shared" si="170"/>
        <v>1229825.96</v>
      </c>
      <c r="Z335" s="47">
        <f t="shared" si="166"/>
        <v>-3</v>
      </c>
      <c r="AB335" s="52"/>
    </row>
    <row r="336" spans="1:28" s="35" customFormat="1">
      <c r="A336" s="42"/>
      <c r="B336" s="34"/>
      <c r="D336" s="36"/>
      <c r="E336" s="37"/>
      <c r="F336" s="37"/>
      <c r="G336" s="37"/>
      <c r="H336" s="37"/>
      <c r="I336" s="37"/>
      <c r="J336" s="37"/>
      <c r="K336" s="37"/>
      <c r="L336" s="36"/>
      <c r="M336" s="36"/>
      <c r="N336" s="38"/>
      <c r="O336" s="39"/>
      <c r="P336" s="36"/>
      <c r="Q336" s="37"/>
      <c r="R336" s="40"/>
      <c r="S336" s="37"/>
      <c r="T336" s="36"/>
      <c r="U336" s="37"/>
      <c r="V336" s="41"/>
      <c r="W336" s="37"/>
      <c r="X336" s="36"/>
      <c r="Y336" s="37"/>
      <c r="Z336" s="38"/>
      <c r="AB336" s="52"/>
    </row>
    <row r="337" spans="1:28" s="35" customFormat="1">
      <c r="A337" s="61" t="s">
        <v>198</v>
      </c>
      <c r="B337" s="34"/>
      <c r="D337" s="62">
        <f>+SUBTOTAL(9,D331:D336)</f>
        <v>394698187.44999999</v>
      </c>
      <c r="E337" s="37"/>
      <c r="F337" s="37"/>
      <c r="G337" s="37"/>
      <c r="H337" s="37">
        <v>268</v>
      </c>
      <c r="I337" s="37"/>
      <c r="J337" s="63">
        <v>26.634328358208954</v>
      </c>
      <c r="K337" s="37"/>
      <c r="L337" s="62">
        <f>+SUBTOTAL(9,L331:L336)</f>
        <v>7138000</v>
      </c>
      <c r="M337" s="36"/>
      <c r="N337" s="38"/>
      <c r="O337" s="39"/>
      <c r="P337" s="62">
        <f>+SUBTOTAL(9,P331:P336)</f>
        <v>85339902.339999974</v>
      </c>
      <c r="Q337" s="37"/>
      <c r="R337" s="40"/>
      <c r="S337" s="37"/>
      <c r="T337" s="62">
        <f>+SUBTOTAL(9,T331:T336)</f>
        <v>16557734.858499996</v>
      </c>
      <c r="U337" s="37"/>
      <c r="V337" s="62">
        <f>+SUBTOTAL(9,V331:V336)</f>
        <v>23695734.858499996</v>
      </c>
      <c r="W337" s="37"/>
      <c r="X337" s="62">
        <f>+SUBTOTAL(9,X331:X336)</f>
        <v>480038089.79000002</v>
      </c>
      <c r="Y337" s="37"/>
      <c r="Z337" s="47">
        <f t="shared" si="166"/>
        <v>-5</v>
      </c>
      <c r="AB337" s="52"/>
    </row>
    <row r="338" spans="1:28" s="35" customFormat="1">
      <c r="A338" s="42"/>
      <c r="B338" s="34"/>
      <c r="D338" s="36"/>
      <c r="E338" s="37"/>
      <c r="F338" s="37"/>
      <c r="G338" s="37"/>
      <c r="H338" s="37"/>
      <c r="I338" s="37"/>
      <c r="J338" s="37"/>
      <c r="K338" s="37"/>
      <c r="L338" s="36"/>
      <c r="M338" s="36"/>
      <c r="N338" s="38"/>
      <c r="O338" s="39"/>
      <c r="P338" s="36"/>
      <c r="Q338" s="37"/>
      <c r="R338" s="40"/>
      <c r="S338" s="37"/>
      <c r="T338" s="36"/>
      <c r="U338" s="37"/>
      <c r="V338" s="41"/>
      <c r="W338" s="37"/>
      <c r="X338" s="36"/>
      <c r="Y338" s="37"/>
      <c r="Z338" s="38"/>
      <c r="AB338" s="52"/>
    </row>
    <row r="339" spans="1:28" s="35" customFormat="1">
      <c r="A339" s="42"/>
      <c r="B339" s="3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B339" s="52"/>
    </row>
    <row r="340" spans="1:28" s="35" customFormat="1">
      <c r="A340" s="33" t="s">
        <v>199</v>
      </c>
      <c r="B340" s="3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B340" s="52"/>
    </row>
    <row r="341" spans="1:28" s="35" customFormat="1">
      <c r="A341" s="42"/>
      <c r="B341" s="3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B341" s="52"/>
    </row>
    <row r="342" spans="1:28" s="35" customFormat="1">
      <c r="A342" s="42"/>
      <c r="B342" s="45" t="s">
        <v>205</v>
      </c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B342" s="52"/>
    </row>
    <row r="343" spans="1:28" s="35" customFormat="1">
      <c r="A343" s="42">
        <v>311</v>
      </c>
      <c r="B343" s="43" t="s">
        <v>49</v>
      </c>
      <c r="D343" s="44">
        <v>242417.45</v>
      </c>
      <c r="L343" s="46">
        <v>15341.777466341437</v>
      </c>
      <c r="M343" s="47"/>
      <c r="N343" s="47">
        <f t="shared" ref="N343:N347" si="171">-L343/D343*100</f>
        <v>-6.328660526022956</v>
      </c>
      <c r="O343" s="48"/>
      <c r="P343" s="44">
        <v>7576.2499999999964</v>
      </c>
      <c r="R343" s="47">
        <v>-30</v>
      </c>
      <c r="S343" s="47"/>
      <c r="T343" s="49">
        <f t="shared" ref="T343:T346" si="172">-P343*R343/100</f>
        <v>2272.8749999999986</v>
      </c>
      <c r="V343" s="50">
        <f t="shared" ref="V343:V346" si="173">-D343*N343/100+T343</f>
        <v>17614.652466341435</v>
      </c>
      <c r="X343" s="51">
        <f t="shared" ref="X343:X346" si="174">+D343+P343</f>
        <v>249993.7</v>
      </c>
      <c r="Z343" s="47">
        <f t="shared" ref="Z343:Z347" si="175">-ROUND(V343/X343*100,0)</f>
        <v>-7</v>
      </c>
      <c r="AB343" s="52"/>
    </row>
    <row r="344" spans="1:28" s="35" customFormat="1">
      <c r="A344" s="42">
        <v>312</v>
      </c>
      <c r="B344" s="43" t="s">
        <v>50</v>
      </c>
      <c r="D344" s="44">
        <v>32469199.159999996</v>
      </c>
      <c r="L344" s="46">
        <v>2054865.3903546969</v>
      </c>
      <c r="M344" s="47"/>
      <c r="N344" s="47">
        <f t="shared" si="171"/>
        <v>-6.328660526022956</v>
      </c>
      <c r="O344" s="48"/>
      <c r="P344" s="44">
        <v>4553017.5300000021</v>
      </c>
      <c r="R344" s="47">
        <v>-20</v>
      </c>
      <c r="S344" s="47"/>
      <c r="T344" s="49">
        <f t="shared" si="172"/>
        <v>910603.5060000004</v>
      </c>
      <c r="V344" s="50">
        <f t="shared" si="173"/>
        <v>2965468.8963546976</v>
      </c>
      <c r="X344" s="51">
        <f t="shared" si="174"/>
        <v>37022216.689999998</v>
      </c>
      <c r="Z344" s="47">
        <f t="shared" si="175"/>
        <v>-8</v>
      </c>
      <c r="AB344" s="52"/>
    </row>
    <row r="345" spans="1:28" s="35" customFormat="1">
      <c r="A345" s="42">
        <v>315</v>
      </c>
      <c r="B345" s="43" t="s">
        <v>52</v>
      </c>
      <c r="D345" s="44">
        <v>1007352.87</v>
      </c>
      <c r="L345" s="46">
        <v>63751.943441449344</v>
      </c>
      <c r="M345" s="47"/>
      <c r="N345" s="47">
        <f t="shared" si="171"/>
        <v>-6.328660526022956</v>
      </c>
      <c r="O345" s="48"/>
      <c r="P345" s="44">
        <v>23729.93</v>
      </c>
      <c r="R345" s="47">
        <v>-20</v>
      </c>
      <c r="S345" s="47"/>
      <c r="T345" s="49">
        <f t="shared" si="172"/>
        <v>4745.9859999999999</v>
      </c>
      <c r="V345" s="50">
        <f t="shared" si="173"/>
        <v>68497.929441449349</v>
      </c>
      <c r="X345" s="51">
        <f t="shared" si="174"/>
        <v>1031082.8</v>
      </c>
      <c r="Z345" s="47">
        <f t="shared" si="175"/>
        <v>-7</v>
      </c>
      <c r="AB345" s="52"/>
    </row>
    <row r="346" spans="1:28" s="35" customFormat="1">
      <c r="A346" s="42">
        <v>316</v>
      </c>
      <c r="B346" s="43" t="s">
        <v>53</v>
      </c>
      <c r="D346" s="54">
        <v>95452.88</v>
      </c>
      <c r="L346" s="55">
        <v>6040.8887375120612</v>
      </c>
      <c r="M346" s="47"/>
      <c r="N346" s="47">
        <f t="shared" si="171"/>
        <v>-6.328660526022956</v>
      </c>
      <c r="O346" s="48"/>
      <c r="P346" s="54">
        <v>26099.879999999994</v>
      </c>
      <c r="R346" s="47">
        <v>-5</v>
      </c>
      <c r="S346" s="47"/>
      <c r="T346" s="56">
        <f t="shared" si="172"/>
        <v>1304.9939999999997</v>
      </c>
      <c r="V346" s="57">
        <f t="shared" si="173"/>
        <v>7345.8827375120609</v>
      </c>
      <c r="X346" s="58">
        <f t="shared" si="174"/>
        <v>121552.76</v>
      </c>
      <c r="Z346" s="47">
        <f t="shared" si="175"/>
        <v>-6</v>
      </c>
      <c r="AB346" s="52"/>
    </row>
    <row r="347" spans="1:28" s="35" customFormat="1">
      <c r="A347" s="42"/>
      <c r="B347" s="34" t="s">
        <v>206</v>
      </c>
      <c r="D347" s="36">
        <f>+SUBTOTAL(9,D342:D346)</f>
        <v>33814422.359999999</v>
      </c>
      <c r="E347" s="37"/>
      <c r="F347" s="37"/>
      <c r="G347" s="37"/>
      <c r="H347" s="37"/>
      <c r="I347" s="37"/>
      <c r="J347" s="37"/>
      <c r="K347" s="37"/>
      <c r="L347" s="36">
        <f>+SUBTOTAL(9,L342:L346)</f>
        <v>2140000</v>
      </c>
      <c r="M347" s="36"/>
      <c r="N347" s="38">
        <f t="shared" si="171"/>
        <v>-6.328660526022956</v>
      </c>
      <c r="O347" s="39"/>
      <c r="P347" s="36">
        <f>+SUBTOTAL(9,P342:P346)</f>
        <v>4610423.5900000017</v>
      </c>
      <c r="Q347" s="37"/>
      <c r="R347" s="40"/>
      <c r="S347" s="37"/>
      <c r="T347" s="36">
        <f>+SUBTOTAL(9,T342:T346)</f>
        <v>918927.36100000038</v>
      </c>
      <c r="U347" s="37"/>
      <c r="V347" s="41">
        <f>+SUBTOTAL(9,V342:V346)</f>
        <v>3058927.3610000005</v>
      </c>
      <c r="W347" s="37"/>
      <c r="X347" s="36">
        <f>+SUBTOTAL(9,X342:X346)</f>
        <v>38424845.949999996</v>
      </c>
      <c r="Y347" s="37"/>
      <c r="Z347" s="38">
        <f t="shared" si="175"/>
        <v>-8</v>
      </c>
      <c r="AB347" s="52"/>
    </row>
    <row r="348" spans="1:28" s="35" customFormat="1">
      <c r="A348" s="42"/>
      <c r="B348" s="3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B348" s="52"/>
    </row>
    <row r="349" spans="1:28" s="35" customFormat="1">
      <c r="A349" s="42"/>
      <c r="B349" s="45" t="s">
        <v>46</v>
      </c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B349" s="52"/>
    </row>
    <row r="350" spans="1:28" s="35" customFormat="1">
      <c r="A350" s="42">
        <v>311</v>
      </c>
      <c r="B350" s="43" t="s">
        <v>49</v>
      </c>
      <c r="D350" s="44">
        <v>6151973.7599999998</v>
      </c>
      <c r="L350" s="46">
        <v>458814.94054800906</v>
      </c>
      <c r="M350" s="47"/>
      <c r="N350" s="47">
        <f>-L350/D350*100</f>
        <v>-7.458011988464806</v>
      </c>
      <c r="O350" s="48"/>
      <c r="P350" s="44">
        <v>431755.47</v>
      </c>
      <c r="R350" s="47">
        <v>-30</v>
      </c>
      <c r="S350" s="47"/>
      <c r="T350" s="49">
        <f>-P350*R350/100</f>
        <v>129526.641</v>
      </c>
      <c r="V350" s="50">
        <f>-D350*N350/100+T350</f>
        <v>588341.58154800907</v>
      </c>
      <c r="X350" s="51">
        <f>+D350+P350</f>
        <v>6583729.2299999995</v>
      </c>
      <c r="Z350" s="47">
        <f t="shared" ref="Z350:Z355" si="176">-ROUND(V350/X350*100,0)</f>
        <v>-9</v>
      </c>
      <c r="AB350" s="52"/>
    </row>
    <row r="351" spans="1:28" s="35" customFormat="1">
      <c r="A351" s="42">
        <v>312</v>
      </c>
      <c r="B351" s="43" t="s">
        <v>50</v>
      </c>
      <c r="D351" s="44">
        <v>10329588.889999997</v>
      </c>
      <c r="L351" s="46">
        <v>770381.97777532844</v>
      </c>
      <c r="M351" s="47"/>
      <c r="N351" s="47">
        <f t="shared" ref="N351:N355" si="177">-L351/D351*100</f>
        <v>-7.458011988464806</v>
      </c>
      <c r="O351" s="48"/>
      <c r="P351" s="44">
        <v>2636150.040000001</v>
      </c>
      <c r="R351" s="47">
        <v>-20</v>
      </c>
      <c r="S351" s="47"/>
      <c r="T351" s="49">
        <f t="shared" ref="T351:T354" si="178">-P351*R351/100</f>
        <v>527230.00800000015</v>
      </c>
      <c r="V351" s="50">
        <f t="shared" ref="V351:V354" si="179">-D351*N351/100+T351</f>
        <v>1297611.9857753287</v>
      </c>
      <c r="X351" s="51">
        <f t="shared" ref="X351:X354" si="180">+D351+P351</f>
        <v>12965738.929999998</v>
      </c>
      <c r="Z351" s="47">
        <f t="shared" si="176"/>
        <v>-10</v>
      </c>
      <c r="AB351" s="52"/>
    </row>
    <row r="352" spans="1:28" s="35" customFormat="1">
      <c r="A352" s="42">
        <v>314</v>
      </c>
      <c r="B352" s="43" t="s">
        <v>51</v>
      </c>
      <c r="D352" s="44">
        <v>12780245.32</v>
      </c>
      <c r="L352" s="46">
        <v>953152.22812081233</v>
      </c>
      <c r="M352" s="47"/>
      <c r="N352" s="47">
        <f t="shared" si="177"/>
        <v>-7.458011988464806</v>
      </c>
      <c r="O352" s="48"/>
      <c r="P352" s="44">
        <v>4321864.419999999</v>
      </c>
      <c r="R352" s="47">
        <v>-15</v>
      </c>
      <c r="S352" s="47"/>
      <c r="T352" s="49">
        <f t="shared" si="178"/>
        <v>648279.66299999983</v>
      </c>
      <c r="V352" s="50">
        <f t="shared" si="179"/>
        <v>1601431.8911208122</v>
      </c>
      <c r="X352" s="51">
        <f t="shared" si="180"/>
        <v>17102109.739999998</v>
      </c>
      <c r="Z352" s="47">
        <f t="shared" si="176"/>
        <v>-9</v>
      </c>
      <c r="AB352" s="52"/>
    </row>
    <row r="353" spans="1:28" s="35" customFormat="1">
      <c r="A353" s="42">
        <v>315</v>
      </c>
      <c r="B353" s="43" t="s">
        <v>52</v>
      </c>
      <c r="D353" s="44">
        <v>4621793.629999999</v>
      </c>
      <c r="L353" s="46">
        <v>344693.92300750263</v>
      </c>
      <c r="M353" s="47"/>
      <c r="N353" s="47">
        <f t="shared" si="177"/>
        <v>-7.4580119884648051</v>
      </c>
      <c r="O353" s="48"/>
      <c r="P353" s="44">
        <v>408058.29000000021</v>
      </c>
      <c r="R353" s="47">
        <v>-20</v>
      </c>
      <c r="S353" s="47"/>
      <c r="T353" s="49">
        <f t="shared" si="178"/>
        <v>81611.658000000039</v>
      </c>
      <c r="V353" s="50">
        <f t="shared" si="179"/>
        <v>426305.58100750268</v>
      </c>
      <c r="X353" s="51">
        <f t="shared" si="180"/>
        <v>5029851.919999999</v>
      </c>
      <c r="Z353" s="47">
        <f t="shared" si="176"/>
        <v>-8</v>
      </c>
      <c r="AB353" s="52"/>
    </row>
    <row r="354" spans="1:28" s="35" customFormat="1">
      <c r="A354" s="42">
        <v>316</v>
      </c>
      <c r="B354" s="43" t="s">
        <v>53</v>
      </c>
      <c r="D354" s="54">
        <v>467995.68000000005</v>
      </c>
      <c r="L354" s="55">
        <v>34903.173919897388</v>
      </c>
      <c r="M354" s="47"/>
      <c r="N354" s="47">
        <f t="shared" si="177"/>
        <v>-7.4580119884648051</v>
      </c>
      <c r="O354" s="48"/>
      <c r="P354" s="54">
        <v>215562.48</v>
      </c>
      <c r="R354" s="47">
        <v>-5</v>
      </c>
      <c r="S354" s="47"/>
      <c r="T354" s="56">
        <f t="shared" si="178"/>
        <v>10778.124000000002</v>
      </c>
      <c r="V354" s="57">
        <f t="shared" si="179"/>
        <v>45681.297919897392</v>
      </c>
      <c r="X354" s="58">
        <f t="shared" si="180"/>
        <v>683558.16</v>
      </c>
      <c r="Z354" s="47">
        <f t="shared" si="176"/>
        <v>-7</v>
      </c>
      <c r="AB354" s="52"/>
    </row>
    <row r="355" spans="1:28" s="35" customFormat="1">
      <c r="A355" s="42"/>
      <c r="B355" s="34" t="s">
        <v>153</v>
      </c>
      <c r="D355" s="36">
        <f>+SUBTOTAL(9,D350:D354)</f>
        <v>34351597.279999994</v>
      </c>
      <c r="E355" s="37"/>
      <c r="F355" s="37"/>
      <c r="G355" s="37"/>
      <c r="H355" s="37"/>
      <c r="I355" s="37"/>
      <c r="J355" s="37"/>
      <c r="K355" s="37"/>
      <c r="L355" s="36">
        <f>+SUBTOTAL(9,L350:L354)</f>
        <v>2561946.24337155</v>
      </c>
      <c r="M355" s="36"/>
      <c r="N355" s="38">
        <f t="shared" si="177"/>
        <v>-7.458011988464806</v>
      </c>
      <c r="O355" s="39"/>
      <c r="P355" s="36">
        <f>+SUBTOTAL(9,P350:P354)</f>
        <v>8013390.7000000002</v>
      </c>
      <c r="Q355" s="37"/>
      <c r="R355" s="40"/>
      <c r="S355" s="37"/>
      <c r="T355" s="36">
        <f>+SUBTOTAL(9,T350:T354)</f>
        <v>1397426.094</v>
      </c>
      <c r="U355" s="37"/>
      <c r="V355" s="41">
        <f>+SUBTOTAL(9,V350:V354)</f>
        <v>3959372.33737155</v>
      </c>
      <c r="W355" s="37"/>
      <c r="X355" s="36">
        <f>+SUBTOTAL(9,X350:X354)</f>
        <v>42364987.979999989</v>
      </c>
      <c r="Y355" s="37"/>
      <c r="Z355" s="38">
        <f t="shared" si="176"/>
        <v>-9</v>
      </c>
      <c r="AB355" s="52"/>
    </row>
    <row r="356" spans="1:28" s="35" customFormat="1">
      <c r="A356" s="42"/>
      <c r="B356" s="3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B356" s="52"/>
    </row>
    <row r="357" spans="1:28" s="35" customFormat="1">
      <c r="A357" s="42"/>
      <c r="B357" s="45" t="s">
        <v>47</v>
      </c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B357" s="52"/>
    </row>
    <row r="358" spans="1:28" s="35" customFormat="1">
      <c r="A358" s="42">
        <v>311</v>
      </c>
      <c r="B358" s="43" t="s">
        <v>49</v>
      </c>
      <c r="D358" s="44">
        <v>665220.91</v>
      </c>
      <c r="L358" s="46">
        <v>49612.255217574682</v>
      </c>
      <c r="M358" s="47"/>
      <c r="N358" s="47">
        <f>-L358/D358*100</f>
        <v>-7.458011988464806</v>
      </c>
      <c r="O358" s="48"/>
      <c r="P358" s="44">
        <v>21848.020000000004</v>
      </c>
      <c r="R358" s="47">
        <v>-30</v>
      </c>
      <c r="S358" s="47"/>
      <c r="T358" s="49">
        <f>-P358*R358/100</f>
        <v>6554.4060000000009</v>
      </c>
      <c r="V358" s="50">
        <f>-D358*N358/100+T358</f>
        <v>56166.661217574678</v>
      </c>
      <c r="X358" s="51">
        <f>+D358+P358</f>
        <v>687068.93</v>
      </c>
      <c r="Z358" s="47">
        <f t="shared" ref="Z358:Z363" si="181">-ROUND(V358/X358*100,0)</f>
        <v>-8</v>
      </c>
      <c r="AB358" s="52"/>
    </row>
    <row r="359" spans="1:28" s="35" customFormat="1">
      <c r="A359" s="42">
        <v>312</v>
      </c>
      <c r="B359" s="43" t="s">
        <v>50</v>
      </c>
      <c r="D359" s="44">
        <v>6826163.9299999997</v>
      </c>
      <c r="L359" s="46">
        <v>509096.12425166031</v>
      </c>
      <c r="M359" s="47"/>
      <c r="N359" s="47">
        <f t="shared" ref="N359:N363" si="182">-L359/D359*100</f>
        <v>-7.458011988464806</v>
      </c>
      <c r="O359" s="48"/>
      <c r="P359" s="44">
        <v>1045416.2699999999</v>
      </c>
      <c r="R359" s="47">
        <v>-20</v>
      </c>
      <c r="S359" s="47"/>
      <c r="T359" s="49">
        <f t="shared" ref="T359:T362" si="183">-P359*R359/100</f>
        <v>209083.25399999999</v>
      </c>
      <c r="V359" s="50">
        <f t="shared" ref="V359:V362" si="184">-D359*N359/100+T359</f>
        <v>718179.37825166027</v>
      </c>
      <c r="X359" s="51">
        <f t="shared" ref="X359:X362" si="185">+D359+P359</f>
        <v>7871580.1999999993</v>
      </c>
      <c r="Z359" s="47">
        <f t="shared" si="181"/>
        <v>-9</v>
      </c>
      <c r="AB359" s="52"/>
    </row>
    <row r="360" spans="1:28" s="35" customFormat="1">
      <c r="A360" s="42">
        <v>314</v>
      </c>
      <c r="B360" s="43" t="s">
        <v>51</v>
      </c>
      <c r="D360" s="44">
        <v>13290319.640000001</v>
      </c>
      <c r="L360" s="46">
        <v>991193.63205649261</v>
      </c>
      <c r="M360" s="47"/>
      <c r="N360" s="47">
        <f t="shared" si="182"/>
        <v>-7.4580119884648051</v>
      </c>
      <c r="O360" s="48"/>
      <c r="P360" s="44">
        <v>2781553.0599999996</v>
      </c>
      <c r="R360" s="47">
        <v>-15</v>
      </c>
      <c r="S360" s="47"/>
      <c r="T360" s="49">
        <f t="shared" si="183"/>
        <v>417232.95899999992</v>
      </c>
      <c r="V360" s="50">
        <f t="shared" si="184"/>
        <v>1408426.5910564926</v>
      </c>
      <c r="X360" s="51">
        <f t="shared" si="185"/>
        <v>16071872.699999999</v>
      </c>
      <c r="Z360" s="47">
        <f t="shared" si="181"/>
        <v>-9</v>
      </c>
      <c r="AB360" s="52"/>
    </row>
    <row r="361" spans="1:28" s="35" customFormat="1">
      <c r="A361" s="42">
        <v>315</v>
      </c>
      <c r="B361" s="43" t="s">
        <v>52</v>
      </c>
      <c r="D361" s="44">
        <v>2365581.87</v>
      </c>
      <c r="L361" s="46">
        <v>176425.37946154995</v>
      </c>
      <c r="M361" s="47"/>
      <c r="N361" s="47">
        <f t="shared" si="182"/>
        <v>-7.458011988464806</v>
      </c>
      <c r="O361" s="48"/>
      <c r="P361" s="44">
        <v>78946.83</v>
      </c>
      <c r="R361" s="47">
        <v>-20</v>
      </c>
      <c r="S361" s="47"/>
      <c r="T361" s="49">
        <f t="shared" si="183"/>
        <v>15789.366000000002</v>
      </c>
      <c r="V361" s="50">
        <f t="shared" si="184"/>
        <v>192214.74546154999</v>
      </c>
      <c r="X361" s="51">
        <f t="shared" si="185"/>
        <v>2444528.7000000002</v>
      </c>
      <c r="Z361" s="47">
        <f t="shared" si="181"/>
        <v>-8</v>
      </c>
      <c r="AB361" s="52"/>
    </row>
    <row r="362" spans="1:28" s="35" customFormat="1">
      <c r="A362" s="42">
        <v>316</v>
      </c>
      <c r="B362" s="43" t="s">
        <v>53</v>
      </c>
      <c r="D362" s="54">
        <v>391240.58</v>
      </c>
      <c r="L362" s="55">
        <v>29178.769360139242</v>
      </c>
      <c r="M362" s="47"/>
      <c r="N362" s="47">
        <f t="shared" si="182"/>
        <v>-7.458011988464806</v>
      </c>
      <c r="O362" s="48"/>
      <c r="P362" s="54">
        <v>131512.38</v>
      </c>
      <c r="R362" s="47">
        <v>-5</v>
      </c>
      <c r="S362" s="47"/>
      <c r="T362" s="56">
        <f t="shared" si="183"/>
        <v>6575.6190000000006</v>
      </c>
      <c r="V362" s="57">
        <f t="shared" si="184"/>
        <v>35754.388360139237</v>
      </c>
      <c r="X362" s="58">
        <f t="shared" si="185"/>
        <v>522752.96</v>
      </c>
      <c r="Z362" s="47">
        <f t="shared" si="181"/>
        <v>-7</v>
      </c>
      <c r="AB362" s="52"/>
    </row>
    <row r="363" spans="1:28" s="35" customFormat="1">
      <c r="A363" s="42"/>
      <c r="B363" s="34" t="s">
        <v>154</v>
      </c>
      <c r="D363" s="36">
        <f>+SUBTOTAL(9,D358:D362)</f>
        <v>23538526.93</v>
      </c>
      <c r="E363" s="37"/>
      <c r="F363" s="37"/>
      <c r="G363" s="37"/>
      <c r="H363" s="37"/>
      <c r="I363" s="37"/>
      <c r="J363" s="37"/>
      <c r="K363" s="37"/>
      <c r="L363" s="36">
        <f>+SUBTOTAL(9,L358:L362)</f>
        <v>1755506.1603474168</v>
      </c>
      <c r="M363" s="36"/>
      <c r="N363" s="38">
        <f t="shared" si="182"/>
        <v>-7.458011988464806</v>
      </c>
      <c r="O363" s="39"/>
      <c r="P363" s="36">
        <f>+SUBTOTAL(9,P358:P362)</f>
        <v>4059276.5599999996</v>
      </c>
      <c r="Q363" s="37"/>
      <c r="R363" s="40"/>
      <c r="S363" s="37"/>
      <c r="T363" s="36">
        <f>+SUBTOTAL(9,T358:T362)</f>
        <v>655235.60399999993</v>
      </c>
      <c r="U363" s="37"/>
      <c r="V363" s="41">
        <f>+SUBTOTAL(9,V358:V362)</f>
        <v>2410741.7643474173</v>
      </c>
      <c r="W363" s="37"/>
      <c r="X363" s="36">
        <f>+SUBTOTAL(9,X358:X362)</f>
        <v>27597803.489999998</v>
      </c>
      <c r="Y363" s="37"/>
      <c r="Z363" s="38">
        <f t="shared" si="181"/>
        <v>-9</v>
      </c>
      <c r="AB363" s="52"/>
    </row>
    <row r="364" spans="1:28" s="35" customFormat="1">
      <c r="A364" s="42"/>
      <c r="B364" s="3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B364" s="52"/>
    </row>
    <row r="365" spans="1:28" s="35" customFormat="1">
      <c r="A365" s="42"/>
      <c r="B365" s="3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B365" s="52"/>
    </row>
    <row r="366" spans="1:28" s="35" customFormat="1">
      <c r="A366" s="42"/>
      <c r="B366" s="45" t="s">
        <v>48</v>
      </c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B366" s="52"/>
    </row>
    <row r="367" spans="1:28" s="35" customFormat="1">
      <c r="A367" s="42">
        <v>311</v>
      </c>
      <c r="B367" s="43" t="s">
        <v>49</v>
      </c>
      <c r="D367" s="44">
        <v>716131.85999999987</v>
      </c>
      <c r="L367" s="46">
        <v>53409.199972015987</v>
      </c>
      <c r="M367" s="47"/>
      <c r="N367" s="47">
        <f>-L367/D367*100</f>
        <v>-7.4580119884648051</v>
      </c>
      <c r="O367" s="48"/>
      <c r="P367" s="44">
        <v>21918.599999999995</v>
      </c>
      <c r="R367" s="47">
        <v>-30</v>
      </c>
      <c r="S367" s="47"/>
      <c r="T367" s="49">
        <f>-P367*R367/100</f>
        <v>6575.579999999999</v>
      </c>
      <c r="V367" s="50">
        <f>-D367*N367/100+T367</f>
        <v>59984.779972015982</v>
      </c>
      <c r="X367" s="51">
        <f>+D367+P367</f>
        <v>738050.45999999985</v>
      </c>
      <c r="Z367" s="47">
        <f t="shared" ref="Z367:Z371" si="186">-ROUND(V367/X367*100,0)</f>
        <v>-8</v>
      </c>
      <c r="AB367" s="52"/>
    </row>
    <row r="368" spans="1:28" s="35" customFormat="1">
      <c r="A368" s="42">
        <v>312</v>
      </c>
      <c r="B368" s="43" t="s">
        <v>50</v>
      </c>
      <c r="D368" s="44">
        <v>2972609.41</v>
      </c>
      <c r="L368" s="46">
        <v>221697.56616803296</v>
      </c>
      <c r="M368" s="47"/>
      <c r="N368" s="47">
        <f t="shared" ref="N368:N371" si="187">-L368/D368*100</f>
        <v>-7.458011988464806</v>
      </c>
      <c r="O368" s="48"/>
      <c r="P368" s="44">
        <v>262628.64999999991</v>
      </c>
      <c r="R368" s="47">
        <v>-20</v>
      </c>
      <c r="S368" s="47"/>
      <c r="T368" s="49">
        <f t="shared" ref="T368:T370" si="188">-P368*R368/100</f>
        <v>52525.729999999981</v>
      </c>
      <c r="V368" s="50">
        <f t="shared" ref="V368:V370" si="189">-D368*N368/100+T368</f>
        <v>274223.29616803292</v>
      </c>
      <c r="X368" s="51">
        <f t="shared" ref="X368:X370" si="190">+D368+P368</f>
        <v>3235238.06</v>
      </c>
      <c r="Z368" s="47">
        <f t="shared" si="186"/>
        <v>-8</v>
      </c>
      <c r="AB368" s="52"/>
    </row>
    <row r="369" spans="1:28" s="35" customFormat="1">
      <c r="A369" s="42">
        <v>315</v>
      </c>
      <c r="B369" s="43" t="s">
        <v>52</v>
      </c>
      <c r="D369" s="44">
        <v>41137.43</v>
      </c>
      <c r="L369" s="46">
        <v>3068.0344611463174</v>
      </c>
      <c r="M369" s="47"/>
      <c r="N369" s="47">
        <f t="shared" si="187"/>
        <v>-7.4580119884648051</v>
      </c>
      <c r="O369" s="48"/>
      <c r="P369" s="44">
        <v>1071.52</v>
      </c>
      <c r="R369" s="47">
        <v>-20</v>
      </c>
      <c r="S369" s="47"/>
      <c r="T369" s="49">
        <f t="shared" si="188"/>
        <v>214.304</v>
      </c>
      <c r="V369" s="50">
        <f t="shared" si="189"/>
        <v>3282.3384611463171</v>
      </c>
      <c r="X369" s="51">
        <f t="shared" si="190"/>
        <v>42208.95</v>
      </c>
      <c r="Z369" s="47">
        <f t="shared" si="186"/>
        <v>-8</v>
      </c>
      <c r="AB369" s="52"/>
    </row>
    <row r="370" spans="1:28" s="35" customFormat="1">
      <c r="A370" s="42">
        <v>316</v>
      </c>
      <c r="B370" s="43" t="s">
        <v>53</v>
      </c>
      <c r="D370" s="54">
        <v>45223.79</v>
      </c>
      <c r="L370" s="55">
        <v>3372.7956798381483</v>
      </c>
      <c r="M370" s="47"/>
      <c r="N370" s="47">
        <f t="shared" si="187"/>
        <v>-7.458011988464806</v>
      </c>
      <c r="O370" s="48"/>
      <c r="P370" s="54">
        <v>24524.33</v>
      </c>
      <c r="R370" s="47">
        <v>-5</v>
      </c>
      <c r="S370" s="47"/>
      <c r="T370" s="56">
        <f t="shared" si="188"/>
        <v>1226.2165</v>
      </c>
      <c r="V370" s="57">
        <f t="shared" si="189"/>
        <v>4599.0121798381479</v>
      </c>
      <c r="X370" s="58">
        <f t="shared" si="190"/>
        <v>69748.12</v>
      </c>
      <c r="Z370" s="47">
        <f t="shared" si="186"/>
        <v>-7</v>
      </c>
      <c r="AB370" s="52"/>
    </row>
    <row r="371" spans="1:28" s="35" customFormat="1">
      <c r="A371" s="42"/>
      <c r="B371" s="34" t="s">
        <v>155</v>
      </c>
      <c r="D371" s="59">
        <f>+SUBTOTAL(9,D367:D370)</f>
        <v>3775102.49</v>
      </c>
      <c r="E371" s="37"/>
      <c r="F371" s="37"/>
      <c r="G371" s="37"/>
      <c r="H371" s="37"/>
      <c r="I371" s="37"/>
      <c r="J371" s="37"/>
      <c r="K371" s="37"/>
      <c r="L371" s="59">
        <f>+SUBTOTAL(9,L367:L370)</f>
        <v>281547.59628103347</v>
      </c>
      <c r="M371" s="36"/>
      <c r="N371" s="38">
        <f t="shared" si="187"/>
        <v>-7.4580119884648077</v>
      </c>
      <c r="O371" s="39"/>
      <c r="P371" s="59">
        <f>+SUBTOTAL(9,P367:P370)</f>
        <v>310143.09999999992</v>
      </c>
      <c r="Q371" s="37"/>
      <c r="R371" s="40"/>
      <c r="S371" s="37"/>
      <c r="T371" s="59">
        <f>+SUBTOTAL(9,T367:T370)</f>
        <v>60541.830499999982</v>
      </c>
      <c r="U371" s="37"/>
      <c r="V371" s="60">
        <f>+SUBTOTAL(9,V367:V370)</f>
        <v>342089.4267810334</v>
      </c>
      <c r="W371" s="37"/>
      <c r="X371" s="59">
        <f>+SUBTOTAL(9,X367:X370)</f>
        <v>4085245.5900000003</v>
      </c>
      <c r="Y371" s="37"/>
      <c r="Z371" s="38">
        <f t="shared" si="186"/>
        <v>-8</v>
      </c>
      <c r="AB371" s="52"/>
    </row>
    <row r="372" spans="1:28" s="35" customFormat="1">
      <c r="A372" s="42"/>
      <c r="B372" s="3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B372" s="52"/>
    </row>
    <row r="373" spans="1:28" s="35" customFormat="1">
      <c r="A373" s="61" t="s">
        <v>200</v>
      </c>
      <c r="B373" s="34"/>
      <c r="D373" s="54">
        <f>+SUBTOTAL(9,D343:D372)</f>
        <v>95479649.060000002</v>
      </c>
      <c r="E373" s="44"/>
      <c r="F373" s="44"/>
      <c r="G373" s="44"/>
      <c r="H373" s="37">
        <v>33</v>
      </c>
      <c r="I373" s="37"/>
      <c r="J373" s="37">
        <v>139.30000000000001</v>
      </c>
      <c r="K373" s="44"/>
      <c r="L373" s="54">
        <f>+SUBTOTAL(9,L343:L372)</f>
        <v>6738999.9999999991</v>
      </c>
      <c r="M373" s="44"/>
      <c r="N373" s="44"/>
      <c r="O373" s="44"/>
      <c r="P373" s="54">
        <f>+SUBTOTAL(9,P343:P372)</f>
        <v>16993233.949999999</v>
      </c>
      <c r="Q373" s="44"/>
      <c r="R373" s="44"/>
      <c r="S373" s="44"/>
      <c r="T373" s="54">
        <f>+SUBTOTAL(9,T343:T372)</f>
        <v>3032130.8895</v>
      </c>
      <c r="U373" s="44"/>
      <c r="V373" s="54">
        <f>+SUBTOTAL(9,V343:V372)</f>
        <v>9771130.8895000014</v>
      </c>
      <c r="W373" s="44"/>
      <c r="X373" s="54">
        <f>+SUBTOTAL(9,X343:X372)</f>
        <v>112472883.01000001</v>
      </c>
      <c r="Y373" s="44"/>
      <c r="Z373" s="44"/>
      <c r="AB373" s="52"/>
    </row>
    <row r="374" spans="1:28" s="35" customFormat="1">
      <c r="A374" s="42"/>
      <c r="B374" s="3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65"/>
      <c r="Y374" s="44"/>
      <c r="Z374" s="44"/>
      <c r="AB374" s="52"/>
    </row>
    <row r="375" spans="1:28" s="35" customFormat="1" ht="16.5" thickBot="1">
      <c r="A375" s="71" t="s">
        <v>121</v>
      </c>
      <c r="B375" s="34"/>
      <c r="D375" s="72">
        <f>+SUBTOTAL(9,D13:D374)</f>
        <v>6376163186.5</v>
      </c>
      <c r="E375" s="44"/>
      <c r="F375" s="44"/>
      <c r="G375" s="44"/>
      <c r="H375" s="44"/>
      <c r="I375" s="44"/>
      <c r="J375" s="44"/>
      <c r="K375" s="44"/>
      <c r="L375" s="72">
        <f>+SUBTOTAL(9,L13:L374)</f>
        <v>289872999.99999988</v>
      </c>
      <c r="M375" s="44"/>
      <c r="N375" s="44"/>
      <c r="O375" s="44"/>
      <c r="P375" s="72">
        <f>+SUBTOTAL(9,P13:P374)</f>
        <v>804878698.28999996</v>
      </c>
      <c r="Q375" s="44"/>
      <c r="R375" s="44"/>
      <c r="S375" s="44"/>
      <c r="T375" s="72">
        <f>+SUBTOTAL(9,T13:T374)</f>
        <v>156732154.39799994</v>
      </c>
      <c r="U375" s="44"/>
      <c r="V375" s="72">
        <f>+SUBTOTAL(9,V13:V374)</f>
        <v>446605154.39800012</v>
      </c>
      <c r="W375" s="44"/>
      <c r="X375" s="72">
        <f>+SUBTOTAL(9,X13:X374)</f>
        <v>7181041884.7900019</v>
      </c>
      <c r="Y375" s="44"/>
      <c r="Z375" s="44"/>
      <c r="AB375" s="52"/>
    </row>
    <row r="376" spans="1:28" ht="15.75" thickTop="1">
      <c r="A376" s="25"/>
      <c r="B376" s="26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  <c r="AB376" s="52"/>
    </row>
    <row r="377" spans="1:28">
      <c r="A377" s="25"/>
      <c r="B377" s="26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44"/>
      <c r="Y377" s="73"/>
      <c r="Z377" s="73"/>
      <c r="AB377" s="52"/>
    </row>
    <row r="378" spans="1:28">
      <c r="A378" s="21" t="s">
        <v>54</v>
      </c>
      <c r="B378" s="74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5"/>
      <c r="Q378" s="73"/>
      <c r="R378" s="73"/>
      <c r="S378" s="73"/>
      <c r="T378" s="73"/>
      <c r="U378" s="73"/>
      <c r="V378" s="73"/>
      <c r="W378" s="73"/>
      <c r="X378" s="44"/>
      <c r="Y378" s="73"/>
      <c r="Z378" s="73"/>
      <c r="AB378" s="52"/>
    </row>
    <row r="379" spans="1:28">
      <c r="A379" s="76"/>
      <c r="B379" s="74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5"/>
      <c r="Q379" s="73"/>
      <c r="R379" s="73"/>
      <c r="S379" s="73"/>
      <c r="T379" s="73"/>
      <c r="U379" s="73"/>
      <c r="V379" s="73"/>
      <c r="W379" s="73"/>
      <c r="X379" s="65"/>
      <c r="Y379" s="73"/>
      <c r="Z379" s="73"/>
      <c r="AB379" s="52"/>
    </row>
    <row r="380" spans="1:28">
      <c r="A380" s="77"/>
      <c r="B380" s="78" t="s">
        <v>55</v>
      </c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9"/>
      <c r="Y380" s="73"/>
      <c r="Z380" s="73"/>
      <c r="AB380" s="52"/>
    </row>
    <row r="381" spans="1:28">
      <c r="A381" s="77">
        <v>331</v>
      </c>
      <c r="B381" s="22" t="s">
        <v>49</v>
      </c>
      <c r="D381" s="73">
        <v>2084288.29</v>
      </c>
      <c r="L381" s="80">
        <v>0</v>
      </c>
      <c r="M381" s="81"/>
      <c r="N381" s="81">
        <f t="shared" ref="N381:N387" si="191">-L381/D381*100</f>
        <v>0</v>
      </c>
      <c r="P381" s="80">
        <v>36976.660000000018</v>
      </c>
      <c r="R381" s="47">
        <v>-30</v>
      </c>
      <c r="T381" s="80">
        <f t="shared" ref="T381:T386" si="192">-P381*R381/100</f>
        <v>11092.998000000005</v>
      </c>
      <c r="V381" s="73">
        <f t="shared" ref="V381:V386" si="193">-D381*N381/100+T381</f>
        <v>11092.998000000005</v>
      </c>
      <c r="X381" s="73">
        <f t="shared" ref="X381:X386" si="194">+D381+P381</f>
        <v>2121264.9500000002</v>
      </c>
      <c r="Z381" s="47">
        <f t="shared" ref="Z381:Z387" si="195">-ROUND(V381/X381*100,0)</f>
        <v>-1</v>
      </c>
      <c r="AB381" s="52"/>
    </row>
    <row r="382" spans="1:28">
      <c r="A382" s="77">
        <v>332</v>
      </c>
      <c r="B382" s="82" t="s">
        <v>106</v>
      </c>
      <c r="D382" s="73">
        <v>27744102.619999997</v>
      </c>
      <c r="L382" s="80">
        <v>0</v>
      </c>
      <c r="M382" s="81"/>
      <c r="N382" s="81">
        <f t="shared" si="191"/>
        <v>0</v>
      </c>
      <c r="P382" s="80">
        <v>291367.17</v>
      </c>
      <c r="R382" s="47">
        <v>-40</v>
      </c>
      <c r="T382" s="80">
        <f t="shared" si="192"/>
        <v>116546.86799999999</v>
      </c>
      <c r="V382" s="73">
        <f t="shared" si="193"/>
        <v>116546.86799999999</v>
      </c>
      <c r="X382" s="73">
        <f t="shared" si="194"/>
        <v>28035469.789999999</v>
      </c>
      <c r="Z382" s="47">
        <f t="shared" si="195"/>
        <v>0</v>
      </c>
      <c r="AB382" s="52"/>
    </row>
    <row r="383" spans="1:28">
      <c r="A383" s="77">
        <v>333</v>
      </c>
      <c r="B383" s="82" t="s">
        <v>107</v>
      </c>
      <c r="D383" s="73">
        <v>1918551.18</v>
      </c>
      <c r="L383" s="80">
        <v>0</v>
      </c>
      <c r="M383" s="81"/>
      <c r="N383" s="81">
        <f t="shared" si="191"/>
        <v>0</v>
      </c>
      <c r="P383" s="80">
        <v>67236.52</v>
      </c>
      <c r="R383" s="47">
        <v>-40</v>
      </c>
      <c r="T383" s="80">
        <f t="shared" si="192"/>
        <v>26894.608000000004</v>
      </c>
      <c r="V383" s="73">
        <f t="shared" si="193"/>
        <v>26894.608000000004</v>
      </c>
      <c r="X383" s="73">
        <f t="shared" si="194"/>
        <v>1985787.7</v>
      </c>
      <c r="Z383" s="47">
        <f t="shared" si="195"/>
        <v>-1</v>
      </c>
      <c r="AB383" s="52"/>
    </row>
    <row r="384" spans="1:28">
      <c r="A384" s="77">
        <v>334</v>
      </c>
      <c r="B384" s="82" t="s">
        <v>52</v>
      </c>
      <c r="D384" s="73">
        <v>1239461.8799999999</v>
      </c>
      <c r="L384" s="80">
        <v>0</v>
      </c>
      <c r="M384" s="81"/>
      <c r="N384" s="81">
        <f t="shared" si="191"/>
        <v>0</v>
      </c>
      <c r="P384" s="80">
        <v>82911.399999999994</v>
      </c>
      <c r="R384" s="47">
        <v>-15</v>
      </c>
      <c r="T384" s="80">
        <f t="shared" si="192"/>
        <v>12436.71</v>
      </c>
      <c r="V384" s="73">
        <f t="shared" si="193"/>
        <v>12436.71</v>
      </c>
      <c r="X384" s="73">
        <f t="shared" si="194"/>
        <v>1322373.2799999998</v>
      </c>
      <c r="Z384" s="47">
        <f t="shared" si="195"/>
        <v>-1</v>
      </c>
      <c r="AB384" s="52"/>
    </row>
    <row r="385" spans="1:28">
      <c r="A385" s="77">
        <v>335</v>
      </c>
      <c r="B385" s="22" t="s">
        <v>53</v>
      </c>
      <c r="D385" s="73">
        <v>7568.92</v>
      </c>
      <c r="L385" s="80">
        <v>0</v>
      </c>
      <c r="M385" s="81"/>
      <c r="N385" s="81">
        <f t="shared" si="191"/>
        <v>0</v>
      </c>
      <c r="P385" s="80">
        <v>420.13</v>
      </c>
      <c r="R385" s="47">
        <v>-10</v>
      </c>
      <c r="T385" s="80">
        <f t="shared" si="192"/>
        <v>42.013000000000005</v>
      </c>
      <c r="V385" s="73">
        <f t="shared" si="193"/>
        <v>42.013000000000005</v>
      </c>
      <c r="X385" s="73">
        <f t="shared" si="194"/>
        <v>7989.05</v>
      </c>
      <c r="Z385" s="47">
        <f t="shared" si="195"/>
        <v>-1</v>
      </c>
      <c r="AB385" s="52"/>
    </row>
    <row r="386" spans="1:28">
      <c r="A386" s="77">
        <v>336</v>
      </c>
      <c r="B386" s="82" t="s">
        <v>108</v>
      </c>
      <c r="D386" s="83">
        <v>5386.7699999999995</v>
      </c>
      <c r="L386" s="84">
        <v>0</v>
      </c>
      <c r="M386" s="81"/>
      <c r="N386" s="81">
        <f t="shared" si="191"/>
        <v>0</v>
      </c>
      <c r="P386" s="84">
        <v>96.83</v>
      </c>
      <c r="R386" s="47">
        <v>-40</v>
      </c>
      <c r="T386" s="84">
        <f t="shared" si="192"/>
        <v>38.731999999999999</v>
      </c>
      <c r="V386" s="83">
        <f t="shared" si="193"/>
        <v>38.731999999999999</v>
      </c>
      <c r="X386" s="83">
        <f t="shared" si="194"/>
        <v>5483.5999999999995</v>
      </c>
      <c r="Z386" s="47">
        <f t="shared" si="195"/>
        <v>-1</v>
      </c>
      <c r="AB386" s="52"/>
    </row>
    <row r="387" spans="1:28">
      <c r="A387" s="77"/>
      <c r="B387" s="34" t="s">
        <v>156</v>
      </c>
      <c r="D387" s="85">
        <f>+SUBTOTAL(9,D381:D386)</f>
        <v>32999359.659999996</v>
      </c>
      <c r="H387" s="37">
        <v>0</v>
      </c>
      <c r="J387" s="37">
        <v>0</v>
      </c>
      <c r="L387" s="85">
        <f>+SUBTOTAL(9,L381:L386)</f>
        <v>0</v>
      </c>
      <c r="M387" s="85"/>
      <c r="N387" s="81">
        <f t="shared" si="191"/>
        <v>0</v>
      </c>
      <c r="P387" s="85">
        <f>+SUBTOTAL(9,P381:P386)</f>
        <v>479008.71</v>
      </c>
      <c r="T387" s="85">
        <f>+SUBTOTAL(9,T381:T386)</f>
        <v>167051.92899999997</v>
      </c>
      <c r="V387" s="85">
        <f>+SUBTOTAL(9,V381:V386)</f>
        <v>167051.92899999997</v>
      </c>
      <c r="X387" s="85">
        <f>+SUBTOTAL(9,X381:X386)</f>
        <v>33478368.370000001</v>
      </c>
      <c r="Z387" s="38">
        <f t="shared" si="195"/>
        <v>0</v>
      </c>
      <c r="AB387" s="52"/>
    </row>
    <row r="388" spans="1:28">
      <c r="A388" s="77"/>
      <c r="B388" s="82"/>
      <c r="D388" s="73"/>
      <c r="L388" s="73"/>
      <c r="M388" s="73"/>
      <c r="N388" s="73"/>
      <c r="P388" s="73"/>
      <c r="T388" s="73"/>
      <c r="V388" s="73"/>
      <c r="X388" s="73"/>
      <c r="Z388" s="47"/>
      <c r="AB388" s="52"/>
    </row>
    <row r="389" spans="1:28">
      <c r="A389" s="77"/>
      <c r="B389" s="78" t="s">
        <v>56</v>
      </c>
      <c r="D389" s="73"/>
      <c r="L389" s="73"/>
      <c r="M389" s="73"/>
      <c r="N389" s="73"/>
      <c r="P389" s="73"/>
      <c r="T389" s="73"/>
      <c r="V389" s="73"/>
      <c r="X389" s="73"/>
      <c r="Z389" s="47"/>
      <c r="AB389" s="52"/>
    </row>
    <row r="390" spans="1:28">
      <c r="A390" s="86">
        <v>331</v>
      </c>
      <c r="B390" s="43" t="s">
        <v>49</v>
      </c>
      <c r="D390" s="73">
        <v>6450432.8199999984</v>
      </c>
      <c r="L390" s="80">
        <v>0</v>
      </c>
      <c r="M390" s="81"/>
      <c r="N390" s="81">
        <f t="shared" ref="N390:N396" si="196">-L390/D390*100</f>
        <v>0</v>
      </c>
      <c r="P390" s="80">
        <v>307392.37999999971</v>
      </c>
      <c r="R390" s="47">
        <v>-30</v>
      </c>
      <c r="T390" s="80">
        <f>-P390*R390/100</f>
        <v>92217.713999999905</v>
      </c>
      <c r="V390" s="73">
        <f t="shared" ref="V390:V395" si="197">-D390*N390/100+T390</f>
        <v>92217.713999999905</v>
      </c>
      <c r="X390" s="73">
        <f t="shared" ref="X390:X395" si="198">+D390+P390</f>
        <v>6757825.1999999983</v>
      </c>
      <c r="Z390" s="47">
        <f t="shared" ref="Z390:Z396" si="199">-ROUND(V390/X390*100,0)</f>
        <v>-1</v>
      </c>
      <c r="AB390" s="52"/>
    </row>
    <row r="391" spans="1:28">
      <c r="A391" s="86">
        <v>332</v>
      </c>
      <c r="B391" s="87" t="s">
        <v>106</v>
      </c>
      <c r="D391" s="73">
        <v>41531109.49000001</v>
      </c>
      <c r="L391" s="80">
        <v>0</v>
      </c>
      <c r="M391" s="81"/>
      <c r="N391" s="81">
        <f t="shared" si="196"/>
        <v>0</v>
      </c>
      <c r="P391" s="80">
        <v>1455202.02</v>
      </c>
      <c r="R391" s="47">
        <v>-40</v>
      </c>
      <c r="T391" s="80">
        <f>-P391*R391/100</f>
        <v>582080.80799999996</v>
      </c>
      <c r="V391" s="73">
        <f t="shared" si="197"/>
        <v>582080.80799999996</v>
      </c>
      <c r="X391" s="73">
        <f t="shared" si="198"/>
        <v>42986311.510000013</v>
      </c>
      <c r="Z391" s="47">
        <f t="shared" si="199"/>
        <v>-1</v>
      </c>
      <c r="AB391" s="52"/>
    </row>
    <row r="392" spans="1:28">
      <c r="A392" s="86">
        <v>333</v>
      </c>
      <c r="B392" s="87" t="s">
        <v>107</v>
      </c>
      <c r="D392" s="73">
        <v>16330468.02</v>
      </c>
      <c r="L392" s="80">
        <v>0</v>
      </c>
      <c r="M392" s="81"/>
      <c r="N392" s="81">
        <f t="shared" si="196"/>
        <v>0</v>
      </c>
      <c r="P392" s="80">
        <v>888138.03999999992</v>
      </c>
      <c r="R392" s="47">
        <v>-40</v>
      </c>
      <c r="T392" s="80">
        <f t="shared" ref="T392:T395" si="200">-P392*R392/100</f>
        <v>355255.21599999996</v>
      </c>
      <c r="V392" s="73">
        <f t="shared" si="197"/>
        <v>355255.21599999996</v>
      </c>
      <c r="X392" s="73">
        <f t="shared" si="198"/>
        <v>17218606.059999999</v>
      </c>
      <c r="Z392" s="47">
        <f t="shared" si="199"/>
        <v>-2</v>
      </c>
      <c r="AB392" s="52"/>
    </row>
    <row r="393" spans="1:28">
      <c r="A393" s="86">
        <v>334</v>
      </c>
      <c r="B393" s="87" t="s">
        <v>52</v>
      </c>
      <c r="D393" s="73">
        <v>5118252.8199999994</v>
      </c>
      <c r="L393" s="80">
        <v>0</v>
      </c>
      <c r="M393" s="81"/>
      <c r="N393" s="81">
        <f t="shared" si="196"/>
        <v>0</v>
      </c>
      <c r="P393" s="80">
        <v>675494.89000000106</v>
      </c>
      <c r="R393" s="47">
        <v>-15</v>
      </c>
      <c r="T393" s="80">
        <f t="shared" si="200"/>
        <v>101324.23350000016</v>
      </c>
      <c r="V393" s="73">
        <f t="shared" si="197"/>
        <v>101324.23350000016</v>
      </c>
      <c r="X393" s="73">
        <f t="shared" si="198"/>
        <v>5793747.7100000009</v>
      </c>
      <c r="Z393" s="47">
        <f t="shared" si="199"/>
        <v>-2</v>
      </c>
      <c r="AB393" s="52"/>
    </row>
    <row r="394" spans="1:28">
      <c r="A394" s="86">
        <v>335</v>
      </c>
      <c r="B394" s="43" t="s">
        <v>53</v>
      </c>
      <c r="D394" s="73">
        <v>72015.609999999986</v>
      </c>
      <c r="L394" s="80">
        <v>0</v>
      </c>
      <c r="M394" s="81"/>
      <c r="N394" s="81">
        <f t="shared" si="196"/>
        <v>0</v>
      </c>
      <c r="P394" s="80">
        <v>8037.1300000000019</v>
      </c>
      <c r="R394" s="47">
        <v>-10</v>
      </c>
      <c r="T394" s="80">
        <f t="shared" si="200"/>
        <v>803.71300000000019</v>
      </c>
      <c r="V394" s="73">
        <f t="shared" si="197"/>
        <v>803.71300000000019</v>
      </c>
      <c r="X394" s="73">
        <f t="shared" si="198"/>
        <v>80052.739999999991</v>
      </c>
      <c r="Z394" s="47">
        <f t="shared" si="199"/>
        <v>-1</v>
      </c>
      <c r="AB394" s="52"/>
    </row>
    <row r="395" spans="1:28">
      <c r="A395" s="86">
        <v>336</v>
      </c>
      <c r="B395" s="87" t="s">
        <v>108</v>
      </c>
      <c r="D395" s="83">
        <v>1228391.79</v>
      </c>
      <c r="L395" s="84">
        <v>0</v>
      </c>
      <c r="M395" s="81"/>
      <c r="N395" s="81">
        <f t="shared" si="196"/>
        <v>0</v>
      </c>
      <c r="P395" s="84">
        <v>49645.819999999956</v>
      </c>
      <c r="R395" s="47">
        <v>-40</v>
      </c>
      <c r="T395" s="84">
        <f t="shared" si="200"/>
        <v>19858.327999999983</v>
      </c>
      <c r="V395" s="83">
        <f t="shared" si="197"/>
        <v>19858.327999999983</v>
      </c>
      <c r="X395" s="83">
        <f t="shared" si="198"/>
        <v>1278037.6100000001</v>
      </c>
      <c r="Z395" s="47">
        <f t="shared" si="199"/>
        <v>-2</v>
      </c>
      <c r="AB395" s="52"/>
    </row>
    <row r="396" spans="1:28">
      <c r="A396" s="86"/>
      <c r="B396" s="34" t="s">
        <v>157</v>
      </c>
      <c r="D396" s="85">
        <f>+SUBTOTAL(9,D390:D395)</f>
        <v>70730670.550000012</v>
      </c>
      <c r="H396" s="37">
        <v>0</v>
      </c>
      <c r="J396" s="37">
        <v>0</v>
      </c>
      <c r="L396" s="85">
        <f>+SUBTOTAL(9,L390:L395)</f>
        <v>0</v>
      </c>
      <c r="M396" s="85"/>
      <c r="N396" s="81">
        <f t="shared" si="196"/>
        <v>0</v>
      </c>
      <c r="P396" s="85">
        <f>+SUBTOTAL(9,P390:P395)</f>
        <v>3383910.2800000003</v>
      </c>
      <c r="T396" s="85">
        <f>+SUBTOTAL(9,T390:T395)</f>
        <v>1151540.0125</v>
      </c>
      <c r="V396" s="85">
        <f>+SUBTOTAL(9,V390:V395)</f>
        <v>1151540.0125</v>
      </c>
      <c r="X396" s="85">
        <f>+SUBTOTAL(9,X390:X395)</f>
        <v>74114580.830000013</v>
      </c>
      <c r="Z396" s="38">
        <f t="shared" si="199"/>
        <v>-2</v>
      </c>
      <c r="AB396" s="52"/>
    </row>
    <row r="397" spans="1:28">
      <c r="A397" s="77"/>
      <c r="B397" s="82"/>
      <c r="D397" s="73"/>
      <c r="L397" s="73"/>
      <c r="M397" s="73"/>
      <c r="N397" s="73"/>
      <c r="P397" s="73"/>
      <c r="T397" s="73"/>
      <c r="V397" s="73"/>
      <c r="X397" s="73"/>
      <c r="Z397" s="47"/>
      <c r="AB397" s="52"/>
    </row>
    <row r="398" spans="1:28">
      <c r="A398" s="77"/>
      <c r="B398" s="78" t="s">
        <v>57</v>
      </c>
      <c r="D398" s="73"/>
      <c r="L398" s="73"/>
      <c r="M398" s="73"/>
      <c r="N398" s="73"/>
      <c r="P398" s="73"/>
      <c r="T398" s="73"/>
      <c r="V398" s="73"/>
      <c r="X398" s="73"/>
      <c r="Z398" s="47"/>
      <c r="AB398" s="52"/>
    </row>
    <row r="399" spans="1:28">
      <c r="A399" s="77">
        <v>331</v>
      </c>
      <c r="B399" s="22" t="s">
        <v>49</v>
      </c>
      <c r="D399" s="73">
        <v>90930.239999999991</v>
      </c>
      <c r="L399" s="80">
        <v>0</v>
      </c>
      <c r="M399" s="81"/>
      <c r="N399" s="81">
        <f t="shared" ref="N399:N405" si="201">-L399/D399*100</f>
        <v>0</v>
      </c>
      <c r="P399" s="80">
        <v>3295.7599999999993</v>
      </c>
      <c r="R399" s="47">
        <v>-30</v>
      </c>
      <c r="T399" s="80">
        <f>-P399*R399/100</f>
        <v>988.72799999999972</v>
      </c>
      <c r="V399" s="73">
        <f t="shared" ref="V399:V404" si="202">-D399*N399/100+T399</f>
        <v>988.72799999999972</v>
      </c>
      <c r="X399" s="73">
        <f t="shared" ref="X399:X404" si="203">+D399+P399</f>
        <v>94225.999999999985</v>
      </c>
      <c r="Z399" s="47">
        <f t="shared" ref="Z399:Z405" si="204">-ROUND(V399/X399*100,0)</f>
        <v>-1</v>
      </c>
      <c r="AB399" s="52"/>
    </row>
    <row r="400" spans="1:28">
      <c r="A400" s="77">
        <v>332</v>
      </c>
      <c r="B400" s="82" t="s">
        <v>106</v>
      </c>
      <c r="D400" s="73">
        <v>1368964.1199999999</v>
      </c>
      <c r="L400" s="80">
        <v>0</v>
      </c>
      <c r="M400" s="81"/>
      <c r="N400" s="81">
        <f t="shared" si="201"/>
        <v>0</v>
      </c>
      <c r="P400" s="80">
        <v>24740.62</v>
      </c>
      <c r="R400" s="47">
        <v>-40</v>
      </c>
      <c r="T400" s="80">
        <f>-P400*R400/100</f>
        <v>9896.2479999999996</v>
      </c>
      <c r="V400" s="73">
        <f t="shared" si="202"/>
        <v>9896.2479999999996</v>
      </c>
      <c r="X400" s="73">
        <f t="shared" si="203"/>
        <v>1393704.74</v>
      </c>
      <c r="Z400" s="47">
        <f t="shared" si="204"/>
        <v>-1</v>
      </c>
      <c r="AB400" s="52"/>
    </row>
    <row r="401" spans="1:28">
      <c r="A401" s="77">
        <v>333</v>
      </c>
      <c r="B401" s="82" t="s">
        <v>107</v>
      </c>
      <c r="D401" s="73">
        <v>821881.38</v>
      </c>
      <c r="L401" s="80">
        <v>0</v>
      </c>
      <c r="M401" s="81"/>
      <c r="N401" s="81">
        <f t="shared" si="201"/>
        <v>0</v>
      </c>
      <c r="P401" s="80">
        <v>20138.470000000005</v>
      </c>
      <c r="R401" s="47">
        <v>-40</v>
      </c>
      <c r="T401" s="80">
        <f t="shared" ref="T401:T404" si="205">-P401*R401/100</f>
        <v>8055.3880000000017</v>
      </c>
      <c r="V401" s="73">
        <f t="shared" si="202"/>
        <v>8055.3880000000017</v>
      </c>
      <c r="X401" s="73">
        <f t="shared" si="203"/>
        <v>842019.85</v>
      </c>
      <c r="Z401" s="47">
        <f t="shared" si="204"/>
        <v>-1</v>
      </c>
      <c r="AB401" s="52"/>
    </row>
    <row r="402" spans="1:28">
      <c r="A402" s="77">
        <v>334</v>
      </c>
      <c r="B402" s="82" t="s">
        <v>52</v>
      </c>
      <c r="D402" s="73">
        <v>542316.54999999993</v>
      </c>
      <c r="L402" s="80">
        <v>0</v>
      </c>
      <c r="M402" s="81"/>
      <c r="N402" s="81">
        <f t="shared" si="201"/>
        <v>0</v>
      </c>
      <c r="P402" s="80">
        <v>64009.300000000025</v>
      </c>
      <c r="R402" s="47">
        <v>-15</v>
      </c>
      <c r="T402" s="80">
        <f t="shared" si="205"/>
        <v>9601.3950000000041</v>
      </c>
      <c r="V402" s="73">
        <f t="shared" si="202"/>
        <v>9601.3950000000041</v>
      </c>
      <c r="X402" s="73">
        <f t="shared" si="203"/>
        <v>606325.85</v>
      </c>
      <c r="Z402" s="47">
        <f t="shared" si="204"/>
        <v>-2</v>
      </c>
      <c r="AB402" s="52"/>
    </row>
    <row r="403" spans="1:28">
      <c r="A403" s="77">
        <v>335</v>
      </c>
      <c r="B403" s="22" t="s">
        <v>53</v>
      </c>
      <c r="D403" s="73">
        <v>14206.09</v>
      </c>
      <c r="L403" s="80">
        <v>0</v>
      </c>
      <c r="M403" s="81"/>
      <c r="N403" s="81">
        <f t="shared" si="201"/>
        <v>0</v>
      </c>
      <c r="P403" s="80">
        <v>890.3900000000001</v>
      </c>
      <c r="R403" s="47">
        <v>-10</v>
      </c>
      <c r="T403" s="80">
        <f t="shared" si="205"/>
        <v>89.039000000000016</v>
      </c>
      <c r="V403" s="73">
        <f t="shared" si="202"/>
        <v>89.039000000000016</v>
      </c>
      <c r="X403" s="73">
        <f t="shared" si="203"/>
        <v>15096.48</v>
      </c>
      <c r="Z403" s="47">
        <f t="shared" si="204"/>
        <v>-1</v>
      </c>
      <c r="AB403" s="52"/>
    </row>
    <row r="404" spans="1:28">
      <c r="A404" s="77">
        <v>336</v>
      </c>
      <c r="B404" s="82" t="s">
        <v>108</v>
      </c>
      <c r="D404" s="83">
        <v>149.02000000000001</v>
      </c>
      <c r="L404" s="84">
        <v>0</v>
      </c>
      <c r="M404" s="81"/>
      <c r="N404" s="81">
        <f t="shared" si="201"/>
        <v>0</v>
      </c>
      <c r="P404" s="84">
        <v>19.139999999999997</v>
      </c>
      <c r="R404" s="47">
        <v>-40</v>
      </c>
      <c r="T404" s="84">
        <f t="shared" si="205"/>
        <v>7.6559999999999988</v>
      </c>
      <c r="V404" s="83">
        <f t="shared" si="202"/>
        <v>7.6559999999999988</v>
      </c>
      <c r="X404" s="83">
        <f t="shared" si="203"/>
        <v>168.16</v>
      </c>
      <c r="Z404" s="47">
        <f t="shared" si="204"/>
        <v>-5</v>
      </c>
      <c r="AB404" s="52"/>
    </row>
    <row r="405" spans="1:28">
      <c r="A405" s="77"/>
      <c r="B405" s="34" t="s">
        <v>158</v>
      </c>
      <c r="D405" s="85">
        <f>+SUBTOTAL(9,D399:D404)</f>
        <v>2838447.3999999994</v>
      </c>
      <c r="H405" s="37">
        <v>0</v>
      </c>
      <c r="J405" s="37">
        <v>0</v>
      </c>
      <c r="L405" s="85">
        <f>+SUBTOTAL(9,L399:L404)</f>
        <v>0</v>
      </c>
      <c r="M405" s="85"/>
      <c r="N405" s="81">
        <f t="shared" si="201"/>
        <v>0</v>
      </c>
      <c r="P405" s="85">
        <f>+SUBTOTAL(9,P399:P404)</f>
        <v>113093.68000000002</v>
      </c>
      <c r="T405" s="85">
        <f>+SUBTOTAL(9,T399:T404)</f>
        <v>28638.454000000005</v>
      </c>
      <c r="V405" s="85">
        <f>+SUBTOTAL(9,V399:V404)</f>
        <v>28638.454000000005</v>
      </c>
      <c r="X405" s="85">
        <f>+SUBTOTAL(9,X399:X404)</f>
        <v>2951541.08</v>
      </c>
      <c r="Z405" s="38">
        <f t="shared" si="204"/>
        <v>-1</v>
      </c>
      <c r="AB405" s="52"/>
    </row>
    <row r="406" spans="1:28">
      <c r="A406" s="77"/>
      <c r="B406" s="82"/>
      <c r="D406" s="73"/>
      <c r="L406" s="73"/>
      <c r="M406" s="73"/>
      <c r="N406" s="73"/>
      <c r="P406" s="73"/>
      <c r="T406" s="73"/>
      <c r="V406" s="73"/>
      <c r="X406" s="73"/>
      <c r="Z406" s="47"/>
      <c r="AB406" s="52"/>
    </row>
    <row r="407" spans="1:28">
      <c r="A407" s="86"/>
      <c r="B407" s="88" t="s">
        <v>58</v>
      </c>
      <c r="C407" s="35"/>
      <c r="D407" s="44"/>
      <c r="E407" s="35"/>
      <c r="F407" s="35"/>
      <c r="G407" s="35"/>
      <c r="H407" s="35"/>
      <c r="I407" s="35"/>
      <c r="J407" s="35"/>
      <c r="K407" s="35"/>
      <c r="L407" s="44"/>
      <c r="M407" s="44"/>
      <c r="N407" s="44"/>
      <c r="O407" s="35"/>
      <c r="P407" s="44"/>
      <c r="T407" s="73"/>
      <c r="V407" s="73"/>
      <c r="X407" s="73"/>
      <c r="Z407" s="47"/>
      <c r="AB407" s="52"/>
    </row>
    <row r="408" spans="1:28">
      <c r="A408" s="86">
        <v>331</v>
      </c>
      <c r="B408" s="43" t="s">
        <v>49</v>
      </c>
      <c r="C408" s="35"/>
      <c r="D408" s="44">
        <v>674438.23999999987</v>
      </c>
      <c r="E408" s="35"/>
      <c r="F408" s="35"/>
      <c r="G408" s="35"/>
      <c r="H408" s="35"/>
      <c r="I408" s="35"/>
      <c r="J408" s="35"/>
      <c r="K408" s="35"/>
      <c r="L408" s="49">
        <v>0</v>
      </c>
      <c r="M408" s="47"/>
      <c r="N408" s="47">
        <f t="shared" ref="N408:N413" si="206">-L408/D408*100</f>
        <v>0</v>
      </c>
      <c r="O408" s="35"/>
      <c r="P408" s="49">
        <v>81240.799999999974</v>
      </c>
      <c r="R408" s="47">
        <v>-30</v>
      </c>
      <c r="T408" s="80">
        <f>-P408*R408/100</f>
        <v>24372.239999999991</v>
      </c>
      <c r="V408" s="73">
        <f t="shared" ref="V408:V412" si="207">-D408*N408/100+T408</f>
        <v>24372.239999999991</v>
      </c>
      <c r="X408" s="73">
        <f t="shared" ref="X408:X412" si="208">+D408+P408</f>
        <v>755679.0399999998</v>
      </c>
      <c r="Z408" s="47">
        <f t="shared" ref="Z408:Z413" si="209">-ROUND(V408/X408*100,0)</f>
        <v>-3</v>
      </c>
      <c r="AB408" s="52"/>
    </row>
    <row r="409" spans="1:28">
      <c r="A409" s="86">
        <v>332</v>
      </c>
      <c r="B409" s="87" t="s">
        <v>106</v>
      </c>
      <c r="C409" s="35"/>
      <c r="D409" s="44">
        <v>5314854.6099999994</v>
      </c>
      <c r="E409" s="35"/>
      <c r="F409" s="35"/>
      <c r="G409" s="35"/>
      <c r="H409" s="35"/>
      <c r="I409" s="35"/>
      <c r="J409" s="35"/>
      <c r="K409" s="35"/>
      <c r="L409" s="49">
        <v>0</v>
      </c>
      <c r="M409" s="47"/>
      <c r="N409" s="47">
        <f t="shared" si="206"/>
        <v>0</v>
      </c>
      <c r="O409" s="35"/>
      <c r="P409" s="49">
        <v>507096.63999999966</v>
      </c>
      <c r="R409" s="47">
        <v>-40</v>
      </c>
      <c r="T409" s="80">
        <f t="shared" ref="T409:T412" si="210">-P409*R409/100</f>
        <v>202838.65599999987</v>
      </c>
      <c r="V409" s="73">
        <f t="shared" si="207"/>
        <v>202838.65599999987</v>
      </c>
      <c r="X409" s="73">
        <f t="shared" si="208"/>
        <v>5821951.2499999991</v>
      </c>
      <c r="Z409" s="47">
        <f t="shared" si="209"/>
        <v>-3</v>
      </c>
      <c r="AB409" s="52"/>
    </row>
    <row r="410" spans="1:28">
      <c r="A410" s="86">
        <v>333</v>
      </c>
      <c r="B410" s="87" t="s">
        <v>107</v>
      </c>
      <c r="C410" s="35"/>
      <c r="D410" s="44">
        <v>1288390.8600000001</v>
      </c>
      <c r="E410" s="35"/>
      <c r="F410" s="35"/>
      <c r="G410" s="35"/>
      <c r="H410" s="35"/>
      <c r="I410" s="35"/>
      <c r="J410" s="35"/>
      <c r="K410" s="35"/>
      <c r="L410" s="49">
        <v>0</v>
      </c>
      <c r="M410" s="47"/>
      <c r="N410" s="47">
        <f t="shared" si="206"/>
        <v>0</v>
      </c>
      <c r="O410" s="35"/>
      <c r="P410" s="49">
        <v>278991.58999999962</v>
      </c>
      <c r="R410" s="47">
        <v>-40</v>
      </c>
      <c r="T410" s="80">
        <f t="shared" si="210"/>
        <v>111596.63599999985</v>
      </c>
      <c r="V410" s="73">
        <f t="shared" si="207"/>
        <v>111596.63599999985</v>
      </c>
      <c r="X410" s="73">
        <f t="shared" si="208"/>
        <v>1567382.4499999997</v>
      </c>
      <c r="Z410" s="47">
        <f t="shared" si="209"/>
        <v>-7</v>
      </c>
      <c r="AB410" s="52"/>
    </row>
    <row r="411" spans="1:28">
      <c r="A411" s="86">
        <v>334</v>
      </c>
      <c r="B411" s="87" t="s">
        <v>52</v>
      </c>
      <c r="C411" s="35"/>
      <c r="D411" s="44">
        <v>264525.57999999996</v>
      </c>
      <c r="E411" s="35"/>
      <c r="F411" s="35"/>
      <c r="G411" s="35"/>
      <c r="H411" s="35"/>
      <c r="I411" s="35"/>
      <c r="J411" s="35"/>
      <c r="K411" s="35"/>
      <c r="L411" s="49">
        <v>0</v>
      </c>
      <c r="M411" s="47"/>
      <c r="N411" s="47">
        <f t="shared" si="206"/>
        <v>0</v>
      </c>
      <c r="O411" s="35"/>
      <c r="P411" s="49">
        <v>127448.65000000023</v>
      </c>
      <c r="R411" s="47">
        <v>-15</v>
      </c>
      <c r="T411" s="80">
        <f t="shared" si="210"/>
        <v>19117.297500000033</v>
      </c>
      <c r="V411" s="73">
        <f t="shared" si="207"/>
        <v>19117.297500000033</v>
      </c>
      <c r="X411" s="73">
        <f t="shared" si="208"/>
        <v>391974.23000000021</v>
      </c>
      <c r="Z411" s="47">
        <f t="shared" si="209"/>
        <v>-5</v>
      </c>
      <c r="AB411" s="52"/>
    </row>
    <row r="412" spans="1:28">
      <c r="A412" s="86">
        <v>336</v>
      </c>
      <c r="B412" s="87" t="s">
        <v>108</v>
      </c>
      <c r="C412" s="35"/>
      <c r="D412" s="54">
        <v>206352.38</v>
      </c>
      <c r="E412" s="35"/>
      <c r="F412" s="35"/>
      <c r="G412" s="35"/>
      <c r="H412" s="35"/>
      <c r="I412" s="35"/>
      <c r="J412" s="35"/>
      <c r="K412" s="35"/>
      <c r="L412" s="56">
        <v>0</v>
      </c>
      <c r="M412" s="47"/>
      <c r="N412" s="47">
        <f t="shared" si="206"/>
        <v>0</v>
      </c>
      <c r="O412" s="35"/>
      <c r="P412" s="56">
        <v>26756.289999999994</v>
      </c>
      <c r="R412" s="47">
        <v>-40</v>
      </c>
      <c r="T412" s="84">
        <f t="shared" si="210"/>
        <v>10702.515999999996</v>
      </c>
      <c r="V412" s="83">
        <f t="shared" si="207"/>
        <v>10702.515999999996</v>
      </c>
      <c r="X412" s="83">
        <f t="shared" si="208"/>
        <v>233108.66999999998</v>
      </c>
      <c r="Z412" s="47">
        <f t="shared" si="209"/>
        <v>-5</v>
      </c>
      <c r="AB412" s="52"/>
    </row>
    <row r="413" spans="1:28">
      <c r="A413" s="86"/>
      <c r="B413" s="34" t="s">
        <v>159</v>
      </c>
      <c r="C413" s="35"/>
      <c r="D413" s="62">
        <f>+SUBTOTAL(9,D407:D412)</f>
        <v>7748561.6699999999</v>
      </c>
      <c r="E413" s="35"/>
      <c r="F413" s="35"/>
      <c r="G413" s="35"/>
      <c r="H413" s="37">
        <v>0</v>
      </c>
      <c r="I413" s="35"/>
      <c r="J413" s="37">
        <v>0</v>
      </c>
      <c r="K413" s="35"/>
      <c r="L413" s="62">
        <f>+SUBTOTAL(9,L407:L412)</f>
        <v>0</v>
      </c>
      <c r="M413" s="62"/>
      <c r="N413" s="47">
        <f t="shared" si="206"/>
        <v>0</v>
      </c>
      <c r="O413" s="35"/>
      <c r="P413" s="62">
        <f>+SUBTOTAL(9,P407:P412)</f>
        <v>1021533.9699999995</v>
      </c>
      <c r="T413" s="85">
        <f>+SUBTOTAL(9,T407:T412)</f>
        <v>368627.34549999976</v>
      </c>
      <c r="V413" s="85">
        <f>+SUBTOTAL(9,V407:V412)</f>
        <v>368627.34549999976</v>
      </c>
      <c r="X413" s="85">
        <f>+SUBTOTAL(9,X407:X412)</f>
        <v>8770095.6399999987</v>
      </c>
      <c r="Z413" s="38">
        <f t="shared" si="209"/>
        <v>-4</v>
      </c>
      <c r="AB413" s="52"/>
    </row>
    <row r="414" spans="1:28">
      <c r="A414" s="86"/>
      <c r="B414" s="87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Z414" s="47"/>
      <c r="AB414" s="52"/>
    </row>
    <row r="415" spans="1:28">
      <c r="A415" s="86"/>
      <c r="B415" s="88" t="s">
        <v>59</v>
      </c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Z415" s="47"/>
      <c r="AB415" s="52"/>
    </row>
    <row r="416" spans="1:28">
      <c r="A416" s="86">
        <v>331</v>
      </c>
      <c r="B416" s="43" t="s">
        <v>49</v>
      </c>
      <c r="C416" s="35"/>
      <c r="D416" s="44">
        <v>3334046.919999999</v>
      </c>
      <c r="E416" s="35"/>
      <c r="F416" s="35"/>
      <c r="G416" s="35"/>
      <c r="H416" s="35"/>
      <c r="I416" s="35"/>
      <c r="J416" s="35"/>
      <c r="K416" s="35"/>
      <c r="L416" s="49">
        <v>0</v>
      </c>
      <c r="M416" s="47"/>
      <c r="N416" s="47">
        <f t="shared" ref="N416:N422" si="211">-L416/D416*100</f>
        <v>0</v>
      </c>
      <c r="O416" s="35"/>
      <c r="P416" s="49">
        <v>675308.21999999951</v>
      </c>
      <c r="R416" s="47">
        <v>-30</v>
      </c>
      <c r="T416" s="80">
        <f>-P416*R416/100</f>
        <v>202592.46599999987</v>
      </c>
      <c r="V416" s="73">
        <f t="shared" ref="V416:V421" si="212">-D416*N416/100+T416</f>
        <v>202592.46599999987</v>
      </c>
      <c r="X416" s="73">
        <f t="shared" ref="X416:X421" si="213">+D416+P416</f>
        <v>4009355.1399999987</v>
      </c>
      <c r="Z416" s="47">
        <f t="shared" ref="Z416:Z422" si="214">-ROUND(V416/X416*100,0)</f>
        <v>-5</v>
      </c>
      <c r="AB416" s="52"/>
    </row>
    <row r="417" spans="1:28">
      <c r="A417" s="86">
        <v>332</v>
      </c>
      <c r="B417" s="87" t="s">
        <v>106</v>
      </c>
      <c r="C417" s="35"/>
      <c r="D417" s="44">
        <v>8953334.9800000004</v>
      </c>
      <c r="E417" s="35"/>
      <c r="F417" s="35"/>
      <c r="G417" s="35"/>
      <c r="H417" s="35"/>
      <c r="I417" s="35"/>
      <c r="J417" s="35"/>
      <c r="K417" s="35"/>
      <c r="L417" s="49">
        <v>0</v>
      </c>
      <c r="M417" s="47"/>
      <c r="N417" s="47">
        <f t="shared" si="211"/>
        <v>0</v>
      </c>
      <c r="O417" s="35"/>
      <c r="P417" s="49">
        <v>1696930.4500000018</v>
      </c>
      <c r="R417" s="47">
        <v>-40</v>
      </c>
      <c r="T417" s="80">
        <f>-P417*R417/100</f>
        <v>678772.18000000075</v>
      </c>
      <c r="V417" s="73">
        <f t="shared" si="212"/>
        <v>678772.18000000075</v>
      </c>
      <c r="X417" s="73">
        <f t="shared" si="213"/>
        <v>10650265.430000002</v>
      </c>
      <c r="Z417" s="47">
        <f t="shared" si="214"/>
        <v>-6</v>
      </c>
      <c r="AB417" s="52"/>
    </row>
    <row r="418" spans="1:28">
      <c r="A418" s="86">
        <v>333</v>
      </c>
      <c r="B418" s="87" t="s">
        <v>107</v>
      </c>
      <c r="C418" s="35"/>
      <c r="D418" s="44">
        <v>9245766.3300000019</v>
      </c>
      <c r="E418" s="35"/>
      <c r="F418" s="35"/>
      <c r="G418" s="35"/>
      <c r="H418" s="35"/>
      <c r="I418" s="35"/>
      <c r="J418" s="35"/>
      <c r="K418" s="35"/>
      <c r="L418" s="49">
        <v>0</v>
      </c>
      <c r="M418" s="47"/>
      <c r="N418" s="47">
        <f t="shared" si="211"/>
        <v>0</v>
      </c>
      <c r="O418" s="35"/>
      <c r="P418" s="49">
        <v>2681508.3399999985</v>
      </c>
      <c r="R418" s="47">
        <v>-40</v>
      </c>
      <c r="T418" s="80">
        <f t="shared" ref="T418:T421" si="215">-P418*R418/100</f>
        <v>1072603.3359999994</v>
      </c>
      <c r="V418" s="73">
        <f t="shared" si="212"/>
        <v>1072603.3359999994</v>
      </c>
      <c r="X418" s="73">
        <f t="shared" si="213"/>
        <v>11927274.67</v>
      </c>
      <c r="Z418" s="47">
        <f t="shared" si="214"/>
        <v>-9</v>
      </c>
      <c r="AB418" s="52"/>
    </row>
    <row r="419" spans="1:28">
      <c r="A419" s="86">
        <v>334</v>
      </c>
      <c r="B419" s="87" t="s">
        <v>52</v>
      </c>
      <c r="C419" s="35"/>
      <c r="D419" s="44">
        <v>1571140.5600000003</v>
      </c>
      <c r="E419" s="35"/>
      <c r="F419" s="35"/>
      <c r="G419" s="35"/>
      <c r="H419" s="35"/>
      <c r="I419" s="35"/>
      <c r="J419" s="35"/>
      <c r="K419" s="35"/>
      <c r="L419" s="49">
        <v>0</v>
      </c>
      <c r="M419" s="47"/>
      <c r="N419" s="47">
        <f t="shared" si="211"/>
        <v>0</v>
      </c>
      <c r="O419" s="35"/>
      <c r="P419" s="49">
        <v>1085351.3399999992</v>
      </c>
      <c r="R419" s="47">
        <v>-15</v>
      </c>
      <c r="T419" s="80">
        <f t="shared" si="215"/>
        <v>162802.70099999986</v>
      </c>
      <c r="V419" s="73">
        <f t="shared" si="212"/>
        <v>162802.70099999986</v>
      </c>
      <c r="X419" s="73">
        <f t="shared" si="213"/>
        <v>2656491.8999999994</v>
      </c>
      <c r="Z419" s="47">
        <f t="shared" si="214"/>
        <v>-6</v>
      </c>
      <c r="AB419" s="52"/>
    </row>
    <row r="420" spans="1:28">
      <c r="A420" s="86">
        <v>335</v>
      </c>
      <c r="B420" s="43" t="s">
        <v>53</v>
      </c>
      <c r="C420" s="35"/>
      <c r="D420" s="44">
        <v>6481.02</v>
      </c>
      <c r="E420" s="35"/>
      <c r="F420" s="35"/>
      <c r="G420" s="35"/>
      <c r="H420" s="35"/>
      <c r="I420" s="35"/>
      <c r="J420" s="35"/>
      <c r="K420" s="35"/>
      <c r="L420" s="49">
        <v>0</v>
      </c>
      <c r="M420" s="47"/>
      <c r="N420" s="47">
        <f t="shared" si="211"/>
        <v>0</v>
      </c>
      <c r="O420" s="35"/>
      <c r="P420" s="49">
        <v>4386.2599999999984</v>
      </c>
      <c r="R420" s="47">
        <v>-10</v>
      </c>
      <c r="T420" s="80">
        <f t="shared" si="215"/>
        <v>438.62599999999986</v>
      </c>
      <c r="V420" s="73">
        <f t="shared" si="212"/>
        <v>438.62599999999986</v>
      </c>
      <c r="X420" s="73">
        <f t="shared" si="213"/>
        <v>10867.279999999999</v>
      </c>
      <c r="Z420" s="47">
        <f t="shared" si="214"/>
        <v>-4</v>
      </c>
      <c r="AB420" s="52"/>
    </row>
    <row r="421" spans="1:28">
      <c r="A421" s="86">
        <v>336</v>
      </c>
      <c r="B421" s="87" t="s">
        <v>108</v>
      </c>
      <c r="C421" s="35"/>
      <c r="D421" s="54">
        <v>549219.27</v>
      </c>
      <c r="E421" s="35"/>
      <c r="F421" s="35"/>
      <c r="G421" s="35"/>
      <c r="H421" s="35"/>
      <c r="I421" s="35"/>
      <c r="J421" s="35"/>
      <c r="K421" s="35"/>
      <c r="L421" s="56">
        <v>0</v>
      </c>
      <c r="M421" s="47"/>
      <c r="N421" s="47">
        <f t="shared" si="211"/>
        <v>0</v>
      </c>
      <c r="O421" s="35"/>
      <c r="P421" s="56">
        <v>179308.04999999993</v>
      </c>
      <c r="R421" s="47">
        <v>-40</v>
      </c>
      <c r="T421" s="84">
        <f t="shared" si="215"/>
        <v>71723.219999999972</v>
      </c>
      <c r="V421" s="83">
        <f t="shared" si="212"/>
        <v>71723.219999999972</v>
      </c>
      <c r="X421" s="83">
        <f t="shared" si="213"/>
        <v>728527.32</v>
      </c>
      <c r="Z421" s="47">
        <f t="shared" si="214"/>
        <v>-10</v>
      </c>
      <c r="AB421" s="52"/>
    </row>
    <row r="422" spans="1:28">
      <c r="A422" s="86"/>
      <c r="B422" s="34" t="s">
        <v>160</v>
      </c>
      <c r="C422" s="35"/>
      <c r="D422" s="62">
        <f>+SUBTOTAL(9,D416:D421)</f>
        <v>23659989.079999998</v>
      </c>
      <c r="E422" s="35"/>
      <c r="F422" s="35"/>
      <c r="G422" s="35"/>
      <c r="H422" s="37">
        <v>0</v>
      </c>
      <c r="I422" s="35"/>
      <c r="J422" s="37">
        <v>0</v>
      </c>
      <c r="K422" s="35"/>
      <c r="L422" s="62">
        <f>+SUBTOTAL(9,L416:L421)</f>
        <v>0</v>
      </c>
      <c r="M422" s="62"/>
      <c r="N422" s="47">
        <f t="shared" si="211"/>
        <v>0</v>
      </c>
      <c r="O422" s="35"/>
      <c r="P422" s="62">
        <f>+SUBTOTAL(9,P416:P421)</f>
        <v>6322792.6599999983</v>
      </c>
      <c r="T422" s="85">
        <f>+SUBTOTAL(9,T416:T421)</f>
        <v>2188932.5290000001</v>
      </c>
      <c r="V422" s="85">
        <f>+SUBTOTAL(9,V416:V421)</f>
        <v>2188932.5290000001</v>
      </c>
      <c r="X422" s="85">
        <f>+SUBTOTAL(9,X416:X421)</f>
        <v>29982781.740000002</v>
      </c>
      <c r="Z422" s="38">
        <f t="shared" si="214"/>
        <v>-7</v>
      </c>
      <c r="AB422" s="52"/>
    </row>
    <row r="423" spans="1:28">
      <c r="A423" s="77"/>
      <c r="B423" s="82"/>
      <c r="Z423" s="47"/>
      <c r="AB423" s="52"/>
    </row>
    <row r="424" spans="1:28">
      <c r="A424" s="77"/>
      <c r="B424" s="78" t="s">
        <v>60</v>
      </c>
      <c r="Z424" s="47"/>
      <c r="AB424" s="52"/>
    </row>
    <row r="425" spans="1:28">
      <c r="A425" s="77">
        <v>331</v>
      </c>
      <c r="B425" s="22" t="s">
        <v>49</v>
      </c>
      <c r="D425" s="73">
        <v>172199.66999999998</v>
      </c>
      <c r="L425" s="80">
        <v>0</v>
      </c>
      <c r="M425" s="81"/>
      <c r="N425" s="81">
        <f t="shared" ref="N425:N430" si="216">-L425/D425*100</f>
        <v>0</v>
      </c>
      <c r="P425" s="80">
        <v>11555.160000000002</v>
      </c>
      <c r="R425" s="47">
        <v>-30</v>
      </c>
      <c r="T425" s="80">
        <f>-P425*R425/100</f>
        <v>3466.5480000000007</v>
      </c>
      <c r="V425" s="73">
        <f t="shared" ref="V425:V429" si="217">-D425*N425/100+T425</f>
        <v>3466.5480000000007</v>
      </c>
      <c r="X425" s="73">
        <f t="shared" ref="X425:X429" si="218">+D425+P425</f>
        <v>183754.83</v>
      </c>
      <c r="Z425" s="47">
        <f t="shared" ref="Z425:Z430" si="219">-ROUND(V425/X425*100,0)</f>
        <v>-2</v>
      </c>
      <c r="AB425" s="52"/>
    </row>
    <row r="426" spans="1:28">
      <c r="A426" s="77">
        <v>332</v>
      </c>
      <c r="B426" s="82" t="s">
        <v>106</v>
      </c>
      <c r="D426" s="73">
        <v>1772342.7099999997</v>
      </c>
      <c r="L426" s="80">
        <v>0</v>
      </c>
      <c r="M426" s="81"/>
      <c r="N426" s="81">
        <f t="shared" si="216"/>
        <v>0</v>
      </c>
      <c r="P426" s="80">
        <v>86680.290000000052</v>
      </c>
      <c r="R426" s="47">
        <v>-40</v>
      </c>
      <c r="T426" s="80">
        <f t="shared" ref="T426:T429" si="220">-P426*R426/100</f>
        <v>34672.116000000016</v>
      </c>
      <c r="V426" s="73">
        <f t="shared" si="217"/>
        <v>34672.116000000016</v>
      </c>
      <c r="X426" s="73">
        <f t="shared" si="218"/>
        <v>1859022.9999999998</v>
      </c>
      <c r="Z426" s="47">
        <f t="shared" si="219"/>
        <v>-2</v>
      </c>
      <c r="AB426" s="52"/>
    </row>
    <row r="427" spans="1:28">
      <c r="A427" s="77">
        <v>333</v>
      </c>
      <c r="B427" s="82" t="s">
        <v>107</v>
      </c>
      <c r="D427" s="73">
        <v>638253.9</v>
      </c>
      <c r="L427" s="80">
        <v>0</v>
      </c>
      <c r="M427" s="81"/>
      <c r="N427" s="81">
        <f t="shared" si="216"/>
        <v>0</v>
      </c>
      <c r="P427" s="80">
        <v>56018.379999999968</v>
      </c>
      <c r="R427" s="47">
        <v>-40</v>
      </c>
      <c r="T427" s="80">
        <f t="shared" si="220"/>
        <v>22407.351999999988</v>
      </c>
      <c r="V427" s="73">
        <f t="shared" si="217"/>
        <v>22407.351999999988</v>
      </c>
      <c r="X427" s="73">
        <f t="shared" si="218"/>
        <v>694272.28</v>
      </c>
      <c r="Z427" s="47">
        <f t="shared" si="219"/>
        <v>-3</v>
      </c>
      <c r="AB427" s="52"/>
    </row>
    <row r="428" spans="1:28">
      <c r="A428" s="77">
        <v>334</v>
      </c>
      <c r="B428" s="82" t="s">
        <v>52</v>
      </c>
      <c r="D428" s="73">
        <v>113481.11</v>
      </c>
      <c r="L428" s="80">
        <v>0</v>
      </c>
      <c r="M428" s="81"/>
      <c r="N428" s="81">
        <f t="shared" si="216"/>
        <v>0</v>
      </c>
      <c r="P428" s="80">
        <v>27250.039999999997</v>
      </c>
      <c r="R428" s="47">
        <v>-15</v>
      </c>
      <c r="T428" s="80">
        <f t="shared" si="220"/>
        <v>4087.5059999999999</v>
      </c>
      <c r="V428" s="73">
        <f t="shared" si="217"/>
        <v>4087.5059999999999</v>
      </c>
      <c r="X428" s="73">
        <f t="shared" si="218"/>
        <v>140731.15</v>
      </c>
      <c r="Z428" s="47">
        <f t="shared" si="219"/>
        <v>-3</v>
      </c>
      <c r="AB428" s="52"/>
    </row>
    <row r="429" spans="1:28">
      <c r="A429" s="77">
        <v>336</v>
      </c>
      <c r="B429" s="82" t="s">
        <v>108</v>
      </c>
      <c r="D429" s="83">
        <v>168170.81</v>
      </c>
      <c r="L429" s="84">
        <v>0</v>
      </c>
      <c r="M429" s="81"/>
      <c r="N429" s="81">
        <f t="shared" si="216"/>
        <v>0</v>
      </c>
      <c r="P429" s="84">
        <v>9295.5499999999975</v>
      </c>
      <c r="R429" s="47">
        <v>-40</v>
      </c>
      <c r="T429" s="84">
        <f t="shared" si="220"/>
        <v>3718.2199999999989</v>
      </c>
      <c r="V429" s="83">
        <f t="shared" si="217"/>
        <v>3718.2199999999989</v>
      </c>
      <c r="X429" s="83">
        <f t="shared" si="218"/>
        <v>177466.36</v>
      </c>
      <c r="Z429" s="47">
        <f t="shared" si="219"/>
        <v>-2</v>
      </c>
      <c r="AB429" s="52"/>
    </row>
    <row r="430" spans="1:28">
      <c r="A430" s="77"/>
      <c r="B430" s="34" t="s">
        <v>161</v>
      </c>
      <c r="D430" s="85">
        <f>+SUBTOTAL(9,D424:D429)</f>
        <v>2864448.1999999997</v>
      </c>
      <c r="H430" s="37">
        <v>0</v>
      </c>
      <c r="J430" s="37">
        <v>0</v>
      </c>
      <c r="L430" s="85">
        <f>+SUBTOTAL(9,L424:L429)</f>
        <v>0</v>
      </c>
      <c r="M430" s="85"/>
      <c r="N430" s="81">
        <f t="shared" si="216"/>
        <v>0</v>
      </c>
      <c r="P430" s="85">
        <f>+SUBTOTAL(9,P424:P429)</f>
        <v>190799.42</v>
      </c>
      <c r="T430" s="85">
        <f>+SUBTOTAL(9,T424:T429)</f>
        <v>68351.741999999998</v>
      </c>
      <c r="V430" s="85">
        <f>+SUBTOTAL(9,V424:V429)</f>
        <v>68351.741999999998</v>
      </c>
      <c r="X430" s="85">
        <f>+SUBTOTAL(9,X424:X429)</f>
        <v>3055247.6199999996</v>
      </c>
      <c r="Z430" s="38">
        <f t="shared" si="219"/>
        <v>-2</v>
      </c>
      <c r="AB430" s="52"/>
    </row>
    <row r="431" spans="1:28">
      <c r="A431" s="77"/>
      <c r="B431" s="26"/>
      <c r="Z431" s="47"/>
      <c r="AB431" s="52"/>
    </row>
    <row r="432" spans="1:28">
      <c r="A432" s="77"/>
      <c r="B432" s="78" t="s">
        <v>61</v>
      </c>
      <c r="Z432" s="47"/>
      <c r="AB432" s="52"/>
    </row>
    <row r="433" spans="1:28">
      <c r="A433" s="77">
        <v>331</v>
      </c>
      <c r="B433" s="22" t="s">
        <v>49</v>
      </c>
      <c r="D433" s="73">
        <v>519204.26000000007</v>
      </c>
      <c r="L433" s="80">
        <v>0</v>
      </c>
      <c r="M433" s="81"/>
      <c r="N433" s="81">
        <f t="shared" ref="N433:N438" si="221">-L433/D433*100</f>
        <v>0</v>
      </c>
      <c r="P433" s="80">
        <v>23350.419999999995</v>
      </c>
      <c r="R433" s="47">
        <v>-30</v>
      </c>
      <c r="T433" s="80">
        <f>-P433*R433/100</f>
        <v>7005.1259999999984</v>
      </c>
      <c r="V433" s="73">
        <f t="shared" ref="V433:V437" si="222">-D433*N433/100+T433</f>
        <v>7005.1259999999984</v>
      </c>
      <c r="X433" s="73">
        <f t="shared" ref="X433:X437" si="223">+D433+P433</f>
        <v>542554.68000000005</v>
      </c>
      <c r="Z433" s="47">
        <f t="shared" ref="Z433:Z438" si="224">-ROUND(V433/X433*100,0)</f>
        <v>-1</v>
      </c>
      <c r="AB433" s="52"/>
    </row>
    <row r="434" spans="1:28">
      <c r="A434" s="77">
        <v>332</v>
      </c>
      <c r="B434" s="82" t="s">
        <v>106</v>
      </c>
      <c r="D434" s="73">
        <v>3635178.0100000002</v>
      </c>
      <c r="L434" s="80">
        <v>0</v>
      </c>
      <c r="M434" s="81"/>
      <c r="N434" s="81">
        <f t="shared" si="221"/>
        <v>0</v>
      </c>
      <c r="P434" s="80">
        <v>125338.81999999998</v>
      </c>
      <c r="R434" s="47">
        <v>-40</v>
      </c>
      <c r="T434" s="80">
        <f t="shared" ref="T434:T437" si="225">-P434*R434/100</f>
        <v>50135.527999999991</v>
      </c>
      <c r="V434" s="73">
        <f t="shared" si="222"/>
        <v>50135.527999999991</v>
      </c>
      <c r="X434" s="73">
        <f t="shared" si="223"/>
        <v>3760516.83</v>
      </c>
      <c r="Z434" s="47">
        <f t="shared" si="224"/>
        <v>-1</v>
      </c>
      <c r="AB434" s="52"/>
    </row>
    <row r="435" spans="1:28">
      <c r="A435" s="77">
        <v>333</v>
      </c>
      <c r="B435" s="82" t="s">
        <v>107</v>
      </c>
      <c r="D435" s="73">
        <v>649320.34</v>
      </c>
      <c r="L435" s="80">
        <v>0</v>
      </c>
      <c r="M435" s="81"/>
      <c r="N435" s="81">
        <f t="shared" si="221"/>
        <v>0</v>
      </c>
      <c r="P435" s="80">
        <v>60114.549999999988</v>
      </c>
      <c r="R435" s="47">
        <v>-40</v>
      </c>
      <c r="T435" s="80">
        <f t="shared" si="225"/>
        <v>24045.819999999996</v>
      </c>
      <c r="V435" s="73">
        <f t="shared" si="222"/>
        <v>24045.819999999996</v>
      </c>
      <c r="X435" s="73">
        <f t="shared" si="223"/>
        <v>709434.8899999999</v>
      </c>
      <c r="Z435" s="47">
        <f t="shared" si="224"/>
        <v>-3</v>
      </c>
      <c r="AB435" s="52"/>
    </row>
    <row r="436" spans="1:28">
      <c r="A436" s="77">
        <v>334</v>
      </c>
      <c r="B436" s="82" t="s">
        <v>52</v>
      </c>
      <c r="D436" s="73">
        <v>178017.69000000003</v>
      </c>
      <c r="L436" s="80">
        <v>0</v>
      </c>
      <c r="M436" s="81"/>
      <c r="N436" s="81">
        <f t="shared" si="221"/>
        <v>0</v>
      </c>
      <c r="P436" s="80">
        <v>32356.340000000015</v>
      </c>
      <c r="R436" s="47">
        <v>-15</v>
      </c>
      <c r="T436" s="80">
        <f t="shared" si="225"/>
        <v>4853.4510000000018</v>
      </c>
      <c r="V436" s="73">
        <f t="shared" si="222"/>
        <v>4853.4510000000018</v>
      </c>
      <c r="X436" s="73">
        <f t="shared" si="223"/>
        <v>210374.03000000006</v>
      </c>
      <c r="Z436" s="47">
        <f t="shared" si="224"/>
        <v>-2</v>
      </c>
      <c r="AB436" s="52"/>
    </row>
    <row r="437" spans="1:28">
      <c r="A437" s="77">
        <v>335</v>
      </c>
      <c r="B437" s="22" t="s">
        <v>53</v>
      </c>
      <c r="D437" s="83">
        <v>1166.46</v>
      </c>
      <c r="L437" s="84">
        <v>0</v>
      </c>
      <c r="M437" s="81"/>
      <c r="N437" s="81">
        <f t="shared" si="221"/>
        <v>0</v>
      </c>
      <c r="P437" s="84">
        <v>202.59999999999997</v>
      </c>
      <c r="R437" s="47">
        <v>-10</v>
      </c>
      <c r="T437" s="84">
        <f t="shared" si="225"/>
        <v>20.259999999999994</v>
      </c>
      <c r="V437" s="83">
        <f t="shared" si="222"/>
        <v>20.259999999999994</v>
      </c>
      <c r="X437" s="83">
        <f t="shared" si="223"/>
        <v>1369.06</v>
      </c>
      <c r="Z437" s="47">
        <f t="shared" si="224"/>
        <v>-1</v>
      </c>
      <c r="AB437" s="52"/>
    </row>
    <row r="438" spans="1:28">
      <c r="A438" s="77"/>
      <c r="B438" s="34" t="s">
        <v>162</v>
      </c>
      <c r="D438" s="85">
        <f>+SUBTOTAL(9,D432:D437)</f>
        <v>4982886.7600000007</v>
      </c>
      <c r="H438" s="37">
        <v>0</v>
      </c>
      <c r="J438" s="37">
        <v>0</v>
      </c>
      <c r="L438" s="85">
        <f>+SUBTOTAL(9,L432:L437)</f>
        <v>0</v>
      </c>
      <c r="M438" s="85"/>
      <c r="N438" s="81">
        <f t="shared" si="221"/>
        <v>0</v>
      </c>
      <c r="P438" s="85">
        <f>+SUBTOTAL(9,P432:P437)</f>
        <v>241362.72999999998</v>
      </c>
      <c r="T438" s="85">
        <f>+SUBTOTAL(9,T432:T437)</f>
        <v>86060.184999999983</v>
      </c>
      <c r="V438" s="85">
        <f>+SUBTOTAL(9,V432:V437)</f>
        <v>86060.184999999983</v>
      </c>
      <c r="X438" s="85">
        <f>+SUBTOTAL(9,X432:X437)</f>
        <v>5224249.4899999993</v>
      </c>
      <c r="Z438" s="38">
        <f t="shared" si="224"/>
        <v>-2</v>
      </c>
      <c r="AB438" s="52"/>
    </row>
    <row r="439" spans="1:28">
      <c r="A439" s="77"/>
      <c r="B439" s="82"/>
      <c r="Z439" s="47"/>
      <c r="AB439" s="52"/>
    </row>
    <row r="440" spans="1:28">
      <c r="A440" s="77"/>
      <c r="B440" s="78" t="s">
        <v>62</v>
      </c>
      <c r="Z440" s="47"/>
      <c r="AB440" s="52"/>
    </row>
    <row r="441" spans="1:28">
      <c r="A441" s="77">
        <v>331</v>
      </c>
      <c r="B441" s="22" t="s">
        <v>49</v>
      </c>
      <c r="D441" s="73">
        <v>427179.7</v>
      </c>
      <c r="L441" s="80">
        <v>0</v>
      </c>
      <c r="M441" s="81"/>
      <c r="N441" s="81">
        <f t="shared" ref="N441:N446" si="226">-L441/D441*100</f>
        <v>0</v>
      </c>
      <c r="P441" s="80">
        <v>17169.989999999994</v>
      </c>
      <c r="R441" s="47">
        <v>-30</v>
      </c>
      <c r="T441" s="80">
        <f>-P441*R441/100</f>
        <v>5150.9969999999985</v>
      </c>
      <c r="V441" s="73">
        <f t="shared" ref="V441:V445" si="227">-D441*N441/100+T441</f>
        <v>5150.9969999999985</v>
      </c>
      <c r="X441" s="73">
        <f t="shared" ref="X441:X445" si="228">+D441+P441</f>
        <v>444349.69</v>
      </c>
      <c r="Z441" s="47">
        <f t="shared" ref="Z441:Z446" si="229">-ROUND(V441/X441*100,0)</f>
        <v>-1</v>
      </c>
      <c r="AB441" s="52"/>
    </row>
    <row r="442" spans="1:28">
      <c r="A442" s="77">
        <v>332</v>
      </c>
      <c r="B442" s="82" t="s">
        <v>106</v>
      </c>
      <c r="D442" s="73">
        <v>922843.22</v>
      </c>
      <c r="L442" s="80">
        <v>0</v>
      </c>
      <c r="M442" s="81"/>
      <c r="N442" s="81">
        <f t="shared" si="226"/>
        <v>0</v>
      </c>
      <c r="P442" s="80">
        <v>28321.210000000003</v>
      </c>
      <c r="R442" s="47">
        <v>-40</v>
      </c>
      <c r="T442" s="80">
        <f t="shared" ref="T442:T445" si="230">-P442*R442/100</f>
        <v>11328.484000000002</v>
      </c>
      <c r="V442" s="73">
        <f t="shared" si="227"/>
        <v>11328.484000000002</v>
      </c>
      <c r="X442" s="73">
        <f t="shared" si="228"/>
        <v>951164.42999999993</v>
      </c>
      <c r="Z442" s="47">
        <f t="shared" si="229"/>
        <v>-1</v>
      </c>
      <c r="AB442" s="52"/>
    </row>
    <row r="443" spans="1:28">
      <c r="A443" s="77">
        <v>333</v>
      </c>
      <c r="B443" s="82" t="s">
        <v>107</v>
      </c>
      <c r="D443" s="73">
        <v>1096683.95</v>
      </c>
      <c r="L443" s="80">
        <v>0</v>
      </c>
      <c r="M443" s="81"/>
      <c r="N443" s="81">
        <f t="shared" si="226"/>
        <v>0</v>
      </c>
      <c r="P443" s="80">
        <v>73008.289999999979</v>
      </c>
      <c r="R443" s="47">
        <v>-40</v>
      </c>
      <c r="T443" s="80">
        <f t="shared" si="230"/>
        <v>29203.315999999992</v>
      </c>
      <c r="V443" s="73">
        <f t="shared" si="227"/>
        <v>29203.315999999992</v>
      </c>
      <c r="X443" s="73">
        <f t="shared" si="228"/>
        <v>1169692.24</v>
      </c>
      <c r="Z443" s="47">
        <f t="shared" si="229"/>
        <v>-2</v>
      </c>
      <c r="AB443" s="52"/>
    </row>
    <row r="444" spans="1:28">
      <c r="A444" s="77">
        <v>334</v>
      </c>
      <c r="B444" s="82" t="s">
        <v>52</v>
      </c>
      <c r="D444" s="73">
        <v>233744.88000000003</v>
      </c>
      <c r="L444" s="80">
        <v>0</v>
      </c>
      <c r="M444" s="81"/>
      <c r="N444" s="81">
        <f t="shared" si="226"/>
        <v>0</v>
      </c>
      <c r="P444" s="80">
        <v>31597.19</v>
      </c>
      <c r="R444" s="47">
        <v>-15</v>
      </c>
      <c r="T444" s="80">
        <f t="shared" si="230"/>
        <v>4739.5784999999996</v>
      </c>
      <c r="V444" s="73">
        <f t="shared" si="227"/>
        <v>4739.5784999999996</v>
      </c>
      <c r="X444" s="73">
        <f t="shared" si="228"/>
        <v>265342.07</v>
      </c>
      <c r="Z444" s="47">
        <f t="shared" si="229"/>
        <v>-2</v>
      </c>
      <c r="AB444" s="52"/>
    </row>
    <row r="445" spans="1:28">
      <c r="A445" s="77">
        <v>336</v>
      </c>
      <c r="B445" s="82" t="s">
        <v>108</v>
      </c>
      <c r="D445" s="83">
        <v>60346.66</v>
      </c>
      <c r="L445" s="84">
        <v>0</v>
      </c>
      <c r="M445" s="81"/>
      <c r="N445" s="81">
        <f t="shared" si="226"/>
        <v>0</v>
      </c>
      <c r="P445" s="84">
        <v>4082.26</v>
      </c>
      <c r="R445" s="47">
        <v>-40</v>
      </c>
      <c r="T445" s="84">
        <f t="shared" si="230"/>
        <v>1632.9040000000002</v>
      </c>
      <c r="V445" s="83">
        <f t="shared" si="227"/>
        <v>1632.9040000000002</v>
      </c>
      <c r="X445" s="83">
        <f t="shared" si="228"/>
        <v>64428.920000000006</v>
      </c>
      <c r="Z445" s="47">
        <f t="shared" si="229"/>
        <v>-3</v>
      </c>
      <c r="AB445" s="52"/>
    </row>
    <row r="446" spans="1:28">
      <c r="A446" s="77"/>
      <c r="B446" s="34" t="s">
        <v>163</v>
      </c>
      <c r="D446" s="85">
        <f>+SUBTOTAL(9,D440:D445)</f>
        <v>2740798.41</v>
      </c>
      <c r="H446" s="37">
        <v>0</v>
      </c>
      <c r="J446" s="37">
        <v>0</v>
      </c>
      <c r="L446" s="85">
        <f>+SUBTOTAL(9,L440:L445)</f>
        <v>0</v>
      </c>
      <c r="M446" s="85"/>
      <c r="N446" s="81">
        <f t="shared" si="226"/>
        <v>0</v>
      </c>
      <c r="P446" s="85">
        <f>+SUBTOTAL(9,P440:P445)</f>
        <v>154178.93999999997</v>
      </c>
      <c r="T446" s="85">
        <f>+SUBTOTAL(9,T440:T445)</f>
        <v>52055.279499999997</v>
      </c>
      <c r="V446" s="85">
        <f>+SUBTOTAL(9,V440:V445)</f>
        <v>52055.279499999997</v>
      </c>
      <c r="X446" s="85">
        <f>+SUBTOTAL(9,X440:X445)</f>
        <v>2894977.3499999996</v>
      </c>
      <c r="Z446" s="38">
        <f t="shared" si="229"/>
        <v>-2</v>
      </c>
      <c r="AB446" s="52"/>
    </row>
    <row r="447" spans="1:28">
      <c r="A447" s="77"/>
      <c r="B447" s="26"/>
      <c r="Z447" s="47"/>
      <c r="AB447" s="52"/>
    </row>
    <row r="448" spans="1:28">
      <c r="A448" s="77"/>
      <c r="B448" s="78" t="s">
        <v>63</v>
      </c>
      <c r="Z448" s="47"/>
      <c r="AB448" s="52"/>
    </row>
    <row r="449" spans="1:28">
      <c r="A449" s="77">
        <v>331</v>
      </c>
      <c r="B449" s="22" t="s">
        <v>49</v>
      </c>
      <c r="D449" s="73">
        <v>1146692.4600000004</v>
      </c>
      <c r="L449" s="80">
        <v>0</v>
      </c>
      <c r="M449" s="81"/>
      <c r="N449" s="81">
        <f t="shared" ref="N449:N455" si="231">-L449/D449*100</f>
        <v>0</v>
      </c>
      <c r="P449" s="80">
        <v>75191.459999999948</v>
      </c>
      <c r="R449" s="47">
        <v>-30</v>
      </c>
      <c r="T449" s="80">
        <f>-P449*R449/100</f>
        <v>22557.437999999984</v>
      </c>
      <c r="V449" s="73">
        <f t="shared" ref="V449:V454" si="232">-D449*N449/100+T449</f>
        <v>22557.437999999984</v>
      </c>
      <c r="X449" s="73">
        <f t="shared" ref="X449:X454" si="233">+D449+P449</f>
        <v>1221883.9200000004</v>
      </c>
      <c r="Z449" s="47">
        <f t="shared" ref="Z449:Z455" si="234">-ROUND(V449/X449*100,0)</f>
        <v>-2</v>
      </c>
      <c r="AB449" s="52"/>
    </row>
    <row r="450" spans="1:28">
      <c r="A450" s="77">
        <v>332</v>
      </c>
      <c r="B450" s="82" t="s">
        <v>106</v>
      </c>
      <c r="D450" s="73">
        <v>10211012.559999999</v>
      </c>
      <c r="L450" s="80">
        <v>0</v>
      </c>
      <c r="M450" s="81"/>
      <c r="N450" s="81">
        <f t="shared" si="231"/>
        <v>0</v>
      </c>
      <c r="P450" s="80">
        <v>421294.06000000011</v>
      </c>
      <c r="R450" s="47">
        <v>-40</v>
      </c>
      <c r="T450" s="80">
        <f>-P450*R450/100</f>
        <v>168517.62400000007</v>
      </c>
      <c r="V450" s="73">
        <f t="shared" si="232"/>
        <v>168517.62400000007</v>
      </c>
      <c r="X450" s="73">
        <f t="shared" si="233"/>
        <v>10632306.619999999</v>
      </c>
      <c r="Z450" s="47">
        <f t="shared" si="234"/>
        <v>-2</v>
      </c>
      <c r="AB450" s="52"/>
    </row>
    <row r="451" spans="1:28">
      <c r="A451" s="77">
        <v>333</v>
      </c>
      <c r="B451" s="82" t="s">
        <v>107</v>
      </c>
      <c r="D451" s="73">
        <v>10300586.630000001</v>
      </c>
      <c r="L451" s="80">
        <v>0</v>
      </c>
      <c r="M451" s="81"/>
      <c r="N451" s="81">
        <f t="shared" si="231"/>
        <v>0</v>
      </c>
      <c r="P451" s="80">
        <v>395776.33999999985</v>
      </c>
      <c r="R451" s="47">
        <v>-40</v>
      </c>
      <c r="T451" s="80">
        <f t="shared" ref="T451:T454" si="235">-P451*R451/100</f>
        <v>158310.53599999993</v>
      </c>
      <c r="V451" s="73">
        <f t="shared" si="232"/>
        <v>158310.53599999993</v>
      </c>
      <c r="X451" s="73">
        <f t="shared" si="233"/>
        <v>10696362.970000001</v>
      </c>
      <c r="Z451" s="47">
        <f t="shared" si="234"/>
        <v>-1</v>
      </c>
      <c r="AB451" s="52"/>
    </row>
    <row r="452" spans="1:28">
      <c r="A452" s="77">
        <v>334</v>
      </c>
      <c r="B452" s="82" t="s">
        <v>52</v>
      </c>
      <c r="D452" s="73">
        <v>859149.3899999999</v>
      </c>
      <c r="L452" s="80">
        <v>0</v>
      </c>
      <c r="M452" s="81"/>
      <c r="N452" s="81">
        <f t="shared" si="231"/>
        <v>0</v>
      </c>
      <c r="P452" s="80">
        <v>83567.959999999948</v>
      </c>
      <c r="R452" s="47">
        <v>-15</v>
      </c>
      <c r="T452" s="80">
        <f t="shared" si="235"/>
        <v>12535.193999999992</v>
      </c>
      <c r="V452" s="73">
        <f t="shared" si="232"/>
        <v>12535.193999999992</v>
      </c>
      <c r="X452" s="73">
        <f t="shared" si="233"/>
        <v>942717.34999999986</v>
      </c>
      <c r="Z452" s="47">
        <f t="shared" si="234"/>
        <v>-1</v>
      </c>
      <c r="AB452" s="52"/>
    </row>
    <row r="453" spans="1:28">
      <c r="A453" s="77">
        <v>335</v>
      </c>
      <c r="B453" s="22" t="s">
        <v>53</v>
      </c>
      <c r="D453" s="73">
        <v>10884.98</v>
      </c>
      <c r="L453" s="80">
        <v>0</v>
      </c>
      <c r="M453" s="81"/>
      <c r="N453" s="81">
        <f t="shared" si="231"/>
        <v>0</v>
      </c>
      <c r="P453" s="80">
        <v>951.17000000000019</v>
      </c>
      <c r="R453" s="47">
        <v>-10</v>
      </c>
      <c r="T453" s="80">
        <f t="shared" si="235"/>
        <v>95.117000000000019</v>
      </c>
      <c r="V453" s="73">
        <f t="shared" si="232"/>
        <v>95.117000000000019</v>
      </c>
      <c r="X453" s="73">
        <f t="shared" si="233"/>
        <v>11836.15</v>
      </c>
      <c r="Z453" s="47">
        <f t="shared" si="234"/>
        <v>-1</v>
      </c>
      <c r="AB453" s="52"/>
    </row>
    <row r="454" spans="1:28">
      <c r="A454" s="77">
        <v>336</v>
      </c>
      <c r="B454" s="82" t="s">
        <v>108</v>
      </c>
      <c r="D454" s="83">
        <v>260006.74999999997</v>
      </c>
      <c r="L454" s="84">
        <v>0</v>
      </c>
      <c r="M454" s="81"/>
      <c r="N454" s="81">
        <f t="shared" si="231"/>
        <v>0</v>
      </c>
      <c r="P454" s="84">
        <v>7982.5900000000011</v>
      </c>
      <c r="R454" s="47">
        <v>-40</v>
      </c>
      <c r="T454" s="84">
        <f t="shared" si="235"/>
        <v>3193.0360000000005</v>
      </c>
      <c r="V454" s="83">
        <f t="shared" si="232"/>
        <v>3193.0360000000005</v>
      </c>
      <c r="X454" s="83">
        <f t="shared" si="233"/>
        <v>267989.33999999997</v>
      </c>
      <c r="Z454" s="47">
        <f t="shared" si="234"/>
        <v>-1</v>
      </c>
      <c r="AB454" s="52"/>
    </row>
    <row r="455" spans="1:28">
      <c r="A455" s="77"/>
      <c r="B455" s="34" t="s">
        <v>164</v>
      </c>
      <c r="D455" s="85">
        <f>+SUBTOTAL(9,D449:D454)</f>
        <v>22788332.77</v>
      </c>
      <c r="H455" s="37">
        <v>0</v>
      </c>
      <c r="J455" s="37">
        <v>0</v>
      </c>
      <c r="L455" s="85">
        <f>+SUBTOTAL(9,L449:L454)</f>
        <v>0</v>
      </c>
      <c r="M455" s="85"/>
      <c r="N455" s="81">
        <f t="shared" si="231"/>
        <v>0</v>
      </c>
      <c r="P455" s="85">
        <f>+SUBTOTAL(9,P449:P454)</f>
        <v>984763.57999999984</v>
      </c>
      <c r="T455" s="85">
        <f>+SUBTOTAL(9,T449:T454)</f>
        <v>365208.94500000007</v>
      </c>
      <c r="V455" s="85">
        <f>+SUBTOTAL(9,V449:V454)</f>
        <v>365208.94500000007</v>
      </c>
      <c r="X455" s="85">
        <f>+SUBTOTAL(9,X449:X454)</f>
        <v>23773096.349999998</v>
      </c>
      <c r="Z455" s="38">
        <f t="shared" si="234"/>
        <v>-2</v>
      </c>
      <c r="AB455" s="52"/>
    </row>
    <row r="456" spans="1:28">
      <c r="A456" s="77"/>
      <c r="B456" s="82"/>
      <c r="Z456" s="47"/>
      <c r="AB456" s="52"/>
    </row>
    <row r="457" spans="1:28">
      <c r="A457" s="77"/>
      <c r="B457" s="78" t="s">
        <v>64</v>
      </c>
      <c r="Z457" s="47"/>
      <c r="AB457" s="52"/>
    </row>
    <row r="458" spans="1:28">
      <c r="A458" s="77">
        <v>331</v>
      </c>
      <c r="B458" s="22" t="s">
        <v>49</v>
      </c>
      <c r="D458" s="73">
        <v>92650063.650000006</v>
      </c>
      <c r="L458" s="80">
        <v>0</v>
      </c>
      <c r="M458" s="81"/>
      <c r="N458" s="81">
        <f t="shared" ref="N458:N464" si="236">-L458/D458*100</f>
        <v>0</v>
      </c>
      <c r="P458" s="80">
        <v>11056298.33</v>
      </c>
      <c r="R458" s="47">
        <v>-30</v>
      </c>
      <c r="T458" s="80">
        <f>-P458*R458/100</f>
        <v>3316889.4989999998</v>
      </c>
      <c r="V458" s="73">
        <f t="shared" ref="V458:V463" si="237">-D458*N458/100+T458</f>
        <v>3316889.4989999998</v>
      </c>
      <c r="X458" s="73">
        <f t="shared" ref="X458:X463" si="238">+D458+P458</f>
        <v>103706361.98</v>
      </c>
      <c r="Z458" s="47">
        <f t="shared" ref="Z458:Z464" si="239">-ROUND(V458/X458*100,0)</f>
        <v>-3</v>
      </c>
      <c r="AB458" s="52"/>
    </row>
    <row r="459" spans="1:28">
      <c r="A459" s="77">
        <v>332</v>
      </c>
      <c r="B459" s="82" t="s">
        <v>106</v>
      </c>
      <c r="D459" s="73">
        <v>50185155.249999993</v>
      </c>
      <c r="L459" s="80">
        <v>0</v>
      </c>
      <c r="M459" s="81"/>
      <c r="N459" s="81">
        <f t="shared" si="236"/>
        <v>0</v>
      </c>
      <c r="P459" s="80">
        <v>5343976.5300000105</v>
      </c>
      <c r="R459" s="47">
        <v>-40</v>
      </c>
      <c r="T459" s="80">
        <f>-P459*R459/100</f>
        <v>2137590.6120000039</v>
      </c>
      <c r="V459" s="73">
        <f t="shared" si="237"/>
        <v>2137590.6120000039</v>
      </c>
      <c r="X459" s="73">
        <f t="shared" si="238"/>
        <v>55529131.780000001</v>
      </c>
      <c r="Z459" s="47">
        <f t="shared" si="239"/>
        <v>-4</v>
      </c>
      <c r="AB459" s="52"/>
    </row>
    <row r="460" spans="1:28">
      <c r="A460" s="77">
        <v>333</v>
      </c>
      <c r="B460" s="82" t="s">
        <v>107</v>
      </c>
      <c r="D460" s="73">
        <v>7103308.129999999</v>
      </c>
      <c r="L460" s="80">
        <v>0</v>
      </c>
      <c r="M460" s="81"/>
      <c r="N460" s="81">
        <f t="shared" si="236"/>
        <v>0</v>
      </c>
      <c r="P460" s="80">
        <v>2593560.3400000022</v>
      </c>
      <c r="R460" s="47">
        <v>-40</v>
      </c>
      <c r="T460" s="80">
        <f t="shared" ref="T460:T463" si="240">-P460*R460/100</f>
        <v>1037424.1360000009</v>
      </c>
      <c r="V460" s="73">
        <f t="shared" si="237"/>
        <v>1037424.1360000009</v>
      </c>
      <c r="X460" s="73">
        <f t="shared" si="238"/>
        <v>9696868.4700000007</v>
      </c>
      <c r="Z460" s="47">
        <f t="shared" si="239"/>
        <v>-11</v>
      </c>
      <c r="AB460" s="52"/>
    </row>
    <row r="461" spans="1:28">
      <c r="A461" s="77">
        <v>334</v>
      </c>
      <c r="B461" s="82" t="s">
        <v>52</v>
      </c>
      <c r="D461" s="73">
        <v>8000396.4900000002</v>
      </c>
      <c r="L461" s="80">
        <v>0</v>
      </c>
      <c r="M461" s="81"/>
      <c r="N461" s="81">
        <f t="shared" si="236"/>
        <v>0</v>
      </c>
      <c r="P461" s="80">
        <v>3949793.9699999983</v>
      </c>
      <c r="R461" s="47">
        <v>-15</v>
      </c>
      <c r="T461" s="80">
        <f t="shared" si="240"/>
        <v>592469.0954999997</v>
      </c>
      <c r="V461" s="73">
        <f t="shared" si="237"/>
        <v>592469.0954999997</v>
      </c>
      <c r="X461" s="73">
        <f t="shared" si="238"/>
        <v>11950190.459999999</v>
      </c>
      <c r="Z461" s="47">
        <f t="shared" si="239"/>
        <v>-5</v>
      </c>
      <c r="AB461" s="52"/>
    </row>
    <row r="462" spans="1:28">
      <c r="A462" s="77">
        <v>335</v>
      </c>
      <c r="B462" s="22" t="s">
        <v>53</v>
      </c>
      <c r="D462" s="73">
        <v>120369.66</v>
      </c>
      <c r="L462" s="80">
        <v>0</v>
      </c>
      <c r="M462" s="81"/>
      <c r="N462" s="81">
        <f t="shared" si="236"/>
        <v>0</v>
      </c>
      <c r="P462" s="80">
        <v>44679.829999999994</v>
      </c>
      <c r="R462" s="47">
        <v>-10</v>
      </c>
      <c r="T462" s="80">
        <f t="shared" si="240"/>
        <v>4467.9829999999993</v>
      </c>
      <c r="V462" s="73">
        <f t="shared" si="237"/>
        <v>4467.9829999999993</v>
      </c>
      <c r="X462" s="73">
        <f t="shared" si="238"/>
        <v>165049.49</v>
      </c>
      <c r="Z462" s="47">
        <f t="shared" si="239"/>
        <v>-3</v>
      </c>
      <c r="AB462" s="52"/>
    </row>
    <row r="463" spans="1:28">
      <c r="A463" s="77">
        <v>336</v>
      </c>
      <c r="B463" s="82" t="s">
        <v>108</v>
      </c>
      <c r="D463" s="83">
        <v>6003660.7699999996</v>
      </c>
      <c r="L463" s="84">
        <v>0</v>
      </c>
      <c r="M463" s="81"/>
      <c r="N463" s="81">
        <f t="shared" si="236"/>
        <v>0</v>
      </c>
      <c r="P463" s="84">
        <v>858571.28000000084</v>
      </c>
      <c r="R463" s="47">
        <v>-40</v>
      </c>
      <c r="T463" s="84">
        <f t="shared" si="240"/>
        <v>343428.51200000034</v>
      </c>
      <c r="V463" s="83">
        <f t="shared" si="237"/>
        <v>343428.51200000034</v>
      </c>
      <c r="X463" s="83">
        <f t="shared" si="238"/>
        <v>6862232.0500000007</v>
      </c>
      <c r="Z463" s="47">
        <f t="shared" si="239"/>
        <v>-5</v>
      </c>
      <c r="AB463" s="52"/>
    </row>
    <row r="464" spans="1:28">
      <c r="A464" s="77"/>
      <c r="B464" s="34" t="s">
        <v>165</v>
      </c>
      <c r="D464" s="85">
        <f>+SUBTOTAL(9,D458:D463)</f>
        <v>164062953.95000002</v>
      </c>
      <c r="H464" s="37">
        <v>0</v>
      </c>
      <c r="J464" s="37">
        <v>0</v>
      </c>
      <c r="L464" s="85">
        <f>+SUBTOTAL(9,L458:L463)</f>
        <v>0</v>
      </c>
      <c r="M464" s="85"/>
      <c r="N464" s="81">
        <f t="shared" si="236"/>
        <v>0</v>
      </c>
      <c r="P464" s="85">
        <f>+SUBTOTAL(9,P458:P463)</f>
        <v>23846880.280000012</v>
      </c>
      <c r="T464" s="85">
        <f>+SUBTOTAL(9,T458:T463)</f>
        <v>7432269.8375000041</v>
      </c>
      <c r="V464" s="85">
        <f>+SUBTOTAL(9,V458:V463)</f>
        <v>7432269.8375000041</v>
      </c>
      <c r="X464" s="85">
        <f>+SUBTOTAL(9,X458:X463)</f>
        <v>187909834.23000002</v>
      </c>
      <c r="Z464" s="38">
        <f t="shared" si="239"/>
        <v>-4</v>
      </c>
      <c r="AB464" s="52"/>
    </row>
    <row r="465" spans="1:28">
      <c r="A465" s="77"/>
      <c r="B465" s="82"/>
      <c r="Z465" s="47"/>
      <c r="AB465" s="52"/>
    </row>
    <row r="466" spans="1:28">
      <c r="A466" s="86"/>
      <c r="B466" s="88" t="s">
        <v>65</v>
      </c>
      <c r="Z466" s="47"/>
      <c r="AB466" s="52"/>
    </row>
    <row r="467" spans="1:28">
      <c r="A467" s="86">
        <v>331</v>
      </c>
      <c r="B467" s="43" t="s">
        <v>49</v>
      </c>
      <c r="D467" s="73">
        <v>33509835.689999994</v>
      </c>
      <c r="L467" s="80">
        <v>0</v>
      </c>
      <c r="M467" s="81"/>
      <c r="N467" s="81">
        <f t="shared" ref="N467:N473" si="241">-L467/D467*100</f>
        <v>0</v>
      </c>
      <c r="P467" s="80">
        <v>1768384.610000002</v>
      </c>
      <c r="R467" s="47">
        <v>-30</v>
      </c>
      <c r="T467" s="80">
        <f>-P467*R467/100</f>
        <v>530515.38300000061</v>
      </c>
      <c r="V467" s="73">
        <f t="shared" ref="V467:V472" si="242">-D467*N467/100+T467</f>
        <v>530515.38300000061</v>
      </c>
      <c r="X467" s="73">
        <f t="shared" ref="X467:X472" si="243">+D467+P467</f>
        <v>35278220.299999997</v>
      </c>
      <c r="Z467" s="47">
        <f t="shared" ref="Z467:Z473" si="244">-ROUND(V467/X467*100,0)</f>
        <v>-2</v>
      </c>
      <c r="AB467" s="52"/>
    </row>
    <row r="468" spans="1:28">
      <c r="A468" s="86">
        <v>332</v>
      </c>
      <c r="B468" s="87" t="s">
        <v>106</v>
      </c>
      <c r="D468" s="73">
        <v>199244974.80999997</v>
      </c>
      <c r="L468" s="80">
        <v>0</v>
      </c>
      <c r="M468" s="81"/>
      <c r="N468" s="81">
        <f t="shared" si="241"/>
        <v>0</v>
      </c>
      <c r="P468" s="80">
        <v>8506676.5799999963</v>
      </c>
      <c r="R468" s="47">
        <v>-40</v>
      </c>
      <c r="T468" s="80">
        <f>-P468*R468/100</f>
        <v>3402670.6319999988</v>
      </c>
      <c r="V468" s="73">
        <f t="shared" si="242"/>
        <v>3402670.6319999988</v>
      </c>
      <c r="X468" s="73">
        <f t="shared" si="243"/>
        <v>207751651.38999996</v>
      </c>
      <c r="Z468" s="47">
        <f t="shared" si="244"/>
        <v>-2</v>
      </c>
      <c r="AB468" s="52"/>
    </row>
    <row r="469" spans="1:28">
      <c r="A469" s="86">
        <v>333</v>
      </c>
      <c r="B469" s="87" t="s">
        <v>107</v>
      </c>
      <c r="D469" s="73">
        <v>23956446.969999999</v>
      </c>
      <c r="L469" s="80">
        <v>0</v>
      </c>
      <c r="M469" s="81"/>
      <c r="N469" s="81">
        <f t="shared" si="241"/>
        <v>0</v>
      </c>
      <c r="P469" s="80">
        <v>2155562.5599999991</v>
      </c>
      <c r="R469" s="47">
        <v>-40</v>
      </c>
      <c r="T469" s="80">
        <f t="shared" ref="T469:T472" si="245">-P469*R469/100</f>
        <v>862225.02399999963</v>
      </c>
      <c r="V469" s="73">
        <f t="shared" si="242"/>
        <v>862225.02399999963</v>
      </c>
      <c r="X469" s="73">
        <f t="shared" si="243"/>
        <v>26112009.529999997</v>
      </c>
      <c r="Z469" s="47">
        <f t="shared" si="244"/>
        <v>-3</v>
      </c>
      <c r="AB469" s="52"/>
    </row>
    <row r="470" spans="1:28">
      <c r="A470" s="86">
        <v>334</v>
      </c>
      <c r="B470" s="87" t="s">
        <v>52</v>
      </c>
      <c r="D470" s="73">
        <v>16562037.300000001</v>
      </c>
      <c r="L470" s="80">
        <v>0</v>
      </c>
      <c r="M470" s="81"/>
      <c r="N470" s="81">
        <f t="shared" si="241"/>
        <v>0</v>
      </c>
      <c r="P470" s="80">
        <v>2942243.3499999978</v>
      </c>
      <c r="R470" s="47">
        <v>-15</v>
      </c>
      <c r="T470" s="80">
        <f t="shared" si="245"/>
        <v>441336.50249999971</v>
      </c>
      <c r="V470" s="73">
        <f t="shared" si="242"/>
        <v>441336.50249999971</v>
      </c>
      <c r="X470" s="73">
        <f t="shared" si="243"/>
        <v>19504280.649999999</v>
      </c>
      <c r="Z470" s="47">
        <f t="shared" si="244"/>
        <v>-2</v>
      </c>
      <c r="AB470" s="52"/>
    </row>
    <row r="471" spans="1:28">
      <c r="A471" s="86">
        <v>335</v>
      </c>
      <c r="B471" s="43" t="s">
        <v>53</v>
      </c>
      <c r="D471" s="73">
        <v>615620.81000000006</v>
      </c>
      <c r="L471" s="80">
        <v>0</v>
      </c>
      <c r="M471" s="81"/>
      <c r="N471" s="81">
        <f t="shared" si="241"/>
        <v>0</v>
      </c>
      <c r="P471" s="80">
        <v>90953.040000000037</v>
      </c>
      <c r="R471" s="47">
        <v>-10</v>
      </c>
      <c r="T471" s="80">
        <f t="shared" si="245"/>
        <v>9095.3040000000037</v>
      </c>
      <c r="V471" s="73">
        <f t="shared" si="242"/>
        <v>9095.3040000000037</v>
      </c>
      <c r="X471" s="73">
        <f t="shared" si="243"/>
        <v>706573.85000000009</v>
      </c>
      <c r="Z471" s="47">
        <f t="shared" si="244"/>
        <v>-1</v>
      </c>
      <c r="AB471" s="52"/>
    </row>
    <row r="472" spans="1:28">
      <c r="A472" s="86">
        <v>336</v>
      </c>
      <c r="B472" s="87" t="s">
        <v>108</v>
      </c>
      <c r="D472" s="83">
        <v>9197862.9900000021</v>
      </c>
      <c r="L472" s="84">
        <v>0</v>
      </c>
      <c r="M472" s="81"/>
      <c r="N472" s="81">
        <f t="shared" si="241"/>
        <v>0</v>
      </c>
      <c r="P472" s="84">
        <v>672905.83000000031</v>
      </c>
      <c r="R472" s="47">
        <v>-40</v>
      </c>
      <c r="T472" s="84">
        <f t="shared" si="245"/>
        <v>269162.33200000011</v>
      </c>
      <c r="V472" s="83">
        <f t="shared" si="242"/>
        <v>269162.33200000011</v>
      </c>
      <c r="X472" s="83">
        <f t="shared" si="243"/>
        <v>9870768.8200000022</v>
      </c>
      <c r="Z472" s="47">
        <f t="shared" si="244"/>
        <v>-3</v>
      </c>
      <c r="AB472" s="52"/>
    </row>
    <row r="473" spans="1:28">
      <c r="A473" s="86"/>
      <c r="B473" s="34" t="s">
        <v>166</v>
      </c>
      <c r="D473" s="85">
        <f>+SUBTOTAL(9,D467:D472)</f>
        <v>283086778.56999999</v>
      </c>
      <c r="H473" s="37">
        <v>0</v>
      </c>
      <c r="J473" s="37">
        <v>0</v>
      </c>
      <c r="L473" s="85">
        <f>+SUBTOTAL(9,L467:L472)</f>
        <v>0</v>
      </c>
      <c r="M473" s="85"/>
      <c r="N473" s="81">
        <f t="shared" si="241"/>
        <v>0</v>
      </c>
      <c r="P473" s="85">
        <f>+SUBTOTAL(9,P467:P472)</f>
        <v>16136725.969999993</v>
      </c>
      <c r="T473" s="85">
        <f>+SUBTOTAL(9,T467:T472)</f>
        <v>5515005.1774999984</v>
      </c>
      <c r="V473" s="85">
        <f>+SUBTOTAL(9,V467:V472)</f>
        <v>5515005.1774999984</v>
      </c>
      <c r="X473" s="85">
        <f>+SUBTOTAL(9,X467:X472)</f>
        <v>299223504.5399999</v>
      </c>
      <c r="Z473" s="38">
        <f t="shared" si="244"/>
        <v>-2</v>
      </c>
      <c r="AB473" s="52"/>
    </row>
    <row r="474" spans="1:28">
      <c r="A474" s="77"/>
      <c r="B474" s="82"/>
      <c r="Z474" s="47"/>
      <c r="AB474" s="52"/>
    </row>
    <row r="475" spans="1:28">
      <c r="A475" s="77"/>
      <c r="B475" s="78" t="s">
        <v>66</v>
      </c>
      <c r="Z475" s="47"/>
      <c r="AB475" s="52"/>
    </row>
    <row r="476" spans="1:28">
      <c r="A476" s="77">
        <v>331</v>
      </c>
      <c r="B476" s="22" t="s">
        <v>49</v>
      </c>
      <c r="D476" s="73">
        <v>107895.18</v>
      </c>
      <c r="L476" s="80">
        <v>0</v>
      </c>
      <c r="M476" s="81"/>
      <c r="N476" s="81">
        <f t="shared" ref="N476:N481" si="246">-L476/D476*100</f>
        <v>0</v>
      </c>
      <c r="P476" s="80">
        <v>984.34</v>
      </c>
      <c r="R476" s="47">
        <v>-30</v>
      </c>
      <c r="T476" s="80">
        <f>-P476*R476/100</f>
        <v>295.30200000000002</v>
      </c>
      <c r="V476" s="73">
        <f t="shared" ref="V476:V480" si="247">-D476*N476/100+T476</f>
        <v>295.30200000000002</v>
      </c>
      <c r="X476" s="73">
        <f t="shared" ref="X476:X480" si="248">+D476+P476</f>
        <v>108879.51999999999</v>
      </c>
      <c r="Z476" s="47">
        <f t="shared" ref="Z476:Z481" si="249">-ROUND(V476/X476*100,0)</f>
        <v>0</v>
      </c>
      <c r="AB476" s="52"/>
    </row>
    <row r="477" spans="1:28">
      <c r="A477" s="77">
        <v>332</v>
      </c>
      <c r="B477" s="82" t="s">
        <v>106</v>
      </c>
      <c r="D477" s="73">
        <v>108833.64</v>
      </c>
      <c r="L477" s="80">
        <v>0</v>
      </c>
      <c r="M477" s="81"/>
      <c r="N477" s="81">
        <f t="shared" si="246"/>
        <v>0</v>
      </c>
      <c r="P477" s="80">
        <v>1767.8899999999996</v>
      </c>
      <c r="R477" s="47">
        <v>-40</v>
      </c>
      <c r="T477" s="80">
        <f t="shared" ref="T477:T480" si="250">-P477*R477/100</f>
        <v>707.15599999999995</v>
      </c>
      <c r="V477" s="73">
        <f t="shared" si="247"/>
        <v>707.15599999999995</v>
      </c>
      <c r="X477" s="73">
        <f t="shared" si="248"/>
        <v>110601.53</v>
      </c>
      <c r="Z477" s="47">
        <f t="shared" si="249"/>
        <v>-1</v>
      </c>
      <c r="AB477" s="52"/>
    </row>
    <row r="478" spans="1:28">
      <c r="A478" s="77">
        <v>333</v>
      </c>
      <c r="B478" s="82" t="s">
        <v>107</v>
      </c>
      <c r="D478" s="73">
        <v>70017.25</v>
      </c>
      <c r="L478" s="80">
        <v>0</v>
      </c>
      <c r="M478" s="81"/>
      <c r="N478" s="81">
        <f t="shared" si="246"/>
        <v>0</v>
      </c>
      <c r="P478" s="80">
        <v>1641.3500000000001</v>
      </c>
      <c r="R478" s="47">
        <v>-40</v>
      </c>
      <c r="T478" s="80">
        <f t="shared" si="250"/>
        <v>656.54</v>
      </c>
      <c r="V478" s="73">
        <f t="shared" si="247"/>
        <v>656.54</v>
      </c>
      <c r="X478" s="73">
        <f t="shared" si="248"/>
        <v>71658.600000000006</v>
      </c>
      <c r="Z478" s="47">
        <f t="shared" si="249"/>
        <v>-1</v>
      </c>
      <c r="AB478" s="52"/>
    </row>
    <row r="479" spans="1:28">
      <c r="A479" s="77">
        <v>334</v>
      </c>
      <c r="B479" s="82" t="s">
        <v>52</v>
      </c>
      <c r="D479" s="73">
        <v>152668.88999999998</v>
      </c>
      <c r="L479" s="80">
        <v>0</v>
      </c>
      <c r="M479" s="81"/>
      <c r="N479" s="81">
        <f t="shared" si="246"/>
        <v>0</v>
      </c>
      <c r="P479" s="80">
        <v>4877.8600000000006</v>
      </c>
      <c r="R479" s="47">
        <v>-15</v>
      </c>
      <c r="T479" s="80">
        <f t="shared" si="250"/>
        <v>731.67900000000009</v>
      </c>
      <c r="V479" s="73">
        <f t="shared" si="247"/>
        <v>731.67900000000009</v>
      </c>
      <c r="X479" s="73">
        <f t="shared" si="248"/>
        <v>157546.75</v>
      </c>
      <c r="Z479" s="47">
        <f t="shared" si="249"/>
        <v>0</v>
      </c>
      <c r="AB479" s="52"/>
    </row>
    <row r="480" spans="1:28">
      <c r="A480" s="77">
        <v>335</v>
      </c>
      <c r="B480" s="22" t="s">
        <v>53</v>
      </c>
      <c r="D480" s="83">
        <v>396.40000000000003</v>
      </c>
      <c r="L480" s="84">
        <v>0</v>
      </c>
      <c r="M480" s="81"/>
      <c r="N480" s="81">
        <f t="shared" si="246"/>
        <v>0</v>
      </c>
      <c r="P480" s="84">
        <v>10.530000000000001</v>
      </c>
      <c r="R480" s="47">
        <v>-10</v>
      </c>
      <c r="T480" s="84">
        <f t="shared" si="250"/>
        <v>1.0530000000000002</v>
      </c>
      <c r="V480" s="83">
        <f t="shared" si="247"/>
        <v>1.0530000000000002</v>
      </c>
      <c r="X480" s="83">
        <f t="shared" si="248"/>
        <v>406.93000000000006</v>
      </c>
      <c r="Z480" s="47">
        <f t="shared" si="249"/>
        <v>0</v>
      </c>
      <c r="AB480" s="52"/>
    </row>
    <row r="481" spans="1:28">
      <c r="A481" s="77"/>
      <c r="B481" s="34" t="s">
        <v>167</v>
      </c>
      <c r="D481" s="85">
        <f>+SUBTOTAL(9,D475:D480)</f>
        <v>439811.36</v>
      </c>
      <c r="H481" s="37">
        <v>0</v>
      </c>
      <c r="J481" s="37">
        <v>0</v>
      </c>
      <c r="L481" s="85">
        <f>+SUBTOTAL(9,L475:L480)</f>
        <v>0</v>
      </c>
      <c r="M481" s="85"/>
      <c r="N481" s="81">
        <f t="shared" si="246"/>
        <v>0</v>
      </c>
      <c r="P481" s="85">
        <f>+SUBTOTAL(9,P475:P480)</f>
        <v>9281.9700000000012</v>
      </c>
      <c r="T481" s="85">
        <f>+SUBTOTAL(9,T475:T480)</f>
        <v>2391.73</v>
      </c>
      <c r="V481" s="85">
        <f>+SUBTOTAL(9,V475:V480)</f>
        <v>2391.73</v>
      </c>
      <c r="X481" s="85">
        <f>+SUBTOTAL(9,X475:X480)</f>
        <v>449093.33</v>
      </c>
      <c r="Z481" s="38">
        <f t="shared" si="249"/>
        <v>-1</v>
      </c>
      <c r="AB481" s="52"/>
    </row>
    <row r="482" spans="1:28">
      <c r="A482" s="77"/>
      <c r="B482" s="82"/>
      <c r="Z482" s="47"/>
      <c r="AB482" s="52"/>
    </row>
    <row r="483" spans="1:28">
      <c r="A483" s="77"/>
      <c r="B483" s="78" t="s">
        <v>67</v>
      </c>
      <c r="Z483" s="47"/>
      <c r="AB483" s="52"/>
    </row>
    <row r="484" spans="1:28">
      <c r="A484" s="77">
        <v>331</v>
      </c>
      <c r="B484" s="22" t="s">
        <v>49</v>
      </c>
      <c r="D484" s="73">
        <v>593060.72999999986</v>
      </c>
      <c r="L484" s="80">
        <v>0</v>
      </c>
      <c r="M484" s="81"/>
      <c r="N484" s="81">
        <f t="shared" ref="N484:N490" si="251">-L484/D484*100</f>
        <v>0</v>
      </c>
      <c r="P484" s="80">
        <v>19230.279999999995</v>
      </c>
      <c r="R484" s="47">
        <v>-30</v>
      </c>
      <c r="T484" s="80">
        <f>-P484*R484/100</f>
        <v>5769.0839999999989</v>
      </c>
      <c r="V484" s="73">
        <f t="shared" ref="V484:V489" si="252">-D484*N484/100+T484</f>
        <v>5769.0839999999989</v>
      </c>
      <c r="X484" s="73">
        <f t="shared" ref="X484:X489" si="253">+D484+P484</f>
        <v>612291.00999999989</v>
      </c>
      <c r="Z484" s="47">
        <f t="shared" ref="Z484:Z490" si="254">-ROUND(V484/X484*100,0)</f>
        <v>-1</v>
      </c>
      <c r="AB484" s="52"/>
    </row>
    <row r="485" spans="1:28">
      <c r="A485" s="77">
        <v>332</v>
      </c>
      <c r="B485" s="82" t="s">
        <v>106</v>
      </c>
      <c r="D485" s="73">
        <v>9509635.5500000007</v>
      </c>
      <c r="L485" s="80">
        <v>0</v>
      </c>
      <c r="M485" s="81"/>
      <c r="N485" s="81">
        <f t="shared" si="251"/>
        <v>0</v>
      </c>
      <c r="P485" s="80">
        <v>237690.85000000012</v>
      </c>
      <c r="R485" s="47">
        <v>-40</v>
      </c>
      <c r="T485" s="80">
        <f>-P485*R485/100</f>
        <v>95076.340000000055</v>
      </c>
      <c r="V485" s="73">
        <f t="shared" si="252"/>
        <v>95076.340000000055</v>
      </c>
      <c r="X485" s="73">
        <f t="shared" si="253"/>
        <v>9747326.4000000004</v>
      </c>
      <c r="Z485" s="47">
        <f t="shared" si="254"/>
        <v>-1</v>
      </c>
      <c r="AB485" s="52"/>
    </row>
    <row r="486" spans="1:28">
      <c r="A486" s="77">
        <v>333</v>
      </c>
      <c r="B486" s="82" t="s">
        <v>107</v>
      </c>
      <c r="D486" s="73">
        <v>1542089.6099999999</v>
      </c>
      <c r="L486" s="80">
        <v>0</v>
      </c>
      <c r="M486" s="81"/>
      <c r="N486" s="81">
        <f t="shared" si="251"/>
        <v>0</v>
      </c>
      <c r="P486" s="80">
        <v>58034.130000000026</v>
      </c>
      <c r="R486" s="47">
        <v>-40</v>
      </c>
      <c r="T486" s="80">
        <f t="shared" ref="T486:T489" si="255">-P486*R486/100</f>
        <v>23213.652000000013</v>
      </c>
      <c r="V486" s="73">
        <f t="shared" si="252"/>
        <v>23213.652000000013</v>
      </c>
      <c r="X486" s="73">
        <f t="shared" si="253"/>
        <v>1600123.74</v>
      </c>
      <c r="Z486" s="47">
        <f t="shared" si="254"/>
        <v>-1</v>
      </c>
      <c r="AB486" s="52"/>
    </row>
    <row r="487" spans="1:28">
      <c r="A487" s="77">
        <v>334</v>
      </c>
      <c r="B487" s="82" t="s">
        <v>52</v>
      </c>
      <c r="D487" s="73">
        <v>866018.95</v>
      </c>
      <c r="L487" s="80">
        <v>0</v>
      </c>
      <c r="M487" s="81"/>
      <c r="N487" s="81">
        <f t="shared" si="251"/>
        <v>0</v>
      </c>
      <c r="P487" s="80">
        <v>77728.33</v>
      </c>
      <c r="R487" s="47">
        <v>-15</v>
      </c>
      <c r="T487" s="80">
        <f t="shared" si="255"/>
        <v>11659.2495</v>
      </c>
      <c r="V487" s="73">
        <f t="shared" si="252"/>
        <v>11659.2495</v>
      </c>
      <c r="X487" s="73">
        <f t="shared" si="253"/>
        <v>943747.27999999991</v>
      </c>
      <c r="Z487" s="47">
        <f t="shared" si="254"/>
        <v>-1</v>
      </c>
      <c r="AB487" s="52"/>
    </row>
    <row r="488" spans="1:28">
      <c r="A488" s="77">
        <v>335</v>
      </c>
      <c r="B488" s="22" t="s">
        <v>53</v>
      </c>
      <c r="D488" s="73">
        <v>8699.66</v>
      </c>
      <c r="L488" s="80">
        <v>0</v>
      </c>
      <c r="M488" s="81"/>
      <c r="N488" s="81">
        <f t="shared" si="251"/>
        <v>0</v>
      </c>
      <c r="P488" s="80">
        <v>683.5599999999996</v>
      </c>
      <c r="R488" s="47">
        <v>-10</v>
      </c>
      <c r="T488" s="80">
        <f t="shared" si="255"/>
        <v>68.355999999999952</v>
      </c>
      <c r="V488" s="73">
        <f t="shared" si="252"/>
        <v>68.355999999999952</v>
      </c>
      <c r="X488" s="73">
        <f t="shared" si="253"/>
        <v>9383.2199999999993</v>
      </c>
      <c r="Z488" s="47">
        <f t="shared" si="254"/>
        <v>-1</v>
      </c>
      <c r="AB488" s="52"/>
    </row>
    <row r="489" spans="1:28">
      <c r="A489" s="77">
        <v>336</v>
      </c>
      <c r="B489" s="82" t="s">
        <v>108</v>
      </c>
      <c r="D489" s="83">
        <v>59802.46</v>
      </c>
      <c r="L489" s="84">
        <v>0</v>
      </c>
      <c r="M489" s="81"/>
      <c r="N489" s="81">
        <f t="shared" si="251"/>
        <v>0</v>
      </c>
      <c r="P489" s="84">
        <v>1279.5000000000002</v>
      </c>
      <c r="R489" s="47">
        <v>-40</v>
      </c>
      <c r="T489" s="84">
        <f t="shared" si="255"/>
        <v>511.80000000000007</v>
      </c>
      <c r="V489" s="83">
        <f t="shared" si="252"/>
        <v>511.80000000000007</v>
      </c>
      <c r="X489" s="83">
        <f t="shared" si="253"/>
        <v>61081.96</v>
      </c>
      <c r="Z489" s="47">
        <f t="shared" si="254"/>
        <v>-1</v>
      </c>
      <c r="AB489" s="52"/>
    </row>
    <row r="490" spans="1:28">
      <c r="A490" s="77"/>
      <c r="B490" s="34" t="s">
        <v>168</v>
      </c>
      <c r="D490" s="85">
        <f>+SUBTOTAL(9,D484:D489)</f>
        <v>12579306.960000001</v>
      </c>
      <c r="H490" s="37">
        <v>0</v>
      </c>
      <c r="J490" s="37">
        <v>0</v>
      </c>
      <c r="L490" s="85">
        <f>+SUBTOTAL(9,L484:L489)</f>
        <v>0</v>
      </c>
      <c r="M490" s="85"/>
      <c r="N490" s="81">
        <f t="shared" si="251"/>
        <v>0</v>
      </c>
      <c r="P490" s="85">
        <f>+SUBTOTAL(9,P484:P489)</f>
        <v>394646.65000000014</v>
      </c>
      <c r="T490" s="85">
        <f>+SUBTOTAL(9,T484:T489)</f>
        <v>136298.48150000005</v>
      </c>
      <c r="V490" s="85">
        <f>+SUBTOTAL(9,V484:V489)</f>
        <v>136298.48150000005</v>
      </c>
      <c r="X490" s="85">
        <f>+SUBTOTAL(9,X484:X489)</f>
        <v>12973953.610000001</v>
      </c>
      <c r="Z490" s="38">
        <f t="shared" si="254"/>
        <v>-1</v>
      </c>
      <c r="AB490" s="52"/>
    </row>
    <row r="491" spans="1:28">
      <c r="A491" s="77"/>
      <c r="B491" s="82"/>
      <c r="Z491" s="47"/>
      <c r="AB491" s="52"/>
    </row>
    <row r="492" spans="1:28">
      <c r="A492" s="77"/>
      <c r="B492" s="78" t="s">
        <v>68</v>
      </c>
      <c r="Z492" s="47"/>
      <c r="AB492" s="52"/>
    </row>
    <row r="493" spans="1:28">
      <c r="A493" s="77">
        <v>331</v>
      </c>
      <c r="B493" s="22" t="s">
        <v>49</v>
      </c>
      <c r="D493" s="73">
        <v>6067370.1799999997</v>
      </c>
      <c r="L493" s="80">
        <v>0</v>
      </c>
      <c r="M493" s="81"/>
      <c r="N493" s="81">
        <f t="shared" ref="N493:N499" si="256">-L493/D493*100</f>
        <v>0</v>
      </c>
      <c r="P493" s="80">
        <v>318713.23000000033</v>
      </c>
      <c r="R493" s="47">
        <v>-30</v>
      </c>
      <c r="T493" s="80">
        <f>-P493*R493/100</f>
        <v>95613.969000000099</v>
      </c>
      <c r="V493" s="73">
        <f t="shared" ref="V493:V498" si="257">-D493*N493/100+T493</f>
        <v>95613.969000000099</v>
      </c>
      <c r="X493" s="73">
        <f t="shared" ref="X493:X498" si="258">+D493+P493</f>
        <v>6386083.4100000001</v>
      </c>
      <c r="Z493" s="47">
        <f t="shared" ref="Z493:Z499" si="259">-ROUND(V493/X493*100,0)</f>
        <v>-1</v>
      </c>
      <c r="AB493" s="52"/>
    </row>
    <row r="494" spans="1:28">
      <c r="A494" s="77">
        <v>332</v>
      </c>
      <c r="B494" s="82" t="s">
        <v>106</v>
      </c>
      <c r="D494" s="73">
        <v>36051283.130000003</v>
      </c>
      <c r="L494" s="80">
        <v>0</v>
      </c>
      <c r="M494" s="81"/>
      <c r="N494" s="81">
        <f t="shared" si="256"/>
        <v>0</v>
      </c>
      <c r="P494" s="80">
        <v>1386872.0699999984</v>
      </c>
      <c r="R494" s="47">
        <v>-40</v>
      </c>
      <c r="T494" s="80">
        <f>-P494*R494/100</f>
        <v>554748.8279999994</v>
      </c>
      <c r="V494" s="73">
        <f t="shared" si="257"/>
        <v>554748.8279999994</v>
      </c>
      <c r="X494" s="73">
        <f t="shared" si="258"/>
        <v>37438155.200000003</v>
      </c>
      <c r="Z494" s="47">
        <f t="shared" si="259"/>
        <v>-1</v>
      </c>
      <c r="AB494" s="52"/>
    </row>
    <row r="495" spans="1:28">
      <c r="A495" s="77">
        <v>333</v>
      </c>
      <c r="B495" s="82" t="s">
        <v>107</v>
      </c>
      <c r="D495" s="73">
        <v>3876580.2799999993</v>
      </c>
      <c r="L495" s="80">
        <v>0</v>
      </c>
      <c r="M495" s="81"/>
      <c r="N495" s="81">
        <f t="shared" si="256"/>
        <v>0</v>
      </c>
      <c r="P495" s="80">
        <v>356331.68</v>
      </c>
      <c r="R495" s="47">
        <v>-40</v>
      </c>
      <c r="T495" s="80">
        <f t="shared" ref="T495:T498" si="260">-P495*R495/100</f>
        <v>142532.67199999999</v>
      </c>
      <c r="V495" s="73">
        <f t="shared" si="257"/>
        <v>142532.67199999999</v>
      </c>
      <c r="X495" s="73">
        <f t="shared" si="258"/>
        <v>4232911.959999999</v>
      </c>
      <c r="Z495" s="47">
        <f t="shared" si="259"/>
        <v>-3</v>
      </c>
      <c r="AB495" s="52"/>
    </row>
    <row r="496" spans="1:28">
      <c r="A496" s="77">
        <v>334</v>
      </c>
      <c r="B496" s="82" t="s">
        <v>52</v>
      </c>
      <c r="D496" s="73">
        <v>5675848.0699999994</v>
      </c>
      <c r="L496" s="80">
        <v>0</v>
      </c>
      <c r="M496" s="81"/>
      <c r="N496" s="81">
        <f t="shared" si="256"/>
        <v>0</v>
      </c>
      <c r="P496" s="80">
        <v>986386.25</v>
      </c>
      <c r="R496" s="47">
        <v>-15</v>
      </c>
      <c r="T496" s="80">
        <f t="shared" si="260"/>
        <v>147957.9375</v>
      </c>
      <c r="V496" s="73">
        <f t="shared" si="257"/>
        <v>147957.9375</v>
      </c>
      <c r="X496" s="73">
        <f t="shared" si="258"/>
        <v>6662234.3199999994</v>
      </c>
      <c r="Z496" s="47">
        <f t="shared" si="259"/>
        <v>-2</v>
      </c>
      <c r="AB496" s="52"/>
    </row>
    <row r="497" spans="1:28">
      <c r="A497" s="77">
        <v>335</v>
      </c>
      <c r="B497" s="22" t="s">
        <v>53</v>
      </c>
      <c r="D497" s="73">
        <v>16509.78</v>
      </c>
      <c r="L497" s="80">
        <v>0</v>
      </c>
      <c r="M497" s="81"/>
      <c r="N497" s="81">
        <f t="shared" si="256"/>
        <v>0</v>
      </c>
      <c r="P497" s="80">
        <v>2157.7400000000002</v>
      </c>
      <c r="R497" s="47">
        <v>-10</v>
      </c>
      <c r="T497" s="80">
        <f t="shared" si="260"/>
        <v>215.774</v>
      </c>
      <c r="V497" s="73">
        <f t="shared" si="257"/>
        <v>215.774</v>
      </c>
      <c r="X497" s="73">
        <f t="shared" si="258"/>
        <v>18667.52</v>
      </c>
      <c r="Z497" s="47">
        <f t="shared" si="259"/>
        <v>-1</v>
      </c>
      <c r="AB497" s="52"/>
    </row>
    <row r="498" spans="1:28">
      <c r="A498" s="77">
        <v>336</v>
      </c>
      <c r="B498" s="82" t="s">
        <v>108</v>
      </c>
      <c r="D498" s="83">
        <v>1003242.55</v>
      </c>
      <c r="L498" s="84">
        <v>0</v>
      </c>
      <c r="M498" s="81"/>
      <c r="N498" s="81">
        <f t="shared" si="256"/>
        <v>0</v>
      </c>
      <c r="P498" s="84">
        <v>40041.150000000009</v>
      </c>
      <c r="R498" s="47">
        <v>-40</v>
      </c>
      <c r="T498" s="84">
        <f t="shared" si="260"/>
        <v>16016.460000000005</v>
      </c>
      <c r="V498" s="83">
        <f t="shared" si="257"/>
        <v>16016.460000000005</v>
      </c>
      <c r="X498" s="83">
        <f t="shared" si="258"/>
        <v>1043283.7000000001</v>
      </c>
      <c r="Z498" s="47">
        <f t="shared" si="259"/>
        <v>-2</v>
      </c>
      <c r="AB498" s="52"/>
    </row>
    <row r="499" spans="1:28">
      <c r="A499" s="77"/>
      <c r="B499" s="34" t="s">
        <v>169</v>
      </c>
      <c r="D499" s="85">
        <f>+SUBTOTAL(9,D493:D498)</f>
        <v>52690833.990000002</v>
      </c>
      <c r="H499" s="37">
        <v>0</v>
      </c>
      <c r="J499" s="37">
        <v>0</v>
      </c>
      <c r="L499" s="85">
        <f>+SUBTOTAL(9,L493:L498)</f>
        <v>0</v>
      </c>
      <c r="M499" s="85"/>
      <c r="N499" s="81">
        <f t="shared" si="256"/>
        <v>0</v>
      </c>
      <c r="P499" s="85">
        <f>+SUBTOTAL(9,P493:P498)</f>
        <v>3090502.1199999987</v>
      </c>
      <c r="T499" s="85">
        <f>+SUBTOTAL(9,T493:T498)</f>
        <v>957085.64049999951</v>
      </c>
      <c r="V499" s="85">
        <f>+SUBTOTAL(9,V493:V498)</f>
        <v>957085.64049999951</v>
      </c>
      <c r="X499" s="85">
        <f>+SUBTOTAL(9,X493:X498)</f>
        <v>55781336.110000007</v>
      </c>
      <c r="Z499" s="38">
        <f t="shared" si="259"/>
        <v>-2</v>
      </c>
      <c r="AB499" s="52"/>
    </row>
    <row r="500" spans="1:28">
      <c r="A500" s="77"/>
      <c r="B500" s="82"/>
      <c r="Z500" s="47"/>
      <c r="AB500" s="52"/>
    </row>
    <row r="501" spans="1:28">
      <c r="A501" s="77"/>
      <c r="B501" s="78" t="s">
        <v>69</v>
      </c>
      <c r="Z501" s="47"/>
      <c r="AB501" s="52"/>
    </row>
    <row r="502" spans="1:28">
      <c r="A502" s="77">
        <v>331</v>
      </c>
      <c r="B502" s="22" t="s">
        <v>49</v>
      </c>
      <c r="D502" s="73">
        <v>558429.46</v>
      </c>
      <c r="L502" s="80">
        <v>0</v>
      </c>
      <c r="M502" s="81"/>
      <c r="N502" s="81">
        <f t="shared" ref="N502:N508" si="261">-L502/D502*100</f>
        <v>0</v>
      </c>
      <c r="P502" s="80">
        <v>80036.780000000086</v>
      </c>
      <c r="R502" s="47">
        <v>-30</v>
      </c>
      <c r="T502" s="80">
        <f>-P502*R502/100</f>
        <v>24011.034000000029</v>
      </c>
      <c r="V502" s="73">
        <f t="shared" ref="V502:V507" si="262">-D502*N502/100+T502</f>
        <v>24011.034000000029</v>
      </c>
      <c r="X502" s="73">
        <f t="shared" ref="X502:X507" si="263">+D502+P502</f>
        <v>638466.24</v>
      </c>
      <c r="Z502" s="47">
        <f t="shared" ref="Z502:Z508" si="264">-ROUND(V502/X502*100,0)</f>
        <v>-4</v>
      </c>
      <c r="AB502" s="52"/>
    </row>
    <row r="503" spans="1:28">
      <c r="A503" s="77">
        <v>332</v>
      </c>
      <c r="B503" s="82" t="s">
        <v>106</v>
      </c>
      <c r="D503" s="73">
        <v>3936502.3799999994</v>
      </c>
      <c r="L503" s="80">
        <v>0</v>
      </c>
      <c r="M503" s="81"/>
      <c r="N503" s="81">
        <f t="shared" si="261"/>
        <v>0</v>
      </c>
      <c r="P503" s="80">
        <v>575769.54000000027</v>
      </c>
      <c r="R503" s="47">
        <v>-40</v>
      </c>
      <c r="T503" s="80">
        <f>-P503*R503/100</f>
        <v>230307.81600000008</v>
      </c>
      <c r="V503" s="73">
        <f t="shared" si="262"/>
        <v>230307.81600000008</v>
      </c>
      <c r="X503" s="73">
        <f t="shared" si="263"/>
        <v>4512271.92</v>
      </c>
      <c r="Z503" s="47">
        <f t="shared" si="264"/>
        <v>-5</v>
      </c>
      <c r="AB503" s="52"/>
    </row>
    <row r="504" spans="1:28">
      <c r="A504" s="77">
        <v>333</v>
      </c>
      <c r="B504" s="82" t="s">
        <v>107</v>
      </c>
      <c r="D504" s="73">
        <v>1412462.65</v>
      </c>
      <c r="L504" s="80">
        <v>0</v>
      </c>
      <c r="M504" s="81"/>
      <c r="N504" s="81">
        <f t="shared" si="261"/>
        <v>0</v>
      </c>
      <c r="P504" s="80">
        <v>406408.00000000006</v>
      </c>
      <c r="R504" s="47">
        <v>-40</v>
      </c>
      <c r="T504" s="80">
        <f t="shared" ref="T504:T507" si="265">-P504*R504/100</f>
        <v>162563.20000000001</v>
      </c>
      <c r="V504" s="73">
        <f t="shared" si="262"/>
        <v>162563.20000000001</v>
      </c>
      <c r="X504" s="73">
        <f t="shared" si="263"/>
        <v>1818870.65</v>
      </c>
      <c r="Z504" s="47">
        <f t="shared" si="264"/>
        <v>-9</v>
      </c>
      <c r="AB504" s="52"/>
    </row>
    <row r="505" spans="1:28">
      <c r="A505" s="77">
        <v>334</v>
      </c>
      <c r="B505" s="82" t="s">
        <v>52</v>
      </c>
      <c r="D505" s="73">
        <v>1224589.8999999999</v>
      </c>
      <c r="L505" s="80">
        <v>0</v>
      </c>
      <c r="M505" s="81"/>
      <c r="N505" s="81">
        <f t="shared" si="261"/>
        <v>0</v>
      </c>
      <c r="P505" s="80">
        <v>625570.76000000082</v>
      </c>
      <c r="R505" s="47">
        <v>-15</v>
      </c>
      <c r="T505" s="80">
        <f t="shared" si="265"/>
        <v>93835.614000000118</v>
      </c>
      <c r="V505" s="73">
        <f t="shared" si="262"/>
        <v>93835.614000000118</v>
      </c>
      <c r="X505" s="73">
        <f t="shared" si="263"/>
        <v>1850160.6600000006</v>
      </c>
      <c r="Z505" s="47">
        <f t="shared" si="264"/>
        <v>-5</v>
      </c>
      <c r="AB505" s="52"/>
    </row>
    <row r="506" spans="1:28">
      <c r="A506" s="77">
        <v>335</v>
      </c>
      <c r="B506" s="22" t="s">
        <v>53</v>
      </c>
      <c r="D506" s="73">
        <v>41505.549999999996</v>
      </c>
      <c r="L506" s="80">
        <v>0</v>
      </c>
      <c r="M506" s="81"/>
      <c r="N506" s="81">
        <f t="shared" si="261"/>
        <v>0</v>
      </c>
      <c r="P506" s="80">
        <v>19771.459999999985</v>
      </c>
      <c r="R506" s="47">
        <v>-10</v>
      </c>
      <c r="T506" s="80">
        <f t="shared" si="265"/>
        <v>1977.1459999999986</v>
      </c>
      <c r="V506" s="73">
        <f t="shared" si="262"/>
        <v>1977.1459999999986</v>
      </c>
      <c r="X506" s="73">
        <f t="shared" si="263"/>
        <v>61277.00999999998</v>
      </c>
      <c r="Z506" s="47">
        <f t="shared" si="264"/>
        <v>-3</v>
      </c>
      <c r="AB506" s="52"/>
    </row>
    <row r="507" spans="1:28">
      <c r="A507" s="77">
        <v>336</v>
      </c>
      <c r="B507" s="82" t="s">
        <v>108</v>
      </c>
      <c r="D507" s="83">
        <v>255326.05</v>
      </c>
      <c r="L507" s="84">
        <v>0</v>
      </c>
      <c r="M507" s="81"/>
      <c r="N507" s="81">
        <f t="shared" si="261"/>
        <v>0</v>
      </c>
      <c r="P507" s="84">
        <v>41230.04000000003</v>
      </c>
      <c r="R507" s="47">
        <v>-40</v>
      </c>
      <c r="T507" s="84">
        <f t="shared" si="265"/>
        <v>16492.016000000014</v>
      </c>
      <c r="V507" s="83">
        <f t="shared" si="262"/>
        <v>16492.016000000014</v>
      </c>
      <c r="X507" s="83">
        <f t="shared" si="263"/>
        <v>296556.09000000003</v>
      </c>
      <c r="Z507" s="47">
        <f t="shared" si="264"/>
        <v>-6</v>
      </c>
      <c r="AB507" s="52"/>
    </row>
    <row r="508" spans="1:28">
      <c r="A508" s="77"/>
      <c r="B508" s="34" t="s">
        <v>170</v>
      </c>
      <c r="D508" s="85">
        <f>+SUBTOTAL(9,D502:D507)</f>
        <v>7428815.9900000002</v>
      </c>
      <c r="H508" s="37">
        <v>0</v>
      </c>
      <c r="J508" s="37">
        <v>0</v>
      </c>
      <c r="L508" s="85">
        <f>+SUBTOTAL(9,L502:L507)</f>
        <v>0</v>
      </c>
      <c r="M508" s="85"/>
      <c r="N508" s="81">
        <f t="shared" si="261"/>
        <v>0</v>
      </c>
      <c r="P508" s="85">
        <f>+SUBTOTAL(9,P502:P507)</f>
        <v>1748786.580000001</v>
      </c>
      <c r="T508" s="85">
        <f>+SUBTOTAL(9,T502:T507)</f>
        <v>529186.82600000023</v>
      </c>
      <c r="V508" s="85">
        <f>+SUBTOTAL(9,V502:V507)</f>
        <v>529186.82600000023</v>
      </c>
      <c r="X508" s="85">
        <f>+SUBTOTAL(9,X502:X507)</f>
        <v>9177602.5700000003</v>
      </c>
      <c r="Z508" s="38">
        <f t="shared" si="264"/>
        <v>-6</v>
      </c>
      <c r="AB508" s="52"/>
    </row>
    <row r="509" spans="1:28">
      <c r="A509" s="77"/>
      <c r="B509" s="82"/>
      <c r="Z509" s="47"/>
      <c r="AB509" s="52"/>
    </row>
    <row r="510" spans="1:28">
      <c r="A510" s="77"/>
      <c r="B510" s="78" t="s">
        <v>70</v>
      </c>
      <c r="Z510" s="47"/>
      <c r="AB510" s="52"/>
    </row>
    <row r="511" spans="1:28">
      <c r="A511" s="77">
        <v>331</v>
      </c>
      <c r="B511" s="22" t="s">
        <v>49</v>
      </c>
      <c r="D511" s="73">
        <v>176396.72</v>
      </c>
      <c r="L511" s="80">
        <v>0</v>
      </c>
      <c r="M511" s="81"/>
      <c r="N511" s="81">
        <f t="shared" ref="N511:N517" si="266">-L511/D511*100</f>
        <v>0</v>
      </c>
      <c r="P511" s="80">
        <v>1879.4099999999999</v>
      </c>
      <c r="R511" s="47">
        <v>-30</v>
      </c>
      <c r="T511" s="80">
        <f>-P511*R511/100</f>
        <v>563.82299999999998</v>
      </c>
      <c r="V511" s="73">
        <f t="shared" ref="V511:V516" si="267">-D511*N511/100+T511</f>
        <v>563.82299999999998</v>
      </c>
      <c r="X511" s="73">
        <f t="shared" ref="X511:X516" si="268">+D511+P511</f>
        <v>178276.13</v>
      </c>
      <c r="Z511" s="47">
        <f t="shared" ref="Z511:Z517" si="269">-ROUND(V511/X511*100,0)</f>
        <v>0</v>
      </c>
      <c r="AB511" s="52"/>
    </row>
    <row r="512" spans="1:28">
      <c r="A512" s="77">
        <v>332</v>
      </c>
      <c r="B512" s="82" t="s">
        <v>106</v>
      </c>
      <c r="D512" s="73">
        <v>1117105.94</v>
      </c>
      <c r="L512" s="80">
        <v>0</v>
      </c>
      <c r="M512" s="81"/>
      <c r="N512" s="81">
        <f t="shared" si="266"/>
        <v>0</v>
      </c>
      <c r="P512" s="80">
        <v>11228.390000000001</v>
      </c>
      <c r="R512" s="47">
        <v>-40</v>
      </c>
      <c r="T512" s="80">
        <f>-P512*R512/100</f>
        <v>4491.3560000000007</v>
      </c>
      <c r="V512" s="73">
        <f t="shared" si="267"/>
        <v>4491.3560000000007</v>
      </c>
      <c r="X512" s="73">
        <f t="shared" si="268"/>
        <v>1128334.3299999998</v>
      </c>
      <c r="Z512" s="47">
        <f t="shared" si="269"/>
        <v>0</v>
      </c>
      <c r="AB512" s="52"/>
    </row>
    <row r="513" spans="1:28">
      <c r="A513" s="77">
        <v>333</v>
      </c>
      <c r="B513" s="82" t="s">
        <v>107</v>
      </c>
      <c r="D513" s="73">
        <v>449452.46</v>
      </c>
      <c r="L513" s="80">
        <v>0</v>
      </c>
      <c r="M513" s="81"/>
      <c r="N513" s="81">
        <f t="shared" si="266"/>
        <v>0</v>
      </c>
      <c r="P513" s="80">
        <v>7653.6899999999978</v>
      </c>
      <c r="R513" s="47">
        <v>-40</v>
      </c>
      <c r="T513" s="80">
        <f t="shared" ref="T513:T516" si="270">-P513*R513/100</f>
        <v>3061.4759999999992</v>
      </c>
      <c r="V513" s="73">
        <f t="shared" si="267"/>
        <v>3061.4759999999992</v>
      </c>
      <c r="X513" s="73">
        <f t="shared" si="268"/>
        <v>457106.15</v>
      </c>
      <c r="Z513" s="47">
        <f t="shared" si="269"/>
        <v>-1</v>
      </c>
      <c r="AB513" s="52"/>
    </row>
    <row r="514" spans="1:28">
      <c r="A514" s="77">
        <v>334</v>
      </c>
      <c r="B514" s="82" t="s">
        <v>52</v>
      </c>
      <c r="D514" s="73">
        <v>666912.85000000009</v>
      </c>
      <c r="L514" s="80">
        <v>0</v>
      </c>
      <c r="M514" s="81"/>
      <c r="N514" s="81">
        <f t="shared" si="266"/>
        <v>0</v>
      </c>
      <c r="P514" s="80">
        <v>21158.45</v>
      </c>
      <c r="R514" s="47">
        <v>-15</v>
      </c>
      <c r="T514" s="80">
        <f t="shared" si="270"/>
        <v>3173.7674999999999</v>
      </c>
      <c r="V514" s="73">
        <f t="shared" si="267"/>
        <v>3173.7674999999999</v>
      </c>
      <c r="X514" s="73">
        <f t="shared" si="268"/>
        <v>688071.3</v>
      </c>
      <c r="Z514" s="47">
        <f t="shared" si="269"/>
        <v>0</v>
      </c>
      <c r="AB514" s="52"/>
    </row>
    <row r="515" spans="1:28">
      <c r="A515" s="77">
        <v>335</v>
      </c>
      <c r="B515" s="22" t="s">
        <v>53</v>
      </c>
      <c r="D515" s="73">
        <v>7516.11</v>
      </c>
      <c r="L515" s="80">
        <v>0</v>
      </c>
      <c r="M515" s="81"/>
      <c r="N515" s="81">
        <f t="shared" si="266"/>
        <v>0</v>
      </c>
      <c r="P515" s="80">
        <v>219.23999999999995</v>
      </c>
      <c r="R515" s="47">
        <v>-10</v>
      </c>
      <c r="T515" s="80">
        <f t="shared" si="270"/>
        <v>21.923999999999996</v>
      </c>
      <c r="V515" s="73">
        <f t="shared" si="267"/>
        <v>21.923999999999996</v>
      </c>
      <c r="X515" s="73">
        <f t="shared" si="268"/>
        <v>7735.3499999999995</v>
      </c>
      <c r="Z515" s="47">
        <f t="shared" si="269"/>
        <v>0</v>
      </c>
      <c r="AB515" s="52"/>
    </row>
    <row r="516" spans="1:28">
      <c r="A516" s="77">
        <v>336</v>
      </c>
      <c r="B516" s="82" t="s">
        <v>108</v>
      </c>
      <c r="D516" s="83">
        <v>21162.41</v>
      </c>
      <c r="L516" s="84">
        <v>0</v>
      </c>
      <c r="M516" s="81"/>
      <c r="N516" s="81">
        <f t="shared" si="266"/>
        <v>0</v>
      </c>
      <c r="P516" s="84">
        <v>181.37</v>
      </c>
      <c r="R516" s="47">
        <v>-40</v>
      </c>
      <c r="T516" s="84">
        <f t="shared" si="270"/>
        <v>72.548000000000002</v>
      </c>
      <c r="V516" s="83">
        <f t="shared" si="267"/>
        <v>72.548000000000002</v>
      </c>
      <c r="X516" s="83">
        <f t="shared" si="268"/>
        <v>21343.78</v>
      </c>
      <c r="Z516" s="47">
        <f t="shared" si="269"/>
        <v>0</v>
      </c>
      <c r="AB516" s="52"/>
    </row>
    <row r="517" spans="1:28">
      <c r="A517" s="77"/>
      <c r="B517" s="34" t="s">
        <v>171</v>
      </c>
      <c r="D517" s="85">
        <f>+SUBTOTAL(9,D511:D516)</f>
        <v>2438546.4899999998</v>
      </c>
      <c r="H517" s="37">
        <v>0</v>
      </c>
      <c r="J517" s="37">
        <v>0</v>
      </c>
      <c r="L517" s="85">
        <f>+SUBTOTAL(9,L511:L516)</f>
        <v>0</v>
      </c>
      <c r="M517" s="85"/>
      <c r="N517" s="81">
        <f t="shared" si="266"/>
        <v>0</v>
      </c>
      <c r="P517" s="85">
        <f>+SUBTOTAL(9,P511:P516)</f>
        <v>42320.55</v>
      </c>
      <c r="T517" s="85">
        <f>+SUBTOTAL(9,T511:T516)</f>
        <v>11384.894500000002</v>
      </c>
      <c r="V517" s="85">
        <f>+SUBTOTAL(9,V511:V516)</f>
        <v>11384.894500000002</v>
      </c>
      <c r="X517" s="85">
        <f>+SUBTOTAL(9,X511:X516)</f>
        <v>2480867.04</v>
      </c>
      <c r="Z517" s="38">
        <f t="shared" si="269"/>
        <v>0</v>
      </c>
      <c r="AB517" s="52"/>
    </row>
    <row r="518" spans="1:28">
      <c r="A518" s="77"/>
      <c r="B518" s="82"/>
      <c r="Z518" s="47"/>
      <c r="AB518" s="52"/>
    </row>
    <row r="519" spans="1:28">
      <c r="A519" s="77"/>
      <c r="B519" s="78" t="s">
        <v>71</v>
      </c>
      <c r="Z519" s="47"/>
      <c r="AB519" s="52"/>
    </row>
    <row r="520" spans="1:28">
      <c r="A520" s="77">
        <v>331</v>
      </c>
      <c r="B520" s="22" t="s">
        <v>49</v>
      </c>
      <c r="D520" s="73">
        <v>171993.25000000003</v>
      </c>
      <c r="L520" s="80">
        <v>0</v>
      </c>
      <c r="M520" s="81"/>
      <c r="N520" s="81">
        <f t="shared" ref="N520:N525" si="271">-L520/D520*100</f>
        <v>0</v>
      </c>
      <c r="P520" s="80">
        <v>6837.119999999999</v>
      </c>
      <c r="R520" s="47">
        <v>-30</v>
      </c>
      <c r="T520" s="80">
        <f>-P520*R520/100</f>
        <v>2051.136</v>
      </c>
      <c r="V520" s="73">
        <f t="shared" ref="V520:V524" si="272">-D520*N520/100+T520</f>
        <v>2051.136</v>
      </c>
      <c r="X520" s="73">
        <f t="shared" ref="X520:X524" si="273">+D520+P520</f>
        <v>178830.37000000002</v>
      </c>
      <c r="Z520" s="47">
        <f t="shared" ref="Z520:Z525" si="274">-ROUND(V520/X520*100,0)</f>
        <v>-1</v>
      </c>
      <c r="AB520" s="52"/>
    </row>
    <row r="521" spans="1:28">
      <c r="A521" s="77">
        <v>332</v>
      </c>
      <c r="B521" s="82" t="s">
        <v>106</v>
      </c>
      <c r="D521" s="73">
        <v>1184628.75</v>
      </c>
      <c r="L521" s="80">
        <v>0</v>
      </c>
      <c r="M521" s="81"/>
      <c r="N521" s="81">
        <f t="shared" si="271"/>
        <v>0</v>
      </c>
      <c r="P521" s="80">
        <v>29588.779999999995</v>
      </c>
      <c r="R521" s="47">
        <v>-40</v>
      </c>
      <c r="T521" s="80">
        <f t="shared" ref="T521:T524" si="275">-P521*R521/100</f>
        <v>11835.511999999997</v>
      </c>
      <c r="V521" s="73">
        <f t="shared" si="272"/>
        <v>11835.511999999997</v>
      </c>
      <c r="X521" s="73">
        <f t="shared" si="273"/>
        <v>1214217.53</v>
      </c>
      <c r="Z521" s="47">
        <f t="shared" si="274"/>
        <v>-1</v>
      </c>
      <c r="AB521" s="52"/>
    </row>
    <row r="522" spans="1:28">
      <c r="A522" s="77">
        <v>333</v>
      </c>
      <c r="B522" s="82" t="s">
        <v>107</v>
      </c>
      <c r="D522" s="73">
        <v>484731.59</v>
      </c>
      <c r="L522" s="80">
        <v>0</v>
      </c>
      <c r="M522" s="81"/>
      <c r="N522" s="81">
        <f t="shared" si="271"/>
        <v>0</v>
      </c>
      <c r="P522" s="80">
        <v>27755.269999999993</v>
      </c>
      <c r="R522" s="47">
        <v>-40</v>
      </c>
      <c r="T522" s="80">
        <f t="shared" si="275"/>
        <v>11102.107999999998</v>
      </c>
      <c r="V522" s="73">
        <f t="shared" si="272"/>
        <v>11102.107999999998</v>
      </c>
      <c r="X522" s="73">
        <f t="shared" si="273"/>
        <v>512486.86000000004</v>
      </c>
      <c r="Z522" s="47">
        <f t="shared" si="274"/>
        <v>-2</v>
      </c>
      <c r="AB522" s="52"/>
    </row>
    <row r="523" spans="1:28">
      <c r="A523" s="77">
        <v>334</v>
      </c>
      <c r="B523" s="82" t="s">
        <v>52</v>
      </c>
      <c r="D523" s="73">
        <v>199650.96000000002</v>
      </c>
      <c r="L523" s="80">
        <v>0</v>
      </c>
      <c r="M523" s="81"/>
      <c r="N523" s="81">
        <f t="shared" si="271"/>
        <v>0</v>
      </c>
      <c r="P523" s="80">
        <v>20295.830000000002</v>
      </c>
      <c r="R523" s="47">
        <v>-15</v>
      </c>
      <c r="T523" s="80">
        <f t="shared" si="275"/>
        <v>3044.3744999999999</v>
      </c>
      <c r="V523" s="73">
        <f t="shared" si="272"/>
        <v>3044.3744999999999</v>
      </c>
      <c r="X523" s="73">
        <f t="shared" si="273"/>
        <v>219946.79000000004</v>
      </c>
      <c r="Z523" s="47">
        <f t="shared" si="274"/>
        <v>-1</v>
      </c>
      <c r="AB523" s="52"/>
    </row>
    <row r="524" spans="1:28">
      <c r="A524" s="77">
        <v>336</v>
      </c>
      <c r="B524" s="82" t="s">
        <v>108</v>
      </c>
      <c r="D524" s="83">
        <v>213056.78000000003</v>
      </c>
      <c r="L524" s="84">
        <v>0</v>
      </c>
      <c r="M524" s="81"/>
      <c r="N524" s="81">
        <f t="shared" si="271"/>
        <v>0</v>
      </c>
      <c r="P524" s="84">
        <v>1764.4699999999996</v>
      </c>
      <c r="R524" s="47">
        <v>-40</v>
      </c>
      <c r="T524" s="84">
        <f t="shared" si="275"/>
        <v>705.7879999999999</v>
      </c>
      <c r="V524" s="83">
        <f t="shared" si="272"/>
        <v>705.7879999999999</v>
      </c>
      <c r="X524" s="83">
        <f t="shared" si="273"/>
        <v>214821.25000000003</v>
      </c>
      <c r="Z524" s="47">
        <f t="shared" si="274"/>
        <v>0</v>
      </c>
      <c r="AB524" s="52"/>
    </row>
    <row r="525" spans="1:28">
      <c r="A525" s="77"/>
      <c r="B525" s="34" t="s">
        <v>172</v>
      </c>
      <c r="D525" s="85">
        <f>+SUBTOTAL(9,D519:D524)</f>
        <v>2254061.33</v>
      </c>
      <c r="H525" s="37">
        <v>0</v>
      </c>
      <c r="J525" s="37">
        <v>0</v>
      </c>
      <c r="L525" s="85">
        <f>+SUBTOTAL(9,L519:L524)</f>
        <v>0</v>
      </c>
      <c r="M525" s="85"/>
      <c r="N525" s="81">
        <f t="shared" si="271"/>
        <v>0</v>
      </c>
      <c r="P525" s="85">
        <f>+SUBTOTAL(9,P519:P524)</f>
        <v>86241.469999999987</v>
      </c>
      <c r="T525" s="85">
        <f>+SUBTOTAL(9,T519:T524)</f>
        <v>28738.918499999992</v>
      </c>
      <c r="V525" s="85">
        <f>+SUBTOTAL(9,V519:V524)</f>
        <v>28738.918499999992</v>
      </c>
      <c r="X525" s="85">
        <f>+SUBTOTAL(9,X519:X524)</f>
        <v>2340302.8000000003</v>
      </c>
      <c r="Z525" s="38">
        <f t="shared" si="274"/>
        <v>-1</v>
      </c>
      <c r="AB525" s="52"/>
    </row>
    <row r="526" spans="1:28">
      <c r="A526" s="77"/>
      <c r="B526" s="82"/>
      <c r="Z526" s="47"/>
      <c r="AB526" s="52"/>
    </row>
    <row r="527" spans="1:28">
      <c r="A527" s="77"/>
      <c r="B527" s="78" t="s">
        <v>72</v>
      </c>
      <c r="Z527" s="47"/>
      <c r="AB527" s="52"/>
    </row>
    <row r="528" spans="1:28">
      <c r="A528" s="77">
        <v>331</v>
      </c>
      <c r="B528" s="22" t="s">
        <v>49</v>
      </c>
      <c r="D528" s="73">
        <v>64686222.170000002</v>
      </c>
      <c r="L528" s="80">
        <v>0</v>
      </c>
      <c r="M528" s="81"/>
      <c r="N528" s="81">
        <f t="shared" ref="N528:N534" si="276">-L528/D528*100</f>
        <v>0</v>
      </c>
      <c r="P528" s="80">
        <v>7541402.519999993</v>
      </c>
      <c r="R528" s="47">
        <v>-30</v>
      </c>
      <c r="T528" s="80">
        <f>-P528*R528/100</f>
        <v>2262420.7559999977</v>
      </c>
      <c r="V528" s="73">
        <f t="shared" ref="V528:V533" si="277">-D528*N528/100+T528</f>
        <v>2262420.7559999977</v>
      </c>
      <c r="X528" s="73">
        <f t="shared" ref="X528:X533" si="278">+D528+P528</f>
        <v>72227624.689999998</v>
      </c>
      <c r="Z528" s="47">
        <f t="shared" ref="Z528:Z534" si="279">-ROUND(V528/X528*100,0)</f>
        <v>-3</v>
      </c>
      <c r="AB528" s="52"/>
    </row>
    <row r="529" spans="1:28">
      <c r="A529" s="77">
        <v>332</v>
      </c>
      <c r="B529" s="82" t="s">
        <v>106</v>
      </c>
      <c r="D529" s="73">
        <v>46069282.210000008</v>
      </c>
      <c r="L529" s="80">
        <v>0</v>
      </c>
      <c r="M529" s="81"/>
      <c r="N529" s="81">
        <f t="shared" si="276"/>
        <v>0</v>
      </c>
      <c r="P529" s="80">
        <v>8173211.1299999924</v>
      </c>
      <c r="R529" s="47">
        <v>-40</v>
      </c>
      <c r="T529" s="80">
        <f>-P529*R529/100</f>
        <v>3269284.4519999968</v>
      </c>
      <c r="V529" s="73">
        <f t="shared" si="277"/>
        <v>3269284.4519999968</v>
      </c>
      <c r="X529" s="73">
        <f t="shared" si="278"/>
        <v>54242493.340000004</v>
      </c>
      <c r="Z529" s="47">
        <f t="shared" si="279"/>
        <v>-6</v>
      </c>
      <c r="AB529" s="52"/>
    </row>
    <row r="530" spans="1:28">
      <c r="A530" s="77">
        <v>333</v>
      </c>
      <c r="B530" s="82" t="s">
        <v>107</v>
      </c>
      <c r="D530" s="73">
        <v>12194787.130000003</v>
      </c>
      <c r="L530" s="80">
        <v>0</v>
      </c>
      <c r="M530" s="81"/>
      <c r="N530" s="81">
        <f t="shared" si="276"/>
        <v>0</v>
      </c>
      <c r="P530" s="80">
        <v>3987742.6200000034</v>
      </c>
      <c r="R530" s="47">
        <v>-40</v>
      </c>
      <c r="T530" s="80">
        <f t="shared" ref="T530:T533" si="280">-P530*R530/100</f>
        <v>1595097.0480000013</v>
      </c>
      <c r="V530" s="73">
        <f t="shared" si="277"/>
        <v>1595097.0480000013</v>
      </c>
      <c r="X530" s="73">
        <f t="shared" si="278"/>
        <v>16182529.750000006</v>
      </c>
      <c r="Z530" s="47">
        <f t="shared" si="279"/>
        <v>-10</v>
      </c>
      <c r="AB530" s="52"/>
    </row>
    <row r="531" spans="1:28">
      <c r="A531" s="77">
        <v>334</v>
      </c>
      <c r="B531" s="82" t="s">
        <v>52</v>
      </c>
      <c r="D531" s="73">
        <v>5095879.0199999996</v>
      </c>
      <c r="L531" s="80">
        <v>0</v>
      </c>
      <c r="M531" s="81"/>
      <c r="N531" s="81">
        <f t="shared" si="276"/>
        <v>0</v>
      </c>
      <c r="P531" s="80">
        <v>2740252.1199999964</v>
      </c>
      <c r="R531" s="47">
        <v>-15</v>
      </c>
      <c r="T531" s="80">
        <f t="shared" si="280"/>
        <v>411037.81799999945</v>
      </c>
      <c r="V531" s="73">
        <f t="shared" si="277"/>
        <v>411037.81799999945</v>
      </c>
      <c r="X531" s="73">
        <f t="shared" si="278"/>
        <v>7836131.1399999959</v>
      </c>
      <c r="Z531" s="47">
        <f t="shared" si="279"/>
        <v>-5</v>
      </c>
      <c r="AB531" s="52"/>
    </row>
    <row r="532" spans="1:28">
      <c r="A532" s="77">
        <v>335</v>
      </c>
      <c r="B532" s="22" t="s">
        <v>53</v>
      </c>
      <c r="D532" s="73">
        <v>215556.16999999998</v>
      </c>
      <c r="L532" s="80">
        <v>0</v>
      </c>
      <c r="M532" s="81"/>
      <c r="N532" s="81">
        <f t="shared" si="276"/>
        <v>0</v>
      </c>
      <c r="P532" s="80">
        <v>182281.26999999993</v>
      </c>
      <c r="R532" s="47">
        <v>-10</v>
      </c>
      <c r="T532" s="80">
        <f t="shared" si="280"/>
        <v>18228.126999999993</v>
      </c>
      <c r="V532" s="73">
        <f t="shared" si="277"/>
        <v>18228.126999999993</v>
      </c>
      <c r="X532" s="73">
        <f t="shared" si="278"/>
        <v>397837.43999999994</v>
      </c>
      <c r="Z532" s="47">
        <f t="shared" si="279"/>
        <v>-5</v>
      </c>
      <c r="AB532" s="52"/>
    </row>
    <row r="533" spans="1:28">
      <c r="A533" s="77">
        <v>336</v>
      </c>
      <c r="B533" s="82" t="s">
        <v>108</v>
      </c>
      <c r="D533" s="83">
        <v>949901.17</v>
      </c>
      <c r="L533" s="84">
        <v>0</v>
      </c>
      <c r="M533" s="81"/>
      <c r="N533" s="81">
        <f t="shared" si="276"/>
        <v>0</v>
      </c>
      <c r="P533" s="84">
        <v>176118.11</v>
      </c>
      <c r="R533" s="47">
        <v>-40</v>
      </c>
      <c r="T533" s="84">
        <f t="shared" si="280"/>
        <v>70447.243999999992</v>
      </c>
      <c r="V533" s="83">
        <f t="shared" si="277"/>
        <v>70447.243999999992</v>
      </c>
      <c r="X533" s="83">
        <f t="shared" si="278"/>
        <v>1126019.28</v>
      </c>
      <c r="Z533" s="47">
        <f t="shared" si="279"/>
        <v>-6</v>
      </c>
      <c r="AB533" s="52"/>
    </row>
    <row r="534" spans="1:28">
      <c r="A534" s="77"/>
      <c r="B534" s="34" t="s">
        <v>173</v>
      </c>
      <c r="D534" s="85">
        <f>+SUBTOTAL(9,D528:D533)</f>
        <v>129211627.87000002</v>
      </c>
      <c r="H534" s="37">
        <v>0</v>
      </c>
      <c r="J534" s="37">
        <v>0</v>
      </c>
      <c r="L534" s="85">
        <f>+SUBTOTAL(9,L528:L533)</f>
        <v>0</v>
      </c>
      <c r="M534" s="85"/>
      <c r="N534" s="81">
        <f t="shared" si="276"/>
        <v>0</v>
      </c>
      <c r="P534" s="85">
        <f>+SUBTOTAL(9,P528:P533)</f>
        <v>22801007.769999985</v>
      </c>
      <c r="T534" s="85">
        <f>+SUBTOTAL(9,T528:T533)</f>
        <v>7626515.4449999956</v>
      </c>
      <c r="V534" s="85">
        <f>+SUBTOTAL(9,V528:V533)</f>
        <v>7626515.4449999956</v>
      </c>
      <c r="X534" s="85">
        <f>+SUBTOTAL(9,X528:X533)</f>
        <v>152012635.63999999</v>
      </c>
      <c r="Z534" s="38">
        <f t="shared" si="279"/>
        <v>-5</v>
      </c>
      <c r="AB534" s="52"/>
    </row>
    <row r="535" spans="1:28">
      <c r="A535" s="77"/>
      <c r="B535" s="82"/>
      <c r="Z535" s="47"/>
      <c r="AB535" s="52"/>
    </row>
    <row r="536" spans="1:28">
      <c r="A536" s="77"/>
      <c r="B536" s="78" t="s">
        <v>73</v>
      </c>
      <c r="Z536" s="47"/>
      <c r="AB536" s="52"/>
    </row>
    <row r="537" spans="1:28">
      <c r="A537" s="77">
        <v>331</v>
      </c>
      <c r="B537" s="22" t="s">
        <v>49</v>
      </c>
      <c r="D537" s="73">
        <v>389538.18</v>
      </c>
      <c r="L537" s="80">
        <v>0</v>
      </c>
      <c r="M537" s="81"/>
      <c r="N537" s="81">
        <f t="shared" ref="N537:N542" si="281">-L537/D537*100</f>
        <v>0</v>
      </c>
      <c r="P537" s="80">
        <v>10067.820000000002</v>
      </c>
      <c r="R537" s="47">
        <v>-30</v>
      </c>
      <c r="T537" s="80">
        <f>-P537*R537/100</f>
        <v>3020.3460000000005</v>
      </c>
      <c r="V537" s="73">
        <f t="shared" ref="V537:V541" si="282">-D537*N537/100+T537</f>
        <v>3020.3460000000005</v>
      </c>
      <c r="X537" s="73">
        <f t="shared" ref="X537:X541" si="283">+D537+P537</f>
        <v>399606</v>
      </c>
      <c r="Z537" s="47">
        <f t="shared" ref="Z537:Z542" si="284">-ROUND(V537/X537*100,0)</f>
        <v>-1</v>
      </c>
      <c r="AB537" s="52"/>
    </row>
    <row r="538" spans="1:28">
      <c r="A538" s="77">
        <v>332</v>
      </c>
      <c r="B538" s="82" t="s">
        <v>106</v>
      </c>
      <c r="D538" s="73">
        <v>100673.95</v>
      </c>
      <c r="L538" s="80">
        <v>0</v>
      </c>
      <c r="M538" s="81"/>
      <c r="N538" s="81">
        <f t="shared" si="281"/>
        <v>0</v>
      </c>
      <c r="P538" s="80">
        <v>2101.06</v>
      </c>
      <c r="R538" s="47">
        <v>-40</v>
      </c>
      <c r="T538" s="80">
        <f t="shared" ref="T538:T541" si="285">-P538*R538/100</f>
        <v>840.42399999999998</v>
      </c>
      <c r="V538" s="73">
        <f t="shared" si="282"/>
        <v>840.42399999999998</v>
      </c>
      <c r="X538" s="73">
        <f t="shared" si="283"/>
        <v>102775.01</v>
      </c>
      <c r="Z538" s="47">
        <f t="shared" si="284"/>
        <v>-1</v>
      </c>
      <c r="AB538" s="52"/>
    </row>
    <row r="539" spans="1:28">
      <c r="A539" s="77">
        <v>333</v>
      </c>
      <c r="B539" s="82" t="s">
        <v>107</v>
      </c>
      <c r="D539" s="73">
        <v>467441.53</v>
      </c>
      <c r="L539" s="80">
        <v>0</v>
      </c>
      <c r="M539" s="81"/>
      <c r="N539" s="81">
        <f t="shared" si="281"/>
        <v>0</v>
      </c>
      <c r="P539" s="80">
        <v>22360.91</v>
      </c>
      <c r="R539" s="47">
        <v>-40</v>
      </c>
      <c r="T539" s="80">
        <f t="shared" si="285"/>
        <v>8944.3639999999996</v>
      </c>
      <c r="V539" s="73">
        <f t="shared" si="282"/>
        <v>8944.3639999999996</v>
      </c>
      <c r="X539" s="73">
        <f t="shared" si="283"/>
        <v>489802.44</v>
      </c>
      <c r="Z539" s="47">
        <f t="shared" si="284"/>
        <v>-2</v>
      </c>
      <c r="AB539" s="52"/>
    </row>
    <row r="540" spans="1:28">
      <c r="A540" s="77">
        <v>334</v>
      </c>
      <c r="B540" s="82" t="s">
        <v>52</v>
      </c>
      <c r="D540" s="73">
        <v>184006.03</v>
      </c>
      <c r="L540" s="80">
        <v>0</v>
      </c>
      <c r="M540" s="81"/>
      <c r="N540" s="81">
        <f t="shared" si="281"/>
        <v>0</v>
      </c>
      <c r="P540" s="80">
        <v>17140.150000000005</v>
      </c>
      <c r="R540" s="47">
        <v>-15</v>
      </c>
      <c r="T540" s="80">
        <f t="shared" si="285"/>
        <v>2571.0225000000009</v>
      </c>
      <c r="V540" s="73">
        <f t="shared" si="282"/>
        <v>2571.0225000000009</v>
      </c>
      <c r="X540" s="73">
        <f t="shared" si="283"/>
        <v>201146.18</v>
      </c>
      <c r="Z540" s="47">
        <f t="shared" si="284"/>
        <v>-1</v>
      </c>
      <c r="AB540" s="52"/>
    </row>
    <row r="541" spans="1:28">
      <c r="A541" s="77">
        <v>335</v>
      </c>
      <c r="B541" s="22" t="s">
        <v>53</v>
      </c>
      <c r="D541" s="83">
        <v>18868.22</v>
      </c>
      <c r="L541" s="84">
        <v>0</v>
      </c>
      <c r="M541" s="81"/>
      <c r="N541" s="81">
        <f t="shared" si="281"/>
        <v>0</v>
      </c>
      <c r="P541" s="84">
        <v>1268.4000000000001</v>
      </c>
      <c r="R541" s="47">
        <v>-10</v>
      </c>
      <c r="T541" s="84">
        <f t="shared" si="285"/>
        <v>126.84</v>
      </c>
      <c r="V541" s="83">
        <f t="shared" si="282"/>
        <v>126.84</v>
      </c>
      <c r="X541" s="83">
        <f t="shared" si="283"/>
        <v>20136.620000000003</v>
      </c>
      <c r="Z541" s="47">
        <f t="shared" si="284"/>
        <v>-1</v>
      </c>
      <c r="AB541" s="52"/>
    </row>
    <row r="542" spans="1:28">
      <c r="A542" s="77"/>
      <c r="B542" s="34" t="s">
        <v>174</v>
      </c>
      <c r="D542" s="85">
        <f>+SUBTOTAL(9,D536:D541)</f>
        <v>1160527.9099999999</v>
      </c>
      <c r="H542" s="37">
        <v>0</v>
      </c>
      <c r="J542" s="37">
        <v>0</v>
      </c>
      <c r="L542" s="85">
        <f>+SUBTOTAL(9,L536:L541)</f>
        <v>0</v>
      </c>
      <c r="M542" s="85"/>
      <c r="N542" s="81">
        <f t="shared" si="281"/>
        <v>0</v>
      </c>
      <c r="P542" s="85">
        <f>+SUBTOTAL(9,P536:P541)</f>
        <v>52938.340000000004</v>
      </c>
      <c r="T542" s="85">
        <f>+SUBTOTAL(9,T536:T541)</f>
        <v>15502.996500000001</v>
      </c>
      <c r="V542" s="85">
        <f>+SUBTOTAL(9,V536:V541)</f>
        <v>15502.996500000001</v>
      </c>
      <c r="X542" s="85">
        <f>+SUBTOTAL(9,X536:X541)</f>
        <v>1213466.25</v>
      </c>
      <c r="Z542" s="38">
        <f t="shared" si="284"/>
        <v>-1</v>
      </c>
      <c r="AB542" s="52"/>
    </row>
    <row r="543" spans="1:28">
      <c r="A543" s="77"/>
      <c r="B543" s="82"/>
      <c r="Z543" s="47"/>
      <c r="AB543" s="52"/>
    </row>
    <row r="544" spans="1:28">
      <c r="A544" s="77"/>
      <c r="B544" s="78" t="s">
        <v>74</v>
      </c>
      <c r="Z544" s="47"/>
      <c r="AB544" s="52"/>
    </row>
    <row r="545" spans="1:28">
      <c r="A545" s="77">
        <v>331</v>
      </c>
      <c r="B545" s="22" t="s">
        <v>49</v>
      </c>
      <c r="D545" s="73">
        <v>145935.62</v>
      </c>
      <c r="L545" s="80">
        <v>0</v>
      </c>
      <c r="M545" s="81"/>
      <c r="N545" s="81">
        <f t="shared" ref="N545:N550" si="286">-L545/D545*100</f>
        <v>0</v>
      </c>
      <c r="P545" s="80">
        <v>21017.680000000004</v>
      </c>
      <c r="R545" s="47">
        <v>-30</v>
      </c>
      <c r="T545" s="80">
        <f>-P545*R545/100</f>
        <v>6305.304000000001</v>
      </c>
      <c r="V545" s="73">
        <f t="shared" ref="V545:V549" si="287">-D545*N545/100+T545</f>
        <v>6305.304000000001</v>
      </c>
      <c r="X545" s="73">
        <f t="shared" ref="X545:X549" si="288">+D545+P545</f>
        <v>166953.29999999999</v>
      </c>
      <c r="Z545" s="47">
        <f t="shared" ref="Z545:Z550" si="289">-ROUND(V545/X545*100,0)</f>
        <v>-4</v>
      </c>
      <c r="AB545" s="52"/>
    </row>
    <row r="546" spans="1:28">
      <c r="A546" s="77">
        <v>332</v>
      </c>
      <c r="B546" s="82" t="s">
        <v>106</v>
      </c>
      <c r="D546" s="73">
        <v>1972362.04</v>
      </c>
      <c r="L546" s="80">
        <v>0</v>
      </c>
      <c r="M546" s="81"/>
      <c r="N546" s="81">
        <f t="shared" si="286"/>
        <v>0</v>
      </c>
      <c r="P546" s="80">
        <v>190612.81999999995</v>
      </c>
      <c r="R546" s="47">
        <v>-40</v>
      </c>
      <c r="T546" s="80">
        <f t="shared" ref="T546:T549" si="290">-P546*R546/100</f>
        <v>76245.127999999982</v>
      </c>
      <c r="V546" s="73">
        <f t="shared" si="287"/>
        <v>76245.127999999982</v>
      </c>
      <c r="X546" s="73">
        <f t="shared" si="288"/>
        <v>2162974.86</v>
      </c>
      <c r="Z546" s="47">
        <f t="shared" si="289"/>
        <v>-4</v>
      </c>
      <c r="AB546" s="52"/>
    </row>
    <row r="547" spans="1:28">
      <c r="A547" s="77">
        <v>333</v>
      </c>
      <c r="B547" s="82" t="s">
        <v>107</v>
      </c>
      <c r="D547" s="73">
        <v>634585.59000000008</v>
      </c>
      <c r="L547" s="80">
        <v>0</v>
      </c>
      <c r="M547" s="81"/>
      <c r="N547" s="81">
        <f t="shared" si="286"/>
        <v>0</v>
      </c>
      <c r="P547" s="80">
        <v>162844.86000000007</v>
      </c>
      <c r="R547" s="47">
        <v>-40</v>
      </c>
      <c r="T547" s="80">
        <f t="shared" si="290"/>
        <v>65137.944000000032</v>
      </c>
      <c r="V547" s="73">
        <f t="shared" si="287"/>
        <v>65137.944000000032</v>
      </c>
      <c r="X547" s="73">
        <f t="shared" si="288"/>
        <v>797430.45000000019</v>
      </c>
      <c r="Z547" s="47">
        <f t="shared" si="289"/>
        <v>-8</v>
      </c>
      <c r="AB547" s="52"/>
    </row>
    <row r="548" spans="1:28">
      <c r="A548" s="77">
        <v>334</v>
      </c>
      <c r="B548" s="82" t="s">
        <v>52</v>
      </c>
      <c r="D548" s="73">
        <v>467794.44999999995</v>
      </c>
      <c r="L548" s="80">
        <v>0</v>
      </c>
      <c r="M548" s="81"/>
      <c r="N548" s="81">
        <f t="shared" si="286"/>
        <v>0</v>
      </c>
      <c r="P548" s="80">
        <v>271511.87000000052</v>
      </c>
      <c r="R548" s="47">
        <v>-15</v>
      </c>
      <c r="T548" s="80">
        <f t="shared" si="290"/>
        <v>40726.780500000081</v>
      </c>
      <c r="V548" s="73">
        <f t="shared" si="287"/>
        <v>40726.780500000081</v>
      </c>
      <c r="X548" s="73">
        <f t="shared" si="288"/>
        <v>739306.32000000053</v>
      </c>
      <c r="Z548" s="47">
        <f t="shared" si="289"/>
        <v>-6</v>
      </c>
      <c r="AB548" s="52"/>
    </row>
    <row r="549" spans="1:28">
      <c r="A549" s="77">
        <v>336</v>
      </c>
      <c r="B549" s="82" t="s">
        <v>108</v>
      </c>
      <c r="D549" s="83">
        <v>556284.91</v>
      </c>
      <c r="L549" s="84">
        <v>0</v>
      </c>
      <c r="M549" s="81"/>
      <c r="N549" s="81">
        <f t="shared" si="286"/>
        <v>0</v>
      </c>
      <c r="P549" s="84">
        <v>89529.330000000016</v>
      </c>
      <c r="R549" s="47">
        <v>-40</v>
      </c>
      <c r="T549" s="84">
        <f t="shared" si="290"/>
        <v>35811.732000000004</v>
      </c>
      <c r="V549" s="83">
        <f t="shared" si="287"/>
        <v>35811.732000000004</v>
      </c>
      <c r="X549" s="83">
        <f t="shared" si="288"/>
        <v>645814.24</v>
      </c>
      <c r="Z549" s="47">
        <f t="shared" si="289"/>
        <v>-6</v>
      </c>
      <c r="AB549" s="52"/>
    </row>
    <row r="550" spans="1:28">
      <c r="A550" s="77"/>
      <c r="B550" s="34" t="s">
        <v>175</v>
      </c>
      <c r="D550" s="85">
        <f>+SUBTOTAL(9,D544:D549)</f>
        <v>3776962.6100000003</v>
      </c>
      <c r="H550" s="37">
        <v>0</v>
      </c>
      <c r="J550" s="37">
        <v>0</v>
      </c>
      <c r="L550" s="85">
        <f>+SUBTOTAL(9,L544:L549)</f>
        <v>0</v>
      </c>
      <c r="M550" s="85"/>
      <c r="N550" s="81">
        <f t="shared" si="286"/>
        <v>0</v>
      </c>
      <c r="P550" s="85">
        <f>+SUBTOTAL(9,P544:P549)</f>
        <v>735516.56000000052</v>
      </c>
      <c r="T550" s="85">
        <f>+SUBTOTAL(9,T544:T549)</f>
        <v>224226.88850000012</v>
      </c>
      <c r="V550" s="85">
        <f>+SUBTOTAL(9,V544:V549)</f>
        <v>224226.88850000012</v>
      </c>
      <c r="X550" s="85">
        <f>+SUBTOTAL(9,X544:X549)</f>
        <v>4512479.1700000009</v>
      </c>
      <c r="Z550" s="38">
        <f t="shared" si="289"/>
        <v>-5</v>
      </c>
      <c r="AB550" s="52"/>
    </row>
    <row r="551" spans="1:28">
      <c r="A551" s="77"/>
      <c r="B551" s="82"/>
      <c r="Z551" s="47"/>
      <c r="AB551" s="52"/>
    </row>
    <row r="552" spans="1:28">
      <c r="A552" s="77"/>
      <c r="B552" s="78" t="s">
        <v>75</v>
      </c>
      <c r="Z552" s="47"/>
      <c r="AB552" s="52"/>
    </row>
    <row r="553" spans="1:28">
      <c r="A553" s="77">
        <v>331</v>
      </c>
      <c r="B553" s="22" t="s">
        <v>49</v>
      </c>
      <c r="D553" s="73">
        <v>319018.21000000002</v>
      </c>
      <c r="L553" s="80">
        <v>0</v>
      </c>
      <c r="M553" s="81"/>
      <c r="N553" s="81">
        <f t="shared" ref="N553:N559" si="291">-L553/D553*100</f>
        <v>0</v>
      </c>
      <c r="P553" s="80">
        <v>66129.719999999987</v>
      </c>
      <c r="R553" s="47">
        <v>-30</v>
      </c>
      <c r="T553" s="80">
        <f>-P553*R553/100</f>
        <v>19838.915999999997</v>
      </c>
      <c r="V553" s="73">
        <f t="shared" ref="V553:V558" si="292">-D553*N553/100+T553</f>
        <v>19838.915999999997</v>
      </c>
      <c r="X553" s="73">
        <f t="shared" ref="X553:X558" si="293">+D553+P553</f>
        <v>385147.93</v>
      </c>
      <c r="Z553" s="47">
        <f t="shared" ref="Z553:Z559" si="294">-ROUND(V553/X553*100,0)</f>
        <v>-5</v>
      </c>
      <c r="AB553" s="52"/>
    </row>
    <row r="554" spans="1:28">
      <c r="A554" s="77">
        <v>332</v>
      </c>
      <c r="B554" s="82" t="s">
        <v>106</v>
      </c>
      <c r="D554" s="73">
        <v>1680022.9000000001</v>
      </c>
      <c r="L554" s="80">
        <v>0</v>
      </c>
      <c r="M554" s="81"/>
      <c r="N554" s="81">
        <f t="shared" si="291"/>
        <v>0</v>
      </c>
      <c r="P554" s="80">
        <v>318029.33000000048</v>
      </c>
      <c r="R554" s="47">
        <v>-40</v>
      </c>
      <c r="T554" s="80">
        <f>-P554*R554/100</f>
        <v>127211.73200000019</v>
      </c>
      <c r="V554" s="73">
        <f t="shared" si="292"/>
        <v>127211.73200000019</v>
      </c>
      <c r="X554" s="73">
        <f t="shared" si="293"/>
        <v>1998052.2300000007</v>
      </c>
      <c r="Z554" s="47">
        <f t="shared" si="294"/>
        <v>-6</v>
      </c>
      <c r="AB554" s="52"/>
    </row>
    <row r="555" spans="1:28">
      <c r="A555" s="77">
        <v>333</v>
      </c>
      <c r="B555" s="82" t="s">
        <v>107</v>
      </c>
      <c r="D555" s="73">
        <v>678137.38</v>
      </c>
      <c r="L555" s="80">
        <v>0</v>
      </c>
      <c r="M555" s="81"/>
      <c r="N555" s="81">
        <f t="shared" si="291"/>
        <v>0</v>
      </c>
      <c r="P555" s="80">
        <v>244210.69</v>
      </c>
      <c r="R555" s="47">
        <v>-40</v>
      </c>
      <c r="T555" s="80">
        <f t="shared" ref="T555:T558" si="295">-P555*R555/100</f>
        <v>97684.275999999998</v>
      </c>
      <c r="V555" s="73">
        <f t="shared" si="292"/>
        <v>97684.275999999998</v>
      </c>
      <c r="X555" s="73">
        <f t="shared" si="293"/>
        <v>922348.07000000007</v>
      </c>
      <c r="Z555" s="47">
        <f t="shared" si="294"/>
        <v>-11</v>
      </c>
      <c r="AB555" s="52"/>
    </row>
    <row r="556" spans="1:28">
      <c r="A556" s="77">
        <v>334</v>
      </c>
      <c r="B556" s="82" t="s">
        <v>52</v>
      </c>
      <c r="D556" s="73">
        <v>156104.66999999998</v>
      </c>
      <c r="L556" s="80">
        <v>0</v>
      </c>
      <c r="M556" s="81"/>
      <c r="N556" s="81">
        <f t="shared" si="291"/>
        <v>0</v>
      </c>
      <c r="P556" s="80">
        <v>97285.229999999967</v>
      </c>
      <c r="R556" s="47">
        <v>-15</v>
      </c>
      <c r="T556" s="80">
        <f t="shared" si="295"/>
        <v>14592.784499999994</v>
      </c>
      <c r="V556" s="73">
        <f t="shared" si="292"/>
        <v>14592.784499999994</v>
      </c>
      <c r="X556" s="73">
        <f t="shared" si="293"/>
        <v>253389.89999999997</v>
      </c>
      <c r="Z556" s="47">
        <f t="shared" si="294"/>
        <v>-6</v>
      </c>
      <c r="AB556" s="52"/>
    </row>
    <row r="557" spans="1:28">
      <c r="A557" s="77">
        <v>335</v>
      </c>
      <c r="B557" s="22" t="s">
        <v>53</v>
      </c>
      <c r="D557" s="73">
        <v>14126.25</v>
      </c>
      <c r="L557" s="80">
        <v>0</v>
      </c>
      <c r="M557" s="81"/>
      <c r="N557" s="81">
        <f t="shared" si="291"/>
        <v>0</v>
      </c>
      <c r="P557" s="80">
        <v>7641.5699999999988</v>
      </c>
      <c r="R557" s="47">
        <v>-10</v>
      </c>
      <c r="T557" s="80">
        <f t="shared" si="295"/>
        <v>764.15699999999981</v>
      </c>
      <c r="V557" s="73">
        <f t="shared" si="292"/>
        <v>764.15699999999981</v>
      </c>
      <c r="X557" s="73">
        <f t="shared" si="293"/>
        <v>21767.82</v>
      </c>
      <c r="Z557" s="47">
        <f t="shared" si="294"/>
        <v>-4</v>
      </c>
      <c r="AB557" s="52"/>
    </row>
    <row r="558" spans="1:28">
      <c r="A558" s="77">
        <v>336</v>
      </c>
      <c r="B558" s="82" t="s">
        <v>108</v>
      </c>
      <c r="D558" s="83">
        <v>31459.229999999996</v>
      </c>
      <c r="L558" s="84">
        <v>0</v>
      </c>
      <c r="M558" s="81"/>
      <c r="N558" s="81">
        <f t="shared" si="291"/>
        <v>0</v>
      </c>
      <c r="P558" s="84">
        <v>8045.9500000000016</v>
      </c>
      <c r="R558" s="47">
        <v>-40</v>
      </c>
      <c r="T558" s="84">
        <f t="shared" si="295"/>
        <v>3218.3800000000006</v>
      </c>
      <c r="V558" s="83">
        <f t="shared" si="292"/>
        <v>3218.3800000000006</v>
      </c>
      <c r="X558" s="83">
        <f t="shared" si="293"/>
        <v>39505.18</v>
      </c>
      <c r="Z558" s="47">
        <f t="shared" si="294"/>
        <v>-8</v>
      </c>
      <c r="AB558" s="52"/>
    </row>
    <row r="559" spans="1:28">
      <c r="A559" s="77"/>
      <c r="B559" s="34" t="s">
        <v>176</v>
      </c>
      <c r="D559" s="85">
        <f>+SUBTOTAL(9,D553:D558)</f>
        <v>2878868.64</v>
      </c>
      <c r="H559" s="37">
        <v>0</v>
      </c>
      <c r="J559" s="37">
        <v>0</v>
      </c>
      <c r="L559" s="85">
        <f>+SUBTOTAL(9,L553:L558)</f>
        <v>0</v>
      </c>
      <c r="M559" s="85"/>
      <c r="N559" s="81">
        <f t="shared" si="291"/>
        <v>0</v>
      </c>
      <c r="P559" s="85">
        <f>+SUBTOTAL(9,P553:P558)</f>
        <v>741342.49000000034</v>
      </c>
      <c r="T559" s="85">
        <f>+SUBTOTAL(9,T553:T558)</f>
        <v>263310.24550000019</v>
      </c>
      <c r="V559" s="85">
        <f>+SUBTOTAL(9,V553:V558)</f>
        <v>263310.24550000019</v>
      </c>
      <c r="X559" s="85">
        <f>+SUBTOTAL(9,X553:X558)</f>
        <v>3620211.1300000004</v>
      </c>
      <c r="Z559" s="38">
        <f t="shared" si="294"/>
        <v>-7</v>
      </c>
      <c r="AB559" s="52"/>
    </row>
    <row r="560" spans="1:28">
      <c r="A560" s="77"/>
      <c r="B560" s="82"/>
      <c r="Z560" s="47"/>
      <c r="AB560" s="52"/>
    </row>
    <row r="561" spans="1:28">
      <c r="A561" s="77"/>
      <c r="B561" s="78" t="s">
        <v>76</v>
      </c>
      <c r="Z561" s="47"/>
      <c r="AB561" s="52"/>
    </row>
    <row r="562" spans="1:28">
      <c r="A562" s="77">
        <v>331</v>
      </c>
      <c r="B562" s="22" t="s">
        <v>49</v>
      </c>
      <c r="D562" s="73">
        <v>15430797.66</v>
      </c>
      <c r="L562" s="80">
        <v>0</v>
      </c>
      <c r="M562" s="81"/>
      <c r="N562" s="81">
        <f t="shared" ref="N562:N568" si="296">-L562/D562*100</f>
        <v>0</v>
      </c>
      <c r="P562" s="80">
        <v>2046295.2099999965</v>
      </c>
      <c r="R562" s="47">
        <v>-30</v>
      </c>
      <c r="T562" s="80">
        <f>-P562*R562/100</f>
        <v>613888.56299999892</v>
      </c>
      <c r="V562" s="73">
        <f t="shared" ref="V562:V567" si="297">-D562*N562/100+T562</f>
        <v>613888.56299999892</v>
      </c>
      <c r="X562" s="73">
        <f t="shared" ref="X562:X567" si="298">+D562+P562</f>
        <v>17477092.869999997</v>
      </c>
      <c r="Z562" s="47">
        <f t="shared" ref="Z562:Z568" si="299">-ROUND(V562/X562*100,0)</f>
        <v>-4</v>
      </c>
      <c r="AB562" s="52"/>
    </row>
    <row r="563" spans="1:28">
      <c r="A563" s="77">
        <v>332</v>
      </c>
      <c r="B563" s="82" t="s">
        <v>106</v>
      </c>
      <c r="D563" s="73">
        <v>27049305.380000006</v>
      </c>
      <c r="L563" s="80">
        <v>0</v>
      </c>
      <c r="M563" s="81"/>
      <c r="N563" s="81">
        <f t="shared" si="296"/>
        <v>0</v>
      </c>
      <c r="P563" s="80">
        <v>5771656.709999999</v>
      </c>
      <c r="R563" s="47">
        <v>-40</v>
      </c>
      <c r="T563" s="80">
        <f>-P563*R563/100</f>
        <v>2308662.6839999999</v>
      </c>
      <c r="V563" s="73">
        <f t="shared" si="297"/>
        <v>2308662.6839999999</v>
      </c>
      <c r="X563" s="73">
        <f t="shared" si="298"/>
        <v>32820962.090000004</v>
      </c>
      <c r="Z563" s="47">
        <f t="shared" si="299"/>
        <v>-7</v>
      </c>
      <c r="AB563" s="52"/>
    </row>
    <row r="564" spans="1:28">
      <c r="A564" s="77">
        <v>333</v>
      </c>
      <c r="B564" s="82" t="s">
        <v>107</v>
      </c>
      <c r="D564" s="73">
        <v>10804391.760000002</v>
      </c>
      <c r="L564" s="80">
        <v>0</v>
      </c>
      <c r="M564" s="81"/>
      <c r="N564" s="81">
        <f t="shared" si="296"/>
        <v>0</v>
      </c>
      <c r="P564" s="80">
        <v>3434606.5499999993</v>
      </c>
      <c r="R564" s="47">
        <v>-40</v>
      </c>
      <c r="T564" s="80">
        <f t="shared" ref="T564:T567" si="300">-P564*R564/100</f>
        <v>1373842.6199999996</v>
      </c>
      <c r="V564" s="73">
        <f t="shared" si="297"/>
        <v>1373842.6199999996</v>
      </c>
      <c r="X564" s="73">
        <f t="shared" si="298"/>
        <v>14238998.310000001</v>
      </c>
      <c r="Z564" s="47">
        <f t="shared" si="299"/>
        <v>-10</v>
      </c>
      <c r="AB564" s="52"/>
    </row>
    <row r="565" spans="1:28">
      <c r="A565" s="77">
        <v>334</v>
      </c>
      <c r="B565" s="82" t="s">
        <v>52</v>
      </c>
      <c r="D565" s="73">
        <v>2335941.5100000002</v>
      </c>
      <c r="L565" s="80">
        <v>0</v>
      </c>
      <c r="M565" s="81"/>
      <c r="N565" s="81">
        <f t="shared" si="296"/>
        <v>0</v>
      </c>
      <c r="P565" s="80">
        <v>1450924.4999999977</v>
      </c>
      <c r="R565" s="47">
        <v>-15</v>
      </c>
      <c r="T565" s="80">
        <f t="shared" si="300"/>
        <v>217638.67499999967</v>
      </c>
      <c r="V565" s="73">
        <f t="shared" si="297"/>
        <v>217638.67499999967</v>
      </c>
      <c r="X565" s="73">
        <f t="shared" si="298"/>
        <v>3786866.0099999979</v>
      </c>
      <c r="Z565" s="47">
        <f t="shared" si="299"/>
        <v>-6</v>
      </c>
      <c r="AB565" s="52"/>
    </row>
    <row r="566" spans="1:28">
      <c r="A566" s="77">
        <v>335</v>
      </c>
      <c r="B566" s="22" t="s">
        <v>53</v>
      </c>
      <c r="D566" s="73">
        <v>270794.49000000005</v>
      </c>
      <c r="L566" s="80">
        <v>0</v>
      </c>
      <c r="M566" s="81"/>
      <c r="N566" s="81">
        <f t="shared" si="296"/>
        <v>0</v>
      </c>
      <c r="P566" s="80">
        <v>269759.72000000009</v>
      </c>
      <c r="R566" s="47">
        <v>-10</v>
      </c>
      <c r="T566" s="80">
        <f t="shared" si="300"/>
        <v>26975.972000000012</v>
      </c>
      <c r="V566" s="73">
        <f t="shared" si="297"/>
        <v>26975.972000000012</v>
      </c>
      <c r="X566" s="73">
        <f t="shared" si="298"/>
        <v>540554.2100000002</v>
      </c>
      <c r="Z566" s="47">
        <f t="shared" si="299"/>
        <v>-5</v>
      </c>
      <c r="AB566" s="52"/>
    </row>
    <row r="567" spans="1:28">
      <c r="A567" s="77">
        <v>336</v>
      </c>
      <c r="B567" s="82" t="s">
        <v>108</v>
      </c>
      <c r="D567" s="83">
        <v>1702681.75</v>
      </c>
      <c r="L567" s="84">
        <v>0</v>
      </c>
      <c r="M567" s="81"/>
      <c r="N567" s="81">
        <f t="shared" si="296"/>
        <v>0</v>
      </c>
      <c r="P567" s="84">
        <v>326708.96999999997</v>
      </c>
      <c r="R567" s="47">
        <v>-40</v>
      </c>
      <c r="T567" s="84">
        <f t="shared" si="300"/>
        <v>130683.58799999999</v>
      </c>
      <c r="V567" s="83">
        <f t="shared" si="297"/>
        <v>130683.58799999999</v>
      </c>
      <c r="X567" s="83">
        <f t="shared" si="298"/>
        <v>2029390.72</v>
      </c>
      <c r="Z567" s="47">
        <f t="shared" si="299"/>
        <v>-6</v>
      </c>
      <c r="AB567" s="52"/>
    </row>
    <row r="568" spans="1:28">
      <c r="A568" s="77"/>
      <c r="B568" s="34" t="s">
        <v>177</v>
      </c>
      <c r="D568" s="89">
        <f>+SUBTOTAL(9,D562:D567)</f>
        <v>57593912.550000012</v>
      </c>
      <c r="H568" s="37">
        <v>0</v>
      </c>
      <c r="J568" s="37">
        <v>0</v>
      </c>
      <c r="L568" s="89">
        <f>+SUBTOTAL(9,L562:L567)</f>
        <v>0</v>
      </c>
      <c r="M568" s="85"/>
      <c r="N568" s="81">
        <f t="shared" si="296"/>
        <v>0</v>
      </c>
      <c r="P568" s="89">
        <f>+SUBTOTAL(9,P562:P567)</f>
        <v>13299951.659999995</v>
      </c>
      <c r="T568" s="89">
        <f>+SUBTOTAL(9,T562:T567)</f>
        <v>4671692.1019999981</v>
      </c>
      <c r="V568" s="89">
        <f>+SUBTOTAL(9,V562:V567)</f>
        <v>4671692.1019999981</v>
      </c>
      <c r="X568" s="89">
        <f>+SUBTOTAL(9,X562:X567)</f>
        <v>70893864.209999993</v>
      </c>
      <c r="Z568" s="38">
        <f t="shared" si="299"/>
        <v>-7</v>
      </c>
      <c r="AB568" s="52"/>
    </row>
    <row r="569" spans="1:28">
      <c r="A569" s="77"/>
      <c r="B569" s="26"/>
      <c r="Z569" s="47"/>
      <c r="AB569" s="52"/>
    </row>
    <row r="570" spans="1:28" ht="16.5" thickBot="1">
      <c r="A570" s="77"/>
      <c r="B570" s="90" t="s">
        <v>77</v>
      </c>
      <c r="D570" s="91">
        <f>+SUBTOTAL(9,D380:D569)</f>
        <v>890956502.71999955</v>
      </c>
      <c r="E570" s="17"/>
      <c r="F570" s="17"/>
      <c r="G570" s="17"/>
      <c r="H570" s="17"/>
      <c r="I570" s="17"/>
      <c r="J570" s="17"/>
      <c r="K570" s="17"/>
      <c r="L570" s="91">
        <f>+SUBTOTAL(9,L380:L569)</f>
        <v>0</v>
      </c>
      <c r="M570" s="17"/>
      <c r="N570" s="17"/>
      <c r="O570" s="17"/>
      <c r="P570" s="91">
        <f>+SUBTOTAL(9,P380:P569)</f>
        <v>95877586.379999965</v>
      </c>
      <c r="Q570" s="17"/>
      <c r="R570" s="92"/>
      <c r="S570" s="17"/>
      <c r="T570" s="91">
        <f>+SUBTOTAL(9,T380:T569)</f>
        <v>31890075.604999982</v>
      </c>
      <c r="U570" s="17"/>
      <c r="V570" s="91">
        <f>+SUBTOTAL(9,V380:V569)</f>
        <v>31890075.604999982</v>
      </c>
      <c r="W570" s="17"/>
      <c r="X570" s="91">
        <f>+SUBTOTAL(9,X380:X569)</f>
        <v>986834089.10000002</v>
      </c>
      <c r="Y570" s="17"/>
      <c r="Z570" s="93"/>
      <c r="AB570" s="52"/>
    </row>
    <row r="571" spans="1:28" ht="15.75" thickTop="1">
      <c r="A571" s="77"/>
      <c r="B571" s="26"/>
      <c r="Z571" s="47"/>
      <c r="AB571" s="52"/>
    </row>
    <row r="572" spans="1:28">
      <c r="A572" s="25"/>
      <c r="B572" s="26"/>
      <c r="Z572" s="47"/>
      <c r="AB572" s="52"/>
    </row>
    <row r="573" spans="1:28">
      <c r="A573" s="21" t="s">
        <v>78</v>
      </c>
      <c r="B573" s="26"/>
      <c r="Z573" s="47"/>
      <c r="AB573" s="52"/>
    </row>
    <row r="574" spans="1:28">
      <c r="A574" s="21"/>
      <c r="B574" s="94" t="s">
        <v>79</v>
      </c>
      <c r="Z574" s="47"/>
      <c r="AB574" s="52"/>
    </row>
    <row r="575" spans="1:28">
      <c r="A575" s="42">
        <v>341</v>
      </c>
      <c r="B575" s="43" t="s">
        <v>49</v>
      </c>
      <c r="C575" s="35"/>
      <c r="D575" s="44">
        <v>23073922.750000004</v>
      </c>
      <c r="E575" s="35"/>
      <c r="F575" s="35"/>
      <c r="G575" s="35"/>
      <c r="H575" s="35"/>
      <c r="I575" s="35"/>
      <c r="J575" s="35"/>
      <c r="K575" s="35"/>
      <c r="L575" s="44">
        <v>491730.15839333617</v>
      </c>
      <c r="M575" s="35"/>
      <c r="N575" s="47">
        <f t="shared" ref="N575:N581" si="301">-L575/D575*100</f>
        <v>-2.1311077605706905</v>
      </c>
      <c r="O575" s="35"/>
      <c r="P575" s="44">
        <v>1367557.5100000007</v>
      </c>
      <c r="Q575" s="35"/>
      <c r="R575" s="47">
        <v>-20</v>
      </c>
      <c r="S575" s="35"/>
      <c r="T575" s="44">
        <f t="shared" ref="T575:T580" si="302">-P575*R575/100</f>
        <v>273511.50200000015</v>
      </c>
      <c r="U575" s="35"/>
      <c r="V575" s="44">
        <f t="shared" ref="V575:V580" si="303">-D575*N575/100+T575</f>
        <v>765241.66039333632</v>
      </c>
      <c r="W575" s="35"/>
      <c r="X575" s="44">
        <f t="shared" ref="X575:X580" si="304">+D575+P575</f>
        <v>24441480.260000005</v>
      </c>
      <c r="Y575" s="35"/>
      <c r="Z575" s="47">
        <f t="shared" ref="Z575:Z581" si="305">-ROUND(V575/X575*100,0)</f>
        <v>-3</v>
      </c>
      <c r="AB575" s="52"/>
    </row>
    <row r="576" spans="1:28">
      <c r="A576" s="25">
        <v>342</v>
      </c>
      <c r="B576" s="22" t="s">
        <v>110</v>
      </c>
      <c r="D576" s="73">
        <v>1217143.67</v>
      </c>
      <c r="L576" s="73">
        <v>25938.643208664911</v>
      </c>
      <c r="N576" s="47">
        <f t="shared" si="301"/>
        <v>-2.1311077605706901</v>
      </c>
      <c r="P576" s="73">
        <v>355292.13</v>
      </c>
      <c r="R576" s="81">
        <v>-5</v>
      </c>
      <c r="T576" s="73">
        <f t="shared" si="302"/>
        <v>17764.606499999998</v>
      </c>
      <c r="V576" s="73">
        <f t="shared" si="303"/>
        <v>43703.249708664909</v>
      </c>
      <c r="X576" s="73">
        <f t="shared" si="304"/>
        <v>1572435.7999999998</v>
      </c>
      <c r="Z576" s="47">
        <f t="shared" si="305"/>
        <v>-3</v>
      </c>
      <c r="AB576" s="52"/>
    </row>
    <row r="577" spans="1:28">
      <c r="A577" s="25">
        <v>343</v>
      </c>
      <c r="B577" s="22" t="s">
        <v>111</v>
      </c>
      <c r="D577" s="44">
        <v>124132789.55</v>
      </c>
      <c r="L577" s="73">
        <v>2645403.5115129328</v>
      </c>
      <c r="N577" s="47">
        <f t="shared" si="301"/>
        <v>-2.1311077605706901</v>
      </c>
      <c r="P577" s="73">
        <v>83601992.559999987</v>
      </c>
      <c r="R577" s="81">
        <v>-10</v>
      </c>
      <c r="T577" s="73">
        <f t="shared" si="302"/>
        <v>8360199.2559999991</v>
      </c>
      <c r="V577" s="73">
        <f t="shared" si="303"/>
        <v>11005602.767512932</v>
      </c>
      <c r="X577" s="73">
        <f t="shared" si="304"/>
        <v>207734782.10999998</v>
      </c>
      <c r="Z577" s="47">
        <f t="shared" si="305"/>
        <v>-5</v>
      </c>
      <c r="AB577" s="52"/>
    </row>
    <row r="578" spans="1:28">
      <c r="A578" s="25">
        <v>344</v>
      </c>
      <c r="B578" s="22" t="s">
        <v>112</v>
      </c>
      <c r="D578" s="73">
        <v>55276069.780000001</v>
      </c>
      <c r="L578" s="73">
        <v>1177992.6128200502</v>
      </c>
      <c r="N578" s="47">
        <f t="shared" si="301"/>
        <v>-2.1311077605706905</v>
      </c>
      <c r="P578" s="73">
        <v>14101715.390000008</v>
      </c>
      <c r="R578" s="81">
        <v>-15</v>
      </c>
      <c r="T578" s="73">
        <f t="shared" si="302"/>
        <v>2115257.3085000012</v>
      </c>
      <c r="V578" s="73">
        <f t="shared" si="303"/>
        <v>3293249.9213200514</v>
      </c>
      <c r="X578" s="73">
        <f t="shared" si="304"/>
        <v>69377785.170000017</v>
      </c>
      <c r="Z578" s="47">
        <f t="shared" si="305"/>
        <v>-5</v>
      </c>
      <c r="AB578" s="52"/>
    </row>
    <row r="579" spans="1:28">
      <c r="A579" s="25">
        <v>345</v>
      </c>
      <c r="B579" s="82" t="s">
        <v>52</v>
      </c>
      <c r="D579" s="73">
        <v>36453069.530000001</v>
      </c>
      <c r="L579" s="73">
        <v>776854.19372005982</v>
      </c>
      <c r="N579" s="47">
        <f t="shared" si="301"/>
        <v>-2.1311077605706905</v>
      </c>
      <c r="P579" s="73">
        <v>2566842.5299999998</v>
      </c>
      <c r="R579" s="81">
        <v>-5</v>
      </c>
      <c r="T579" s="73">
        <f t="shared" si="302"/>
        <v>128342.12649999998</v>
      </c>
      <c r="V579" s="73">
        <f t="shared" si="303"/>
        <v>905196.32022005972</v>
      </c>
      <c r="X579" s="73">
        <f t="shared" si="304"/>
        <v>39019912.060000002</v>
      </c>
      <c r="Z579" s="47">
        <f t="shared" si="305"/>
        <v>-2</v>
      </c>
      <c r="AB579" s="52"/>
    </row>
    <row r="580" spans="1:28">
      <c r="A580" s="25">
        <v>346</v>
      </c>
      <c r="B580" s="22" t="s">
        <v>53</v>
      </c>
      <c r="D580" s="83">
        <v>2913080.3000000003</v>
      </c>
      <c r="L580" s="83">
        <v>62080.880344955956</v>
      </c>
      <c r="N580" s="47">
        <f t="shared" si="301"/>
        <v>-2.1311077605706905</v>
      </c>
      <c r="P580" s="83">
        <v>340316.93000000005</v>
      </c>
      <c r="R580" s="81">
        <v>0</v>
      </c>
      <c r="T580" s="83">
        <f t="shared" si="302"/>
        <v>0</v>
      </c>
      <c r="V580" s="83">
        <f t="shared" si="303"/>
        <v>62080.880344955956</v>
      </c>
      <c r="X580" s="83">
        <f t="shared" si="304"/>
        <v>3253397.2300000004</v>
      </c>
      <c r="Z580" s="47">
        <f t="shared" si="305"/>
        <v>-2</v>
      </c>
      <c r="AB580" s="52"/>
    </row>
    <row r="581" spans="1:28">
      <c r="A581" s="25"/>
      <c r="B581" s="26" t="s">
        <v>80</v>
      </c>
      <c r="D581" s="85">
        <f>+SUBTOTAL(9,D575:D580)</f>
        <v>243066075.58000001</v>
      </c>
      <c r="H581" s="37">
        <v>518</v>
      </c>
      <c r="J581" s="37">
        <v>10</v>
      </c>
      <c r="L581" s="85">
        <f>+SUBTOTAL(9,L575:L580)</f>
        <v>5179999.9999999991</v>
      </c>
      <c r="N581" s="47">
        <f t="shared" si="301"/>
        <v>-2.1311077605706901</v>
      </c>
      <c r="P581" s="85">
        <f>+SUBTOTAL(9,P575:P580)</f>
        <v>102333717.05000001</v>
      </c>
      <c r="R581" s="81"/>
      <c r="T581" s="85">
        <f>+SUBTOTAL(9,T575:T580)</f>
        <v>10895074.7995</v>
      </c>
      <c r="V581" s="85">
        <f>+SUBTOTAL(9,V575:V580)</f>
        <v>16075074.799499998</v>
      </c>
      <c r="X581" s="85">
        <f>+SUBTOTAL(9,X575:X580)</f>
        <v>345399792.63000005</v>
      </c>
      <c r="Z581" s="38">
        <f t="shared" si="305"/>
        <v>-5</v>
      </c>
      <c r="AB581" s="52"/>
    </row>
    <row r="582" spans="1:28">
      <c r="A582" s="25"/>
      <c r="B582" s="26"/>
      <c r="N582" s="47"/>
      <c r="R582" s="81"/>
      <c r="Z582" s="47"/>
      <c r="AB582" s="52"/>
    </row>
    <row r="583" spans="1:28">
      <c r="A583" s="21"/>
      <c r="B583" s="94" t="s">
        <v>81</v>
      </c>
      <c r="N583" s="47"/>
      <c r="R583" s="81"/>
      <c r="Z583" s="47"/>
      <c r="AB583" s="52"/>
    </row>
    <row r="584" spans="1:28">
      <c r="A584" s="25">
        <v>341</v>
      </c>
      <c r="B584" s="22" t="s">
        <v>49</v>
      </c>
      <c r="D584" s="73">
        <v>41583714.570000008</v>
      </c>
      <c r="L584" s="73">
        <v>936514.33747100481</v>
      </c>
      <c r="N584" s="47">
        <f t="shared" ref="N584:N590" si="306">-L584/D584*100</f>
        <v>-2.2521180398507257</v>
      </c>
      <c r="P584" s="73">
        <v>2599057.7800000003</v>
      </c>
      <c r="R584" s="81">
        <v>-20</v>
      </c>
      <c r="T584" s="73">
        <f t="shared" ref="T584:T589" si="307">-P584*R584/100</f>
        <v>519811.5560000001</v>
      </c>
      <c r="V584" s="73">
        <f t="shared" ref="V584:V589" si="308">-D584*N584/100+T584</f>
        <v>1456325.8934710049</v>
      </c>
      <c r="X584" s="73">
        <f t="shared" ref="X584:X589" si="309">+D584+P584</f>
        <v>44182772.350000009</v>
      </c>
      <c r="Z584" s="47">
        <f t="shared" ref="Z584:Z590" si="310">-ROUND(V584/X584*100,0)</f>
        <v>-3</v>
      </c>
      <c r="AB584" s="52"/>
    </row>
    <row r="585" spans="1:28">
      <c r="A585" s="25">
        <v>342</v>
      </c>
      <c r="B585" s="22" t="s">
        <v>110</v>
      </c>
      <c r="D585" s="73">
        <v>2491805.25</v>
      </c>
      <c r="L585" s="73">
        <v>56118.395553197472</v>
      </c>
      <c r="N585" s="47">
        <f t="shared" si="306"/>
        <v>-2.2521180398507257</v>
      </c>
      <c r="P585" s="73">
        <v>762297.85</v>
      </c>
      <c r="R585" s="81">
        <v>-5</v>
      </c>
      <c r="T585" s="73">
        <f t="shared" si="307"/>
        <v>38114.892500000002</v>
      </c>
      <c r="V585" s="73">
        <f t="shared" si="308"/>
        <v>94233.288053197481</v>
      </c>
      <c r="X585" s="73">
        <f t="shared" si="309"/>
        <v>3254103.1</v>
      </c>
      <c r="Z585" s="47">
        <f t="shared" si="310"/>
        <v>-3</v>
      </c>
      <c r="AB585" s="52"/>
    </row>
    <row r="586" spans="1:28">
      <c r="A586" s="25">
        <v>343</v>
      </c>
      <c r="B586" s="22" t="s">
        <v>111</v>
      </c>
      <c r="D586" s="73">
        <v>107465850.62000002</v>
      </c>
      <c r="L586" s="73">
        <v>2420257.8084920533</v>
      </c>
      <c r="N586" s="47">
        <f t="shared" si="306"/>
        <v>-2.2521180398507257</v>
      </c>
      <c r="P586" s="73">
        <v>80166508.490000024</v>
      </c>
      <c r="R586" s="81">
        <v>-10</v>
      </c>
      <c r="T586" s="73">
        <f t="shared" si="307"/>
        <v>8016650.8490000023</v>
      </c>
      <c r="V586" s="73">
        <f t="shared" si="308"/>
        <v>10436908.657492056</v>
      </c>
      <c r="X586" s="73">
        <f t="shared" si="309"/>
        <v>187632359.11000004</v>
      </c>
      <c r="Z586" s="47">
        <f t="shared" si="310"/>
        <v>-6</v>
      </c>
      <c r="AB586" s="52"/>
    </row>
    <row r="587" spans="1:28">
      <c r="A587" s="25">
        <v>344</v>
      </c>
      <c r="B587" s="22" t="s">
        <v>112</v>
      </c>
      <c r="D587" s="73">
        <v>49739240.659999996</v>
      </c>
      <c r="L587" s="73">
        <v>1120186.4117886273</v>
      </c>
      <c r="N587" s="47">
        <f t="shared" si="306"/>
        <v>-2.2521180398507261</v>
      </c>
      <c r="P587" s="73">
        <v>12772343.009999998</v>
      </c>
      <c r="R587" s="81">
        <v>-15</v>
      </c>
      <c r="T587" s="73">
        <f t="shared" si="307"/>
        <v>1915851.4514999997</v>
      </c>
      <c r="V587" s="73">
        <f t="shared" si="308"/>
        <v>3036037.863288627</v>
      </c>
      <c r="X587" s="73">
        <f t="shared" si="309"/>
        <v>62511583.669999994</v>
      </c>
      <c r="Z587" s="47">
        <f t="shared" si="310"/>
        <v>-5</v>
      </c>
      <c r="AB587" s="52"/>
    </row>
    <row r="588" spans="1:28">
      <c r="A588" s="25">
        <v>345</v>
      </c>
      <c r="B588" s="82" t="s">
        <v>52</v>
      </c>
      <c r="D588" s="73">
        <v>40287639.160000004</v>
      </c>
      <c r="L588" s="73">
        <v>907325.18935232563</v>
      </c>
      <c r="N588" s="47">
        <f t="shared" si="306"/>
        <v>-2.2521180398507261</v>
      </c>
      <c r="P588" s="73">
        <v>2858255.8900000011</v>
      </c>
      <c r="R588" s="81">
        <v>-5</v>
      </c>
      <c r="T588" s="73">
        <f t="shared" si="307"/>
        <v>142912.79450000005</v>
      </c>
      <c r="V588" s="73">
        <f t="shared" si="308"/>
        <v>1050237.9838523257</v>
      </c>
      <c r="X588" s="73">
        <f t="shared" si="309"/>
        <v>43145895.050000004</v>
      </c>
      <c r="Z588" s="47">
        <f t="shared" si="310"/>
        <v>-2</v>
      </c>
      <c r="AB588" s="52"/>
    </row>
    <row r="589" spans="1:28">
      <c r="A589" s="25">
        <v>346</v>
      </c>
      <c r="B589" s="22" t="s">
        <v>53</v>
      </c>
      <c r="D589" s="83">
        <v>2646302.56</v>
      </c>
      <c r="L589" s="83">
        <v>59597.857342791576</v>
      </c>
      <c r="N589" s="47">
        <f t="shared" si="306"/>
        <v>-2.2521180398507257</v>
      </c>
      <c r="P589" s="83">
        <v>325227.43999999994</v>
      </c>
      <c r="R589" s="81">
        <v>0</v>
      </c>
      <c r="T589" s="83">
        <f t="shared" si="307"/>
        <v>0</v>
      </c>
      <c r="V589" s="83">
        <f t="shared" si="308"/>
        <v>59597.857342791576</v>
      </c>
      <c r="X589" s="83">
        <f t="shared" si="309"/>
        <v>2971530</v>
      </c>
      <c r="Z589" s="47">
        <f t="shared" si="310"/>
        <v>-2</v>
      </c>
      <c r="AB589" s="52"/>
    </row>
    <row r="590" spans="1:28">
      <c r="A590" s="25"/>
      <c r="B590" s="26" t="s">
        <v>82</v>
      </c>
      <c r="D590" s="85">
        <f>+SUBTOTAL(9,D584:D589)</f>
        <v>244214552.82000002</v>
      </c>
      <c r="H590" s="37">
        <v>550</v>
      </c>
      <c r="J590" s="37">
        <v>10</v>
      </c>
      <c r="L590" s="85">
        <f>+SUBTOTAL(9,L584:L589)</f>
        <v>5500000.0000000009</v>
      </c>
      <c r="N590" s="47">
        <f t="shared" si="306"/>
        <v>-2.2521180398507266</v>
      </c>
      <c r="P590" s="85">
        <f>+SUBTOTAL(9,P584:P589)</f>
        <v>99483690.460000023</v>
      </c>
      <c r="R590" s="81"/>
      <c r="T590" s="85">
        <f>+SUBTOTAL(9,T584:T589)</f>
        <v>10633341.543500004</v>
      </c>
      <c r="V590" s="85">
        <f>+SUBTOTAL(9,V584:V589)</f>
        <v>16133341.543500001</v>
      </c>
      <c r="X590" s="85">
        <f>+SUBTOTAL(9,X584:X589)</f>
        <v>343698243.28000009</v>
      </c>
      <c r="Z590" s="38">
        <f t="shared" si="310"/>
        <v>-5</v>
      </c>
      <c r="AB590" s="52"/>
    </row>
    <row r="591" spans="1:28">
      <c r="A591" s="25"/>
      <c r="B591" s="26"/>
      <c r="N591" s="47"/>
      <c r="R591" s="81"/>
      <c r="Z591" s="47"/>
      <c r="AB591" s="52"/>
    </row>
    <row r="592" spans="1:28">
      <c r="A592" s="21"/>
      <c r="B592" s="94" t="s">
        <v>83</v>
      </c>
      <c r="N592" s="47"/>
      <c r="R592" s="81"/>
      <c r="Z592" s="47"/>
      <c r="AB592" s="52"/>
    </row>
    <row r="593" spans="1:28">
      <c r="A593" s="25">
        <v>341</v>
      </c>
      <c r="B593" s="22" t="s">
        <v>49</v>
      </c>
      <c r="D593" s="73">
        <v>12751237.049999999</v>
      </c>
      <c r="L593" s="73">
        <v>224930.83647540852</v>
      </c>
      <c r="N593" s="47">
        <f t="shared" ref="N593:N599" si="311">-L593/D593*100</f>
        <v>-1.7639922745802026</v>
      </c>
      <c r="P593" s="73">
        <v>628438.76</v>
      </c>
      <c r="R593" s="81">
        <v>-20</v>
      </c>
      <c r="T593" s="73">
        <f t="shared" ref="T593:T598" si="312">-P593*R593/100</f>
        <v>125687.75199999999</v>
      </c>
      <c r="V593" s="73">
        <f t="shared" ref="V593:V598" si="313">-D593*N593/100+T593</f>
        <v>350618.5884754085</v>
      </c>
      <c r="X593" s="73">
        <f t="shared" ref="X593:X598" si="314">+D593+P593</f>
        <v>13379675.809999999</v>
      </c>
      <c r="Z593" s="47">
        <f t="shared" ref="Z593:Z599" si="315">-ROUND(V593/X593*100,0)</f>
        <v>-3</v>
      </c>
      <c r="AB593" s="52"/>
    </row>
    <row r="594" spans="1:28">
      <c r="A594" s="25">
        <v>342</v>
      </c>
      <c r="B594" s="22" t="s">
        <v>110</v>
      </c>
      <c r="D594" s="73">
        <v>20113.189999999999</v>
      </c>
      <c r="L594" s="73">
        <v>354.79511777163793</v>
      </c>
      <c r="N594" s="47">
        <f t="shared" si="311"/>
        <v>-1.763992274580203</v>
      </c>
      <c r="P594" s="73">
        <v>4613.63</v>
      </c>
      <c r="R594" s="81">
        <v>-5</v>
      </c>
      <c r="T594" s="73">
        <f t="shared" si="312"/>
        <v>230.68150000000003</v>
      </c>
      <c r="V594" s="73">
        <f t="shared" si="313"/>
        <v>585.47661777163785</v>
      </c>
      <c r="X594" s="73">
        <f t="shared" si="314"/>
        <v>24726.82</v>
      </c>
      <c r="Z594" s="47">
        <f t="shared" si="315"/>
        <v>-2</v>
      </c>
      <c r="AB594" s="52"/>
    </row>
    <row r="595" spans="1:28">
      <c r="A595" s="25">
        <v>343</v>
      </c>
      <c r="B595" s="22" t="s">
        <v>111</v>
      </c>
      <c r="D595" s="73">
        <v>77113874.430000022</v>
      </c>
      <c r="L595" s="73">
        <v>1360282.7875746787</v>
      </c>
      <c r="N595" s="47">
        <f t="shared" si="311"/>
        <v>-1.7639922745802026</v>
      </c>
      <c r="P595" s="73">
        <v>33493764.470000017</v>
      </c>
      <c r="R595" s="81">
        <v>-10</v>
      </c>
      <c r="T595" s="73">
        <f t="shared" si="312"/>
        <v>3349376.4470000016</v>
      </c>
      <c r="V595" s="73">
        <f t="shared" si="313"/>
        <v>4709659.2345746802</v>
      </c>
      <c r="X595" s="73">
        <f t="shared" si="314"/>
        <v>110607638.90000004</v>
      </c>
      <c r="Z595" s="47">
        <f t="shared" si="315"/>
        <v>-4</v>
      </c>
      <c r="AB595" s="52"/>
    </row>
    <row r="596" spans="1:28">
      <c r="A596" s="25">
        <v>344</v>
      </c>
      <c r="B596" s="22" t="s">
        <v>112</v>
      </c>
      <c r="D596" s="73">
        <v>35057228.120000005</v>
      </c>
      <c r="L596" s="73">
        <v>618406.79571875837</v>
      </c>
      <c r="N596" s="47">
        <f t="shared" si="311"/>
        <v>-1.7639922745802024</v>
      </c>
      <c r="P596" s="73">
        <v>6828467.0200000023</v>
      </c>
      <c r="R596" s="81">
        <v>-15</v>
      </c>
      <c r="T596" s="73">
        <f t="shared" si="312"/>
        <v>1024270.0530000004</v>
      </c>
      <c r="V596" s="73">
        <f t="shared" si="313"/>
        <v>1642676.8487187587</v>
      </c>
      <c r="X596" s="73">
        <f t="shared" si="314"/>
        <v>41885695.140000008</v>
      </c>
      <c r="Z596" s="47">
        <f t="shared" si="315"/>
        <v>-4</v>
      </c>
      <c r="AB596" s="52"/>
    </row>
    <row r="597" spans="1:28">
      <c r="A597" s="25">
        <v>345</v>
      </c>
      <c r="B597" s="82" t="s">
        <v>52</v>
      </c>
      <c r="D597" s="73">
        <v>9215840.370000001</v>
      </c>
      <c r="L597" s="73">
        <v>162566.71216444357</v>
      </c>
      <c r="N597" s="47">
        <f t="shared" si="311"/>
        <v>-1.7639922745802026</v>
      </c>
      <c r="P597" s="73">
        <v>511591.74</v>
      </c>
      <c r="R597" s="81">
        <v>-5</v>
      </c>
      <c r="T597" s="73">
        <f t="shared" si="312"/>
        <v>25579.587000000003</v>
      </c>
      <c r="V597" s="73">
        <f t="shared" si="313"/>
        <v>188146.29916444357</v>
      </c>
      <c r="X597" s="73">
        <f t="shared" si="314"/>
        <v>9727432.1100000013</v>
      </c>
      <c r="Z597" s="47">
        <f t="shared" si="315"/>
        <v>-2</v>
      </c>
      <c r="AB597" s="52"/>
    </row>
    <row r="598" spans="1:28">
      <c r="A598" s="25">
        <v>346</v>
      </c>
      <c r="B598" s="22" t="s">
        <v>53</v>
      </c>
      <c r="D598" s="83">
        <v>196036.74</v>
      </c>
      <c r="L598" s="83">
        <v>3458.0729489388777</v>
      </c>
      <c r="N598" s="47">
        <f t="shared" si="311"/>
        <v>-1.7639922745802026</v>
      </c>
      <c r="P598" s="83">
        <v>12580.830000000002</v>
      </c>
      <c r="R598" s="81">
        <v>0</v>
      </c>
      <c r="T598" s="83">
        <f t="shared" si="312"/>
        <v>0</v>
      </c>
      <c r="V598" s="83">
        <f t="shared" si="313"/>
        <v>3458.0729489388777</v>
      </c>
      <c r="X598" s="83">
        <f t="shared" si="314"/>
        <v>208617.57</v>
      </c>
      <c r="Z598" s="47">
        <f t="shared" si="315"/>
        <v>-2</v>
      </c>
      <c r="AB598" s="52"/>
    </row>
    <row r="599" spans="1:28">
      <c r="A599" s="25"/>
      <c r="B599" s="26" t="s">
        <v>84</v>
      </c>
      <c r="D599" s="85">
        <f>+SUBTOTAL(9,D593:D598)</f>
        <v>134354329.90000004</v>
      </c>
      <c r="H599" s="37">
        <v>237</v>
      </c>
      <c r="J599" s="37">
        <v>10</v>
      </c>
      <c r="L599" s="85">
        <f>+SUBTOTAL(9,L593:L598)</f>
        <v>2369999.9999999991</v>
      </c>
      <c r="N599" s="47">
        <f t="shared" si="311"/>
        <v>-1.7639922745802019</v>
      </c>
      <c r="P599" s="85">
        <f>+SUBTOTAL(9,P593:P598)</f>
        <v>41479456.450000018</v>
      </c>
      <c r="R599" s="81"/>
      <c r="T599" s="85">
        <f>+SUBTOTAL(9,T593:T598)</f>
        <v>4525144.5205000024</v>
      </c>
      <c r="V599" s="85">
        <f>+SUBTOTAL(9,V593:V598)</f>
        <v>6895144.5205000015</v>
      </c>
      <c r="X599" s="85">
        <f>+SUBTOTAL(9,X593:X598)</f>
        <v>175833786.35000005</v>
      </c>
      <c r="Z599" s="38">
        <f t="shared" si="315"/>
        <v>-4</v>
      </c>
      <c r="AB599" s="52"/>
    </row>
    <row r="600" spans="1:28">
      <c r="A600" s="25"/>
      <c r="B600" s="26"/>
      <c r="N600" s="47"/>
      <c r="R600" s="81"/>
      <c r="Z600" s="47"/>
      <c r="AB600" s="52"/>
    </row>
    <row r="601" spans="1:28">
      <c r="A601" s="21"/>
      <c r="B601" s="94" t="s">
        <v>118</v>
      </c>
      <c r="N601" s="47"/>
      <c r="R601" s="81"/>
      <c r="Z601" s="47"/>
      <c r="AB601" s="52"/>
    </row>
    <row r="602" spans="1:28">
      <c r="A602" s="25">
        <v>341</v>
      </c>
      <c r="B602" s="22" t="s">
        <v>49</v>
      </c>
      <c r="D602" s="73">
        <v>2470056.7599999998</v>
      </c>
      <c r="L602" s="73">
        <v>59169.483100208352</v>
      </c>
      <c r="N602" s="47">
        <f t="shared" ref="N602:N607" si="316">-L602/D602*100</f>
        <v>-2.3954705842552526</v>
      </c>
      <c r="P602" s="73">
        <v>135699.55000000002</v>
      </c>
      <c r="R602" s="81">
        <v>-20</v>
      </c>
      <c r="T602" s="73">
        <f t="shared" ref="T602:T606" si="317">-P602*R602/100</f>
        <v>27139.910000000003</v>
      </c>
      <c r="V602" s="73">
        <f t="shared" ref="V602:V606" si="318">-D602*N602/100+T602</f>
        <v>86309.39310020837</v>
      </c>
      <c r="X602" s="73">
        <f t="shared" ref="X602:X606" si="319">+D602+P602</f>
        <v>2605756.3099999996</v>
      </c>
      <c r="Z602" s="47">
        <f t="shared" ref="Z602:Z607" si="320">-ROUND(V602/X602*100,0)</f>
        <v>-3</v>
      </c>
      <c r="AB602" s="52"/>
    </row>
    <row r="603" spans="1:28">
      <c r="A603" s="25">
        <v>343</v>
      </c>
      <c r="B603" s="22" t="s">
        <v>111</v>
      </c>
      <c r="D603" s="73">
        <v>132764349.36</v>
      </c>
      <c r="L603" s="73">
        <v>3180330.9352966766</v>
      </c>
      <c r="N603" s="47">
        <f t="shared" si="316"/>
        <v>-2.3954705842552526</v>
      </c>
      <c r="P603" s="73">
        <v>103812089.52000004</v>
      </c>
      <c r="R603" s="81">
        <v>-10</v>
      </c>
      <c r="T603" s="73">
        <f t="shared" si="317"/>
        <v>10381208.952000003</v>
      </c>
      <c r="V603" s="73">
        <f t="shared" si="318"/>
        <v>13561539.88729668</v>
      </c>
      <c r="X603" s="73">
        <f t="shared" si="319"/>
        <v>236576438.88000005</v>
      </c>
      <c r="Z603" s="47">
        <f t="shared" si="320"/>
        <v>-6</v>
      </c>
      <c r="AB603" s="52"/>
    </row>
    <row r="604" spans="1:28">
      <c r="A604" s="25">
        <v>344</v>
      </c>
      <c r="B604" s="22" t="s">
        <v>112</v>
      </c>
      <c r="D604" s="73">
        <v>53729568.999999993</v>
      </c>
      <c r="L604" s="73">
        <v>1287076.0204421289</v>
      </c>
      <c r="N604" s="47">
        <f t="shared" si="316"/>
        <v>-2.3954705842552526</v>
      </c>
      <c r="P604" s="73">
        <v>14916428.96000001</v>
      </c>
      <c r="R604" s="81">
        <v>-15</v>
      </c>
      <c r="T604" s="73">
        <f t="shared" si="317"/>
        <v>2237464.3440000014</v>
      </c>
      <c r="V604" s="73">
        <f t="shared" si="318"/>
        <v>3524540.3644421306</v>
      </c>
      <c r="X604" s="73">
        <f t="shared" si="319"/>
        <v>68645997.960000008</v>
      </c>
      <c r="Z604" s="47">
        <f t="shared" si="320"/>
        <v>-5</v>
      </c>
      <c r="AB604" s="52"/>
    </row>
    <row r="605" spans="1:28">
      <c r="A605" s="25">
        <v>345</v>
      </c>
      <c r="B605" s="82" t="s">
        <v>52</v>
      </c>
      <c r="D605" s="73">
        <v>41808022.689999998</v>
      </c>
      <c r="L605" s="73">
        <v>1001498.8853977114</v>
      </c>
      <c r="N605" s="47">
        <f t="shared" si="316"/>
        <v>-2.3954705842552526</v>
      </c>
      <c r="P605" s="73">
        <v>3159732.9100000006</v>
      </c>
      <c r="R605" s="81">
        <v>-5</v>
      </c>
      <c r="T605" s="73">
        <f t="shared" si="317"/>
        <v>157986.64550000001</v>
      </c>
      <c r="V605" s="73">
        <f t="shared" si="318"/>
        <v>1159485.5308977116</v>
      </c>
      <c r="X605" s="73">
        <f t="shared" si="319"/>
        <v>44967755.600000001</v>
      </c>
      <c r="Z605" s="47">
        <f t="shared" si="320"/>
        <v>-3</v>
      </c>
      <c r="AB605" s="52"/>
    </row>
    <row r="606" spans="1:28">
      <c r="A606" s="25">
        <v>346</v>
      </c>
      <c r="B606" s="22" t="s">
        <v>53</v>
      </c>
      <c r="D606" s="83">
        <v>2167619.0099999998</v>
      </c>
      <c r="L606" s="83">
        <v>51924.675763274914</v>
      </c>
      <c r="N606" s="47">
        <f t="shared" si="316"/>
        <v>-2.3954705842552526</v>
      </c>
      <c r="P606" s="83">
        <v>275877.71999999997</v>
      </c>
      <c r="R606" s="81">
        <v>0</v>
      </c>
      <c r="T606" s="83">
        <f t="shared" si="317"/>
        <v>0</v>
      </c>
      <c r="V606" s="83">
        <f t="shared" si="318"/>
        <v>51924.675763274914</v>
      </c>
      <c r="X606" s="83">
        <f t="shared" si="319"/>
        <v>2443496.7299999995</v>
      </c>
      <c r="Z606" s="47">
        <f t="shared" si="320"/>
        <v>-2</v>
      </c>
      <c r="AB606" s="52"/>
    </row>
    <row r="607" spans="1:28">
      <c r="A607" s="25"/>
      <c r="B607" s="26" t="s">
        <v>119</v>
      </c>
      <c r="D607" s="85">
        <f>+SUBTOTAL(9,D602:D606)</f>
        <v>232939616.81999999</v>
      </c>
      <c r="H607" s="37">
        <v>558</v>
      </c>
      <c r="J607" s="37">
        <v>10</v>
      </c>
      <c r="L607" s="85">
        <f>+SUBTOTAL(9,L602:L606)</f>
        <v>5580000</v>
      </c>
      <c r="N607" s="47">
        <f t="shared" si="316"/>
        <v>-2.3954705842552526</v>
      </c>
      <c r="P607" s="85">
        <f>+SUBTOTAL(9,P602:P606)</f>
        <v>122299828.66000004</v>
      </c>
      <c r="R607" s="81"/>
      <c r="T607" s="85">
        <f>+SUBTOTAL(9,T602:T606)</f>
        <v>12803799.851500005</v>
      </c>
      <c r="V607" s="85">
        <f>+SUBTOTAL(9,V602:V606)</f>
        <v>18383799.851500005</v>
      </c>
      <c r="X607" s="85">
        <f>+SUBTOTAL(9,X602:X606)</f>
        <v>355239445.48000014</v>
      </c>
      <c r="Z607" s="38">
        <f t="shared" si="320"/>
        <v>-5</v>
      </c>
      <c r="AB607" s="52"/>
    </row>
    <row r="608" spans="1:28">
      <c r="A608" s="25"/>
      <c r="B608" s="26"/>
      <c r="D608" s="85"/>
      <c r="L608" s="85"/>
      <c r="N608" s="47"/>
      <c r="P608" s="85"/>
      <c r="R608" s="81"/>
      <c r="T608" s="85"/>
      <c r="V608" s="85"/>
      <c r="X608" s="85"/>
      <c r="Z608" s="47"/>
      <c r="AB608" s="52"/>
    </row>
    <row r="609" spans="1:28">
      <c r="A609" s="21"/>
      <c r="B609" s="94" t="s">
        <v>85</v>
      </c>
      <c r="N609" s="47"/>
      <c r="R609" s="81"/>
      <c r="Z609" s="47"/>
      <c r="AB609" s="52"/>
    </row>
    <row r="610" spans="1:28">
      <c r="A610" s="25">
        <v>341</v>
      </c>
      <c r="B610" s="22" t="s">
        <v>49</v>
      </c>
      <c r="D610" s="73">
        <v>84934840.289999992</v>
      </c>
      <c r="L610" s="73">
        <v>1220148.607683334</v>
      </c>
      <c r="N610" s="47">
        <f t="shared" ref="N610:N616" si="321">-L610/D610*100</f>
        <v>-1.4365702031313423</v>
      </c>
      <c r="P610" s="73">
        <v>6929308.3100000015</v>
      </c>
      <c r="R610" s="81">
        <v>-20</v>
      </c>
      <c r="T610" s="73">
        <f t="shared" ref="T610:T615" si="322">-P610*R610/100</f>
        <v>1385861.6620000002</v>
      </c>
      <c r="V610" s="73">
        <f t="shared" ref="V610:V615" si="323">-D610*N610/100+T610</f>
        <v>2606010.269683334</v>
      </c>
      <c r="X610" s="73">
        <f t="shared" ref="X610:X615" si="324">+D610+P610</f>
        <v>91864148.599999994</v>
      </c>
      <c r="Z610" s="47">
        <f t="shared" ref="Z610:Z616" si="325">-ROUND(V610/X610*100,0)</f>
        <v>-3</v>
      </c>
      <c r="AB610" s="52"/>
    </row>
    <row r="611" spans="1:28">
      <c r="A611" s="25">
        <v>342</v>
      </c>
      <c r="B611" s="22" t="s">
        <v>110</v>
      </c>
      <c r="D611" s="73">
        <v>5866243.2599999998</v>
      </c>
      <c r="L611" s="73">
        <v>84272.702716360669</v>
      </c>
      <c r="N611" s="47">
        <f t="shared" si="321"/>
        <v>-1.4365702031313421</v>
      </c>
      <c r="P611" s="73">
        <v>2558146.37</v>
      </c>
      <c r="R611" s="81">
        <v>-5</v>
      </c>
      <c r="T611" s="73">
        <f t="shared" si="322"/>
        <v>127907.31850000001</v>
      </c>
      <c r="V611" s="73">
        <f t="shared" si="323"/>
        <v>212180.02121636068</v>
      </c>
      <c r="X611" s="73">
        <f t="shared" si="324"/>
        <v>8424389.629999999</v>
      </c>
      <c r="Z611" s="47">
        <f t="shared" si="325"/>
        <v>-3</v>
      </c>
      <c r="AB611" s="52"/>
    </row>
    <row r="612" spans="1:28">
      <c r="A612" s="42">
        <v>343</v>
      </c>
      <c r="B612" s="43" t="s">
        <v>111</v>
      </c>
      <c r="C612" s="35"/>
      <c r="D612" s="44">
        <v>167756968.61000001</v>
      </c>
      <c r="E612" s="35"/>
      <c r="F612" s="35"/>
      <c r="G612" s="35"/>
      <c r="H612" s="35"/>
      <c r="I612" s="35"/>
      <c r="J612" s="35"/>
      <c r="K612" s="35"/>
      <c r="L612" s="44">
        <v>2409946.6247276589</v>
      </c>
      <c r="M612" s="35"/>
      <c r="N612" s="47">
        <f t="shared" si="321"/>
        <v>-1.4365702031313421</v>
      </c>
      <c r="O612" s="35"/>
      <c r="P612" s="44">
        <v>177547719.22000003</v>
      </c>
      <c r="Q612" s="35"/>
      <c r="R612" s="47">
        <v>-10</v>
      </c>
      <c r="S612" s="35"/>
      <c r="T612" s="44">
        <f t="shared" si="322"/>
        <v>17754771.922000002</v>
      </c>
      <c r="U612" s="35"/>
      <c r="V612" s="44">
        <f t="shared" si="323"/>
        <v>20164718.546727661</v>
      </c>
      <c r="W612" s="35"/>
      <c r="X612" s="44">
        <f t="shared" si="324"/>
        <v>345304687.83000004</v>
      </c>
      <c r="Y612" s="35"/>
      <c r="Z612" s="47">
        <f t="shared" si="325"/>
        <v>-6</v>
      </c>
      <c r="AB612" s="52"/>
    </row>
    <row r="613" spans="1:28">
      <c r="A613" s="25">
        <v>344</v>
      </c>
      <c r="B613" s="22" t="s">
        <v>112</v>
      </c>
      <c r="D613" s="73">
        <v>117457247.73</v>
      </c>
      <c r="L613" s="73">
        <v>1687355.8223073448</v>
      </c>
      <c r="N613" s="47">
        <f t="shared" si="321"/>
        <v>-1.4365702031313421</v>
      </c>
      <c r="P613" s="73">
        <v>35957732.329999991</v>
      </c>
      <c r="R613" s="81">
        <v>-15</v>
      </c>
      <c r="T613" s="73">
        <f t="shared" si="322"/>
        <v>5393659.8494999977</v>
      </c>
      <c r="V613" s="73">
        <f t="shared" si="323"/>
        <v>7081015.6718073422</v>
      </c>
      <c r="X613" s="73">
        <f t="shared" si="324"/>
        <v>153414980.06</v>
      </c>
      <c r="Z613" s="47">
        <f t="shared" si="325"/>
        <v>-5</v>
      </c>
      <c r="AB613" s="52"/>
    </row>
    <row r="614" spans="1:28">
      <c r="A614" s="25">
        <v>345</v>
      </c>
      <c r="B614" s="82" t="s">
        <v>52</v>
      </c>
      <c r="D614" s="73">
        <v>69791939.480000019</v>
      </c>
      <c r="L614" s="73">
        <v>1002610.2067571399</v>
      </c>
      <c r="N614" s="47">
        <f t="shared" si="321"/>
        <v>-1.4365702031313425</v>
      </c>
      <c r="P614" s="73">
        <v>5684427.6199999992</v>
      </c>
      <c r="R614" s="81">
        <v>-5</v>
      </c>
      <c r="T614" s="73">
        <f t="shared" si="322"/>
        <v>284221.38099999994</v>
      </c>
      <c r="V614" s="73">
        <f t="shared" si="323"/>
        <v>1286831.5877571399</v>
      </c>
      <c r="X614" s="73">
        <f t="shared" si="324"/>
        <v>75476367.100000024</v>
      </c>
      <c r="Z614" s="47">
        <f t="shared" si="325"/>
        <v>-2</v>
      </c>
      <c r="AB614" s="52"/>
    </row>
    <row r="615" spans="1:28">
      <c r="A615" s="25">
        <v>346</v>
      </c>
      <c r="B615" s="22" t="s">
        <v>53</v>
      </c>
      <c r="D615" s="83">
        <v>3178823.82</v>
      </c>
      <c r="L615" s="83">
        <v>45666.03580816149</v>
      </c>
      <c r="N615" s="47">
        <f t="shared" si="321"/>
        <v>-1.4365702031313421</v>
      </c>
      <c r="P615" s="83">
        <v>484979.74</v>
      </c>
      <c r="R615" s="81">
        <v>0</v>
      </c>
      <c r="T615" s="83">
        <f t="shared" si="322"/>
        <v>0</v>
      </c>
      <c r="V615" s="83">
        <f t="shared" si="323"/>
        <v>45666.03580816149</v>
      </c>
      <c r="X615" s="83">
        <f t="shared" si="324"/>
        <v>3663803.5599999996</v>
      </c>
      <c r="Z615" s="47">
        <f t="shared" si="325"/>
        <v>-1</v>
      </c>
      <c r="AB615" s="52"/>
    </row>
    <row r="616" spans="1:28">
      <c r="A616" s="25"/>
      <c r="B616" s="26" t="s">
        <v>86</v>
      </c>
      <c r="D616" s="85">
        <f>+SUBTOTAL(9,D610:D615)</f>
        <v>448986063.19000006</v>
      </c>
      <c r="H616" s="37">
        <v>645</v>
      </c>
      <c r="J616" s="37">
        <v>10</v>
      </c>
      <c r="L616" s="85">
        <f>+SUBTOTAL(9,L610:L615)</f>
        <v>6449999.9999999991</v>
      </c>
      <c r="N616" s="47">
        <f t="shared" si="321"/>
        <v>-1.4365702031313421</v>
      </c>
      <c r="P616" s="85">
        <f>+SUBTOTAL(9,P610:P615)</f>
        <v>229162313.59000003</v>
      </c>
      <c r="R616" s="81"/>
      <c r="T616" s="85">
        <f>+SUBTOTAL(9,T610:T615)</f>
        <v>24946422.133000001</v>
      </c>
      <c r="V616" s="85">
        <f>+SUBTOTAL(9,V610:V615)</f>
        <v>31396422.132999998</v>
      </c>
      <c r="X616" s="85">
        <f>+SUBTOTAL(9,X610:X615)</f>
        <v>678148376.78000009</v>
      </c>
      <c r="Z616" s="38">
        <f t="shared" si="325"/>
        <v>-5</v>
      </c>
      <c r="AB616" s="52"/>
    </row>
    <row r="617" spans="1:28">
      <c r="A617" s="25"/>
      <c r="B617" s="26"/>
      <c r="N617" s="47"/>
      <c r="R617" s="81"/>
      <c r="Z617" s="47"/>
      <c r="AB617" s="52"/>
    </row>
    <row r="618" spans="1:28">
      <c r="A618" s="21"/>
      <c r="B618" s="94" t="s">
        <v>87</v>
      </c>
      <c r="N618" s="47"/>
      <c r="R618" s="81"/>
      <c r="Z618" s="47"/>
      <c r="AB618" s="52"/>
    </row>
    <row r="619" spans="1:28">
      <c r="A619" s="25">
        <v>341</v>
      </c>
      <c r="B619" s="22" t="s">
        <v>49</v>
      </c>
      <c r="D619" s="73">
        <v>4208465.9700000007</v>
      </c>
      <c r="L619" s="73">
        <v>64713.434270695616</v>
      </c>
      <c r="N619" s="47">
        <f t="shared" ref="N619:N624" si="326">-L619/D619*100</f>
        <v>-1.5376965082289975</v>
      </c>
      <c r="P619" s="73">
        <v>59862.17</v>
      </c>
      <c r="R619" s="81">
        <v>-20</v>
      </c>
      <c r="T619" s="73">
        <f t="shared" ref="T619:T623" si="327">-P619*R619/100</f>
        <v>11972.433999999999</v>
      </c>
      <c r="V619" s="73">
        <f t="shared" ref="V619:V623" si="328">-D619*N619/100+T619</f>
        <v>76685.868270695617</v>
      </c>
      <c r="X619" s="73">
        <f t="shared" ref="X619:X623" si="329">+D619+P619</f>
        <v>4268328.1400000006</v>
      </c>
      <c r="Z619" s="47">
        <f t="shared" ref="Z619:Z624" si="330">-ROUND(V619/X619*100,0)</f>
        <v>-2</v>
      </c>
      <c r="AB619" s="52"/>
    </row>
    <row r="620" spans="1:28">
      <c r="A620" s="25">
        <v>342</v>
      </c>
      <c r="B620" s="22" t="s">
        <v>110</v>
      </c>
      <c r="D620" s="73">
        <v>2541106.7600000002</v>
      </c>
      <c r="L620" s="73">
        <v>39074.50991889101</v>
      </c>
      <c r="N620" s="47">
        <f t="shared" si="326"/>
        <v>-1.5376965082289973</v>
      </c>
      <c r="P620" s="73">
        <v>184010.24999999997</v>
      </c>
      <c r="R620" s="81">
        <v>-5</v>
      </c>
      <c r="T620" s="73">
        <f t="shared" si="327"/>
        <v>9200.5124999999989</v>
      </c>
      <c r="V620" s="73">
        <f t="shared" si="328"/>
        <v>48275.022418891007</v>
      </c>
      <c r="X620" s="73">
        <f t="shared" si="329"/>
        <v>2725117.0100000002</v>
      </c>
      <c r="Z620" s="47">
        <f t="shared" si="330"/>
        <v>-2</v>
      </c>
      <c r="AB620" s="52"/>
    </row>
    <row r="621" spans="1:28" s="35" customFormat="1">
      <c r="A621" s="42">
        <v>343</v>
      </c>
      <c r="B621" s="43" t="s">
        <v>111</v>
      </c>
      <c r="D621" s="44">
        <v>51754214.710000016</v>
      </c>
      <c r="L621" s="44">
        <v>795822.75245700823</v>
      </c>
      <c r="N621" s="47">
        <f t="shared" si="326"/>
        <v>-1.5376965082289971</v>
      </c>
      <c r="P621" s="44">
        <v>10691217.459999997</v>
      </c>
      <c r="R621" s="47">
        <v>-10</v>
      </c>
      <c r="T621" s="44">
        <f t="shared" si="327"/>
        <v>1069121.7459999996</v>
      </c>
      <c r="V621" s="44">
        <f t="shared" si="328"/>
        <v>1864944.4984570078</v>
      </c>
      <c r="X621" s="44">
        <f t="shared" si="329"/>
        <v>62445432.170000017</v>
      </c>
      <c r="Z621" s="47">
        <f t="shared" si="330"/>
        <v>-3</v>
      </c>
      <c r="AB621" s="52"/>
    </row>
    <row r="622" spans="1:28">
      <c r="A622" s="25">
        <v>344</v>
      </c>
      <c r="B622" s="22" t="s">
        <v>112</v>
      </c>
      <c r="D622" s="73">
        <v>16651769.120000001</v>
      </c>
      <c r="L622" s="73">
        <v>256053.67231659449</v>
      </c>
      <c r="N622" s="47">
        <f t="shared" si="326"/>
        <v>-1.5376965082289975</v>
      </c>
      <c r="P622" s="73">
        <v>1183681.6999999995</v>
      </c>
      <c r="R622" s="81">
        <v>-15</v>
      </c>
      <c r="T622" s="73">
        <f t="shared" si="327"/>
        <v>177552.25499999992</v>
      </c>
      <c r="V622" s="73">
        <f t="shared" si="328"/>
        <v>433605.9273165944</v>
      </c>
      <c r="X622" s="73">
        <f t="shared" si="329"/>
        <v>17835450.82</v>
      </c>
      <c r="Z622" s="47">
        <f t="shared" si="330"/>
        <v>-2</v>
      </c>
      <c r="AB622" s="52"/>
    </row>
    <row r="623" spans="1:28">
      <c r="A623" s="25">
        <v>345</v>
      </c>
      <c r="B623" s="82" t="s">
        <v>52</v>
      </c>
      <c r="D623" s="83">
        <v>2883249.7699999996</v>
      </c>
      <c r="L623" s="83">
        <v>44335.631036810599</v>
      </c>
      <c r="N623" s="47">
        <f t="shared" si="326"/>
        <v>-1.5376965082289977</v>
      </c>
      <c r="P623" s="83">
        <v>59790.760000000009</v>
      </c>
      <c r="R623" s="81">
        <v>-5</v>
      </c>
      <c r="T623" s="83">
        <f t="shared" si="327"/>
        <v>2989.5380000000005</v>
      </c>
      <c r="V623" s="83">
        <f t="shared" si="328"/>
        <v>47325.169036810606</v>
      </c>
      <c r="X623" s="83">
        <f t="shared" si="329"/>
        <v>2943040.5299999993</v>
      </c>
      <c r="Z623" s="47">
        <f t="shared" si="330"/>
        <v>-2</v>
      </c>
      <c r="AB623" s="52"/>
    </row>
    <row r="624" spans="1:28">
      <c r="A624" s="25"/>
      <c r="B624" s="26" t="s">
        <v>88</v>
      </c>
      <c r="D624" s="85">
        <f>+SUBTOTAL(9,D619:D623)</f>
        <v>78038806.330000013</v>
      </c>
      <c r="H624" s="37">
        <v>120</v>
      </c>
      <c r="J624" s="37">
        <v>10</v>
      </c>
      <c r="L624" s="85">
        <f>+SUBTOTAL(9,L619:L623)</f>
        <v>1200000</v>
      </c>
      <c r="N624" s="47">
        <f t="shared" si="326"/>
        <v>-1.5376965082289975</v>
      </c>
      <c r="P624" s="85">
        <f>+SUBTOTAL(9,P619:P623)</f>
        <v>12178562.339999996</v>
      </c>
      <c r="R624" s="81"/>
      <c r="T624" s="85">
        <f>+SUBTOTAL(9,T619:T623)</f>
        <v>1270836.4854999995</v>
      </c>
      <c r="V624" s="85">
        <f>+SUBTOTAL(9,V619:V623)</f>
        <v>2470836.4854999995</v>
      </c>
      <c r="X624" s="85">
        <f>+SUBTOTAL(9,X619:X623)</f>
        <v>90217368.670000017</v>
      </c>
      <c r="Z624" s="38">
        <f t="shared" si="330"/>
        <v>-3</v>
      </c>
      <c r="AB624" s="52"/>
    </row>
    <row r="625" spans="1:28">
      <c r="A625" s="25"/>
      <c r="B625" s="26"/>
      <c r="N625" s="47"/>
      <c r="R625" s="81"/>
      <c r="Z625" s="47"/>
      <c r="AB625" s="52"/>
    </row>
    <row r="626" spans="1:28">
      <c r="A626" s="21"/>
      <c r="B626" s="94" t="s">
        <v>89</v>
      </c>
      <c r="N626" s="47"/>
      <c r="R626" s="81"/>
      <c r="Z626" s="47"/>
      <c r="AB626" s="52"/>
    </row>
    <row r="627" spans="1:28">
      <c r="A627" s="42">
        <v>341.02</v>
      </c>
      <c r="B627" s="43" t="s">
        <v>49</v>
      </c>
      <c r="D627" s="73">
        <v>6769818.9400000013</v>
      </c>
      <c r="L627" s="73">
        <v>30250.630789813429</v>
      </c>
      <c r="N627" s="47">
        <f t="shared" ref="N627:N631" si="331">-L627/D627*100</f>
        <v>-0.44684549258880807</v>
      </c>
      <c r="P627" s="73">
        <v>1096461.2999999996</v>
      </c>
      <c r="R627" s="81">
        <v>-5</v>
      </c>
      <c r="T627" s="73">
        <f t="shared" ref="T627:T631" si="332">-P627*R627/100</f>
        <v>54823.064999999981</v>
      </c>
      <c r="V627" s="73">
        <f t="shared" ref="V627:V631" si="333">-D627*N627/100+T627</f>
        <v>85073.695789813413</v>
      </c>
      <c r="X627" s="73">
        <f t="shared" ref="X627:X631" si="334">+D627+P627</f>
        <v>7866280.2400000012</v>
      </c>
      <c r="Z627" s="47">
        <f t="shared" ref="Z627:Z632" si="335">-ROUND(V627/X627*100,0)</f>
        <v>-1</v>
      </c>
      <c r="AB627" s="52"/>
    </row>
    <row r="628" spans="1:28">
      <c r="A628" s="42">
        <v>343.02</v>
      </c>
      <c r="B628" s="43" t="s">
        <v>111</v>
      </c>
      <c r="D628" s="73">
        <v>153415900.01999998</v>
      </c>
      <c r="L628" s="73">
        <v>685532.03415392223</v>
      </c>
      <c r="N628" s="47">
        <f t="shared" si="331"/>
        <v>-0.44684549258880807</v>
      </c>
      <c r="P628" s="73">
        <v>21503239.820000015</v>
      </c>
      <c r="R628" s="81">
        <v>-5</v>
      </c>
      <c r="T628" s="73">
        <f t="shared" si="332"/>
        <v>1075161.9910000009</v>
      </c>
      <c r="V628" s="73">
        <f t="shared" si="333"/>
        <v>1760694.0251539231</v>
      </c>
      <c r="X628" s="73">
        <f t="shared" si="334"/>
        <v>174919139.84</v>
      </c>
      <c r="Z628" s="47">
        <f t="shared" si="335"/>
        <v>-1</v>
      </c>
      <c r="AB628" s="52"/>
    </row>
    <row r="629" spans="1:28">
      <c r="A629" s="42">
        <v>344.02</v>
      </c>
      <c r="B629" s="43" t="s">
        <v>112</v>
      </c>
      <c r="C629" s="35"/>
      <c r="D629" s="44">
        <v>3583120.94</v>
      </c>
      <c r="E629" s="35"/>
      <c r="F629" s="35"/>
      <c r="G629" s="35"/>
      <c r="H629" s="35"/>
      <c r="I629" s="35"/>
      <c r="J629" s="35"/>
      <c r="K629" s="35"/>
      <c r="L629" s="44">
        <v>16011.014414395728</v>
      </c>
      <c r="M629" s="35"/>
      <c r="N629" s="47">
        <f t="shared" si="331"/>
        <v>-0.44684549258880801</v>
      </c>
      <c r="O629" s="35"/>
      <c r="P629" s="44">
        <v>1703127.2900000003</v>
      </c>
      <c r="Q629" s="35"/>
      <c r="R629" s="47">
        <v>-5</v>
      </c>
      <c r="S629" s="35"/>
      <c r="T629" s="44">
        <f t="shared" si="332"/>
        <v>85156.364500000011</v>
      </c>
      <c r="U629" s="35"/>
      <c r="V629" s="44">
        <f t="shared" si="333"/>
        <v>101167.37891439574</v>
      </c>
      <c r="W629" s="35"/>
      <c r="X629" s="44">
        <f t="shared" si="334"/>
        <v>5286248.2300000004</v>
      </c>
      <c r="Y629" s="35"/>
      <c r="Z629" s="47">
        <f t="shared" si="335"/>
        <v>-2</v>
      </c>
      <c r="AB629" s="52"/>
    </row>
    <row r="630" spans="1:28">
      <c r="A630" s="42">
        <v>345.02</v>
      </c>
      <c r="B630" s="87" t="s">
        <v>52</v>
      </c>
      <c r="D630" s="73">
        <v>9946294.3599999994</v>
      </c>
      <c r="L630" s="73">
        <v>44444.568027274836</v>
      </c>
      <c r="N630" s="47">
        <f t="shared" si="331"/>
        <v>-0.44684549258880807</v>
      </c>
      <c r="P630" s="73">
        <v>2851017.46</v>
      </c>
      <c r="R630" s="81">
        <v>-5</v>
      </c>
      <c r="T630" s="73">
        <f t="shared" si="332"/>
        <v>142550.87300000002</v>
      </c>
      <c r="V630" s="73">
        <f t="shared" si="333"/>
        <v>186995.44102727485</v>
      </c>
      <c r="X630" s="73">
        <f t="shared" si="334"/>
        <v>12797311.82</v>
      </c>
      <c r="Z630" s="47">
        <f t="shared" si="335"/>
        <v>-1</v>
      </c>
      <c r="AB630" s="52"/>
    </row>
    <row r="631" spans="1:28">
      <c r="A631" s="42">
        <v>346.02</v>
      </c>
      <c r="B631" s="43" t="s">
        <v>53</v>
      </c>
      <c r="D631" s="83">
        <v>170473.38</v>
      </c>
      <c r="L631" s="83">
        <v>761.75261459379067</v>
      </c>
      <c r="N631" s="47">
        <f t="shared" si="331"/>
        <v>-0.44684549258880807</v>
      </c>
      <c r="P631" s="83">
        <v>19626.420000000006</v>
      </c>
      <c r="R631" s="81">
        <v>0</v>
      </c>
      <c r="T631" s="83">
        <f t="shared" si="332"/>
        <v>0</v>
      </c>
      <c r="V631" s="83">
        <f t="shared" si="333"/>
        <v>761.75261459379067</v>
      </c>
      <c r="X631" s="83">
        <f t="shared" si="334"/>
        <v>190099.80000000002</v>
      </c>
      <c r="Z631" s="47">
        <f t="shared" si="335"/>
        <v>0</v>
      </c>
      <c r="AB631" s="52"/>
    </row>
    <row r="632" spans="1:28">
      <c r="A632" s="42"/>
      <c r="B632" s="34" t="s">
        <v>90</v>
      </c>
      <c r="D632" s="85">
        <f>+SUBTOTAL(9,D627:D631)</f>
        <v>173885607.63999999</v>
      </c>
      <c r="H632" s="37">
        <v>111</v>
      </c>
      <c r="J632" s="37">
        <v>7</v>
      </c>
      <c r="L632" s="85">
        <f>+SUBTOTAL(9,L627:L631)</f>
        <v>777000</v>
      </c>
      <c r="N632" s="47">
        <f t="shared" ref="N632" si="336">-L632/D632*100</f>
        <v>-0.44684549258880807</v>
      </c>
      <c r="P632" s="85">
        <f>+SUBTOTAL(9,P627:P631)</f>
        <v>27173472.290000018</v>
      </c>
      <c r="R632" s="81"/>
      <c r="T632" s="85">
        <f>+SUBTOTAL(9,T627:T631)</f>
        <v>1357692.2935000006</v>
      </c>
      <c r="V632" s="85">
        <f>+SUBTOTAL(9,V627:V631)</f>
        <v>2134692.2935000006</v>
      </c>
      <c r="X632" s="85">
        <f>+SUBTOTAL(9,X627:X631)</f>
        <v>201059079.93000001</v>
      </c>
      <c r="Z632" s="38">
        <f t="shared" si="335"/>
        <v>-1</v>
      </c>
      <c r="AB632" s="52"/>
    </row>
    <row r="633" spans="1:28">
      <c r="A633" s="42"/>
      <c r="B633" s="34"/>
      <c r="N633" s="47"/>
      <c r="R633" s="81"/>
      <c r="Z633" s="47"/>
      <c r="AB633" s="52"/>
    </row>
    <row r="634" spans="1:28">
      <c r="A634" s="33"/>
      <c r="B634" s="45" t="s">
        <v>91</v>
      </c>
      <c r="N634" s="47"/>
      <c r="R634" s="81"/>
      <c r="Z634" s="47"/>
      <c r="AB634" s="52"/>
    </row>
    <row r="635" spans="1:28">
      <c r="A635" s="42">
        <v>341.02</v>
      </c>
      <c r="B635" s="43" t="s">
        <v>49</v>
      </c>
      <c r="D635" s="73">
        <v>94146.909999999989</v>
      </c>
      <c r="L635" s="73">
        <v>494.63834493615036</v>
      </c>
      <c r="N635" s="47">
        <f t="shared" ref="N635:N639" si="337">-L635/D635*100</f>
        <v>-0.52538988792744279</v>
      </c>
      <c r="P635" s="73">
        <v>10164.640000000001</v>
      </c>
      <c r="R635" s="81">
        <v>-5</v>
      </c>
      <c r="T635" s="73">
        <f t="shared" ref="T635:T638" si="338">-P635*R635/100</f>
        <v>508.23200000000003</v>
      </c>
      <c r="V635" s="73">
        <f t="shared" ref="V635:V638" si="339">-D635*N635/100+T635</f>
        <v>1002.8703449361503</v>
      </c>
      <c r="X635" s="73">
        <f t="shared" ref="X635:X638" si="340">+D635+P635</f>
        <v>104311.54999999999</v>
      </c>
      <c r="Z635" s="47">
        <f t="shared" ref="Z635:Z639" si="341">-ROUND(V635/X635*100,0)</f>
        <v>-1</v>
      </c>
      <c r="AB635" s="52"/>
    </row>
    <row r="636" spans="1:28">
      <c r="A636" s="42">
        <v>343.02</v>
      </c>
      <c r="B636" s="43" t="s">
        <v>111</v>
      </c>
      <c r="D636" s="73">
        <v>51180255.039999999</v>
      </c>
      <c r="L636" s="73">
        <v>268895.88459563541</v>
      </c>
      <c r="N636" s="47">
        <f t="shared" si="337"/>
        <v>-0.52538988792744279</v>
      </c>
      <c r="P636" s="73">
        <v>5499046.8500000024</v>
      </c>
      <c r="R636" s="81">
        <v>-5</v>
      </c>
      <c r="T636" s="73">
        <f t="shared" si="338"/>
        <v>274952.34250000009</v>
      </c>
      <c r="V636" s="73">
        <f t="shared" si="339"/>
        <v>543848.22709563549</v>
      </c>
      <c r="X636" s="73">
        <f t="shared" si="340"/>
        <v>56679301.890000001</v>
      </c>
      <c r="Z636" s="47">
        <f t="shared" si="341"/>
        <v>-1</v>
      </c>
      <c r="AB636" s="52"/>
    </row>
    <row r="637" spans="1:28">
      <c r="A637" s="42">
        <v>344.02</v>
      </c>
      <c r="B637" s="43" t="s">
        <v>112</v>
      </c>
      <c r="D637" s="73">
        <v>1815820.54</v>
      </c>
      <c r="L637" s="73">
        <v>9540.1375000694861</v>
      </c>
      <c r="N637" s="47">
        <f t="shared" si="337"/>
        <v>-0.52538988792744279</v>
      </c>
      <c r="P637" s="73">
        <v>880675.79</v>
      </c>
      <c r="R637" s="81">
        <v>-5</v>
      </c>
      <c r="T637" s="73">
        <f t="shared" si="338"/>
        <v>44033.789499999999</v>
      </c>
      <c r="V637" s="73">
        <f t="shared" si="339"/>
        <v>53573.927000069489</v>
      </c>
      <c r="X637" s="73">
        <f t="shared" si="340"/>
        <v>2696496.33</v>
      </c>
      <c r="Z637" s="47">
        <f t="shared" si="341"/>
        <v>-2</v>
      </c>
      <c r="AB637" s="52"/>
    </row>
    <row r="638" spans="1:28">
      <c r="A638" s="42">
        <v>345.02</v>
      </c>
      <c r="B638" s="87" t="s">
        <v>52</v>
      </c>
      <c r="D638" s="83">
        <v>1535876.45</v>
      </c>
      <c r="L638" s="83">
        <v>8069.3395593589867</v>
      </c>
      <c r="N638" s="47">
        <f t="shared" si="337"/>
        <v>-0.52538988792744279</v>
      </c>
      <c r="P638" s="83">
        <v>269330.28999999992</v>
      </c>
      <c r="R638" s="81">
        <v>-5</v>
      </c>
      <c r="T638" s="83">
        <f t="shared" si="338"/>
        <v>13466.514499999997</v>
      </c>
      <c r="V638" s="83">
        <f t="shared" si="339"/>
        <v>21535.854059358986</v>
      </c>
      <c r="X638" s="83">
        <f t="shared" si="340"/>
        <v>1805206.7399999998</v>
      </c>
      <c r="Z638" s="47">
        <f t="shared" si="341"/>
        <v>-1</v>
      </c>
      <c r="AB638" s="52"/>
    </row>
    <row r="639" spans="1:28">
      <c r="A639" s="42"/>
      <c r="B639" s="34" t="s">
        <v>92</v>
      </c>
      <c r="D639" s="85">
        <f>+SUBTOTAL(9,D635:D638)</f>
        <v>54626098.939999998</v>
      </c>
      <c r="H639" s="37">
        <v>32.619999999999997</v>
      </c>
      <c r="J639" s="37">
        <v>7</v>
      </c>
      <c r="L639" s="85">
        <f>+SUBTOTAL(9,L635:L638)</f>
        <v>287000.00000000006</v>
      </c>
      <c r="N639" s="47">
        <f t="shared" si="337"/>
        <v>-0.5253898879274429</v>
      </c>
      <c r="P639" s="85">
        <f>+SUBTOTAL(9,P635:P638)</f>
        <v>6659217.5700000022</v>
      </c>
      <c r="R639" s="81"/>
      <c r="T639" s="85">
        <f>+SUBTOTAL(9,T635:T638)</f>
        <v>332960.87850000011</v>
      </c>
      <c r="V639" s="85">
        <f>+SUBTOTAL(9,V635:V638)</f>
        <v>619960.87850000011</v>
      </c>
      <c r="X639" s="85">
        <f>+SUBTOTAL(9,X635:X638)</f>
        <v>61285316.509999998</v>
      </c>
      <c r="Z639" s="38">
        <f t="shared" si="341"/>
        <v>-1</v>
      </c>
      <c r="AB639" s="52"/>
    </row>
    <row r="640" spans="1:28">
      <c r="A640" s="42"/>
      <c r="B640" s="34"/>
      <c r="N640" s="47"/>
      <c r="R640" s="81"/>
      <c r="Z640" s="47"/>
      <c r="AB640" s="52"/>
    </row>
    <row r="641" spans="1:28">
      <c r="A641" s="33"/>
      <c r="B641" s="45" t="s">
        <v>93</v>
      </c>
      <c r="N641" s="47"/>
      <c r="R641" s="81"/>
      <c r="Z641" s="47"/>
      <c r="AB641" s="52"/>
    </row>
    <row r="642" spans="1:28">
      <c r="A642" s="42">
        <v>341.02</v>
      </c>
      <c r="B642" s="43" t="s">
        <v>49</v>
      </c>
      <c r="D642" s="73">
        <v>10464210.299999997</v>
      </c>
      <c r="L642" s="73">
        <v>36718.325412742292</v>
      </c>
      <c r="N642" s="47">
        <f t="shared" ref="N642:N647" si="342">-L642/D642*100</f>
        <v>-0.35089437578239707</v>
      </c>
      <c r="P642" s="73">
        <v>1643217.9600000009</v>
      </c>
      <c r="R642" s="81">
        <v>-5</v>
      </c>
      <c r="T642" s="73">
        <f t="shared" ref="T642:T646" si="343">-P642*R642/100</f>
        <v>82160.898000000045</v>
      </c>
      <c r="V642" s="73">
        <f t="shared" ref="V642:V646" si="344">-D642*N642/100+T642</f>
        <v>118879.22341274234</v>
      </c>
      <c r="X642" s="73">
        <f t="shared" ref="X642:X646" si="345">+D642+P642</f>
        <v>12107428.259999998</v>
      </c>
      <c r="Z642" s="47">
        <f t="shared" ref="Z642:Z647" si="346">-ROUND(V642/X642*100,0)</f>
        <v>-1</v>
      </c>
      <c r="AB642" s="52"/>
    </row>
    <row r="643" spans="1:28">
      <c r="A643" s="42">
        <v>343.02</v>
      </c>
      <c r="B643" s="43" t="s">
        <v>111</v>
      </c>
      <c r="D643" s="73">
        <v>423955232.77999997</v>
      </c>
      <c r="L643" s="73">
        <v>1487635.0676601892</v>
      </c>
      <c r="N643" s="47">
        <f t="shared" si="342"/>
        <v>-0.35089437578239702</v>
      </c>
      <c r="P643" s="73">
        <v>62237215.480000004</v>
      </c>
      <c r="R643" s="81">
        <v>-5</v>
      </c>
      <c r="T643" s="73">
        <f t="shared" si="343"/>
        <v>3111860.7740000002</v>
      </c>
      <c r="V643" s="73">
        <f t="shared" si="344"/>
        <v>4599495.8416601894</v>
      </c>
      <c r="X643" s="73">
        <f t="shared" si="345"/>
        <v>486192448.25999999</v>
      </c>
      <c r="Z643" s="47">
        <f t="shared" si="346"/>
        <v>-1</v>
      </c>
      <c r="AB643" s="52"/>
    </row>
    <row r="644" spans="1:28">
      <c r="A644" s="42">
        <v>344.02</v>
      </c>
      <c r="B644" s="43" t="s">
        <v>112</v>
      </c>
      <c r="D644" s="73">
        <v>10021800.529999999</v>
      </c>
      <c r="L644" s="73">
        <v>35165.93441190046</v>
      </c>
      <c r="N644" s="47">
        <f t="shared" si="342"/>
        <v>-0.35089437578239707</v>
      </c>
      <c r="P644" s="73">
        <v>5217963.6499999985</v>
      </c>
      <c r="R644" s="81">
        <v>-5</v>
      </c>
      <c r="T644" s="73">
        <f t="shared" si="343"/>
        <v>260898.18249999994</v>
      </c>
      <c r="V644" s="73">
        <f t="shared" si="344"/>
        <v>296064.1169119004</v>
      </c>
      <c r="X644" s="73">
        <f t="shared" si="345"/>
        <v>15239764.179999998</v>
      </c>
      <c r="Z644" s="47">
        <f t="shared" si="346"/>
        <v>-2</v>
      </c>
      <c r="AB644" s="52"/>
    </row>
    <row r="645" spans="1:28">
      <c r="A645" s="42">
        <v>345.02</v>
      </c>
      <c r="B645" s="87" t="s">
        <v>52</v>
      </c>
      <c r="D645" s="73">
        <v>24311457.27</v>
      </c>
      <c r="L645" s="73">
        <v>85307.53623117067</v>
      </c>
      <c r="N645" s="47">
        <f t="shared" si="342"/>
        <v>-0.35089437578239696</v>
      </c>
      <c r="P645" s="73">
        <v>6886063.7299999939</v>
      </c>
      <c r="R645" s="81">
        <v>-5</v>
      </c>
      <c r="T645" s="73">
        <f t="shared" si="343"/>
        <v>344303.18649999966</v>
      </c>
      <c r="V645" s="73">
        <f t="shared" si="344"/>
        <v>429610.72273117036</v>
      </c>
      <c r="X645" s="73">
        <f t="shared" si="345"/>
        <v>31197520.999999993</v>
      </c>
      <c r="Z645" s="47">
        <f t="shared" si="346"/>
        <v>-1</v>
      </c>
      <c r="AB645" s="52"/>
    </row>
    <row r="646" spans="1:28">
      <c r="A646" s="42">
        <v>346.02</v>
      </c>
      <c r="B646" s="43" t="s">
        <v>53</v>
      </c>
      <c r="D646" s="83">
        <v>4039146.04</v>
      </c>
      <c r="L646" s="83">
        <v>14173.136283997408</v>
      </c>
      <c r="N646" s="47">
        <f t="shared" si="342"/>
        <v>-0.35089437578239702</v>
      </c>
      <c r="P646" s="83">
        <v>303620.84000000003</v>
      </c>
      <c r="R646" s="81">
        <v>0</v>
      </c>
      <c r="T646" s="83">
        <f t="shared" si="343"/>
        <v>0</v>
      </c>
      <c r="V646" s="83">
        <f t="shared" si="344"/>
        <v>14173.13628399741</v>
      </c>
      <c r="X646" s="83">
        <f t="shared" si="345"/>
        <v>4342766.88</v>
      </c>
      <c r="Z646" s="47">
        <f t="shared" si="346"/>
        <v>0</v>
      </c>
      <c r="AB646" s="52"/>
    </row>
    <row r="647" spans="1:28">
      <c r="A647" s="42"/>
      <c r="B647" s="34" t="s">
        <v>94</v>
      </c>
      <c r="D647" s="85">
        <f>+SUBTOTAL(9,D642:D646)</f>
        <v>472791846.91999996</v>
      </c>
      <c r="H647" s="37">
        <v>237</v>
      </c>
      <c r="J647" s="37">
        <v>7</v>
      </c>
      <c r="L647" s="85">
        <f>+SUBTOTAL(9,L642:L646)</f>
        <v>1659000</v>
      </c>
      <c r="N647" s="47">
        <f t="shared" si="342"/>
        <v>-0.35089437578239702</v>
      </c>
      <c r="P647" s="85">
        <f>+SUBTOTAL(9,P642:P646)</f>
        <v>76288081.659999996</v>
      </c>
      <c r="R647" s="81"/>
      <c r="T647" s="85">
        <f>+SUBTOTAL(9,T642:T646)</f>
        <v>3799223.0410000002</v>
      </c>
      <c r="V647" s="85">
        <f>+SUBTOTAL(9,V642:V646)</f>
        <v>5458223.0409999993</v>
      </c>
      <c r="X647" s="85">
        <f>+SUBTOTAL(9,X642:X646)</f>
        <v>549079928.57999992</v>
      </c>
      <c r="Z647" s="38">
        <f t="shared" si="346"/>
        <v>-1</v>
      </c>
      <c r="AB647" s="52"/>
    </row>
    <row r="648" spans="1:28">
      <c r="A648" s="42"/>
      <c r="B648" s="34"/>
      <c r="N648" s="47"/>
      <c r="R648" s="81"/>
      <c r="Z648" s="47"/>
      <c r="AB648" s="52"/>
    </row>
    <row r="649" spans="1:28">
      <c r="A649" s="33"/>
      <c r="B649" s="45" t="s">
        <v>95</v>
      </c>
      <c r="N649" s="47"/>
      <c r="R649" s="81"/>
      <c r="Z649" s="47"/>
      <c r="AB649" s="52"/>
    </row>
    <row r="650" spans="1:28">
      <c r="A650" s="42">
        <v>341.02</v>
      </c>
      <c r="B650" s="43" t="s">
        <v>49</v>
      </c>
      <c r="D650" s="73">
        <v>4752133.32</v>
      </c>
      <c r="L650" s="73">
        <v>24817.383355013866</v>
      </c>
      <c r="N650" s="47">
        <f t="shared" ref="N650:N655" si="347">-L650/D650*100</f>
        <v>-0.52223668158817271</v>
      </c>
      <c r="P650" s="73">
        <v>793409.05999999982</v>
      </c>
      <c r="R650" s="81">
        <v>-5</v>
      </c>
      <c r="T650" s="73">
        <f t="shared" ref="T650:T654" si="348">-P650*R650/100</f>
        <v>39670.452999999987</v>
      </c>
      <c r="V650" s="73">
        <f t="shared" ref="V650:V654" si="349">-D650*N650/100+T650</f>
        <v>64487.836355013846</v>
      </c>
      <c r="X650" s="73">
        <f t="shared" ref="X650:X654" si="350">+D650+P650</f>
        <v>5545542.3799999999</v>
      </c>
      <c r="Z650" s="47">
        <f t="shared" ref="Z650:Z655" si="351">-ROUND(V650/X650*100,0)</f>
        <v>-1</v>
      </c>
      <c r="AB650" s="52"/>
    </row>
    <row r="651" spans="1:28">
      <c r="A651" s="42">
        <v>343.02</v>
      </c>
      <c r="B651" s="43" t="s">
        <v>111</v>
      </c>
      <c r="D651" s="73">
        <v>111702857.35999998</v>
      </c>
      <c r="L651" s="73">
        <v>583353.29551603401</v>
      </c>
      <c r="N651" s="47">
        <f t="shared" si="347"/>
        <v>-0.52223668158817282</v>
      </c>
      <c r="P651" s="73">
        <v>14840247.749999998</v>
      </c>
      <c r="R651" s="81">
        <v>-5</v>
      </c>
      <c r="T651" s="73">
        <f t="shared" si="348"/>
        <v>742012.38749999984</v>
      </c>
      <c r="V651" s="73">
        <f t="shared" si="349"/>
        <v>1325365.6830160338</v>
      </c>
      <c r="X651" s="73">
        <f t="shared" si="350"/>
        <v>126543105.10999998</v>
      </c>
      <c r="Z651" s="47">
        <f t="shared" si="351"/>
        <v>-1</v>
      </c>
      <c r="AB651" s="52"/>
    </row>
    <row r="652" spans="1:28">
      <c r="A652" s="42">
        <v>344.02</v>
      </c>
      <c r="B652" s="43" t="s">
        <v>112</v>
      </c>
      <c r="D652" s="73">
        <v>2819085.4899999998</v>
      </c>
      <c r="L652" s="73">
        <v>14722.29851410968</v>
      </c>
      <c r="N652" s="47">
        <f t="shared" si="347"/>
        <v>-0.52223668158817271</v>
      </c>
      <c r="P652" s="73">
        <v>1324826.8600000001</v>
      </c>
      <c r="R652" s="81">
        <v>-5</v>
      </c>
      <c r="T652" s="73">
        <f t="shared" si="348"/>
        <v>66241.343000000008</v>
      </c>
      <c r="V652" s="73">
        <f t="shared" si="349"/>
        <v>80963.64151410968</v>
      </c>
      <c r="X652" s="73">
        <f t="shared" si="350"/>
        <v>4143912.3499999996</v>
      </c>
      <c r="Z652" s="47">
        <f t="shared" si="351"/>
        <v>-2</v>
      </c>
      <c r="AB652" s="52"/>
    </row>
    <row r="653" spans="1:28">
      <c r="A653" s="42">
        <v>345.02</v>
      </c>
      <c r="B653" s="87" t="s">
        <v>52</v>
      </c>
      <c r="D653" s="73">
        <v>6538568.5600000015</v>
      </c>
      <c r="L653" s="73">
        <v>34146.803471111583</v>
      </c>
      <c r="N653" s="47">
        <f t="shared" si="347"/>
        <v>-0.52223668158817282</v>
      </c>
      <c r="P653" s="73">
        <v>1613732.4599999993</v>
      </c>
      <c r="R653" s="81">
        <v>-5</v>
      </c>
      <c r="T653" s="73">
        <f t="shared" si="348"/>
        <v>80686.622999999963</v>
      </c>
      <c r="V653" s="73">
        <f t="shared" si="349"/>
        <v>114833.42647111154</v>
      </c>
      <c r="X653" s="73">
        <f t="shared" si="350"/>
        <v>8152301.0200000005</v>
      </c>
      <c r="Z653" s="47">
        <f t="shared" si="351"/>
        <v>-1</v>
      </c>
      <c r="AB653" s="52"/>
    </row>
    <row r="654" spans="1:28">
      <c r="A654" s="42">
        <v>346.02</v>
      </c>
      <c r="B654" s="43" t="s">
        <v>53</v>
      </c>
      <c r="D654" s="83">
        <v>183866.65999999997</v>
      </c>
      <c r="L654" s="83">
        <v>960.2191437310081</v>
      </c>
      <c r="N654" s="47">
        <f t="shared" si="347"/>
        <v>-0.52223668158817271</v>
      </c>
      <c r="P654" s="83">
        <v>23056.340000000004</v>
      </c>
      <c r="R654" s="81">
        <v>0</v>
      </c>
      <c r="T654" s="83">
        <f t="shared" si="348"/>
        <v>0</v>
      </c>
      <c r="V654" s="83">
        <f t="shared" si="349"/>
        <v>960.21914373100799</v>
      </c>
      <c r="X654" s="83">
        <f t="shared" si="350"/>
        <v>206922.99999999997</v>
      </c>
      <c r="Z654" s="47">
        <f t="shared" si="351"/>
        <v>0</v>
      </c>
      <c r="AB654" s="52"/>
    </row>
    <row r="655" spans="1:28">
      <c r="A655" s="42"/>
      <c r="B655" s="34" t="s">
        <v>96</v>
      </c>
      <c r="D655" s="85">
        <f>+SUBTOTAL(9,D650:D654)</f>
        <v>125996511.38999997</v>
      </c>
      <c r="H655" s="37">
        <v>94</v>
      </c>
      <c r="J655" s="37">
        <v>7</v>
      </c>
      <c r="L655" s="85">
        <f>+SUBTOTAL(9,L650:L654)</f>
        <v>658000.00000000023</v>
      </c>
      <c r="N655" s="47">
        <f t="shared" si="347"/>
        <v>-0.52223668158817294</v>
      </c>
      <c r="P655" s="85">
        <f>+SUBTOTAL(9,P650:P654)</f>
        <v>18595272.469999999</v>
      </c>
      <c r="R655" s="81"/>
      <c r="T655" s="85">
        <f>+SUBTOTAL(9,T650:T654)</f>
        <v>928610.80649999972</v>
      </c>
      <c r="V655" s="85">
        <f>+SUBTOTAL(9,V650:V654)</f>
        <v>1586610.8064999999</v>
      </c>
      <c r="X655" s="85">
        <f>+SUBTOTAL(9,X650:X654)</f>
        <v>144591783.85999998</v>
      </c>
      <c r="Z655" s="38">
        <f t="shared" si="351"/>
        <v>-1</v>
      </c>
      <c r="AB655" s="52"/>
    </row>
    <row r="656" spans="1:28">
      <c r="A656" s="42"/>
      <c r="B656" s="34"/>
      <c r="N656" s="47"/>
      <c r="R656" s="81"/>
      <c r="Z656" s="47"/>
      <c r="AB656" s="52"/>
    </row>
    <row r="657" spans="1:28">
      <c r="A657" s="33"/>
      <c r="B657" s="45" t="s">
        <v>97</v>
      </c>
      <c r="N657" s="47"/>
      <c r="R657" s="81"/>
      <c r="Z657" s="47"/>
      <c r="AB657" s="52"/>
    </row>
    <row r="658" spans="1:28">
      <c r="A658" s="42">
        <v>341.02</v>
      </c>
      <c r="B658" s="43" t="s">
        <v>49</v>
      </c>
      <c r="D658" s="73">
        <v>6806203.7699999996</v>
      </c>
      <c r="L658" s="73">
        <v>30370.334885106378</v>
      </c>
      <c r="N658" s="47">
        <f>-L658/D658*100</f>
        <v>-0.44621548092596086</v>
      </c>
      <c r="P658" s="73">
        <v>1085333.1500000001</v>
      </c>
      <c r="R658" s="81">
        <v>-5</v>
      </c>
      <c r="T658" s="73">
        <f t="shared" ref="T658:T662" si="352">-P658*R658/100</f>
        <v>54266.657500000008</v>
      </c>
      <c r="V658" s="73">
        <f>-D658*N658/100+T658</f>
        <v>84636.99238510638</v>
      </c>
      <c r="X658" s="73">
        <f>+D658+P658</f>
        <v>7891536.9199999999</v>
      </c>
      <c r="Z658" s="47">
        <f t="shared" ref="Z658:Z663" si="353">-ROUND(V658/X658*100,0)</f>
        <v>-1</v>
      </c>
      <c r="AB658" s="52"/>
    </row>
    <row r="659" spans="1:28">
      <c r="A659" s="42">
        <v>343.02</v>
      </c>
      <c r="B659" s="43" t="s">
        <v>111</v>
      </c>
      <c r="D659" s="73">
        <v>177740671.55000001</v>
      </c>
      <c r="L659" s="73">
        <v>793106.392357865</v>
      </c>
      <c r="N659" s="47">
        <f>-L659/D659*100</f>
        <v>-0.44621548092596086</v>
      </c>
      <c r="P659" s="73">
        <v>24507429.510000013</v>
      </c>
      <c r="R659" s="81">
        <v>-5</v>
      </c>
      <c r="T659" s="73">
        <f t="shared" si="352"/>
        <v>1225371.4755000006</v>
      </c>
      <c r="V659" s="73">
        <f>-D659*N659/100+T659</f>
        <v>2018477.8678578655</v>
      </c>
      <c r="X659" s="73">
        <f>+D659+P659</f>
        <v>202248101.06000003</v>
      </c>
      <c r="Z659" s="47">
        <f t="shared" si="353"/>
        <v>-1</v>
      </c>
      <c r="AB659" s="52"/>
    </row>
    <row r="660" spans="1:28">
      <c r="A660" s="42">
        <v>344.02</v>
      </c>
      <c r="B660" s="43" t="s">
        <v>112</v>
      </c>
      <c r="C660" s="35"/>
      <c r="D660" s="44">
        <v>4136598.1599999997</v>
      </c>
      <c r="E660" s="35"/>
      <c r="F660" s="35"/>
      <c r="G660" s="35"/>
      <c r="H660" s="35"/>
      <c r="I660" s="35"/>
      <c r="J660" s="35"/>
      <c r="K660" s="35"/>
      <c r="L660" s="44">
        <v>18458.141373618448</v>
      </c>
      <c r="M660" s="35"/>
      <c r="N660" s="47">
        <f>-L660/D660*100</f>
        <v>-0.44621548092596092</v>
      </c>
      <c r="O660" s="35"/>
      <c r="P660" s="44">
        <v>1946063.389999999</v>
      </c>
      <c r="Q660" s="35"/>
      <c r="R660" s="47">
        <v>-5</v>
      </c>
      <c r="S660" s="35"/>
      <c r="T660" s="44">
        <f t="shared" si="352"/>
        <v>97303.16949999996</v>
      </c>
      <c r="U660" s="35"/>
      <c r="V660" s="44">
        <f>-D660*N660/100+T660</f>
        <v>115761.31087361841</v>
      </c>
      <c r="W660" s="35"/>
      <c r="X660" s="44">
        <f>+D660+P660</f>
        <v>6082661.5499999989</v>
      </c>
      <c r="Y660" s="35"/>
      <c r="Z660" s="47">
        <f t="shared" si="353"/>
        <v>-2</v>
      </c>
      <c r="AB660" s="52"/>
    </row>
    <row r="661" spans="1:28">
      <c r="A661" s="42">
        <v>345.02</v>
      </c>
      <c r="B661" s="87" t="s">
        <v>52</v>
      </c>
      <c r="D661" s="73">
        <v>11971198.83</v>
      </c>
      <c r="L661" s="73">
        <v>53417.34243188749</v>
      </c>
      <c r="N661" s="47">
        <f>-L661/D661*100</f>
        <v>-0.44621548092596075</v>
      </c>
      <c r="P661" s="73">
        <v>3369854.04</v>
      </c>
      <c r="R661" s="81">
        <v>-5</v>
      </c>
      <c r="T661" s="73">
        <f t="shared" si="352"/>
        <v>168492.70199999999</v>
      </c>
      <c r="V661" s="73">
        <f>-D661*N661/100+T661</f>
        <v>221910.04443188748</v>
      </c>
      <c r="X661" s="73">
        <f>+D661+P661</f>
        <v>15341052.870000001</v>
      </c>
      <c r="Z661" s="47">
        <f t="shared" si="353"/>
        <v>-1</v>
      </c>
      <c r="AB661" s="52"/>
    </row>
    <row r="662" spans="1:28">
      <c r="A662" s="42">
        <v>346.02</v>
      </c>
      <c r="B662" s="43" t="s">
        <v>53</v>
      </c>
      <c r="D662" s="83">
        <v>145174.02000000002</v>
      </c>
      <c r="L662" s="83">
        <v>647.78895152255063</v>
      </c>
      <c r="N662" s="47">
        <f>-L662/D662*100</f>
        <v>-0.44621548092596086</v>
      </c>
      <c r="P662" s="83">
        <v>15542.48</v>
      </c>
      <c r="R662" s="81">
        <v>0</v>
      </c>
      <c r="T662" s="83">
        <f t="shared" si="352"/>
        <v>0</v>
      </c>
      <c r="V662" s="83">
        <f>-D662*N662/100+T662</f>
        <v>647.78895152255075</v>
      </c>
      <c r="X662" s="83">
        <f>+D662+P662</f>
        <v>160716.50000000003</v>
      </c>
      <c r="Z662" s="47">
        <f t="shared" si="353"/>
        <v>0</v>
      </c>
      <c r="AB662" s="52"/>
    </row>
    <row r="663" spans="1:28">
      <c r="A663" s="42"/>
      <c r="B663" s="34" t="s">
        <v>98</v>
      </c>
      <c r="D663" s="85">
        <f>+SUBTOTAL(9,D658:D662)</f>
        <v>200799846.33000004</v>
      </c>
      <c r="H663" s="37">
        <v>128</v>
      </c>
      <c r="J663" s="37">
        <v>7</v>
      </c>
      <c r="L663" s="85">
        <f>+SUBTOTAL(9,L658:L662)</f>
        <v>895999.99999999988</v>
      </c>
      <c r="N663" s="47">
        <f t="shared" ref="N663" si="354">-L663/D663*100</f>
        <v>-0.44621548092596075</v>
      </c>
      <c r="P663" s="85">
        <f>+SUBTOTAL(9,P658:P662)</f>
        <v>30924222.570000011</v>
      </c>
      <c r="R663" s="81"/>
      <c r="T663" s="85">
        <f>+SUBTOTAL(9,T658:T662)</f>
        <v>1545434.0045000007</v>
      </c>
      <c r="V663" s="85">
        <f>+SUBTOTAL(9,V658:V662)</f>
        <v>2441434.0045000003</v>
      </c>
      <c r="X663" s="85">
        <f>+SUBTOTAL(9,X658:X662)</f>
        <v>231724068.90000004</v>
      </c>
      <c r="Z663" s="38">
        <f t="shared" si="353"/>
        <v>-1</v>
      </c>
      <c r="AB663" s="52"/>
    </row>
    <row r="664" spans="1:28">
      <c r="A664" s="42"/>
      <c r="B664" s="34"/>
      <c r="N664" s="47"/>
      <c r="R664" s="81"/>
      <c r="Z664" s="47"/>
      <c r="AB664" s="52"/>
    </row>
    <row r="665" spans="1:28">
      <c r="A665" s="33"/>
      <c r="B665" s="45" t="s">
        <v>109</v>
      </c>
      <c r="N665" s="47"/>
      <c r="R665" s="81"/>
      <c r="Z665" s="47"/>
      <c r="AB665" s="52"/>
    </row>
    <row r="666" spans="1:28">
      <c r="A666" s="42">
        <v>341.02</v>
      </c>
      <c r="B666" s="43" t="s">
        <v>49</v>
      </c>
      <c r="D666" s="73">
        <v>4257608.540000001</v>
      </c>
      <c r="L666" s="73">
        <v>27425.255400986585</v>
      </c>
      <c r="N666" s="47">
        <f t="shared" ref="N666:N671" si="355">-L666/D666*100</f>
        <v>-0.64414694642139603</v>
      </c>
      <c r="P666" s="73">
        <v>780525.7699999999</v>
      </c>
      <c r="R666" s="81">
        <v>-5</v>
      </c>
      <c r="T666" s="73">
        <f t="shared" ref="T666:T670" si="356">-P666*R666/100</f>
        <v>39026.288499999995</v>
      </c>
      <c r="V666" s="73">
        <f t="shared" ref="V666:V670" si="357">-D666*N666/100+T666</f>
        <v>66451.54390098658</v>
      </c>
      <c r="X666" s="73">
        <f t="shared" ref="X666:X670" si="358">+D666+P666</f>
        <v>5038134.3100000005</v>
      </c>
      <c r="Z666" s="47">
        <f t="shared" ref="Z666:Z671" si="359">-ROUND(V666/X666*100,0)</f>
        <v>-1</v>
      </c>
      <c r="AB666" s="52"/>
    </row>
    <row r="667" spans="1:28">
      <c r="A667" s="42">
        <v>343.02</v>
      </c>
      <c r="B667" s="43" t="s">
        <v>111</v>
      </c>
      <c r="D667" s="73">
        <v>96922326.329999998</v>
      </c>
      <c r="L667" s="73">
        <v>624322.2054552756</v>
      </c>
      <c r="N667" s="47">
        <f t="shared" si="355"/>
        <v>-0.64414694642139592</v>
      </c>
      <c r="P667" s="73">
        <v>16597382.02</v>
      </c>
      <c r="R667" s="81">
        <v>-5</v>
      </c>
      <c r="T667" s="73">
        <f t="shared" si="356"/>
        <v>829869.10099999991</v>
      </c>
      <c r="V667" s="73">
        <f t="shared" si="357"/>
        <v>1454191.3064552755</v>
      </c>
      <c r="X667" s="73">
        <f t="shared" si="358"/>
        <v>113519708.34999999</v>
      </c>
      <c r="Z667" s="47">
        <f t="shared" si="359"/>
        <v>-1</v>
      </c>
      <c r="AB667" s="52"/>
    </row>
    <row r="668" spans="1:28">
      <c r="A668" s="42">
        <v>344.02</v>
      </c>
      <c r="B668" s="43" t="s">
        <v>112</v>
      </c>
      <c r="D668" s="73">
        <v>1827614.4700000002</v>
      </c>
      <c r="L668" s="73">
        <v>11772.522800860581</v>
      </c>
      <c r="N668" s="47">
        <f t="shared" si="355"/>
        <v>-0.64414694642139603</v>
      </c>
      <c r="P668" s="73">
        <v>867054.49999999988</v>
      </c>
      <c r="R668" s="81">
        <v>-5</v>
      </c>
      <c r="T668" s="73">
        <f t="shared" si="356"/>
        <v>43352.724999999991</v>
      </c>
      <c r="V668" s="73">
        <f t="shared" si="357"/>
        <v>55125.247800860576</v>
      </c>
      <c r="X668" s="73">
        <f t="shared" si="358"/>
        <v>2694668.97</v>
      </c>
      <c r="Z668" s="47">
        <f t="shared" si="359"/>
        <v>-2</v>
      </c>
      <c r="AB668" s="52"/>
    </row>
    <row r="669" spans="1:28">
      <c r="A669" s="42">
        <v>345.02</v>
      </c>
      <c r="B669" s="87" t="s">
        <v>52</v>
      </c>
      <c r="D669" s="73">
        <v>6644465.4099999992</v>
      </c>
      <c r="L669" s="73">
        <v>42800.12104454088</v>
      </c>
      <c r="N669" s="47">
        <f t="shared" si="355"/>
        <v>-0.64414694642139592</v>
      </c>
      <c r="P669" s="73">
        <v>2093539.3000000007</v>
      </c>
      <c r="R669" s="81">
        <v>-5</v>
      </c>
      <c r="T669" s="73">
        <f t="shared" si="356"/>
        <v>104676.96500000004</v>
      </c>
      <c r="V669" s="73">
        <f t="shared" si="357"/>
        <v>147477.08604454092</v>
      </c>
      <c r="X669" s="73">
        <f t="shared" si="358"/>
        <v>8738004.7100000009</v>
      </c>
      <c r="Z669" s="47">
        <f t="shared" si="359"/>
        <v>-2</v>
      </c>
      <c r="AB669" s="52"/>
    </row>
    <row r="670" spans="1:28">
      <c r="A670" s="42">
        <v>346.02</v>
      </c>
      <c r="B670" s="43" t="s">
        <v>53</v>
      </c>
      <c r="D670" s="83">
        <v>105549.71999999999</v>
      </c>
      <c r="L670" s="83">
        <v>679.89529833633333</v>
      </c>
      <c r="N670" s="47">
        <f t="shared" si="355"/>
        <v>-0.64414694642139592</v>
      </c>
      <c r="P670" s="83">
        <v>13486.009999999998</v>
      </c>
      <c r="R670" s="81">
        <v>0</v>
      </c>
      <c r="T670" s="83">
        <f t="shared" si="356"/>
        <v>0</v>
      </c>
      <c r="V670" s="83">
        <f t="shared" si="357"/>
        <v>679.89529833633333</v>
      </c>
      <c r="X670" s="83">
        <f t="shared" si="358"/>
        <v>119035.72999999998</v>
      </c>
      <c r="Z670" s="47">
        <f t="shared" si="359"/>
        <v>-1</v>
      </c>
      <c r="AB670" s="52"/>
    </row>
    <row r="671" spans="1:28">
      <c r="A671" s="42"/>
      <c r="B671" s="34" t="s">
        <v>120</v>
      </c>
      <c r="D671" s="85">
        <f>+SUBTOTAL(9,D666:D670)</f>
        <v>109757564.47</v>
      </c>
      <c r="H671" s="37">
        <v>101</v>
      </c>
      <c r="J671" s="37">
        <v>7</v>
      </c>
      <c r="L671" s="85">
        <f>+SUBTOTAL(9,L666:L670)</f>
        <v>706999.99999999988</v>
      </c>
      <c r="N671" s="47">
        <f t="shared" si="355"/>
        <v>-0.64414694642139581</v>
      </c>
      <c r="P671" s="85">
        <f>+SUBTOTAL(9,P666:P670)</f>
        <v>20351987.600000001</v>
      </c>
      <c r="R671" s="81"/>
      <c r="T671" s="85">
        <f>+SUBTOTAL(9,T666:T670)</f>
        <v>1016925.0795</v>
      </c>
      <c r="V671" s="85">
        <f>+SUBTOTAL(9,V666:V670)</f>
        <v>1723925.0795</v>
      </c>
      <c r="X671" s="85">
        <f>+SUBTOTAL(9,X666:X670)</f>
        <v>130109552.07000001</v>
      </c>
      <c r="Z671" s="38">
        <f t="shared" si="359"/>
        <v>-1</v>
      </c>
      <c r="AB671" s="52"/>
    </row>
    <row r="672" spans="1:28">
      <c r="A672" s="42"/>
      <c r="B672" s="34"/>
      <c r="N672" s="47"/>
      <c r="R672" s="81"/>
      <c r="Z672" s="47"/>
      <c r="AB672" s="52"/>
    </row>
    <row r="673" spans="1:28">
      <c r="A673" s="33"/>
      <c r="B673" s="45" t="s">
        <v>99</v>
      </c>
      <c r="N673" s="47"/>
      <c r="R673" s="81"/>
      <c r="Z673" s="47"/>
      <c r="AB673" s="52"/>
    </row>
    <row r="674" spans="1:28">
      <c r="A674" s="42">
        <v>341.02</v>
      </c>
      <c r="B674" s="43" t="s">
        <v>49</v>
      </c>
      <c r="D674" s="73">
        <v>8854657.7300000023</v>
      </c>
      <c r="L674" s="73">
        <v>42725.959697118873</v>
      </c>
      <c r="N674" s="47">
        <f t="shared" ref="N674:N679" si="360">-L674/D674*100</f>
        <v>-0.4825252539390798</v>
      </c>
      <c r="P674" s="73">
        <v>1521793.1400000004</v>
      </c>
      <c r="R674" s="81">
        <v>-5</v>
      </c>
      <c r="T674" s="73">
        <f t="shared" ref="T674:T678" si="361">-P674*R674/100</f>
        <v>76089.657000000021</v>
      </c>
      <c r="V674" s="73">
        <f t="shared" ref="V674:V678" si="362">-D674*N674/100+T674</f>
        <v>118815.61669711888</v>
      </c>
      <c r="X674" s="73">
        <f t="shared" ref="X674:X678" si="363">+D674+P674</f>
        <v>10376450.870000003</v>
      </c>
      <c r="Z674" s="47">
        <f t="shared" ref="Z674:Z679" si="364">-ROUND(V674/X674*100,0)</f>
        <v>-1</v>
      </c>
      <c r="AB674" s="52"/>
    </row>
    <row r="675" spans="1:28">
      <c r="A675" s="42">
        <v>343.02</v>
      </c>
      <c r="B675" s="43" t="s">
        <v>111</v>
      </c>
      <c r="D675" s="73">
        <v>275774714.85000002</v>
      </c>
      <c r="L675" s="73">
        <v>1330682.6431297362</v>
      </c>
      <c r="N675" s="47">
        <f t="shared" si="360"/>
        <v>-0.48252525393907991</v>
      </c>
      <c r="P675" s="73">
        <v>37938969.730000004</v>
      </c>
      <c r="R675" s="81">
        <v>-5</v>
      </c>
      <c r="T675" s="73">
        <f t="shared" si="361"/>
        <v>1896948.4865000003</v>
      </c>
      <c r="V675" s="73">
        <f t="shared" si="362"/>
        <v>3227631.1296297368</v>
      </c>
      <c r="X675" s="73">
        <f t="shared" si="363"/>
        <v>313713684.58000004</v>
      </c>
      <c r="Z675" s="47">
        <f t="shared" si="364"/>
        <v>-1</v>
      </c>
      <c r="AB675" s="52"/>
    </row>
    <row r="676" spans="1:28">
      <c r="A676" s="42">
        <v>344.02</v>
      </c>
      <c r="B676" s="43" t="s">
        <v>112</v>
      </c>
      <c r="C676" s="35"/>
      <c r="D676" s="44">
        <v>8238680.0900000008</v>
      </c>
      <c r="E676" s="35"/>
      <c r="F676" s="35"/>
      <c r="G676" s="35"/>
      <c r="H676" s="35"/>
      <c r="I676" s="35"/>
      <c r="J676" s="35"/>
      <c r="K676" s="35"/>
      <c r="L676" s="44">
        <v>39753.712025500921</v>
      </c>
      <c r="M676" s="35"/>
      <c r="N676" s="47">
        <f t="shared" si="360"/>
        <v>-0.48252525393907991</v>
      </c>
      <c r="O676" s="35"/>
      <c r="P676" s="44">
        <v>3937807.69</v>
      </c>
      <c r="Q676" s="35"/>
      <c r="R676" s="47">
        <v>-5</v>
      </c>
      <c r="S676" s="35"/>
      <c r="T676" s="44">
        <f t="shared" si="361"/>
        <v>196890.38449999999</v>
      </c>
      <c r="U676" s="35"/>
      <c r="V676" s="44">
        <f t="shared" si="362"/>
        <v>236644.09652550091</v>
      </c>
      <c r="W676" s="35"/>
      <c r="X676" s="44">
        <f t="shared" si="363"/>
        <v>12176487.780000001</v>
      </c>
      <c r="Y676" s="35"/>
      <c r="Z676" s="47">
        <f t="shared" si="364"/>
        <v>-2</v>
      </c>
      <c r="AB676" s="52"/>
    </row>
    <row r="677" spans="1:28">
      <c r="A677" s="42">
        <v>345.02</v>
      </c>
      <c r="B677" s="87" t="s">
        <v>52</v>
      </c>
      <c r="D677" s="73">
        <v>12861005.310000002</v>
      </c>
      <c r="L677" s="73">
        <v>62057.598531196061</v>
      </c>
      <c r="N677" s="47">
        <f t="shared" si="360"/>
        <v>-0.48252525393907991</v>
      </c>
      <c r="P677" s="73">
        <v>3864458.68</v>
      </c>
      <c r="R677" s="81">
        <v>-5</v>
      </c>
      <c r="T677" s="73">
        <f t="shared" si="361"/>
        <v>193222.93400000001</v>
      </c>
      <c r="V677" s="73">
        <f t="shared" si="362"/>
        <v>255280.53253119608</v>
      </c>
      <c r="X677" s="73">
        <f t="shared" si="363"/>
        <v>16725463.990000002</v>
      </c>
      <c r="Z677" s="47">
        <f t="shared" si="364"/>
        <v>-2</v>
      </c>
      <c r="AB677" s="52"/>
    </row>
    <row r="678" spans="1:28">
      <c r="A678" s="42">
        <v>346.02</v>
      </c>
      <c r="B678" s="43" t="s">
        <v>53</v>
      </c>
      <c r="D678" s="83">
        <v>368910.56</v>
      </c>
      <c r="L678" s="83">
        <v>1780.0866164480817</v>
      </c>
      <c r="N678" s="47">
        <f t="shared" si="360"/>
        <v>-0.48252525393907991</v>
      </c>
      <c r="P678" s="83">
        <v>47208.12</v>
      </c>
      <c r="R678" s="81">
        <v>0</v>
      </c>
      <c r="T678" s="83">
        <f t="shared" si="361"/>
        <v>0</v>
      </c>
      <c r="V678" s="83">
        <f t="shared" si="362"/>
        <v>1780.0866164480817</v>
      </c>
      <c r="X678" s="83">
        <f t="shared" si="363"/>
        <v>416118.68</v>
      </c>
      <c r="Z678" s="47">
        <f t="shared" si="364"/>
        <v>0</v>
      </c>
      <c r="AB678" s="52"/>
    </row>
    <row r="679" spans="1:28">
      <c r="A679" s="42"/>
      <c r="B679" s="34" t="s">
        <v>100</v>
      </c>
      <c r="D679" s="85">
        <f>+SUBTOTAL(9,D674:D678)</f>
        <v>306097968.54000002</v>
      </c>
      <c r="H679" s="37">
        <v>211</v>
      </c>
      <c r="J679" s="37">
        <v>7</v>
      </c>
      <c r="L679" s="85">
        <f>+SUBTOTAL(9,L674:L678)</f>
        <v>1477000.0000000002</v>
      </c>
      <c r="N679" s="47">
        <f t="shared" si="360"/>
        <v>-0.48252525393907997</v>
      </c>
      <c r="P679" s="85">
        <f>+SUBTOTAL(9,P674:P678)</f>
        <v>47310237.359999999</v>
      </c>
      <c r="R679" s="81"/>
      <c r="T679" s="85">
        <f>+SUBTOTAL(9,T674:T678)</f>
        <v>2363151.4620000003</v>
      </c>
      <c r="V679" s="85">
        <f>+SUBTOTAL(9,V674:V678)</f>
        <v>3840151.4620000012</v>
      </c>
      <c r="X679" s="85">
        <f>+SUBTOTAL(9,X674:X678)</f>
        <v>353408205.90000004</v>
      </c>
      <c r="Z679" s="38">
        <f t="shared" si="364"/>
        <v>-1</v>
      </c>
      <c r="AB679" s="52"/>
    </row>
    <row r="680" spans="1:28">
      <c r="A680" s="42"/>
      <c r="B680" s="34"/>
      <c r="N680" s="47"/>
      <c r="R680" s="81"/>
      <c r="Z680" s="47"/>
      <c r="AB680" s="52"/>
    </row>
    <row r="681" spans="1:28">
      <c r="A681" s="42"/>
      <c r="B681" s="45" t="s">
        <v>101</v>
      </c>
      <c r="N681" s="47"/>
      <c r="R681" s="81"/>
      <c r="Z681" s="47"/>
      <c r="AB681" s="52"/>
    </row>
    <row r="682" spans="1:28">
      <c r="A682" s="42">
        <v>341.02</v>
      </c>
      <c r="B682" s="43" t="s">
        <v>49</v>
      </c>
      <c r="D682" s="73">
        <v>5522867.6199999992</v>
      </c>
      <c r="L682" s="73">
        <v>24402.355742498228</v>
      </c>
      <c r="N682" s="47">
        <f t="shared" ref="N682:N687" si="365">-L682/D682*100</f>
        <v>-0.44184212661787886</v>
      </c>
      <c r="P682" s="73">
        <v>905934.22999999975</v>
      </c>
      <c r="R682" s="81">
        <v>-5</v>
      </c>
      <c r="T682" s="73">
        <f t="shared" ref="T682:T686" si="366">-P682*R682/100</f>
        <v>45296.711499999983</v>
      </c>
      <c r="V682" s="73">
        <f t="shared" ref="V682:V686" si="367">-D682*N682/100+T682</f>
        <v>69699.067242498219</v>
      </c>
      <c r="X682" s="73">
        <f t="shared" ref="X682:X686" si="368">+D682+P682</f>
        <v>6428801.8499999987</v>
      </c>
      <c r="Z682" s="47">
        <f t="shared" ref="Z682:Z687" si="369">-ROUND(V682/X682*100,0)</f>
        <v>-1</v>
      </c>
      <c r="AB682" s="52"/>
    </row>
    <row r="683" spans="1:28">
      <c r="A683" s="42">
        <v>343.02</v>
      </c>
      <c r="B683" s="43" t="s">
        <v>111</v>
      </c>
      <c r="D683" s="73">
        <v>167405506.47</v>
      </c>
      <c r="L683" s="73">
        <v>739668.04986247886</v>
      </c>
      <c r="N683" s="47">
        <f t="shared" si="365"/>
        <v>-0.44184212661787886</v>
      </c>
      <c r="P683" s="73">
        <v>23545705.180000011</v>
      </c>
      <c r="R683" s="81">
        <v>-5</v>
      </c>
      <c r="T683" s="73">
        <f t="shared" si="366"/>
        <v>1177285.2590000005</v>
      </c>
      <c r="V683" s="73">
        <f t="shared" si="367"/>
        <v>1916953.3088624794</v>
      </c>
      <c r="X683" s="73">
        <f t="shared" si="368"/>
        <v>190951211.65000001</v>
      </c>
      <c r="Z683" s="47">
        <f t="shared" si="369"/>
        <v>-1</v>
      </c>
      <c r="AB683" s="52"/>
    </row>
    <row r="684" spans="1:28">
      <c r="A684" s="42">
        <v>344.02</v>
      </c>
      <c r="B684" s="43" t="s">
        <v>112</v>
      </c>
      <c r="D684" s="73">
        <v>3910521.49</v>
      </c>
      <c r="L684" s="73">
        <v>17278.331313265164</v>
      </c>
      <c r="N684" s="47">
        <f t="shared" si="365"/>
        <v>-0.44184212661787886</v>
      </c>
      <c r="P684" s="73">
        <v>1839368.7899999993</v>
      </c>
      <c r="R684" s="81">
        <v>-5</v>
      </c>
      <c r="T684" s="73">
        <f t="shared" si="366"/>
        <v>91968.439499999979</v>
      </c>
      <c r="V684" s="73">
        <f t="shared" si="367"/>
        <v>109246.77081326515</v>
      </c>
      <c r="X684" s="73">
        <f t="shared" si="368"/>
        <v>5749890.2799999993</v>
      </c>
      <c r="Z684" s="47">
        <f t="shared" si="369"/>
        <v>-2</v>
      </c>
      <c r="AB684" s="52"/>
    </row>
    <row r="685" spans="1:28">
      <c r="A685" s="42">
        <v>345.02</v>
      </c>
      <c r="B685" s="87" t="s">
        <v>52</v>
      </c>
      <c r="D685" s="73">
        <v>10862999.440000001</v>
      </c>
      <c r="L685" s="73">
        <v>47997.307740184275</v>
      </c>
      <c r="N685" s="47">
        <f t="shared" si="365"/>
        <v>-0.44184212661787886</v>
      </c>
      <c r="P685" s="73">
        <v>3171912.7600000012</v>
      </c>
      <c r="R685" s="81">
        <v>-5</v>
      </c>
      <c r="T685" s="73">
        <f t="shared" si="366"/>
        <v>158595.63800000006</v>
      </c>
      <c r="V685" s="73">
        <f t="shared" si="367"/>
        <v>206592.94574018434</v>
      </c>
      <c r="X685" s="73">
        <f t="shared" si="368"/>
        <v>14034912.200000003</v>
      </c>
      <c r="Z685" s="47">
        <f t="shared" si="369"/>
        <v>-1</v>
      </c>
      <c r="AB685" s="52"/>
    </row>
    <row r="686" spans="1:28">
      <c r="A686" s="42">
        <v>346.02</v>
      </c>
      <c r="B686" s="43" t="s">
        <v>53</v>
      </c>
      <c r="D686" s="83">
        <v>826982.1100000001</v>
      </c>
      <c r="L686" s="83">
        <v>3653.9553415734067</v>
      </c>
      <c r="N686" s="47">
        <f t="shared" si="365"/>
        <v>-0.44184212661787886</v>
      </c>
      <c r="P686" s="83">
        <v>89839.659999999989</v>
      </c>
      <c r="R686" s="81">
        <v>0</v>
      </c>
      <c r="T686" s="83">
        <f t="shared" si="366"/>
        <v>0</v>
      </c>
      <c r="V686" s="83">
        <f t="shared" si="367"/>
        <v>3653.9553415734063</v>
      </c>
      <c r="X686" s="83">
        <f t="shared" si="368"/>
        <v>916821.77000000014</v>
      </c>
      <c r="Z686" s="47">
        <f t="shared" si="369"/>
        <v>0</v>
      </c>
      <c r="AB686" s="52"/>
    </row>
    <row r="687" spans="1:28">
      <c r="A687" s="25"/>
      <c r="B687" s="26" t="s">
        <v>102</v>
      </c>
      <c r="D687" s="85">
        <f>+SUBTOTAL(9,D682:D686)</f>
        <v>188528877.13000003</v>
      </c>
      <c r="H687" s="37">
        <v>119</v>
      </c>
      <c r="J687" s="37">
        <v>7</v>
      </c>
      <c r="L687" s="85">
        <f>+SUBTOTAL(9,L682:L686)</f>
        <v>832999.99999999988</v>
      </c>
      <c r="N687" s="47">
        <f t="shared" si="365"/>
        <v>-0.44184212661787881</v>
      </c>
      <c r="P687" s="85">
        <f>+SUBTOTAL(9,P682:P686)</f>
        <v>29552760.620000012</v>
      </c>
      <c r="R687" s="81"/>
      <c r="T687" s="85">
        <f>+SUBTOTAL(9,T682:T686)</f>
        <v>1473146.0480000007</v>
      </c>
      <c r="V687" s="85">
        <f>+SUBTOTAL(9,V682:V686)</f>
        <v>2306146.0480000004</v>
      </c>
      <c r="X687" s="85">
        <f>+SUBTOTAL(9,X682:X686)</f>
        <v>218081637.75000003</v>
      </c>
      <c r="Z687" s="38">
        <f t="shared" si="369"/>
        <v>-1</v>
      </c>
      <c r="AB687" s="52"/>
    </row>
    <row r="688" spans="1:28">
      <c r="A688" s="25"/>
      <c r="B688" s="26"/>
      <c r="D688" s="85"/>
      <c r="H688" s="37"/>
      <c r="J688" s="37"/>
      <c r="L688" s="85"/>
      <c r="N688" s="47"/>
      <c r="P688" s="85"/>
      <c r="R688" s="81"/>
      <c r="T688" s="85"/>
      <c r="V688" s="85"/>
      <c r="X688" s="85"/>
      <c r="Z688" s="38"/>
      <c r="AB688" s="52"/>
    </row>
    <row r="689" spans="1:28">
      <c r="A689" s="95"/>
      <c r="B689" s="96" t="s">
        <v>208</v>
      </c>
      <c r="D689" s="85"/>
      <c r="H689" s="37"/>
      <c r="J689" s="37"/>
      <c r="L689" s="85"/>
      <c r="N689" s="47"/>
      <c r="P689" s="85"/>
      <c r="R689" s="81"/>
      <c r="T689" s="85"/>
      <c r="V689" s="85"/>
      <c r="X689" s="85"/>
      <c r="Z689" s="38"/>
      <c r="AB689" s="52"/>
    </row>
    <row r="690" spans="1:28">
      <c r="A690" s="42">
        <v>341.02</v>
      </c>
      <c r="B690" s="82" t="s">
        <v>49</v>
      </c>
      <c r="D690" s="73">
        <v>16130721.35</v>
      </c>
      <c r="L690" s="73">
        <v>42597.951743911253</v>
      </c>
      <c r="N690" s="47">
        <f t="shared" ref="N690:N695" si="370">-L690/D690*100</f>
        <v>-0.26407964541468726</v>
      </c>
      <c r="P690" s="73">
        <v>1611008.65</v>
      </c>
      <c r="R690" s="81">
        <v>-5</v>
      </c>
      <c r="T690" s="73">
        <f t="shared" ref="T690:T694" si="371">-P690*R690/100</f>
        <v>80550.432499999995</v>
      </c>
      <c r="V690" s="73">
        <f t="shared" ref="V690:V694" si="372">-D690*N690/100+T690</f>
        <v>123148.38424391125</v>
      </c>
      <c r="X690" s="73">
        <f t="shared" ref="X690:X694" si="373">+D690+P690</f>
        <v>17741730</v>
      </c>
      <c r="Z690" s="47">
        <f t="shared" ref="Z690:Z695" si="374">-ROUND(V690/X690*100,0)</f>
        <v>-1</v>
      </c>
      <c r="AB690" s="52"/>
    </row>
    <row r="691" spans="1:28">
      <c r="A691" s="42">
        <v>343.02</v>
      </c>
      <c r="B691" s="82" t="s">
        <v>111</v>
      </c>
      <c r="D691" s="73">
        <v>473667822.62</v>
      </c>
      <c r="L691" s="73">
        <v>1250860.3064183658</v>
      </c>
      <c r="N691" s="47">
        <f t="shared" si="370"/>
        <v>-0.26407964541468726</v>
      </c>
      <c r="P691" s="73">
        <v>49713212.380000018</v>
      </c>
      <c r="R691" s="81">
        <v>-5</v>
      </c>
      <c r="T691" s="73">
        <f t="shared" si="371"/>
        <v>2485660.6190000009</v>
      </c>
      <c r="V691" s="73">
        <f t="shared" si="372"/>
        <v>3736520.9254183667</v>
      </c>
      <c r="X691" s="73">
        <f t="shared" si="373"/>
        <v>523381035</v>
      </c>
      <c r="Z691" s="47">
        <f t="shared" si="374"/>
        <v>-1</v>
      </c>
      <c r="AB691" s="52"/>
    </row>
    <row r="692" spans="1:28">
      <c r="A692" s="42">
        <v>344.02</v>
      </c>
      <c r="B692" s="82" t="s">
        <v>112</v>
      </c>
      <c r="D692" s="73">
        <v>12056583.91</v>
      </c>
      <c r="L692" s="73">
        <v>31838.984038652234</v>
      </c>
      <c r="N692" s="47">
        <f t="shared" si="370"/>
        <v>-0.26407964541468726</v>
      </c>
      <c r="P692" s="73">
        <v>5685146.0900000008</v>
      </c>
      <c r="R692" s="81">
        <v>-5</v>
      </c>
      <c r="T692" s="73">
        <f t="shared" si="371"/>
        <v>284257.30450000003</v>
      </c>
      <c r="V692" s="73">
        <f t="shared" si="372"/>
        <v>316096.28853865224</v>
      </c>
      <c r="X692" s="73">
        <f t="shared" si="373"/>
        <v>17741730</v>
      </c>
      <c r="Z692" s="47">
        <f t="shared" si="374"/>
        <v>-2</v>
      </c>
      <c r="AB692" s="52"/>
    </row>
    <row r="693" spans="1:28">
      <c r="A693" s="42">
        <v>345.02</v>
      </c>
      <c r="B693" s="82" t="s">
        <v>52</v>
      </c>
      <c r="D693" s="73">
        <v>25487070.579999998</v>
      </c>
      <c r="L693" s="73">
        <v>67306.165614255064</v>
      </c>
      <c r="N693" s="47">
        <f t="shared" si="370"/>
        <v>-0.26407964541468726</v>
      </c>
      <c r="P693" s="73">
        <v>4082479.42</v>
      </c>
      <c r="R693" s="81">
        <v>-5</v>
      </c>
      <c r="T693" s="73">
        <f t="shared" si="371"/>
        <v>204123.97100000002</v>
      </c>
      <c r="V693" s="73">
        <f t="shared" si="372"/>
        <v>271430.13661425508</v>
      </c>
      <c r="X693" s="73">
        <f t="shared" si="373"/>
        <v>29569550</v>
      </c>
      <c r="Z693" s="47">
        <f t="shared" si="374"/>
        <v>-1</v>
      </c>
      <c r="AB693" s="52"/>
    </row>
    <row r="694" spans="1:28">
      <c r="A694" s="42">
        <v>346.02</v>
      </c>
      <c r="B694" s="82" t="s">
        <v>53</v>
      </c>
      <c r="D694" s="83">
        <v>2800894.47</v>
      </c>
      <c r="L694" s="83">
        <v>7396.5921848155831</v>
      </c>
      <c r="N694" s="47">
        <f t="shared" si="370"/>
        <v>-0.2640796454146872</v>
      </c>
      <c r="P694" s="83">
        <v>156060.53</v>
      </c>
      <c r="R694" s="81">
        <v>0</v>
      </c>
      <c r="T694" s="83">
        <f t="shared" si="371"/>
        <v>0</v>
      </c>
      <c r="V694" s="83">
        <f t="shared" si="372"/>
        <v>7396.5921848155822</v>
      </c>
      <c r="X694" s="83">
        <f t="shared" si="373"/>
        <v>2956955</v>
      </c>
      <c r="Z694" s="47">
        <f t="shared" si="374"/>
        <v>0</v>
      </c>
      <c r="AB694" s="52"/>
    </row>
    <row r="695" spans="1:28">
      <c r="A695" s="95"/>
      <c r="B695" s="26" t="s">
        <v>209</v>
      </c>
      <c r="D695" s="85">
        <f>+SUBTOTAL(9,D690:D694)</f>
        <v>530143092.93000007</v>
      </c>
      <c r="H695" s="37">
        <v>200</v>
      </c>
      <c r="J695" s="37">
        <v>7</v>
      </c>
      <c r="L695" s="85">
        <f>+SUBTOTAL(9,L690:L694)</f>
        <v>1399999.9999999998</v>
      </c>
      <c r="N695" s="47">
        <f t="shared" si="370"/>
        <v>-0.2640796454146872</v>
      </c>
      <c r="P695" s="85">
        <f>+SUBTOTAL(9,P690:P694)</f>
        <v>61247907.070000023</v>
      </c>
      <c r="R695" s="81"/>
      <c r="T695" s="85">
        <f>+SUBTOTAL(9,T690:T694)</f>
        <v>3054592.327000001</v>
      </c>
      <c r="V695" s="85">
        <f>+SUBTOTAL(9,V690:V694)</f>
        <v>4454592.3270000005</v>
      </c>
      <c r="X695" s="85">
        <f>+SUBTOTAL(9,X690:X694)</f>
        <v>591391000</v>
      </c>
      <c r="Z695" s="38">
        <f t="shared" si="374"/>
        <v>-1</v>
      </c>
      <c r="AB695" s="52"/>
    </row>
    <row r="696" spans="1:28">
      <c r="A696" s="95"/>
      <c r="B696" s="82"/>
      <c r="D696" s="85"/>
      <c r="H696" s="37"/>
      <c r="J696" s="37"/>
      <c r="L696" s="85"/>
      <c r="N696" s="47"/>
      <c r="P696" s="85"/>
      <c r="R696" s="81"/>
      <c r="T696" s="85"/>
      <c r="V696" s="85"/>
      <c r="X696" s="85"/>
      <c r="Z696" s="38"/>
      <c r="AB696" s="52"/>
    </row>
    <row r="697" spans="1:28">
      <c r="A697" s="95"/>
      <c r="B697" s="78" t="s">
        <v>210</v>
      </c>
      <c r="D697" s="85"/>
      <c r="H697" s="37"/>
      <c r="J697" s="37"/>
      <c r="L697" s="85"/>
      <c r="N697" s="47"/>
      <c r="P697" s="85"/>
      <c r="R697" s="81"/>
      <c r="T697" s="85"/>
      <c r="V697" s="85"/>
      <c r="X697" s="85"/>
      <c r="Z697" s="38"/>
      <c r="AB697" s="52"/>
    </row>
    <row r="698" spans="1:28">
      <c r="A698" s="42">
        <v>341.02</v>
      </c>
      <c r="B698" s="82" t="s">
        <v>49</v>
      </c>
      <c r="D698" s="73">
        <v>8687973.9700000007</v>
      </c>
      <c r="L698" s="73">
        <v>106494.87911048769</v>
      </c>
      <c r="N698" s="47">
        <f t="shared" ref="N698:N703" si="375">-L698/D698*100</f>
        <v>-1.2257734597067131</v>
      </c>
      <c r="P698" s="73">
        <v>867686.03</v>
      </c>
      <c r="R698" s="81">
        <v>-5</v>
      </c>
      <c r="T698" s="73">
        <f t="shared" ref="T698:T702" si="376">-P698*R698/100</f>
        <v>43384.301500000001</v>
      </c>
      <c r="V698" s="73">
        <f t="shared" ref="V698:V702" si="377">-D698*N698/100+T698</f>
        <v>149879.1806104877</v>
      </c>
      <c r="X698" s="73">
        <f t="shared" ref="X698:X702" si="378">+D698+P698</f>
        <v>9555660</v>
      </c>
      <c r="Z698" s="47">
        <f t="shared" ref="Z698:Z703" si="379">-ROUND(V698/X698*100,0)</f>
        <v>-2</v>
      </c>
      <c r="AB698" s="52"/>
    </row>
    <row r="699" spans="1:28">
      <c r="A699" s="42">
        <v>343.02</v>
      </c>
      <c r="B699" s="82" t="s">
        <v>111</v>
      </c>
      <c r="D699" s="73">
        <v>255116534.09</v>
      </c>
      <c r="L699" s="73">
        <v>3127150.7661988493</v>
      </c>
      <c r="N699" s="47">
        <f t="shared" si="375"/>
        <v>-1.2257734597067131</v>
      </c>
      <c r="P699" s="73">
        <v>26775435.910000004</v>
      </c>
      <c r="R699" s="81">
        <v>-5</v>
      </c>
      <c r="T699" s="73">
        <f t="shared" si="376"/>
        <v>1338771.7955</v>
      </c>
      <c r="V699" s="73">
        <f t="shared" si="377"/>
        <v>4465922.5616988493</v>
      </c>
      <c r="X699" s="73">
        <f t="shared" si="378"/>
        <v>281891970</v>
      </c>
      <c r="Z699" s="47">
        <f t="shared" si="379"/>
        <v>-2</v>
      </c>
      <c r="AB699" s="52"/>
    </row>
    <row r="700" spans="1:28">
      <c r="A700" s="42">
        <v>344.02</v>
      </c>
      <c r="B700" s="82" t="s">
        <v>112</v>
      </c>
      <c r="D700" s="73">
        <v>6493651.79</v>
      </c>
      <c r="L700" s="73">
        <v>79597.460207589917</v>
      </c>
      <c r="N700" s="47">
        <f t="shared" si="375"/>
        <v>-1.2257734597067134</v>
      </c>
      <c r="P700" s="73">
        <v>3062008.21</v>
      </c>
      <c r="R700" s="81">
        <v>-5</v>
      </c>
      <c r="T700" s="73">
        <f t="shared" si="376"/>
        <v>153100.4105</v>
      </c>
      <c r="V700" s="73">
        <f t="shared" si="377"/>
        <v>232697.8707075899</v>
      </c>
      <c r="X700" s="73">
        <f t="shared" si="378"/>
        <v>9555660</v>
      </c>
      <c r="Z700" s="47">
        <f t="shared" si="379"/>
        <v>-2</v>
      </c>
      <c r="AB700" s="52"/>
    </row>
    <row r="701" spans="1:28">
      <c r="A701" s="42">
        <v>345.02</v>
      </c>
      <c r="B701" s="82" t="s">
        <v>52</v>
      </c>
      <c r="D701" s="73">
        <v>13727284.789999999</v>
      </c>
      <c r="L701" s="73">
        <v>168265.41369417642</v>
      </c>
      <c r="N701" s="47">
        <f t="shared" si="375"/>
        <v>-1.2257734597067134</v>
      </c>
      <c r="P701" s="73">
        <v>2198815.2100000004</v>
      </c>
      <c r="R701" s="81">
        <v>-5</v>
      </c>
      <c r="T701" s="73">
        <f t="shared" si="376"/>
        <v>109940.76050000003</v>
      </c>
      <c r="V701" s="73">
        <f t="shared" si="377"/>
        <v>278206.17419417645</v>
      </c>
      <c r="X701" s="73">
        <f t="shared" si="378"/>
        <v>15926100</v>
      </c>
      <c r="Z701" s="47">
        <f t="shared" si="379"/>
        <v>-2</v>
      </c>
      <c r="AB701" s="52"/>
    </row>
    <row r="702" spans="1:28">
      <c r="A702" s="42">
        <v>346.02</v>
      </c>
      <c r="B702" s="82" t="s">
        <v>53</v>
      </c>
      <c r="D702" s="83">
        <v>1508556.14</v>
      </c>
      <c r="L702" s="83">
        <v>18491.480788896049</v>
      </c>
      <c r="N702" s="47">
        <f t="shared" si="375"/>
        <v>-1.2257734597067134</v>
      </c>
      <c r="P702" s="83">
        <v>84053.86</v>
      </c>
      <c r="R702" s="81">
        <v>0</v>
      </c>
      <c r="T702" s="83">
        <f t="shared" si="376"/>
        <v>0</v>
      </c>
      <c r="V702" s="83">
        <f t="shared" si="377"/>
        <v>18491.480788896049</v>
      </c>
      <c r="X702" s="83">
        <f t="shared" si="378"/>
        <v>1592610</v>
      </c>
      <c r="Z702" s="47">
        <f t="shared" si="379"/>
        <v>-1</v>
      </c>
      <c r="AB702" s="52"/>
    </row>
    <row r="703" spans="1:28">
      <c r="A703" s="95"/>
      <c r="B703" s="26" t="s">
        <v>211</v>
      </c>
      <c r="D703" s="85">
        <f>+SUBTOTAL(9,D698:D702)</f>
        <v>285534000.78000003</v>
      </c>
      <c r="H703" s="37">
        <v>500</v>
      </c>
      <c r="J703" s="37">
        <v>7</v>
      </c>
      <c r="L703" s="85">
        <f>+SUBTOTAL(9,L698:L702)</f>
        <v>3499999.9999999991</v>
      </c>
      <c r="N703" s="47">
        <f t="shared" si="375"/>
        <v>-1.2257734597067129</v>
      </c>
      <c r="P703" s="85">
        <f>+SUBTOTAL(9,P698:P702)</f>
        <v>32987999.220000006</v>
      </c>
      <c r="R703" s="81"/>
      <c r="T703" s="85">
        <f>+SUBTOTAL(9,T698:T702)</f>
        <v>1645197.2680000002</v>
      </c>
      <c r="V703" s="85">
        <f>+SUBTOTAL(9,V698:V702)</f>
        <v>5145197.2680000002</v>
      </c>
      <c r="X703" s="85">
        <f>+SUBTOTAL(9,X698:X702)</f>
        <v>318522000</v>
      </c>
      <c r="Z703" s="38">
        <f t="shared" si="379"/>
        <v>-2</v>
      </c>
      <c r="AB703" s="52"/>
    </row>
    <row r="704" spans="1:28">
      <c r="A704" s="95"/>
      <c r="B704" s="82"/>
      <c r="D704" s="85"/>
      <c r="H704" s="37"/>
      <c r="J704" s="37"/>
      <c r="L704" s="85"/>
      <c r="N704" s="47"/>
      <c r="P704" s="85"/>
      <c r="R704" s="81"/>
      <c r="T704" s="85"/>
      <c r="V704" s="85"/>
      <c r="X704" s="85"/>
      <c r="Z704" s="38"/>
      <c r="AB704" s="52"/>
    </row>
    <row r="705" spans="1:28">
      <c r="A705" s="95"/>
      <c r="B705" s="78" t="s">
        <v>212</v>
      </c>
      <c r="D705" s="85"/>
      <c r="H705" s="37"/>
      <c r="J705" s="37"/>
      <c r="L705" s="85"/>
      <c r="N705" s="47"/>
      <c r="P705" s="85"/>
      <c r="R705" s="81"/>
      <c r="T705" s="85"/>
      <c r="V705" s="85"/>
      <c r="X705" s="85"/>
      <c r="Z705" s="38"/>
      <c r="AB705" s="52"/>
    </row>
    <row r="706" spans="1:28">
      <c r="A706" s="42">
        <v>341.02</v>
      </c>
      <c r="B706" s="82" t="s">
        <v>49</v>
      </c>
      <c r="D706" s="73">
        <v>7801043.5700000003</v>
      </c>
      <c r="L706" s="73">
        <v>53247.439652923073</v>
      </c>
      <c r="N706" s="47">
        <f t="shared" ref="N706:N711" si="380">-L706/D706*100</f>
        <v>-0.6825681612354213</v>
      </c>
      <c r="P706" s="73">
        <v>779106.43</v>
      </c>
      <c r="R706" s="81">
        <v>-5</v>
      </c>
      <c r="T706" s="73">
        <f t="shared" ref="T706:T710" si="381">-P706*R706/100</f>
        <v>38955.321500000005</v>
      </c>
      <c r="V706" s="73">
        <f t="shared" ref="V706:V710" si="382">-D706*N706/100+T706</f>
        <v>92202.761152923078</v>
      </c>
      <c r="X706" s="73">
        <f t="shared" ref="X706:X710" si="383">+D706+P706</f>
        <v>8580150</v>
      </c>
      <c r="Z706" s="47">
        <f t="shared" ref="Z706:Z711" si="384">-ROUND(V706/X706*100,0)</f>
        <v>-1</v>
      </c>
      <c r="AB706" s="52"/>
    </row>
    <row r="707" spans="1:28">
      <c r="A707" s="42">
        <v>343.02</v>
      </c>
      <c r="B707" s="82" t="s">
        <v>111</v>
      </c>
      <c r="D707" s="73">
        <v>229072416.77000001</v>
      </c>
      <c r="L707" s="73">
        <v>1563575.3830445299</v>
      </c>
      <c r="N707" s="47">
        <f t="shared" si="380"/>
        <v>-0.6825681612354213</v>
      </c>
      <c r="P707" s="73">
        <v>24042008.23</v>
      </c>
      <c r="R707" s="81">
        <v>-5</v>
      </c>
      <c r="T707" s="73">
        <f t="shared" si="381"/>
        <v>1202100.4115000002</v>
      </c>
      <c r="V707" s="73">
        <f t="shared" si="382"/>
        <v>2765675.7945445301</v>
      </c>
      <c r="X707" s="73">
        <f t="shared" si="383"/>
        <v>253114425</v>
      </c>
      <c r="Z707" s="47">
        <f t="shared" si="384"/>
        <v>-1</v>
      </c>
      <c r="AB707" s="52"/>
    </row>
    <row r="708" spans="1:28">
      <c r="A708" s="42">
        <v>344.02</v>
      </c>
      <c r="B708" s="82" t="s">
        <v>112</v>
      </c>
      <c r="D708" s="73">
        <v>5830733.4400000004</v>
      </c>
      <c r="L708" s="73">
        <v>39798.730027946833</v>
      </c>
      <c r="N708" s="47">
        <f t="shared" si="380"/>
        <v>-0.6825681612354213</v>
      </c>
      <c r="P708" s="73">
        <v>2749416.56</v>
      </c>
      <c r="R708" s="81">
        <v>-5</v>
      </c>
      <c r="T708" s="73">
        <f t="shared" si="381"/>
        <v>137470.82800000001</v>
      </c>
      <c r="V708" s="73">
        <f t="shared" si="382"/>
        <v>177269.55802794686</v>
      </c>
      <c r="X708" s="73">
        <f t="shared" si="383"/>
        <v>8580150</v>
      </c>
      <c r="Z708" s="47">
        <f t="shared" si="384"/>
        <v>-2</v>
      </c>
      <c r="AB708" s="52"/>
    </row>
    <row r="709" spans="1:28">
      <c r="A709" s="42">
        <v>345.02</v>
      </c>
      <c r="B709" s="82" t="s">
        <v>52</v>
      </c>
      <c r="D709" s="73">
        <v>12325905.550000001</v>
      </c>
      <c r="L709" s="73">
        <v>84132.706868249748</v>
      </c>
      <c r="N709" s="47">
        <f t="shared" si="380"/>
        <v>-0.6825681612354213</v>
      </c>
      <c r="P709" s="73">
        <v>1974344.4500000002</v>
      </c>
      <c r="R709" s="81">
        <v>-5</v>
      </c>
      <c r="T709" s="73">
        <f t="shared" si="381"/>
        <v>98717.222500000003</v>
      </c>
      <c r="V709" s="73">
        <f t="shared" si="382"/>
        <v>182849.92936824975</v>
      </c>
      <c r="X709" s="73">
        <f t="shared" si="383"/>
        <v>14300250</v>
      </c>
      <c r="Z709" s="47">
        <f t="shared" si="384"/>
        <v>-1</v>
      </c>
      <c r="AB709" s="52"/>
    </row>
    <row r="710" spans="1:28">
      <c r="A710" s="42">
        <v>346.02</v>
      </c>
      <c r="B710" s="82" t="s">
        <v>53</v>
      </c>
      <c r="D710" s="83">
        <v>1354551.96</v>
      </c>
      <c r="L710" s="83">
        <v>9245.74040635036</v>
      </c>
      <c r="N710" s="47">
        <f t="shared" si="380"/>
        <v>-0.6825681612354213</v>
      </c>
      <c r="P710" s="83">
        <v>75473.040000000008</v>
      </c>
      <c r="R710" s="81">
        <v>0</v>
      </c>
      <c r="T710" s="83">
        <f t="shared" si="381"/>
        <v>0</v>
      </c>
      <c r="V710" s="83">
        <f t="shared" si="382"/>
        <v>9245.74040635036</v>
      </c>
      <c r="X710" s="83">
        <f t="shared" si="383"/>
        <v>1430025</v>
      </c>
      <c r="Z710" s="47">
        <f t="shared" si="384"/>
        <v>-1</v>
      </c>
      <c r="AA710" s="35"/>
      <c r="AB710" s="52"/>
    </row>
    <row r="711" spans="1:28">
      <c r="A711" s="95"/>
      <c r="B711" s="26" t="s">
        <v>213</v>
      </c>
      <c r="D711" s="85">
        <f>+SUBTOTAL(9,D706:D710)</f>
        <v>256384651.29000002</v>
      </c>
      <c r="H711" s="37">
        <v>250</v>
      </c>
      <c r="J711" s="37">
        <v>7</v>
      </c>
      <c r="L711" s="85">
        <f>+SUBTOTAL(9,L706:L710)</f>
        <v>1750000</v>
      </c>
      <c r="N711" s="47">
        <f t="shared" si="380"/>
        <v>-0.6825681612354213</v>
      </c>
      <c r="P711" s="85">
        <f>+SUBTOTAL(9,P706:P710)</f>
        <v>29620348.709999997</v>
      </c>
      <c r="R711" s="81"/>
      <c r="T711" s="85">
        <f>+SUBTOTAL(9,T706:T710)</f>
        <v>1477243.7835000001</v>
      </c>
      <c r="V711" s="85">
        <f>+SUBTOTAL(9,V706:V710)</f>
        <v>3227243.7834999999</v>
      </c>
      <c r="X711" s="85">
        <f>+SUBTOTAL(9,X706:X710)</f>
        <v>286005000</v>
      </c>
      <c r="Z711" s="38">
        <f t="shared" si="384"/>
        <v>-1</v>
      </c>
      <c r="AA711" s="35"/>
      <c r="AB711" s="52"/>
    </row>
    <row r="712" spans="1:28">
      <c r="A712" s="25"/>
      <c r="B712" s="26"/>
      <c r="N712" s="47"/>
      <c r="R712" s="81"/>
      <c r="AB712" s="52"/>
    </row>
    <row r="713" spans="1:28" s="35" customFormat="1">
      <c r="A713" s="42"/>
      <c r="B713" s="45" t="s">
        <v>103</v>
      </c>
      <c r="N713" s="47"/>
      <c r="R713" s="47"/>
      <c r="AB713" s="52"/>
    </row>
    <row r="714" spans="1:28" s="35" customFormat="1">
      <c r="A714" s="42">
        <v>344</v>
      </c>
      <c r="B714" s="43" t="s">
        <v>113</v>
      </c>
      <c r="D714" s="44">
        <v>5545.93</v>
      </c>
      <c r="L714" s="44">
        <v>0</v>
      </c>
      <c r="N714" s="47">
        <f t="shared" ref="N714:N718" si="385">-L714/D714*100</f>
        <v>0</v>
      </c>
      <c r="P714" s="44">
        <v>0</v>
      </c>
      <c r="R714" s="47">
        <v>0</v>
      </c>
      <c r="T714" s="44">
        <f t="shared" ref="T714:T717" si="386">-P714*R714/100</f>
        <v>0</v>
      </c>
      <c r="V714" s="44">
        <f t="shared" ref="V714:V717" si="387">-D714*N714/100+T714</f>
        <v>0</v>
      </c>
      <c r="X714" s="44">
        <f t="shared" ref="X714:X717" si="388">+D714+P714</f>
        <v>5545.93</v>
      </c>
      <c r="Z714" s="97">
        <f t="shared" ref="Z714:Z718" si="389">-ROUND(V714/X714*100,0)</f>
        <v>0</v>
      </c>
      <c r="AB714" s="52"/>
    </row>
    <row r="715" spans="1:28" s="35" customFormat="1">
      <c r="A715" s="42">
        <v>344</v>
      </c>
      <c r="B715" s="43" t="s">
        <v>114</v>
      </c>
      <c r="D715" s="44">
        <v>36389.01</v>
      </c>
      <c r="L715" s="44">
        <v>0</v>
      </c>
      <c r="N715" s="47">
        <f t="shared" si="385"/>
        <v>0</v>
      </c>
      <c r="P715" s="44">
        <v>0</v>
      </c>
      <c r="R715" s="47">
        <v>0</v>
      </c>
      <c r="T715" s="44">
        <f t="shared" si="386"/>
        <v>0</v>
      </c>
      <c r="V715" s="44">
        <f t="shared" si="387"/>
        <v>0</v>
      </c>
      <c r="X715" s="44">
        <f t="shared" si="388"/>
        <v>36389.01</v>
      </c>
      <c r="Z715" s="97">
        <f t="shared" si="389"/>
        <v>0</v>
      </c>
      <c r="AB715" s="52"/>
    </row>
    <row r="716" spans="1:28" s="35" customFormat="1">
      <c r="A716" s="42">
        <v>344</v>
      </c>
      <c r="B716" s="43" t="s">
        <v>115</v>
      </c>
      <c r="D716" s="44">
        <v>55086.78</v>
      </c>
      <c r="L716" s="44">
        <v>0</v>
      </c>
      <c r="N716" s="98">
        <f t="shared" si="385"/>
        <v>0</v>
      </c>
      <c r="P716" s="44">
        <v>0</v>
      </c>
      <c r="R716" s="47">
        <v>0</v>
      </c>
      <c r="T716" s="44">
        <f t="shared" si="386"/>
        <v>0</v>
      </c>
      <c r="V716" s="44">
        <f t="shared" si="387"/>
        <v>0</v>
      </c>
      <c r="X716" s="44">
        <f t="shared" si="388"/>
        <v>55086.78</v>
      </c>
      <c r="Z716" s="97">
        <f t="shared" si="389"/>
        <v>0</v>
      </c>
      <c r="AB716" s="52"/>
    </row>
    <row r="717" spans="1:28" s="35" customFormat="1">
      <c r="A717" s="42">
        <v>344</v>
      </c>
      <c r="B717" s="43" t="s">
        <v>116</v>
      </c>
      <c r="D717" s="54">
        <v>56321.97</v>
      </c>
      <c r="L717" s="54">
        <v>0</v>
      </c>
      <c r="N717" s="98">
        <f t="shared" si="385"/>
        <v>0</v>
      </c>
      <c r="P717" s="54">
        <v>0</v>
      </c>
      <c r="R717" s="47">
        <v>0</v>
      </c>
      <c r="T717" s="54">
        <f t="shared" si="386"/>
        <v>0</v>
      </c>
      <c r="V717" s="54">
        <f t="shared" si="387"/>
        <v>0</v>
      </c>
      <c r="X717" s="54">
        <f t="shared" si="388"/>
        <v>56321.97</v>
      </c>
      <c r="Z717" s="97">
        <f t="shared" si="389"/>
        <v>0</v>
      </c>
      <c r="AB717" s="52"/>
    </row>
    <row r="718" spans="1:28" s="35" customFormat="1">
      <c r="A718" s="42"/>
      <c r="B718" s="34" t="s">
        <v>104</v>
      </c>
      <c r="D718" s="99">
        <f>+SUBTOTAL(9,D712:D717)</f>
        <v>153343.69</v>
      </c>
      <c r="H718" s="35">
        <v>0</v>
      </c>
      <c r="J718" s="35">
        <v>0</v>
      </c>
      <c r="L718" s="99">
        <f>+SUBTOTAL(9,L712:L717)</f>
        <v>0</v>
      </c>
      <c r="N718" s="98">
        <f t="shared" si="385"/>
        <v>0</v>
      </c>
      <c r="P718" s="99">
        <f>+SUBTOTAL(9,P712:P717)</f>
        <v>0</v>
      </c>
      <c r="R718" s="52"/>
      <c r="T718" s="99">
        <f>+SUBTOTAL(9,T712:T717)</f>
        <v>0</v>
      </c>
      <c r="V718" s="99">
        <f>+SUBTOTAL(9,V712:V717)</f>
        <v>0</v>
      </c>
      <c r="X718" s="99">
        <f>+SUBTOTAL(9,X712:X717)</f>
        <v>153343.69</v>
      </c>
      <c r="Z718" s="97">
        <f t="shared" si="389"/>
        <v>0</v>
      </c>
      <c r="AA718" s="3"/>
      <c r="AB718" s="52"/>
    </row>
    <row r="719" spans="1:28" s="35" customFormat="1">
      <c r="A719" s="42"/>
      <c r="B719" s="34"/>
      <c r="D719" s="62"/>
      <c r="L719" s="62"/>
      <c r="N719" s="47"/>
      <c r="P719" s="62"/>
      <c r="R719" s="52"/>
      <c r="T719" s="62"/>
      <c r="V719" s="62"/>
      <c r="X719" s="62"/>
    </row>
    <row r="720" spans="1:28" s="35" customFormat="1" ht="16.5" thickBot="1">
      <c r="A720" s="42"/>
      <c r="B720" s="100" t="s">
        <v>105</v>
      </c>
      <c r="D720" s="101">
        <f>+SUBTOTAL(9,D574:D719)</f>
        <v>4086298854.6899981</v>
      </c>
      <c r="L720" s="101">
        <f>+SUBTOTAL(9,L574:L719)</f>
        <v>40223999.999999985</v>
      </c>
      <c r="P720" s="101">
        <f>+SUBTOTAL(9,P574:P719)</f>
        <v>987649075.69000006</v>
      </c>
      <c r="R720" s="52"/>
      <c r="T720" s="101">
        <f>+SUBTOTAL(9,T574:T719)</f>
        <v>84068796.325500011</v>
      </c>
      <c r="V720" s="101">
        <f>+SUBTOTAL(9,V574:V719)</f>
        <v>124292796.32549994</v>
      </c>
      <c r="X720" s="101">
        <f>+SUBTOTAL(9,X574:X719)</f>
        <v>5073947930.3800011</v>
      </c>
    </row>
    <row r="721" spans="1:24" s="35" customFormat="1" ht="15.75" thickTop="1">
      <c r="A721" s="42"/>
      <c r="B721" s="34"/>
      <c r="R721" s="52"/>
    </row>
    <row r="722" spans="1:24" ht="16.5" thickBot="1">
      <c r="B722" s="100" t="s">
        <v>122</v>
      </c>
      <c r="D722" s="101">
        <f>SUBTOTAL(9,D17:D720)</f>
        <v>11353418543.910006</v>
      </c>
      <c r="L722" s="101">
        <f>SUBTOTAL(9,L17:L720)</f>
        <v>330097000.00000012</v>
      </c>
      <c r="P722" s="101">
        <f>SUBTOTAL(9,P17:P720)</f>
        <v>1888405360.3600006</v>
      </c>
      <c r="T722" s="101">
        <f>SUBTOTAL(9,T17:T720)</f>
        <v>272691026.32849997</v>
      </c>
      <c r="V722" s="101">
        <f>SUBTOTAL(9,V17:V720)</f>
        <v>602788026.32849979</v>
      </c>
      <c r="X722" s="101">
        <f>SUBTOTAL(9,X17:X720)</f>
        <v>13241823904.269991</v>
      </c>
    </row>
    <row r="723" spans="1:24" ht="15.75" thickTop="1"/>
  </sheetData>
  <pageMargins left="0.7" right="0.7" top="1" bottom="0.75" header="0.3" footer="0.3"/>
  <pageSetup scale="35" fitToHeight="0" orientation="landscape" r:id="rId1"/>
  <rowBreaks count="10" manualBreakCount="10">
    <brk id="65" max="16383" man="1"/>
    <brk id="137" max="25" man="1"/>
    <brk id="211" max="25" man="1"/>
    <brk id="271" max="25" man="1"/>
    <brk id="326" max="25" man="1"/>
    <brk id="376" max="25" man="1"/>
    <brk id="456" max="25" man="1"/>
    <brk id="535" max="25" man="1"/>
    <brk id="617" max="25" man="1"/>
    <brk id="696" max="2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80E1D5F0794A41BCFC9D4AF9733144" ma:contentTypeVersion="76" ma:contentTypeDescription="" ma:contentTypeScope="" ma:versionID="8961281208bc4c66343f9c89869591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2018-09-13T07:00:00+00:00</OpenedDate>
    <SignificantOrder xmlns="dc463f71-b30c-4ab2-9473-d307f9d35888">false</SignificantOrder>
    <Date1 xmlns="dc463f71-b30c-4ab2-9473-d307f9d35888">2018-09-13T07:00:00+00:00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180778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15955BE-D2BB-4DC5-9CF0-FB694C6F8587}"/>
</file>

<file path=customXml/itemProps2.xml><?xml version="1.0" encoding="utf-8"?>
<ds:datastoreItem xmlns:ds="http://schemas.openxmlformats.org/officeDocument/2006/customXml" ds:itemID="{1485F8D6-ED35-4541-8E63-7487D7EBB677}"/>
</file>

<file path=customXml/itemProps3.xml><?xml version="1.0" encoding="utf-8"?>
<ds:datastoreItem xmlns:ds="http://schemas.openxmlformats.org/officeDocument/2006/customXml" ds:itemID="{ECD74EAE-917C-4B45-A720-5EBD54D5F569}"/>
</file>

<file path=customXml/itemProps4.xml><?xml version="1.0" encoding="utf-8"?>
<ds:datastoreItem xmlns:ds="http://schemas.openxmlformats.org/officeDocument/2006/customXml" ds:itemID="{5AE55E21-CB91-4E69-9239-230D6591A5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Weighted NS-% of Total Ret.</vt:lpstr>
      <vt:lpstr>'Weighted NS-% of Total Ret.'!Print_Area</vt:lpstr>
      <vt:lpstr>'Weighted NS-% of Total Ret.'!Print_Titles</vt:lpstr>
    </vt:vector>
  </TitlesOfParts>
  <Company>Gannett Fleming,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Richard</dc:creator>
  <cp:lastModifiedBy>Dimler, John C.</cp:lastModifiedBy>
  <cp:lastPrinted>2018-08-27T17:11:31Z</cp:lastPrinted>
  <dcterms:created xsi:type="dcterms:W3CDTF">2011-01-28T19:16:00Z</dcterms:created>
  <dcterms:modified xsi:type="dcterms:W3CDTF">2018-08-27T17:11:41Z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0x0101006E56B4D1795A2E4DB2F0B01679ED314A00D780E1D5F0794A41BCFC9D4AF9733144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