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30" yWindow="45" windowWidth="9960" windowHeight="8580"/>
  </bookViews>
  <sheets>
    <sheet name="Lead Sheet " sheetId="6" r:id="rId1"/>
    <sheet name="4.6.1" sheetId="9" r:id="rId2"/>
    <sheet name="4.6.2" sheetId="22" r:id="rId3"/>
  </sheets>
  <externalReferences>
    <externalReference r:id="rId4"/>
  </externalReferences>
  <definedNames>
    <definedName name="__123Graph_A" localSheetId="2" hidden="1">[1]Inputs!#REF!</definedName>
    <definedName name="__123Graph_A" hidden="1">[1]Inputs!#REF!</definedName>
    <definedName name="__123Graph_B" localSheetId="2" hidden="1">[1]Inputs!#REF!</definedName>
    <definedName name="__123Graph_B" hidden="1">[1]Inputs!#REF!</definedName>
    <definedName name="__123Graph_D" localSheetId="2" hidden="1">[1]Inputs!#REF!</definedName>
    <definedName name="__123Graph_D" hidden="1">[1]Inputs!#REF!</definedName>
    <definedName name="a" hidden="1">#REF!</definedName>
    <definedName name="SAPBEXrevision" hidden="1">0</definedName>
    <definedName name="SAPBEXsysID" hidden="1">"BWP"</definedName>
    <definedName name="SAPBEXwbID" hidden="1">"45FIHJWMI3GHFVKWLVCY66MTN"</definedName>
    <definedName name="y" hidden="1">#REF!</definedName>
    <definedName name="z" hidden="1">#REF!</definedName>
  </definedNames>
  <calcPr calcId="125725" calcMode="manual" iterate="1"/>
</workbook>
</file>

<file path=xl/calcChain.xml><?xml version="1.0" encoding="utf-8"?>
<calcChain xmlns="http://schemas.openxmlformats.org/spreadsheetml/2006/main">
  <c r="F22" i="6"/>
  <c r="F21"/>
  <c r="I21" s="1"/>
  <c r="F20"/>
  <c r="I22"/>
  <c r="I20"/>
  <c r="I16"/>
  <c r="I13"/>
  <c r="J1"/>
  <c r="J16" l="1"/>
  <c r="G10" l="1"/>
  <c r="G14"/>
  <c r="F10"/>
  <c r="F11"/>
  <c r="F12"/>
  <c r="F13"/>
  <c r="F14"/>
  <c r="E9" i="9"/>
  <c r="E15"/>
  <c r="E11"/>
  <c r="E13"/>
  <c r="G11" i="6"/>
  <c r="G12"/>
  <c r="G13"/>
  <c r="G9"/>
  <c r="D9" i="9"/>
  <c r="D15"/>
  <c r="D13"/>
  <c r="C19"/>
  <c r="C18"/>
  <c r="C9"/>
  <c r="C15"/>
  <c r="C11"/>
  <c r="C17"/>
  <c r="C13"/>
  <c r="E19" l="1"/>
  <c r="E18"/>
  <c r="E22"/>
  <c r="E17"/>
  <c r="E20" s="1"/>
  <c r="F9" i="6"/>
  <c r="F16" s="1"/>
  <c r="E33" i="9"/>
</calcChain>
</file>

<file path=xl/sharedStrings.xml><?xml version="1.0" encoding="utf-8"?>
<sst xmlns="http://schemas.openxmlformats.org/spreadsheetml/2006/main" count="109" uniqueCount="61">
  <si>
    <t>FERC</t>
  </si>
  <si>
    <t>DSM AMORT-SBC/ECC</t>
  </si>
  <si>
    <t>CA</t>
  </si>
  <si>
    <t>OR</t>
  </si>
  <si>
    <t>UT</t>
  </si>
  <si>
    <t>WASHINGTON</t>
  </si>
  <si>
    <t>WA</t>
  </si>
  <si>
    <t>Page</t>
  </si>
  <si>
    <t>TOTAL</t>
  </si>
  <si>
    <t>ACCOUNT</t>
  </si>
  <si>
    <t>Type</t>
  </si>
  <si>
    <t>COMPANY</t>
  </si>
  <si>
    <t>FACTOR</t>
  </si>
  <si>
    <t>FACTOR %</t>
  </si>
  <si>
    <t>ALLOCATED</t>
  </si>
  <si>
    <t>REF#</t>
  </si>
  <si>
    <t>Adjustment to Expense:</t>
  </si>
  <si>
    <t>Description of Adjustment:</t>
  </si>
  <si>
    <t>FERC Account</t>
  </si>
  <si>
    <t>WY-All</t>
  </si>
  <si>
    <t>Description</t>
  </si>
  <si>
    <t>Allocation</t>
  </si>
  <si>
    <t>Unadjusted Actuals</t>
  </si>
  <si>
    <t>Remove DSM Revenue:</t>
  </si>
  <si>
    <t>Remove DSM Amortization Expense:</t>
  </si>
  <si>
    <t>Total FERC Account 4562200</t>
  </si>
  <si>
    <t>Total FERC Account 9085100</t>
  </si>
  <si>
    <t>ID</t>
  </si>
  <si>
    <t>Factor</t>
  </si>
  <si>
    <t>Year</t>
  </si>
  <si>
    <t>Account</t>
  </si>
  <si>
    <t>Washington General Rate Case - December 2009</t>
  </si>
  <si>
    <t>Ref 4.6</t>
  </si>
  <si>
    <t>Adjustment to Tax:</t>
  </si>
  <si>
    <t>Schedule M Deduction</t>
  </si>
  <si>
    <t>SCHMDT</t>
  </si>
  <si>
    <t>SO</t>
  </si>
  <si>
    <t>Def Inc Tax Expense</t>
  </si>
  <si>
    <t>Accum Def Inc Tax Balance</t>
  </si>
  <si>
    <t>PacifiCorp</t>
  </si>
  <si>
    <t>DSM Removal Adjustment</t>
  </si>
  <si>
    <t>SAP Unadjusted YE December 2009</t>
  </si>
  <si>
    <t>Actual Tax Data</t>
  </si>
  <si>
    <t>Calendar</t>
  </si>
  <si>
    <t>SAP</t>
  </si>
  <si>
    <t>Descrip.</t>
  </si>
  <si>
    <t>Year End</t>
  </si>
  <si>
    <t>4099300</t>
  </si>
  <si>
    <t>430100</t>
  </si>
  <si>
    <t>Customer Service / Weatherization</t>
  </si>
  <si>
    <t>4101000</t>
  </si>
  <si>
    <t>283Weatherization</t>
  </si>
  <si>
    <t>2831000</t>
  </si>
  <si>
    <t>287614</t>
  </si>
  <si>
    <t>DTL 430.100 Weatherization</t>
  </si>
  <si>
    <t>AMA</t>
  </si>
  <si>
    <t>Ref. 4.6</t>
  </si>
  <si>
    <t>Customer Assistance</t>
  </si>
  <si>
    <t>4.6.2</t>
  </si>
  <si>
    <t>Situs</t>
  </si>
  <si>
    <t>RES</t>
  </si>
</sst>
</file>

<file path=xl/styles.xml><?xml version="1.0" encoding="utf-8"?>
<styleSheet xmlns="http://schemas.openxmlformats.org/spreadsheetml/2006/main">
  <numFmts count="7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00%"/>
    <numFmt numFmtId="166" formatCode="0.0000%"/>
    <numFmt numFmtId="167" formatCode="_(* #,##0.000_);_(* \(#,##0.000\);_(* &quot;-&quot;_);_(@_)"/>
  </numFmts>
  <fonts count="21">
    <font>
      <sz val="10"/>
      <name val="Arial"/>
    </font>
    <font>
      <sz val="10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8"/>
      <color indexed="18"/>
      <name val="Arial"/>
      <family val="2"/>
    </font>
    <font>
      <b/>
      <sz val="8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10"/>
      <color indexed="10"/>
      <name val="Arial"/>
      <family val="2"/>
    </font>
    <font>
      <sz val="10"/>
      <name val="MS Sans Serif"/>
      <family val="2"/>
    </font>
    <font>
      <sz val="12"/>
      <name val="Times New Roman"/>
      <family val="1"/>
    </font>
    <font>
      <sz val="10"/>
      <color rgb="FF00000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u/>
      <sz val="10"/>
      <name val="Arial"/>
      <family val="2"/>
    </font>
    <font>
      <sz val="12"/>
      <name val="Arial MT"/>
    </font>
    <font>
      <b/>
      <u/>
      <sz val="1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9"/>
        <bgColor indexed="15"/>
      </patternFill>
    </fill>
    <fill>
      <patternFill patternType="solid">
        <fgColor indexed="9"/>
        <bgColor indexed="41"/>
      </patternFill>
    </fill>
    <fill>
      <patternFill patternType="solid">
        <fgColor indexed="9"/>
        <bgColor indexed="40"/>
      </patternFill>
    </fill>
    <fill>
      <patternFill patternType="solid">
        <fgColor indexed="41"/>
      </patternFill>
    </fill>
    <fill>
      <patternFill patternType="solid">
        <fgColor indexed="40"/>
        <bgColor indexed="64"/>
      </patternFill>
    </fill>
    <fill>
      <patternFill patternType="lightUp">
        <fgColor indexed="48"/>
        <bgColor indexed="41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solid">
        <fgColor indexed="54"/>
        <bgColor indexed="64"/>
      </patternFill>
    </fill>
    <fill>
      <patternFill patternType="solid">
        <fgColor indexed="40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6">
    <xf numFmtId="0" fontId="0" fillId="0" borderId="0"/>
    <xf numFmtId="43" fontId="1" fillId="0" borderId="0" applyFont="0" applyFill="0" applyBorder="0" applyAlignment="0" applyProtection="0"/>
    <xf numFmtId="4" fontId="2" fillId="2" borderId="0" applyNumberFormat="0" applyProtection="0">
      <alignment horizontal="left"/>
    </xf>
    <xf numFmtId="4" fontId="5" fillId="3" borderId="0" applyNumberFormat="0" applyProtection="0">
      <alignment horizontal="left" indent="1"/>
    </xf>
    <xf numFmtId="4" fontId="6" fillId="4" borderId="0" applyNumberFormat="0" applyProtection="0"/>
    <xf numFmtId="4" fontId="7" fillId="5" borderId="0" applyNumberFormat="0" applyProtection="0">
      <alignment horizontal="left" indent="1"/>
    </xf>
    <xf numFmtId="4" fontId="8" fillId="6" borderId="1" applyNumberFormat="0" applyProtection="0"/>
    <xf numFmtId="4" fontId="8" fillId="7" borderId="2" applyNumberFormat="0" applyProtection="0">
      <alignment horizontal="left" vertical="center" indent="1"/>
    </xf>
    <xf numFmtId="0" fontId="7" fillId="6" borderId="1" applyNumberFormat="0" applyProtection="0">
      <alignment horizontal="left" vertical="top"/>
    </xf>
    <xf numFmtId="4" fontId="7" fillId="0" borderId="1" applyNumberFormat="0" applyProtection="0">
      <alignment horizontal="left" vertical="center" indent="1"/>
    </xf>
    <xf numFmtId="4" fontId="7" fillId="0" borderId="1" applyNumberFormat="0" applyProtection="0">
      <alignment horizontal="right" vertical="center"/>
    </xf>
    <xf numFmtId="4" fontId="8" fillId="8" borderId="1" applyNumberFormat="0" applyProtection="0">
      <alignment vertical="center"/>
    </xf>
    <xf numFmtId="4" fontId="9" fillId="9" borderId="1" applyNumberFormat="0" applyProtection="0">
      <alignment vertical="center"/>
    </xf>
    <xf numFmtId="4" fontId="8" fillId="9" borderId="1" applyNumberFormat="0" applyProtection="0">
      <alignment horizontal="left" vertical="center" indent="1"/>
    </xf>
    <xf numFmtId="0" fontId="8" fillId="9" borderId="1" applyNumberFormat="0" applyProtection="0">
      <alignment horizontal="left" vertical="top" indent="1"/>
    </xf>
    <xf numFmtId="4" fontId="7" fillId="10" borderId="1" applyNumberFormat="0" applyProtection="0">
      <alignment horizontal="right" vertical="center"/>
    </xf>
    <xf numFmtId="4" fontId="7" fillId="11" borderId="1" applyNumberFormat="0" applyProtection="0">
      <alignment horizontal="right" vertical="center"/>
    </xf>
    <xf numFmtId="4" fontId="7" fillId="12" borderId="1" applyNumberFormat="0" applyProtection="0">
      <alignment horizontal="right" vertical="center"/>
    </xf>
    <xf numFmtId="4" fontId="7" fillId="13" borderId="1" applyNumberFormat="0" applyProtection="0">
      <alignment horizontal="right" vertical="center"/>
    </xf>
    <xf numFmtId="4" fontId="7" fillId="14" borderId="1" applyNumberFormat="0" applyProtection="0">
      <alignment horizontal="right" vertical="center"/>
    </xf>
    <xf numFmtId="4" fontId="7" fillId="15" borderId="1" applyNumberFormat="0" applyProtection="0">
      <alignment horizontal="right" vertical="center"/>
    </xf>
    <xf numFmtId="4" fontId="7" fillId="16" borderId="1" applyNumberFormat="0" applyProtection="0">
      <alignment horizontal="right" vertical="center"/>
    </xf>
    <xf numFmtId="4" fontId="7" fillId="17" borderId="1" applyNumberFormat="0" applyProtection="0">
      <alignment horizontal="right" vertical="center"/>
    </xf>
    <xf numFmtId="4" fontId="7" fillId="18" borderId="1" applyNumberFormat="0" applyProtection="0">
      <alignment horizontal="right" vertical="center"/>
    </xf>
    <xf numFmtId="4" fontId="10" fillId="19" borderId="0" applyNumberFormat="0" applyProtection="0">
      <alignment horizontal="left" vertical="center" indent="1"/>
    </xf>
    <xf numFmtId="4" fontId="7" fillId="20" borderId="1" applyNumberFormat="0" applyProtection="0">
      <alignment horizontal="right" vertical="center"/>
    </xf>
    <xf numFmtId="0" fontId="1" fillId="19" borderId="1" applyNumberFormat="0" applyProtection="0">
      <alignment horizontal="left" vertical="center" indent="1"/>
    </xf>
    <xf numFmtId="0" fontId="1" fillId="19" borderId="1" applyNumberFormat="0" applyProtection="0">
      <alignment horizontal="left" vertical="top" indent="1"/>
    </xf>
    <xf numFmtId="0" fontId="1" fillId="6" borderId="1" applyNumberFormat="0" applyProtection="0">
      <alignment horizontal="left" vertical="center" indent="1"/>
    </xf>
    <xf numFmtId="0" fontId="1" fillId="6" borderId="1" applyNumberFormat="0" applyProtection="0">
      <alignment horizontal="left" vertical="top" indent="1"/>
    </xf>
    <xf numFmtId="0" fontId="1" fillId="21" borderId="1" applyNumberFormat="0" applyProtection="0">
      <alignment horizontal="left" vertical="center" indent="1"/>
    </xf>
    <xf numFmtId="0" fontId="1" fillId="21" borderId="1" applyNumberFormat="0" applyProtection="0">
      <alignment horizontal="left" vertical="top" indent="1"/>
    </xf>
    <xf numFmtId="0" fontId="1" fillId="22" borderId="1" applyNumberFormat="0" applyProtection="0">
      <alignment horizontal="left" vertical="center" indent="1"/>
    </xf>
    <xf numFmtId="0" fontId="1" fillId="22" borderId="1" applyNumberFormat="0" applyProtection="0">
      <alignment horizontal="left" vertical="top" indent="1"/>
    </xf>
    <xf numFmtId="4" fontId="7" fillId="23" borderId="1" applyNumberFormat="0" applyProtection="0">
      <alignment vertical="center"/>
    </xf>
    <xf numFmtId="4" fontId="11" fillId="23" borderId="1" applyNumberFormat="0" applyProtection="0">
      <alignment vertical="center"/>
    </xf>
    <xf numFmtId="4" fontId="7" fillId="23" borderId="1" applyNumberFormat="0" applyProtection="0">
      <alignment horizontal="left" vertical="center" indent="1"/>
    </xf>
    <xf numFmtId="0" fontId="7" fillId="23" borderId="1" applyNumberFormat="0" applyProtection="0">
      <alignment horizontal="left" vertical="top" indent="1"/>
    </xf>
    <xf numFmtId="4" fontId="11" fillId="5" borderId="1" applyNumberFormat="0" applyProtection="0">
      <alignment horizontal="right" vertical="center"/>
    </xf>
    <xf numFmtId="4" fontId="12" fillId="5" borderId="1" applyNumberFormat="0" applyProtection="0">
      <alignment horizontal="right" vertical="center"/>
    </xf>
    <xf numFmtId="0" fontId="4" fillId="0" borderId="0"/>
    <xf numFmtId="43" fontId="1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13" fillId="0" borderId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9" fillId="0" borderId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" fillId="0" borderId="0"/>
    <xf numFmtId="0" fontId="1" fillId="0" borderId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3" fillId="0" borderId="0"/>
    <xf numFmtId="41" fontId="1" fillId="0" borderId="0" applyFont="0" applyFill="0" applyBorder="0" applyAlignment="0" applyProtection="0"/>
  </cellStyleXfs>
  <cellXfs count="87">
    <xf numFmtId="0" fontId="0" fillId="0" borderId="0" xfId="0"/>
    <xf numFmtId="164" fontId="0" fillId="0" borderId="3" xfId="1" applyNumberFormat="1" applyFont="1" applyBorder="1"/>
    <xf numFmtId="0" fontId="15" fillId="0" borderId="5" xfId="40" applyFont="1" applyBorder="1" applyAlignment="1">
      <alignment horizontal="left" readingOrder="1"/>
    </xf>
    <xf numFmtId="0" fontId="4" fillId="0" borderId="0" xfId="0" applyFont="1"/>
    <xf numFmtId="0" fontId="16" fillId="0" borderId="0" xfId="0" applyFont="1"/>
    <xf numFmtId="164" fontId="0" fillId="0" borderId="0" xfId="1" applyNumberFormat="1" applyFont="1"/>
    <xf numFmtId="164" fontId="0" fillId="0" borderId="0" xfId="0" applyNumberFormat="1"/>
    <xf numFmtId="164" fontId="4" fillId="0" borderId="0" xfId="1" applyNumberFormat="1" applyFont="1"/>
    <xf numFmtId="0" fontId="4" fillId="24" borderId="3" xfId="0" applyFont="1" applyFill="1" applyBorder="1"/>
    <xf numFmtId="164" fontId="4" fillId="24" borderId="3" xfId="1" applyNumberFormat="1" applyFont="1" applyFill="1" applyBorder="1" applyAlignment="1">
      <alignment horizontal="right"/>
    </xf>
    <xf numFmtId="164" fontId="16" fillId="0" borderId="3" xfId="1" applyNumberFormat="1" applyFont="1" applyBorder="1"/>
    <xf numFmtId="164" fontId="16" fillId="0" borderId="0" xfId="0" applyNumberFormat="1" applyFont="1"/>
    <xf numFmtId="0" fontId="16" fillId="0" borderId="0" xfId="40" applyFont="1"/>
    <xf numFmtId="0" fontId="17" fillId="0" borderId="0" xfId="40" applyFont="1" applyAlignment="1">
      <alignment horizontal="center"/>
    </xf>
    <xf numFmtId="0" fontId="18" fillId="0" borderId="0" xfId="40" applyFont="1" applyAlignment="1">
      <alignment horizontal="center"/>
    </xf>
    <xf numFmtId="0" fontId="18" fillId="0" borderId="0" xfId="40" applyNumberFormat="1" applyFont="1" applyAlignment="1">
      <alignment horizontal="center"/>
    </xf>
    <xf numFmtId="0" fontId="16" fillId="0" borderId="0" xfId="40" applyFont="1" applyBorder="1" applyAlignment="1">
      <alignment horizontal="left"/>
    </xf>
    <xf numFmtId="0" fontId="16" fillId="0" borderId="0" xfId="40" applyFont="1" applyBorder="1"/>
    <xf numFmtId="164" fontId="0" fillId="0" borderId="0" xfId="1" applyNumberFormat="1" applyFont="1" applyFill="1"/>
    <xf numFmtId="164" fontId="4" fillId="0" borderId="0" xfId="1" applyNumberFormat="1" applyFont="1" applyFill="1"/>
    <xf numFmtId="0" fontId="16" fillId="0" borderId="0" xfId="50" applyFont="1"/>
    <xf numFmtId="0" fontId="1" fillId="0" borderId="0" xfId="50"/>
    <xf numFmtId="0" fontId="1" fillId="0" borderId="0" xfId="40" applyNumberFormat="1" applyFont="1" applyAlignment="1">
      <alignment horizontal="center"/>
    </xf>
    <xf numFmtId="0" fontId="1" fillId="0" borderId="0" xfId="51" applyFont="1" applyAlignment="1">
      <alignment horizontal="center"/>
    </xf>
    <xf numFmtId="0" fontId="1" fillId="0" borderId="0" xfId="51" applyFont="1" applyBorder="1"/>
    <xf numFmtId="0" fontId="1" fillId="0" borderId="0" xfId="51" applyFont="1" applyBorder="1" applyAlignment="1">
      <alignment horizontal="center"/>
    </xf>
    <xf numFmtId="0" fontId="1" fillId="0" borderId="0" xfId="51" applyNumberFormat="1" applyFont="1" applyBorder="1" applyAlignment="1">
      <alignment horizontal="center"/>
    </xf>
    <xf numFmtId="41" fontId="1" fillId="0" borderId="0" xfId="43" applyNumberFormat="1" applyFont="1" applyBorder="1" applyAlignment="1">
      <alignment horizontal="center"/>
    </xf>
    <xf numFmtId="0" fontId="16" fillId="0" borderId="0" xfId="51" applyFont="1" applyBorder="1"/>
    <xf numFmtId="0" fontId="1" fillId="0" borderId="0" xfId="51" applyFont="1" applyBorder="1" applyAlignment="1">
      <alignment horizontal="left"/>
    </xf>
    <xf numFmtId="17" fontId="20" fillId="0" borderId="0" xfId="51" applyNumberFormat="1" applyFont="1" applyBorder="1"/>
    <xf numFmtId="0" fontId="1" fillId="0" borderId="0" xfId="50" applyAlignment="1">
      <alignment horizontal="center"/>
    </xf>
    <xf numFmtId="0" fontId="1" fillId="0" borderId="0" xfId="50" applyBorder="1" applyAlignment="1">
      <alignment horizontal="center"/>
    </xf>
    <xf numFmtId="0" fontId="1" fillId="0" borderId="0" xfId="50" applyFont="1" applyAlignment="1">
      <alignment horizontal="center"/>
    </xf>
    <xf numFmtId="0" fontId="1" fillId="0" borderId="13" xfId="50" applyBorder="1"/>
    <xf numFmtId="0" fontId="7" fillId="0" borderId="12" xfId="9" quotePrefix="1" applyNumberFormat="1" applyBorder="1">
      <alignment horizontal="left" vertical="center" indent="1"/>
    </xf>
    <xf numFmtId="0" fontId="7" fillId="0" borderId="13" xfId="9" quotePrefix="1" applyNumberFormat="1" applyBorder="1">
      <alignment horizontal="left" vertical="center" indent="1"/>
    </xf>
    <xf numFmtId="0" fontId="1" fillId="0" borderId="15" xfId="50" applyBorder="1"/>
    <xf numFmtId="0" fontId="1" fillId="0" borderId="0" xfId="50" applyBorder="1"/>
    <xf numFmtId="0" fontId="7" fillId="0" borderId="0" xfId="9" quotePrefix="1" applyNumberFormat="1" applyBorder="1" applyProtection="1">
      <alignment horizontal="left" vertical="center" indent="1"/>
      <protection locked="0"/>
    </xf>
    <xf numFmtId="0" fontId="7" fillId="0" borderId="15" xfId="9" quotePrefix="1" applyNumberFormat="1" applyBorder="1" applyProtection="1">
      <alignment horizontal="left" vertical="center" indent="1"/>
      <protection locked="0"/>
    </xf>
    <xf numFmtId="0" fontId="1" fillId="0" borderId="17" xfId="50" applyBorder="1"/>
    <xf numFmtId="0" fontId="7" fillId="0" borderId="18" xfId="9" quotePrefix="1" applyNumberFormat="1" applyBorder="1">
      <alignment horizontal="left" vertical="center" indent="1"/>
    </xf>
    <xf numFmtId="0" fontId="7" fillId="0" borderId="17" xfId="9" quotePrefix="1" applyNumberFormat="1" applyBorder="1">
      <alignment horizontal="left" vertical="center" indent="1"/>
    </xf>
    <xf numFmtId="167" fontId="6" fillId="0" borderId="0" xfId="55" applyNumberFormat="1" applyFont="1" applyBorder="1" applyAlignment="1" applyProtection="1">
      <alignment horizontal="center" vertical="center"/>
      <protection locked="0"/>
    </xf>
    <xf numFmtId="0" fontId="7" fillId="0" borderId="0" xfId="9" applyNumberFormat="1" applyFill="1" applyBorder="1" applyProtection="1">
      <alignment horizontal="left" vertical="center" indent="1"/>
      <protection locked="0"/>
    </xf>
    <xf numFmtId="167" fontId="6" fillId="0" borderId="0" xfId="55" applyNumberFormat="1" applyFont="1" applyBorder="1" applyAlignment="1" applyProtection="1">
      <alignment horizontal="left" vertical="center"/>
      <protection locked="0"/>
    </xf>
    <xf numFmtId="0" fontId="1" fillId="0" borderId="0" xfId="50" applyAlignment="1">
      <alignment horizontal="left"/>
    </xf>
    <xf numFmtId="164" fontId="7" fillId="0" borderId="14" xfId="1" applyNumberFormat="1" applyFont="1" applyBorder="1" applyAlignment="1">
      <alignment horizontal="right" vertical="center"/>
    </xf>
    <xf numFmtId="164" fontId="0" fillId="0" borderId="16" xfId="1" applyNumberFormat="1" applyFont="1" applyBorder="1"/>
    <xf numFmtId="164" fontId="7" fillId="0" borderId="16" xfId="1" applyNumberFormat="1" applyFont="1" applyBorder="1" applyAlignment="1" applyProtection="1">
      <alignment horizontal="right" vertical="center"/>
      <protection locked="0"/>
    </xf>
    <xf numFmtId="164" fontId="7" fillId="0" borderId="19" xfId="1" applyNumberFormat="1" applyFont="1" applyBorder="1" applyAlignment="1">
      <alignment horizontal="right" vertical="center"/>
    </xf>
    <xf numFmtId="0" fontId="1" fillId="0" borderId="0" xfId="40" applyFont="1"/>
    <xf numFmtId="0" fontId="1" fillId="0" borderId="0" xfId="40" applyFont="1" applyAlignment="1">
      <alignment horizontal="center"/>
    </xf>
    <xf numFmtId="0" fontId="1" fillId="0" borderId="0" xfId="40" applyFont="1" applyAlignment="1">
      <alignment horizontal="right"/>
    </xf>
    <xf numFmtId="0" fontId="1" fillId="0" borderId="0" xfId="40" applyNumberFormat="1" applyFont="1" applyAlignment="1">
      <alignment horizontal="left"/>
    </xf>
    <xf numFmtId="17" fontId="1" fillId="0" borderId="0" xfId="40" applyNumberFormat="1" applyFont="1"/>
    <xf numFmtId="164" fontId="1" fillId="0" borderId="0" xfId="0" applyNumberFormat="1" applyFont="1" applyAlignment="1">
      <alignment horizontal="center"/>
    </xf>
    <xf numFmtId="0" fontId="1" fillId="0" borderId="0" xfId="40" applyFont="1" applyBorder="1"/>
    <xf numFmtId="0" fontId="1" fillId="0" borderId="0" xfId="40" applyFont="1" applyBorder="1" applyAlignment="1">
      <alignment horizontal="center"/>
    </xf>
    <xf numFmtId="41" fontId="1" fillId="0" borderId="0" xfId="43" applyNumberFormat="1" applyFont="1" applyFill="1" applyBorder="1" applyAlignment="1">
      <alignment horizontal="center"/>
    </xf>
    <xf numFmtId="0" fontId="1" fillId="0" borderId="0" xfId="40" applyNumberFormat="1" applyFont="1" applyBorder="1" applyAlignment="1">
      <alignment horizontal="center"/>
    </xf>
    <xf numFmtId="165" fontId="1" fillId="0" borderId="0" xfId="46" applyNumberFormat="1" applyFont="1" applyAlignment="1">
      <alignment horizontal="center"/>
    </xf>
    <xf numFmtId="41" fontId="1" fillId="0" borderId="0" xfId="43" applyNumberFormat="1" applyFont="1" applyAlignment="1">
      <alignment horizontal="center"/>
    </xf>
    <xf numFmtId="166" fontId="1" fillId="0" borderId="0" xfId="46" applyNumberFormat="1" applyFont="1" applyBorder="1" applyAlignment="1">
      <alignment horizontal="center"/>
    </xf>
    <xf numFmtId="165" fontId="1" fillId="0" borderId="0" xfId="46" applyNumberFormat="1" applyFont="1" applyBorder="1" applyAlignment="1">
      <alignment horizontal="center"/>
    </xf>
    <xf numFmtId="0" fontId="1" fillId="0" borderId="0" xfId="42" applyNumberFormat="1" applyFont="1" applyBorder="1" applyAlignment="1"/>
    <xf numFmtId="41" fontId="1" fillId="0" borderId="3" xfId="43" applyNumberFormat="1" applyFont="1" applyBorder="1" applyAlignment="1">
      <alignment horizontal="center"/>
    </xf>
    <xf numFmtId="164" fontId="1" fillId="0" borderId="0" xfId="42" applyNumberFormat="1" applyFont="1"/>
    <xf numFmtId="164" fontId="1" fillId="0" borderId="0" xfId="42" applyNumberFormat="1" applyFont="1" applyBorder="1"/>
    <xf numFmtId="0" fontId="1" fillId="0" borderId="0" xfId="42" applyNumberFormat="1" applyFont="1" applyBorder="1" applyAlignment="1">
      <alignment horizontal="center"/>
    </xf>
    <xf numFmtId="17" fontId="1" fillId="0" borderId="0" xfId="40" applyNumberFormat="1" applyFont="1" applyBorder="1"/>
    <xf numFmtId="166" fontId="1" fillId="0" borderId="0" xfId="46" applyNumberFormat="1" applyFont="1" applyAlignment="1">
      <alignment horizontal="center"/>
    </xf>
    <xf numFmtId="0" fontId="1" fillId="0" borderId="0" xfId="40" quotePrefix="1" applyFont="1" applyBorder="1" applyAlignment="1">
      <alignment horizontal="left"/>
    </xf>
    <xf numFmtId="0" fontId="1" fillId="0" borderId="0" xfId="40" applyFont="1" applyBorder="1" applyAlignment="1">
      <alignment horizontal="left"/>
    </xf>
    <xf numFmtId="0" fontId="1" fillId="0" borderId="4" xfId="40" applyFont="1" applyBorder="1"/>
    <xf numFmtId="0" fontId="1" fillId="0" borderId="5" xfId="40" applyFont="1" applyBorder="1"/>
    <xf numFmtId="0" fontId="1" fillId="0" borderId="5" xfId="40" applyFont="1" applyBorder="1" applyAlignment="1">
      <alignment horizontal="center"/>
    </xf>
    <xf numFmtId="0" fontId="1" fillId="0" borderId="6" xfId="40" applyFont="1" applyBorder="1" applyAlignment="1">
      <alignment horizontal="center"/>
    </xf>
    <xf numFmtId="0" fontId="1" fillId="0" borderId="7" xfId="40" applyFont="1" applyBorder="1"/>
    <xf numFmtId="0" fontId="1" fillId="0" borderId="8" xfId="40" applyNumberFormat="1" applyFont="1" applyBorder="1" applyAlignment="1">
      <alignment horizontal="center"/>
    </xf>
    <xf numFmtId="3" fontId="1" fillId="0" borderId="0" xfId="40" applyNumberFormat="1" applyFont="1" applyBorder="1" applyAlignment="1">
      <alignment horizontal="center"/>
    </xf>
    <xf numFmtId="0" fontId="1" fillId="0" borderId="9" xfId="40" applyFont="1" applyBorder="1"/>
    <xf numFmtId="0" fontId="1" fillId="0" borderId="10" xfId="40" applyFont="1" applyBorder="1"/>
    <xf numFmtId="0" fontId="1" fillId="0" borderId="10" xfId="40" applyFont="1" applyBorder="1" applyAlignment="1">
      <alignment horizontal="center"/>
    </xf>
    <xf numFmtId="0" fontId="1" fillId="0" borderId="11" xfId="40" applyFont="1" applyBorder="1" applyAlignment="1">
      <alignment horizontal="center"/>
    </xf>
    <xf numFmtId="0" fontId="18" fillId="0" borderId="0" xfId="50" applyFont="1" applyAlignment="1">
      <alignment horizontal="center"/>
    </xf>
  </cellXfs>
  <cellStyles count="56">
    <cellStyle name="Comma" xfId="1" builtinId="3"/>
    <cellStyle name="Comma [0] 2" xfId="55"/>
    <cellStyle name="Comma 2" xfId="41"/>
    <cellStyle name="Comma 2 2" xfId="52"/>
    <cellStyle name="Comma 3" xfId="42"/>
    <cellStyle name="Comma 3 2" xfId="53"/>
    <cellStyle name="Comma 4" xfId="43"/>
    <cellStyle name="Currency 2" xfId="48"/>
    <cellStyle name="Currency 3" xfId="49"/>
    <cellStyle name="Normal" xfId="0" builtinId="0"/>
    <cellStyle name="Normal 2" xfId="44"/>
    <cellStyle name="Normal 2 2" xfId="54"/>
    <cellStyle name="Normal 3" xfId="40"/>
    <cellStyle name="Normal 3 2" xfId="50"/>
    <cellStyle name="Normal 3 3" xfId="51"/>
    <cellStyle name="Normal 4" xfId="47"/>
    <cellStyle name="Percent 2" xfId="45"/>
    <cellStyle name="Percent 3" xfId="46"/>
    <cellStyle name="SAPBEXaggData" xfId="11"/>
    <cellStyle name="SAPBEXaggDataEmph" xfId="12"/>
    <cellStyle name="SAPBEXaggItem" xfId="13"/>
    <cellStyle name="SAPBEXaggItemX" xfId="14"/>
    <cellStyle name="SAPBEXchaText" xfId="6"/>
    <cellStyle name="SAPBEXexcBad7" xfId="15"/>
    <cellStyle name="SAPBEXexcBad8" xfId="16"/>
    <cellStyle name="SAPBEXexcBad9" xfId="17"/>
    <cellStyle name="SAPBEXexcCritical4" xfId="18"/>
    <cellStyle name="SAPBEXexcCritical5" xfId="19"/>
    <cellStyle name="SAPBEXexcCritical6" xfId="20"/>
    <cellStyle name="SAPBEXexcGood1" xfId="21"/>
    <cellStyle name="SAPBEXexcGood2" xfId="22"/>
    <cellStyle name="SAPBEXexcGood3" xfId="23"/>
    <cellStyle name="SAPBEXfilterDrill" xfId="7"/>
    <cellStyle name="SAPBEXfilterItem" xfId="5"/>
    <cellStyle name="SAPBEXfilterText" xfId="24"/>
    <cellStyle name="SAPBEXformats" xfId="25"/>
    <cellStyle name="SAPBEXheaderItem" xfId="3"/>
    <cellStyle name="SAPBEXheaderText" xfId="4"/>
    <cellStyle name="SAPBEXHLevel0" xfId="26"/>
    <cellStyle name="SAPBEXHLevel0X" xfId="27"/>
    <cellStyle name="SAPBEXHLevel1" xfId="28"/>
    <cellStyle name="SAPBEXHLevel1X" xfId="29"/>
    <cellStyle name="SAPBEXHLevel2" xfId="30"/>
    <cellStyle name="SAPBEXHLevel2X" xfId="31"/>
    <cellStyle name="SAPBEXHLevel3" xfId="32"/>
    <cellStyle name="SAPBEXHLevel3X" xfId="33"/>
    <cellStyle name="SAPBEXresData" xfId="34"/>
    <cellStyle name="SAPBEXresDataEmph" xfId="35"/>
    <cellStyle name="SAPBEXresItem" xfId="36"/>
    <cellStyle name="SAPBEXresItemX" xfId="37"/>
    <cellStyle name="SAPBEXstdData" xfId="10"/>
    <cellStyle name="SAPBEXstdDataEmph" xfId="38"/>
    <cellStyle name="SAPBEXstdItem" xfId="9"/>
    <cellStyle name="SAPBEXstdItemX" xfId="8"/>
    <cellStyle name="SAPBEXtitle" xfId="2"/>
    <cellStyle name="SAPBEXundefined" xfId="39"/>
  </cellStyles>
  <dxfs count="2"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45</xdr:row>
      <xdr:rowOff>66675</xdr:rowOff>
    </xdr:from>
    <xdr:to>
      <xdr:col>9</xdr:col>
      <xdr:colOff>419100</xdr:colOff>
      <xdr:row>52</xdr:row>
      <xdr:rowOff>38100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0" y="8820150"/>
          <a:ext cx="6477000" cy="1104900"/>
        </a:xfrm>
        <a:prstGeom prst="rect">
          <a:avLst/>
        </a:prstGeom>
        <a:ln>
          <a:noFill/>
          <a:headEnd/>
          <a:tailEnd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lIns="27432" tIns="22860" rIns="0" bIns="0" anchor="t" upright="1"/>
        <a:lstStyle/>
        <a:p>
          <a:pPr rtl="0"/>
          <a:r>
            <a:rPr 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This restating adjustment removes Demand Side Management (“DSM”) expenses from regulated results since they are recovered through a separate tariff rider (Schedule 191).  Actual DSM revenues for Washington are included in retail revenues and are removed from the results in the Revenue Normalization adjustment, page 3.2. </a:t>
          </a:r>
          <a:endParaRPr lang="en-US" sz="10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23042\Local%20Settings\Temporary%20Internet%20Files\Content.Outlook\CAA6JY1V\RECOV09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CRInput"/>
      <sheetName val="SOX-Dox"/>
      <sheetName val="Process"/>
      <sheetName val="Voltage"/>
      <sheetName val="Codes"/>
      <sheetName val="Delivery"/>
      <sheetName val="SCRInput2"/>
      <sheetName val="Inputs"/>
      <sheetName val="Prorate WA 200912"/>
      <sheetName val="Prorate WA 11-09"/>
      <sheetName val="Prorate 12-09"/>
      <sheetName val="Prorate 11-09"/>
      <sheetName val="Prorate 10-09"/>
      <sheetName val="Prorate 09-09"/>
      <sheetName val="Prorate 08-09"/>
      <sheetName val="Prorate 07-09"/>
      <sheetName val="Prorate 06-09"/>
      <sheetName val="Prorate 05-09"/>
      <sheetName val="Prorate 04-09"/>
      <sheetName val="Prorate 03-09"/>
      <sheetName val="Prorate 02-09"/>
      <sheetName val="Prorate 01-09"/>
      <sheetName val="Independent Evaluator"/>
      <sheetName val="RAC Deferral"/>
      <sheetName val="Property Sales"/>
      <sheetName val="DA Shopping"/>
      <sheetName val="Intervenor Funding"/>
      <sheetName val="WA SBC"/>
      <sheetName val="0103 Proration (191)"/>
      <sheetName val="WA SBC - Class 48T"/>
      <sheetName val="Utah DSM"/>
      <sheetName val="Idaho DSM"/>
      <sheetName val="Wyoming DSM"/>
      <sheetName val="CA Pub Purp"/>
      <sheetName val="Reasonableness"/>
      <sheetName val="CA Deferred ECAC"/>
      <sheetName val="Module2"/>
    </sheetNames>
    <sheetDataSet>
      <sheetData sheetId="0"/>
      <sheetData sheetId="1"/>
      <sheetData sheetId="2"/>
      <sheetData sheetId="3"/>
      <sheetData sheetId="4">
        <row r="1">
          <cell r="A1" t="str">
            <v>Code</v>
          </cell>
        </row>
      </sheetData>
      <sheetData sheetId="5"/>
      <sheetData sheetId="6">
        <row r="1">
          <cell r="S1" t="str">
            <v>Month</v>
          </cell>
        </row>
      </sheetData>
      <sheetData sheetId="7"/>
      <sheetData sheetId="8">
        <row r="5">
          <cell r="B5">
            <v>294817.85332335846</v>
          </cell>
        </row>
      </sheetData>
      <sheetData sheetId="9">
        <row r="5">
          <cell r="B5">
            <v>130503.94777086169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54"/>
  <sheetViews>
    <sheetView tabSelected="1" zoomScale="85" zoomScaleNormal="85" workbookViewId="0">
      <selection activeCell="D42" sqref="D42"/>
    </sheetView>
  </sheetViews>
  <sheetFormatPr defaultRowHeight="12.75"/>
  <cols>
    <col min="1" max="1" width="3.7109375" style="52" customWidth="1"/>
    <col min="2" max="2" width="14" style="52" customWidth="1"/>
    <col min="3" max="3" width="14.85546875" style="52" customWidth="1"/>
    <col min="4" max="5" width="9.42578125" style="52" bestFit="1" customWidth="1"/>
    <col min="6" max="6" width="13.7109375" style="52" bestFit="1" customWidth="1"/>
    <col min="7" max="7" width="9.140625" style="52"/>
    <col min="8" max="8" width="10" style="52" customWidth="1"/>
    <col min="9" max="9" width="12.7109375" style="52" customWidth="1"/>
    <col min="10" max="10" width="9.28515625" style="52" bestFit="1" customWidth="1"/>
    <col min="11" max="16384" width="9.140625" style="52"/>
  </cols>
  <sheetData>
    <row r="1" spans="1:10">
      <c r="B1" s="12" t="s">
        <v>39</v>
      </c>
      <c r="D1" s="53"/>
      <c r="E1" s="53"/>
      <c r="F1" s="53"/>
      <c r="G1" s="53"/>
      <c r="H1" s="53"/>
      <c r="I1" s="54" t="s">
        <v>7</v>
      </c>
      <c r="J1" s="55">
        <f>4.6</f>
        <v>4.5999999999999996</v>
      </c>
    </row>
    <row r="2" spans="1:10">
      <c r="B2" s="12" t="s">
        <v>31</v>
      </c>
      <c r="D2" s="53"/>
      <c r="E2" s="53"/>
      <c r="F2" s="53"/>
      <c r="G2" s="53"/>
      <c r="H2" s="53"/>
      <c r="I2" s="53"/>
      <c r="J2" s="22"/>
    </row>
    <row r="3" spans="1:10">
      <c r="B3" s="12" t="s">
        <v>40</v>
      </c>
      <c r="D3" s="53"/>
      <c r="E3" s="53"/>
      <c r="F3" s="13"/>
      <c r="G3" s="53"/>
      <c r="H3" s="53"/>
      <c r="I3" s="53"/>
      <c r="J3" s="22"/>
    </row>
    <row r="4" spans="1:10">
      <c r="B4" s="56"/>
      <c r="D4" s="53"/>
      <c r="E4" s="53"/>
      <c r="F4" s="53"/>
      <c r="G4" s="53"/>
      <c r="H4" s="53"/>
      <c r="I4" s="53"/>
      <c r="J4" s="22"/>
    </row>
    <row r="5" spans="1:10">
      <c r="D5" s="53"/>
      <c r="E5" s="53"/>
      <c r="F5" s="53"/>
      <c r="G5" s="53"/>
      <c r="H5" s="53"/>
      <c r="I5" s="53"/>
      <c r="J5" s="22"/>
    </row>
    <row r="6" spans="1:10">
      <c r="D6" s="53"/>
      <c r="E6" s="53"/>
      <c r="F6" s="53" t="s">
        <v>8</v>
      </c>
      <c r="G6" s="53"/>
      <c r="H6" s="53"/>
      <c r="I6" s="57" t="s">
        <v>5</v>
      </c>
      <c r="J6" s="22"/>
    </row>
    <row r="7" spans="1:10">
      <c r="D7" s="14" t="s">
        <v>9</v>
      </c>
      <c r="E7" s="14" t="s">
        <v>10</v>
      </c>
      <c r="F7" s="14" t="s">
        <v>11</v>
      </c>
      <c r="G7" s="14" t="s">
        <v>12</v>
      </c>
      <c r="H7" s="14" t="s">
        <v>13</v>
      </c>
      <c r="I7" s="14" t="s">
        <v>14</v>
      </c>
      <c r="J7" s="15" t="s">
        <v>15</v>
      </c>
    </row>
    <row r="8" spans="1:10">
      <c r="A8" s="58"/>
      <c r="B8" s="12" t="s">
        <v>16</v>
      </c>
      <c r="C8" s="58"/>
      <c r="D8" s="53"/>
      <c r="E8" s="59"/>
      <c r="F8" s="60"/>
      <c r="G8" s="61"/>
      <c r="H8" s="62"/>
      <c r="I8" s="63"/>
      <c r="J8" s="22"/>
    </row>
    <row r="9" spans="1:10">
      <c r="A9" s="58"/>
      <c r="B9" s="52" t="s">
        <v>57</v>
      </c>
      <c r="C9" s="58"/>
      <c r="D9" s="53">
        <v>908</v>
      </c>
      <c r="E9" s="53" t="s">
        <v>60</v>
      </c>
      <c r="F9" s="60">
        <f>'4.6.1'!E27</f>
        <v>-816550.68</v>
      </c>
      <c r="G9" s="61" t="str">
        <f>'4.6.1'!D27</f>
        <v>CA</v>
      </c>
      <c r="H9" s="62" t="s">
        <v>59</v>
      </c>
      <c r="I9" s="63">
        <v>0</v>
      </c>
      <c r="J9" s="22"/>
    </row>
    <row r="10" spans="1:10">
      <c r="A10" s="58"/>
      <c r="B10" s="52" t="s">
        <v>57</v>
      </c>
      <c r="C10" s="58"/>
      <c r="D10" s="53">
        <v>908</v>
      </c>
      <c r="E10" s="53" t="s">
        <v>60</v>
      </c>
      <c r="F10" s="60">
        <f>'4.6.1'!E28</f>
        <v>-5010485.78</v>
      </c>
      <c r="G10" s="61" t="str">
        <f>'4.6.1'!D28</f>
        <v>ID</v>
      </c>
      <c r="H10" s="62" t="s">
        <v>59</v>
      </c>
      <c r="I10" s="63">
        <v>0</v>
      </c>
      <c r="J10" s="22"/>
    </row>
    <row r="11" spans="1:10">
      <c r="A11" s="58"/>
      <c r="B11" s="52" t="s">
        <v>57</v>
      </c>
      <c r="C11" s="58"/>
      <c r="D11" s="53">
        <v>908</v>
      </c>
      <c r="E11" s="53" t="s">
        <v>60</v>
      </c>
      <c r="F11" s="60">
        <f>'4.6.1'!E29</f>
        <v>-8579678.0899999999</v>
      </c>
      <c r="G11" s="61" t="str">
        <f>'4.6.1'!D29</f>
        <v>OR</v>
      </c>
      <c r="H11" s="64" t="s">
        <v>59</v>
      </c>
      <c r="I11" s="27">
        <v>0</v>
      </c>
      <c r="J11" s="22"/>
    </row>
    <row r="12" spans="1:10">
      <c r="A12" s="58"/>
      <c r="B12" s="52" t="s">
        <v>57</v>
      </c>
      <c r="C12" s="58"/>
      <c r="D12" s="53">
        <v>908</v>
      </c>
      <c r="E12" s="53" t="s">
        <v>60</v>
      </c>
      <c r="F12" s="60">
        <f>'4.6.1'!E30</f>
        <v>-36046587.330000006</v>
      </c>
      <c r="G12" s="61" t="str">
        <f>'4.6.1'!D30</f>
        <v>UT</v>
      </c>
      <c r="H12" s="64" t="s">
        <v>59</v>
      </c>
      <c r="I12" s="27">
        <v>0</v>
      </c>
      <c r="J12" s="22"/>
    </row>
    <row r="13" spans="1:10">
      <c r="A13" s="58"/>
      <c r="B13" s="52" t="s">
        <v>57</v>
      </c>
      <c r="C13" s="58"/>
      <c r="D13" s="53">
        <v>908</v>
      </c>
      <c r="E13" s="53" t="s">
        <v>60</v>
      </c>
      <c r="F13" s="60">
        <f>'4.6.1'!E31</f>
        <v>-4858459</v>
      </c>
      <c r="G13" s="61" t="str">
        <f>'4.6.1'!D31</f>
        <v>WA</v>
      </c>
      <c r="H13" s="65" t="s">
        <v>59</v>
      </c>
      <c r="I13" s="60">
        <f>+F13</f>
        <v>-4858459</v>
      </c>
      <c r="J13" s="22"/>
    </row>
    <row r="14" spans="1:10">
      <c r="A14" s="58"/>
      <c r="B14" s="52" t="s">
        <v>57</v>
      </c>
      <c r="C14" s="58"/>
      <c r="D14" s="53">
        <v>908</v>
      </c>
      <c r="E14" s="53" t="s">
        <v>60</v>
      </c>
      <c r="F14" s="60">
        <f>'4.6.1'!E32</f>
        <v>-1403091.99</v>
      </c>
      <c r="G14" s="61" t="str">
        <f>'4.6.1'!D32</f>
        <v>WY-All</v>
      </c>
      <c r="H14" s="65" t="s">
        <v>59</v>
      </c>
      <c r="I14" s="60">
        <v>0</v>
      </c>
      <c r="J14" s="22"/>
    </row>
    <row r="15" spans="1:10">
      <c r="A15" s="58"/>
      <c r="C15" s="58"/>
      <c r="D15" s="53"/>
      <c r="E15" s="53"/>
      <c r="G15" s="61"/>
      <c r="H15" s="65"/>
      <c r="I15" s="60"/>
    </row>
    <row r="16" spans="1:10">
      <c r="A16" s="58"/>
      <c r="B16" s="66"/>
      <c r="C16" s="58"/>
      <c r="D16" s="53"/>
      <c r="E16" s="53"/>
      <c r="F16" s="67">
        <f>SUM(F9:F14)</f>
        <v>-56714852.870000012</v>
      </c>
      <c r="G16" s="61"/>
      <c r="H16" s="65"/>
      <c r="I16" s="67">
        <f>SUM(I9:I14)</f>
        <v>-4858459</v>
      </c>
      <c r="J16" s="22" t="str">
        <f>J1&amp;".1"</f>
        <v>4.6.1</v>
      </c>
    </row>
    <row r="17" spans="1:11">
      <c r="A17" s="58"/>
      <c r="C17" s="58"/>
      <c r="D17" s="53"/>
      <c r="E17" s="53"/>
      <c r="F17" s="27"/>
      <c r="G17" s="61"/>
      <c r="H17" s="65"/>
      <c r="I17" s="60"/>
      <c r="J17" s="22"/>
      <c r="K17" s="68"/>
    </row>
    <row r="18" spans="1:11">
      <c r="A18" s="58"/>
      <c r="C18" s="58"/>
      <c r="D18" s="53"/>
      <c r="E18" s="53"/>
      <c r="F18" s="69"/>
      <c r="G18" s="70"/>
      <c r="H18" s="65"/>
      <c r="I18" s="60"/>
      <c r="J18" s="22"/>
    </row>
    <row r="19" spans="1:11">
      <c r="A19" s="58"/>
      <c r="B19" s="30" t="s">
        <v>33</v>
      </c>
      <c r="C19" s="28"/>
      <c r="D19" s="23"/>
      <c r="E19" s="53"/>
      <c r="F19" s="27"/>
      <c r="G19" s="26"/>
      <c r="H19" s="65"/>
      <c r="I19" s="60"/>
      <c r="J19" s="22"/>
    </row>
    <row r="20" spans="1:11">
      <c r="A20" s="58"/>
      <c r="B20" s="24" t="s">
        <v>34</v>
      </c>
      <c r="C20" s="24"/>
      <c r="D20" s="25" t="s">
        <v>35</v>
      </c>
      <c r="E20" s="53" t="s">
        <v>60</v>
      </c>
      <c r="F20" s="27">
        <f>-'4.6.2'!F8*1000</f>
        <v>-18706576</v>
      </c>
      <c r="G20" s="26" t="s">
        <v>36</v>
      </c>
      <c r="H20" s="65">
        <v>7.408369726216299E-2</v>
      </c>
      <c r="I20" s="60">
        <f>+F20*H20</f>
        <v>-1385852.3131956439</v>
      </c>
      <c r="J20" s="22" t="s">
        <v>58</v>
      </c>
    </row>
    <row r="21" spans="1:11">
      <c r="A21" s="58"/>
      <c r="B21" s="24" t="s">
        <v>37</v>
      </c>
      <c r="C21" s="24"/>
      <c r="D21" s="25">
        <v>41010</v>
      </c>
      <c r="E21" s="53" t="s">
        <v>60</v>
      </c>
      <c r="F21" s="27">
        <f>-'4.6.2'!F10*1000</f>
        <v>-7099332</v>
      </c>
      <c r="G21" s="25" t="s">
        <v>36</v>
      </c>
      <c r="H21" s="65">
        <v>7.408369726216299E-2</v>
      </c>
      <c r="I21" s="60">
        <f t="shared" ref="I21:I22" si="0">+F21*H21</f>
        <v>-525944.76265158609</v>
      </c>
      <c r="J21" s="22" t="s">
        <v>58</v>
      </c>
    </row>
    <row r="22" spans="1:11">
      <c r="A22" s="58"/>
      <c r="B22" s="29" t="s">
        <v>38</v>
      </c>
      <c r="C22" s="24"/>
      <c r="D22" s="25">
        <v>283</v>
      </c>
      <c r="E22" s="53" t="s">
        <v>60</v>
      </c>
      <c r="F22" s="27">
        <f>-'4.6.2'!F12*1000</f>
        <v>6376651.4020830002</v>
      </c>
      <c r="G22" s="25" t="s">
        <v>36</v>
      </c>
      <c r="H22" s="64">
        <v>7.408369726216299E-2</v>
      </c>
      <c r="I22" s="60">
        <f t="shared" si="0"/>
        <v>472405.91201826412</v>
      </c>
      <c r="J22" s="22" t="s">
        <v>58</v>
      </c>
    </row>
    <row r="23" spans="1:11">
      <c r="A23" s="58"/>
      <c r="B23" s="16"/>
      <c r="C23" s="58"/>
      <c r="D23" s="59"/>
      <c r="E23" s="59"/>
      <c r="F23" s="27"/>
      <c r="G23" s="59"/>
      <c r="H23" s="64"/>
      <c r="I23" s="60"/>
      <c r="J23" s="22"/>
    </row>
    <row r="24" spans="1:11">
      <c r="A24" s="58"/>
      <c r="B24" s="71"/>
      <c r="C24" s="58"/>
      <c r="D24" s="53"/>
      <c r="E24" s="59"/>
      <c r="F24" s="27"/>
      <c r="G24" s="61"/>
      <c r="H24" s="65"/>
      <c r="I24" s="27"/>
      <c r="J24" s="22"/>
    </row>
    <row r="25" spans="1:11">
      <c r="A25" s="58"/>
      <c r="B25" s="58"/>
      <c r="C25" s="58"/>
      <c r="D25" s="59"/>
      <c r="E25" s="59"/>
      <c r="F25" s="27"/>
      <c r="G25" s="59"/>
      <c r="H25" s="72"/>
      <c r="I25" s="63"/>
      <c r="J25" s="22"/>
    </row>
    <row r="26" spans="1:11">
      <c r="A26" s="58"/>
      <c r="B26" s="73"/>
      <c r="C26" s="58"/>
      <c r="D26" s="59"/>
      <c r="E26" s="59"/>
      <c r="F26" s="27"/>
      <c r="G26" s="59"/>
      <c r="H26" s="72"/>
      <c r="I26" s="63"/>
      <c r="J26" s="22"/>
    </row>
    <row r="27" spans="1:11">
      <c r="A27" s="58"/>
      <c r="B27" s="16"/>
      <c r="C27" s="58"/>
      <c r="D27" s="59"/>
      <c r="E27" s="59"/>
      <c r="F27" s="27"/>
      <c r="G27" s="59"/>
      <c r="H27" s="72"/>
      <c r="I27" s="63"/>
      <c r="J27" s="22"/>
    </row>
    <row r="28" spans="1:11">
      <c r="A28" s="58"/>
      <c r="B28" s="74"/>
      <c r="C28" s="58"/>
      <c r="D28" s="59"/>
      <c r="E28" s="59"/>
      <c r="F28" s="27"/>
      <c r="G28" s="59"/>
      <c r="H28" s="72"/>
      <c r="I28" s="63"/>
      <c r="J28" s="22"/>
    </row>
    <row r="29" spans="1:11">
      <c r="A29" s="58"/>
      <c r="B29" s="74"/>
      <c r="C29" s="58"/>
      <c r="D29" s="59"/>
      <c r="E29" s="59"/>
      <c r="F29" s="27"/>
      <c r="G29" s="59"/>
      <c r="H29" s="72"/>
      <c r="I29" s="63"/>
      <c r="J29" s="22"/>
    </row>
    <row r="30" spans="1:11">
      <c r="A30" s="58"/>
      <c r="B30" s="73"/>
      <c r="C30" s="58"/>
      <c r="D30" s="59"/>
      <c r="E30" s="59"/>
      <c r="F30" s="27"/>
      <c r="G30" s="59"/>
      <c r="H30" s="72"/>
      <c r="I30" s="63"/>
      <c r="J30" s="22"/>
    </row>
    <row r="31" spans="1:11">
      <c r="A31" s="58"/>
      <c r="B31" s="73"/>
      <c r="C31" s="58"/>
      <c r="D31" s="59"/>
      <c r="E31" s="59"/>
      <c r="F31" s="27"/>
      <c r="G31" s="59"/>
      <c r="H31" s="72"/>
      <c r="I31" s="63"/>
      <c r="J31" s="22"/>
    </row>
    <row r="32" spans="1:11">
      <c r="A32" s="58"/>
      <c r="B32" s="73"/>
      <c r="C32" s="58"/>
      <c r="D32" s="59"/>
      <c r="E32" s="59"/>
      <c r="F32" s="27"/>
      <c r="G32" s="59"/>
      <c r="H32" s="72"/>
      <c r="I32" s="63"/>
      <c r="J32" s="22"/>
    </row>
    <row r="33" spans="1:10">
      <c r="A33" s="58"/>
      <c r="B33" s="73"/>
      <c r="C33" s="58"/>
      <c r="D33" s="59"/>
      <c r="E33" s="59"/>
      <c r="F33" s="27"/>
      <c r="G33" s="59"/>
      <c r="H33" s="72"/>
      <c r="I33" s="63"/>
      <c r="J33" s="22"/>
    </row>
    <row r="34" spans="1:10">
      <c r="A34" s="58"/>
      <c r="B34" s="73"/>
      <c r="C34" s="58"/>
      <c r="D34" s="59"/>
      <c r="E34" s="59"/>
      <c r="F34" s="27"/>
      <c r="G34" s="59"/>
      <c r="H34" s="72"/>
      <c r="I34" s="63"/>
      <c r="J34" s="22"/>
    </row>
    <row r="35" spans="1:10">
      <c r="B35" s="73"/>
      <c r="C35" s="58"/>
      <c r="D35" s="59"/>
      <c r="E35" s="59"/>
      <c r="F35" s="27"/>
      <c r="G35" s="59"/>
      <c r="H35" s="72"/>
      <c r="I35" s="63"/>
      <c r="J35" s="22"/>
    </row>
    <row r="36" spans="1:10">
      <c r="B36" s="73"/>
      <c r="C36" s="58"/>
      <c r="D36" s="59"/>
      <c r="E36" s="59"/>
      <c r="F36" s="27"/>
      <c r="G36" s="59"/>
      <c r="H36" s="72"/>
      <c r="I36" s="63"/>
      <c r="J36" s="22"/>
    </row>
    <row r="37" spans="1:10">
      <c r="B37" s="73"/>
      <c r="C37" s="58"/>
      <c r="D37" s="59"/>
      <c r="E37" s="59"/>
      <c r="F37" s="27"/>
      <c r="G37" s="59"/>
      <c r="H37" s="72"/>
      <c r="I37" s="63"/>
      <c r="J37" s="22"/>
    </row>
    <row r="38" spans="1:10">
      <c r="B38" s="73"/>
      <c r="C38" s="58"/>
      <c r="D38" s="59"/>
      <c r="E38" s="59"/>
      <c r="F38" s="27"/>
      <c r="G38" s="59"/>
      <c r="H38" s="72"/>
      <c r="I38" s="63"/>
      <c r="J38" s="22"/>
    </row>
    <row r="39" spans="1:10">
      <c r="B39" s="73"/>
      <c r="C39" s="58"/>
      <c r="D39" s="59"/>
      <c r="E39" s="59"/>
      <c r="F39" s="27"/>
      <c r="G39" s="59"/>
      <c r="H39" s="72"/>
      <c r="I39" s="63"/>
      <c r="J39" s="22"/>
    </row>
    <row r="40" spans="1:10">
      <c r="A40" s="58"/>
      <c r="B40" s="73"/>
      <c r="C40" s="58"/>
      <c r="D40" s="59"/>
      <c r="E40" s="59"/>
      <c r="F40" s="27"/>
      <c r="G40" s="59"/>
      <c r="H40" s="72"/>
      <c r="I40" s="63"/>
      <c r="J40" s="22"/>
    </row>
    <row r="41" spans="1:10">
      <c r="A41" s="58"/>
      <c r="B41" s="73"/>
      <c r="C41" s="58"/>
      <c r="D41" s="59"/>
      <c r="E41" s="59"/>
      <c r="F41" s="27"/>
      <c r="G41" s="59"/>
      <c r="H41" s="72"/>
      <c r="I41" s="63"/>
      <c r="J41" s="22"/>
    </row>
    <row r="42" spans="1:10">
      <c r="A42" s="58"/>
      <c r="B42" s="58"/>
      <c r="C42" s="58"/>
      <c r="D42" s="59"/>
      <c r="E42" s="59"/>
      <c r="F42" s="27"/>
      <c r="G42" s="59"/>
      <c r="H42" s="72"/>
      <c r="I42" s="63"/>
      <c r="J42" s="22"/>
    </row>
    <row r="43" spans="1:10">
      <c r="A43" s="58"/>
      <c r="B43" s="58"/>
      <c r="C43" s="58"/>
      <c r="D43" s="59"/>
      <c r="E43" s="59"/>
      <c r="F43" s="27"/>
      <c r="G43" s="59"/>
      <c r="H43" s="72"/>
      <c r="I43" s="63"/>
      <c r="J43" s="22"/>
    </row>
    <row r="44" spans="1:10">
      <c r="A44" s="58"/>
      <c r="B44" s="58"/>
      <c r="C44" s="58"/>
      <c r="D44" s="59"/>
      <c r="E44" s="59"/>
      <c r="F44" s="27"/>
      <c r="G44" s="59"/>
      <c r="H44" s="72"/>
      <c r="I44" s="63"/>
      <c r="J44" s="22"/>
    </row>
    <row r="45" spans="1:10" ht="13.5" thickBot="1">
      <c r="A45" s="58"/>
      <c r="B45" s="17" t="s">
        <v>17</v>
      </c>
      <c r="C45" s="58"/>
      <c r="D45" s="59"/>
      <c r="E45" s="59"/>
      <c r="F45" s="59"/>
      <c r="G45" s="59"/>
      <c r="H45" s="59"/>
      <c r="I45" s="59"/>
      <c r="J45" s="22"/>
    </row>
    <row r="46" spans="1:10">
      <c r="A46" s="75"/>
      <c r="B46" s="2"/>
      <c r="C46" s="76"/>
      <c r="D46" s="77"/>
      <c r="E46" s="77"/>
      <c r="F46" s="77"/>
      <c r="G46" s="77"/>
      <c r="H46" s="77"/>
      <c r="I46" s="77"/>
      <c r="J46" s="78"/>
    </row>
    <row r="47" spans="1:10">
      <c r="A47" s="79"/>
      <c r="B47" s="73"/>
      <c r="C47" s="58"/>
      <c r="D47" s="59"/>
      <c r="E47" s="59"/>
      <c r="F47" s="59"/>
      <c r="G47" s="59"/>
      <c r="H47" s="59"/>
      <c r="I47" s="59"/>
      <c r="J47" s="80"/>
    </row>
    <row r="48" spans="1:10">
      <c r="A48" s="79"/>
      <c r="B48" s="73"/>
      <c r="C48" s="58"/>
      <c r="D48" s="59"/>
      <c r="E48" s="59"/>
      <c r="F48" s="59"/>
      <c r="G48" s="59"/>
      <c r="H48" s="59"/>
      <c r="I48" s="59"/>
      <c r="J48" s="80"/>
    </row>
    <row r="49" spans="1:10">
      <c r="A49" s="79"/>
      <c r="B49" s="73"/>
      <c r="C49" s="58"/>
      <c r="D49" s="59"/>
      <c r="E49" s="59"/>
      <c r="F49" s="59"/>
      <c r="G49" s="59"/>
      <c r="H49" s="59"/>
      <c r="I49" s="59"/>
      <c r="J49" s="80"/>
    </row>
    <row r="50" spans="1:10">
      <c r="A50" s="79"/>
      <c r="B50" s="73"/>
      <c r="C50" s="58"/>
      <c r="D50" s="59"/>
      <c r="E50" s="59"/>
      <c r="F50" s="59"/>
      <c r="G50" s="59"/>
      <c r="H50" s="59"/>
      <c r="I50" s="59"/>
      <c r="J50" s="80"/>
    </row>
    <row r="51" spans="1:10">
      <c r="A51" s="79"/>
      <c r="B51" s="73"/>
      <c r="C51" s="58"/>
      <c r="D51" s="59"/>
      <c r="E51" s="59"/>
      <c r="F51" s="81"/>
      <c r="G51" s="59"/>
      <c r="H51" s="59"/>
      <c r="I51" s="59"/>
      <c r="J51" s="80"/>
    </row>
    <row r="52" spans="1:10">
      <c r="A52" s="79"/>
      <c r="B52" s="73"/>
      <c r="C52" s="58"/>
      <c r="D52" s="59"/>
      <c r="E52" s="59"/>
      <c r="F52" s="59"/>
      <c r="G52" s="59"/>
      <c r="H52" s="59"/>
      <c r="I52" s="59"/>
      <c r="J52" s="80"/>
    </row>
    <row r="53" spans="1:10">
      <c r="A53" s="79"/>
      <c r="B53" s="73"/>
      <c r="C53" s="58"/>
      <c r="D53" s="59"/>
      <c r="E53" s="59"/>
      <c r="F53" s="59"/>
      <c r="G53" s="59"/>
      <c r="H53" s="59"/>
      <c r="I53" s="59"/>
      <c r="J53" s="80"/>
    </row>
    <row r="54" spans="1:10" ht="13.5" thickBot="1">
      <c r="A54" s="82"/>
      <c r="B54" s="83"/>
      <c r="C54" s="83"/>
      <c r="D54" s="84"/>
      <c r="E54" s="84"/>
      <c r="F54" s="84"/>
      <c r="G54" s="84"/>
      <c r="H54" s="84"/>
      <c r="I54" s="84"/>
      <c r="J54" s="85"/>
    </row>
  </sheetData>
  <sortState ref="D17:G22">
    <sortCondition ref="G17:G22"/>
  </sortState>
  <conditionalFormatting sqref="J1">
    <cfRule type="cellIs" dxfId="1" priority="3" stopIfTrue="1" operator="equal">
      <formula>"x.x"</formula>
    </cfRule>
  </conditionalFormatting>
  <conditionalFormatting sqref="B8 B15:B18">
    <cfRule type="cellIs" dxfId="0" priority="2" stopIfTrue="1" operator="equal">
      <formula>"Title"</formula>
    </cfRule>
  </conditionalFormatting>
  <dataValidations count="3">
    <dataValidation type="list" errorStyle="warning" allowBlank="1" showInputMessage="1" showErrorMessage="1" errorTitle="FERC ACCOUNT" error="This FERC Account is not included in the drop-down list. Is this the account you want to use?" sqref="D20:D23 D25:D44">
      <formula1>#REF!</formula1>
    </dataValidation>
    <dataValidation type="list" errorStyle="warning" allowBlank="1" showInputMessage="1" showErrorMessage="1" errorTitle="Factor" error="This factor is not included in the drop-down list. Is this the factor you want to use?" sqref="G19:G44 G8:G17">
      <formula1>#REF!</formula1>
    </dataValidation>
    <dataValidation type="list" allowBlank="1" showInputMessage="1" showErrorMessage="1" errorTitle="Adjustment Type" error="There are only three types of adjustments:_x000a_Type 1 - ordered, reversal of prior period, correcting or normalizing adjustments._x000a_Type 2 - annualizing or change during the test period._x000a_Type 3 - adjustments beyond the test period." sqref="E8 E23:E44">
      <formula1>"1, 2, 3"</formula1>
    </dataValidation>
  </dataValidations>
  <pageMargins left="0.7" right="0.7" top="0.75" bottom="0.75" header="0.3" footer="0.3"/>
  <pageSetup scale="8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1:F33"/>
  <sheetViews>
    <sheetView zoomScale="85" zoomScaleNormal="85" workbookViewId="0">
      <selection activeCell="E30" sqref="E30"/>
    </sheetView>
  </sheetViews>
  <sheetFormatPr defaultRowHeight="12.75"/>
  <cols>
    <col min="1" max="1" width="2.7109375" customWidth="1"/>
    <col min="2" max="2" width="13.42578125" customWidth="1"/>
    <col min="3" max="3" width="29.85546875" customWidth="1"/>
    <col min="4" max="4" width="13.85546875" customWidth="1"/>
    <col min="5" max="5" width="21" style="5" customWidth="1"/>
    <col min="6" max="6" width="11.5703125" customWidth="1"/>
  </cols>
  <sheetData>
    <row r="1" spans="2:6">
      <c r="B1" s="12" t="s">
        <v>39</v>
      </c>
    </row>
    <row r="2" spans="2:6">
      <c r="B2" s="12" t="s">
        <v>31</v>
      </c>
    </row>
    <row r="3" spans="2:6">
      <c r="B3" s="12" t="s">
        <v>40</v>
      </c>
    </row>
    <row r="4" spans="2:6">
      <c r="B4" s="4" t="s">
        <v>41</v>
      </c>
    </row>
    <row r="6" spans="2:6" hidden="1">
      <c r="B6" s="4" t="s">
        <v>23</v>
      </c>
    </row>
    <row r="7" spans="2:6" hidden="1">
      <c r="B7" s="8" t="s">
        <v>18</v>
      </c>
      <c r="C7" s="8" t="s">
        <v>20</v>
      </c>
      <c r="D7" s="8" t="s">
        <v>21</v>
      </c>
      <c r="E7" s="9" t="s">
        <v>22</v>
      </c>
    </row>
    <row r="8" spans="2:6" hidden="1"/>
    <row r="9" spans="2:6" hidden="1">
      <c r="B9">
        <v>4562200</v>
      </c>
      <c r="C9" t="e">
        <f>#REF!</f>
        <v>#REF!</v>
      </c>
      <c r="D9" t="e">
        <f>#REF!</f>
        <v>#REF!</v>
      </c>
      <c r="E9" s="18" t="e">
        <f>-#REF!*1000</f>
        <v>#REF!</v>
      </c>
      <c r="F9" s="4"/>
    </row>
    <row r="10" spans="2:6" hidden="1">
      <c r="F10" s="4"/>
    </row>
    <row r="11" spans="2:6" hidden="1">
      <c r="B11">
        <v>4562200</v>
      </c>
      <c r="C11" t="e">
        <f>#REF!</f>
        <v>#REF!</v>
      </c>
      <c r="D11" s="3" t="s">
        <v>27</v>
      </c>
      <c r="E11" s="5" t="e">
        <f>-#REF!*1000</f>
        <v>#REF!</v>
      </c>
      <c r="F11" s="4"/>
    </row>
    <row r="12" spans="2:6" hidden="1">
      <c r="D12" s="3"/>
      <c r="F12" s="4"/>
    </row>
    <row r="13" spans="2:6" hidden="1">
      <c r="B13">
        <v>4562200</v>
      </c>
      <c r="C13" t="e">
        <f>#REF!</f>
        <v>#REF!</v>
      </c>
      <c r="D13" t="e">
        <f>#REF!</f>
        <v>#REF!</v>
      </c>
      <c r="E13" s="5" t="e">
        <f>-#REF!*1000</f>
        <v>#REF!</v>
      </c>
      <c r="F13" s="4"/>
    </row>
    <row r="14" spans="2:6" hidden="1">
      <c r="F14" s="4"/>
    </row>
    <row r="15" spans="2:6" ht="13.5" hidden="1" customHeight="1">
      <c r="B15">
        <v>4562200</v>
      </c>
      <c r="C15" t="e">
        <f>#REF!</f>
        <v>#REF!</v>
      </c>
      <c r="D15" t="e">
        <f>#REF!</f>
        <v>#REF!</v>
      </c>
      <c r="E15" s="5" t="e">
        <f>-#REF!*1000</f>
        <v>#REF!</v>
      </c>
      <c r="F15" s="4"/>
    </row>
    <row r="16" spans="2:6" hidden="1">
      <c r="F16" s="4"/>
    </row>
    <row r="17" spans="2:6" hidden="1">
      <c r="B17">
        <v>4562200</v>
      </c>
      <c r="C17" t="e">
        <f>#REF!</f>
        <v>#REF!</v>
      </c>
      <c r="D17" s="3" t="s">
        <v>19</v>
      </c>
      <c r="E17" s="5" t="e">
        <f>-(#REF!+#REF!)*1000</f>
        <v>#REF!</v>
      </c>
      <c r="F17" s="11"/>
    </row>
    <row r="18" spans="2:6" hidden="1">
      <c r="B18">
        <v>4562200</v>
      </c>
      <c r="C18" t="e">
        <f>#REF!</f>
        <v>#REF!</v>
      </c>
      <c r="D18" s="3" t="s">
        <v>19</v>
      </c>
      <c r="E18" s="5" t="e">
        <f>-(#REF!+#REF!)*1000</f>
        <v>#REF!</v>
      </c>
      <c r="F18" s="11"/>
    </row>
    <row r="19" spans="2:6" hidden="1">
      <c r="B19">
        <v>4562200</v>
      </c>
      <c r="C19" t="e">
        <f>#REF!</f>
        <v>#REF!</v>
      </c>
      <c r="D19" s="3" t="s">
        <v>19</v>
      </c>
      <c r="E19" s="5" t="e">
        <f>-(#REF!+#REF!)*1000</f>
        <v>#REF!</v>
      </c>
      <c r="F19" s="11"/>
    </row>
    <row r="20" spans="2:6" hidden="1">
      <c r="D20" s="3"/>
      <c r="E20" s="1" t="e">
        <f>SUM(E17:E19)</f>
        <v>#REF!</v>
      </c>
      <c r="F20" s="4"/>
    </row>
    <row r="21" spans="2:6" hidden="1">
      <c r="D21" s="3"/>
      <c r="F21" s="6"/>
    </row>
    <row r="22" spans="2:6" hidden="1">
      <c r="C22" s="4" t="s">
        <v>25</v>
      </c>
      <c r="E22" s="10" t="e">
        <f>SUBTOTAL(9,E8:E19)</f>
        <v>#REF!</v>
      </c>
      <c r="F22" s="4" t="s">
        <v>32</v>
      </c>
    </row>
    <row r="25" spans="2:6">
      <c r="B25" s="4" t="s">
        <v>24</v>
      </c>
    </row>
    <row r="26" spans="2:6">
      <c r="B26" s="8" t="s">
        <v>18</v>
      </c>
      <c r="C26" s="8" t="s">
        <v>20</v>
      </c>
      <c r="D26" s="8" t="s">
        <v>21</v>
      </c>
      <c r="E26" s="9" t="s">
        <v>22</v>
      </c>
    </row>
    <row r="27" spans="2:6">
      <c r="B27">
        <v>9085100</v>
      </c>
      <c r="C27" t="s">
        <v>1</v>
      </c>
      <c r="D27" t="s">
        <v>2</v>
      </c>
      <c r="E27" s="19">
        <v>-816550.68</v>
      </c>
    </row>
    <row r="28" spans="2:6">
      <c r="B28">
        <v>9085100</v>
      </c>
      <c r="C28" t="s">
        <v>1</v>
      </c>
      <c r="D28" s="3" t="s">
        <v>27</v>
      </c>
      <c r="E28" s="7">
        <v>-5010485.78</v>
      </c>
    </row>
    <row r="29" spans="2:6">
      <c r="B29">
        <v>9085100</v>
      </c>
      <c r="C29" t="s">
        <v>1</v>
      </c>
      <c r="D29" t="s">
        <v>3</v>
      </c>
      <c r="E29" s="7">
        <v>-8579678.0899999999</v>
      </c>
    </row>
    <row r="30" spans="2:6">
      <c r="B30">
        <v>9085100</v>
      </c>
      <c r="C30" t="s">
        <v>1</v>
      </c>
      <c r="D30" t="s">
        <v>4</v>
      </c>
      <c r="E30" s="7">
        <v>-36046587.330000006</v>
      </c>
    </row>
    <row r="31" spans="2:6">
      <c r="B31">
        <v>9085100</v>
      </c>
      <c r="C31" t="s">
        <v>1</v>
      </c>
      <c r="D31" t="s">
        <v>6</v>
      </c>
      <c r="E31" s="19">
        <v>-4858459</v>
      </c>
    </row>
    <row r="32" spans="2:6">
      <c r="B32">
        <v>9085100</v>
      </c>
      <c r="C32" t="s">
        <v>1</v>
      </c>
      <c r="D32" s="3" t="s">
        <v>19</v>
      </c>
      <c r="E32" s="7">
        <v>-1403091.99</v>
      </c>
    </row>
    <row r="33" spans="3:6">
      <c r="C33" s="4" t="s">
        <v>26</v>
      </c>
      <c r="E33" s="10">
        <f>SUM(E27:E32)</f>
        <v>-56714852.870000012</v>
      </c>
      <c r="F33" s="4" t="s">
        <v>32</v>
      </c>
    </row>
  </sheetData>
  <pageMargins left="1" right="0.7" top="1" bottom="0.75" header="0.3" footer="0.3"/>
  <pageSetup scale="89" orientation="portrait" r:id="rId1"/>
  <headerFooter>
    <oddHeader>&amp;RPage 4.6.1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3"/>
  <sheetViews>
    <sheetView zoomScale="85" zoomScaleNormal="85" workbookViewId="0"/>
  </sheetViews>
  <sheetFormatPr defaultRowHeight="12.75"/>
  <cols>
    <col min="1" max="3" width="9.140625" style="21"/>
    <col min="4" max="4" width="32.140625" style="21" bestFit="1" customWidth="1"/>
    <col min="5" max="5" width="9.140625" style="21"/>
    <col min="6" max="6" width="11.7109375" style="21" bestFit="1" customWidth="1"/>
    <col min="7" max="16384" width="9.140625" style="21"/>
  </cols>
  <sheetData>
    <row r="1" spans="1:8">
      <c r="A1" s="20" t="s">
        <v>39</v>
      </c>
    </row>
    <row r="2" spans="1:8">
      <c r="A2" s="20" t="s">
        <v>31</v>
      </c>
    </row>
    <row r="3" spans="1:8">
      <c r="A3" s="20" t="s">
        <v>40</v>
      </c>
    </row>
    <row r="4" spans="1:8">
      <c r="A4" s="20" t="s">
        <v>42</v>
      </c>
      <c r="B4" s="31"/>
      <c r="C4" s="31"/>
      <c r="D4" s="31"/>
      <c r="E4" s="31"/>
      <c r="G4" s="31"/>
    </row>
    <row r="5" spans="1:8">
      <c r="G5" s="31"/>
    </row>
    <row r="6" spans="1:8">
      <c r="B6" s="86" t="s">
        <v>30</v>
      </c>
      <c r="C6" s="86"/>
      <c r="D6" s="31"/>
      <c r="E6" s="31"/>
      <c r="F6" s="31" t="s">
        <v>43</v>
      </c>
      <c r="G6" s="32"/>
    </row>
    <row r="7" spans="1:8">
      <c r="A7" s="32" t="s">
        <v>29</v>
      </c>
      <c r="B7" s="33" t="s">
        <v>0</v>
      </c>
      <c r="C7" s="33" t="s">
        <v>44</v>
      </c>
      <c r="D7" s="33" t="s">
        <v>45</v>
      </c>
      <c r="E7" s="33" t="s">
        <v>28</v>
      </c>
      <c r="F7" s="32" t="s">
        <v>46</v>
      </c>
    </row>
    <row r="8" spans="1:8">
      <c r="A8" s="34">
        <v>2009</v>
      </c>
      <c r="B8" s="35" t="s">
        <v>47</v>
      </c>
      <c r="C8" s="36" t="s">
        <v>48</v>
      </c>
      <c r="D8" s="35" t="s">
        <v>49</v>
      </c>
      <c r="E8" s="36" t="s">
        <v>36</v>
      </c>
      <c r="F8" s="48">
        <v>18706.576000000001</v>
      </c>
      <c r="G8" s="46" t="s">
        <v>56</v>
      </c>
    </row>
    <row r="9" spans="1:8">
      <c r="A9" s="37"/>
      <c r="B9" s="38"/>
      <c r="C9" s="37"/>
      <c r="D9" s="38"/>
      <c r="E9" s="37"/>
      <c r="F9" s="49"/>
      <c r="G9" s="47"/>
    </row>
    <row r="10" spans="1:8">
      <c r="A10" s="37">
        <v>2009</v>
      </c>
      <c r="B10" s="39" t="s">
        <v>50</v>
      </c>
      <c r="C10" s="40" t="s">
        <v>48</v>
      </c>
      <c r="D10" s="39" t="s">
        <v>51</v>
      </c>
      <c r="E10" s="40" t="s">
        <v>36</v>
      </c>
      <c r="F10" s="50">
        <v>7099.3320000000003</v>
      </c>
      <c r="G10" s="46" t="s">
        <v>56</v>
      </c>
    </row>
    <row r="11" spans="1:8">
      <c r="A11" s="37"/>
      <c r="B11" s="38"/>
      <c r="C11" s="37"/>
      <c r="D11" s="38"/>
      <c r="E11" s="37"/>
      <c r="F11" s="49"/>
    </row>
    <row r="12" spans="1:8">
      <c r="A12" s="41"/>
      <c r="B12" s="42" t="s">
        <v>52</v>
      </c>
      <c r="C12" s="43" t="s">
        <v>53</v>
      </c>
      <c r="D12" s="42" t="s">
        <v>54</v>
      </c>
      <c r="E12" s="43" t="s">
        <v>36</v>
      </c>
      <c r="F12" s="51">
        <v>-6376.651402083</v>
      </c>
      <c r="G12" s="21" t="s">
        <v>55</v>
      </c>
    </row>
    <row r="13" spans="1:8">
      <c r="A13" s="38"/>
      <c r="B13" s="39"/>
      <c r="C13" s="39"/>
      <c r="D13" s="39"/>
      <c r="E13" s="39"/>
      <c r="F13" s="44" t="s">
        <v>56</v>
      </c>
      <c r="G13" s="38"/>
      <c r="H13" s="45"/>
    </row>
  </sheetData>
  <mergeCells count="1">
    <mergeCell ref="B6:C6"/>
  </mergeCells>
  <pageMargins left="0.74" right="0" top="0.75" bottom="0.75" header="0.3" footer="0.3"/>
  <pageSetup orientation="portrait" r:id="rId1"/>
  <headerFooter>
    <oddHeader xml:space="preserve">&amp;RPage 4.6.2
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6E45178E737B2439E5D7C497507581C" ma:contentTypeVersion="131" ma:contentTypeDescription="" ma:contentTypeScope="" ma:versionID="c7ae4816fe8ea69c70f4b1a0bddb2ce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Response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2010-05-04T07:00:00+00:00</OpenedDate>
    <Date1 xmlns="dc463f71-b30c-4ab2-9473-d307f9d35888">2010-11-30T08:00:00+00:00</Date1>
    <IsDocumentOrder xmlns="dc463f71-b30c-4ab2-9473-d307f9d35888" xsi:nil="true"/>
    <IsHighlyConfidential xmlns="dc463f71-b30c-4ab2-9473-d307f9d35888">false</IsHighlyConfidential>
    <CaseCompanyNames xmlns="dc463f71-b30c-4ab2-9473-d307f9d35888">Pacific Power &amp; Light Company</CaseCompanyNames>
    <DocketNumber xmlns="dc463f71-b30c-4ab2-9473-d307f9d35888">100749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9EBD8AA6-585A-4CAE-A1AA-E696819905EB}"/>
</file>

<file path=customXml/itemProps2.xml><?xml version="1.0" encoding="utf-8"?>
<ds:datastoreItem xmlns:ds="http://schemas.openxmlformats.org/officeDocument/2006/customXml" ds:itemID="{871979CC-FF42-4170-9091-22521E522A74}"/>
</file>

<file path=customXml/itemProps3.xml><?xml version="1.0" encoding="utf-8"?>
<ds:datastoreItem xmlns:ds="http://schemas.openxmlformats.org/officeDocument/2006/customXml" ds:itemID="{7258F8DE-9E8E-4C1A-BD45-1D08CDEE8788}"/>
</file>

<file path=customXml/itemProps4.xml><?xml version="1.0" encoding="utf-8"?>
<ds:datastoreItem xmlns:ds="http://schemas.openxmlformats.org/officeDocument/2006/customXml" ds:itemID="{113C814B-9493-41CF-B2F3-A14A193CC55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Lead Sheet </vt:lpstr>
      <vt:lpstr>4.6.1</vt:lpstr>
      <vt:lpstr>4.6.2</vt:lpstr>
    </vt:vector>
  </TitlesOfParts>
  <Company>PacifiCorp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p23042</dc:creator>
  <cp:lastModifiedBy>R. Bryce Dalley</cp:lastModifiedBy>
  <cp:lastPrinted>2010-04-20T23:28:35Z</cp:lastPrinted>
  <dcterms:created xsi:type="dcterms:W3CDTF">2010-03-02T20:23:19Z</dcterms:created>
  <dcterms:modified xsi:type="dcterms:W3CDTF">2010-11-19T17:37:45Z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0x0101006E56B4D1795A2E4DB2F0B01679ED314A0096E45178E737B2439E5D7C497507581C</vt:lpwstr>
  </property>
  <property fmtid="{D5CDD505-2E9C-101B-9397-08002B2CF9AE}" pid="3" name="_docset_NoMedatataSyncRequired">
    <vt:lpwstr>False</vt:lpwstr>
  </property>
</Properties>
</file>